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Investice\Investiční akce\akce 2017\Václavské náměstí\Zadavaci_rizeni_2023\02_ZD\"/>
    </mc:Choice>
  </mc:AlternateContent>
  <bookViews>
    <workbookView xWindow="-105" yWindow="-105" windowWidth="23250" windowHeight="12450"/>
  </bookViews>
  <sheets>
    <sheet name="Pokyny pro vyplnění" sheetId="11" r:id="rId1"/>
    <sheet name="Stavba" sheetId="1" r:id="rId2"/>
    <sheet name="VzorPolozky" sheetId="10" state="hidden" r:id="rId3"/>
    <sheet name="0 1 Naklady" sheetId="12" r:id="rId4"/>
    <sheet name="SO 09 D.9 Pol" sheetId="13" r:id="rId5"/>
    <sheet name="SO 10 D.10 Pol" sheetId="14" r:id="rId6"/>
  </sheets>
  <externalReferences>
    <externalReference r:id="rId7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 1 Naklady'!$1:$7</definedName>
    <definedName name="_xlnm.Print_Titles" localSheetId="4">'SO 09 D.9 Pol'!$1:$7</definedName>
    <definedName name="_xlnm.Print_Titles" localSheetId="5">'SO 10 D.10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 1 Naklady'!$A$1:$Y$24</definedName>
    <definedName name="_xlnm.Print_Area" localSheetId="4">'SO 09 D.9 Pol'!$A$1:$Y$282</definedName>
    <definedName name="_xlnm.Print_Area" localSheetId="5">'SO 10 D.10 Pol'!$A$1:$Y$219</definedName>
    <definedName name="_xlnm.Print_Area" localSheetId="1">Stavba!$A$1:$J$81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2" l="1"/>
  <c r="M20" i="12" l="1"/>
  <c r="G21" i="12"/>
  <c r="M21" i="12" s="1"/>
  <c r="V21" i="12"/>
  <c r="Q21" i="12"/>
  <c r="O21" i="12"/>
  <c r="K21" i="12"/>
  <c r="I21" i="12"/>
  <c r="V20" i="12"/>
  <c r="Q20" i="12"/>
  <c r="O20" i="12"/>
  <c r="K20" i="12"/>
  <c r="I20" i="12"/>
  <c r="BA71" i="14" l="1"/>
  <c r="BA70" i="14"/>
  <c r="BA41" i="14"/>
  <c r="BA37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6" i="14"/>
  <c r="M16" i="14" s="1"/>
  <c r="I16" i="14"/>
  <c r="K16" i="14"/>
  <c r="O16" i="14"/>
  <c r="Q16" i="14"/>
  <c r="V16" i="14"/>
  <c r="G18" i="14"/>
  <c r="M18" i="14" s="1"/>
  <c r="I18" i="14"/>
  <c r="K18" i="14"/>
  <c r="O18" i="14"/>
  <c r="Q18" i="14"/>
  <c r="V18" i="14"/>
  <c r="G19" i="14"/>
  <c r="M19" i="14" s="1"/>
  <c r="I19" i="14"/>
  <c r="K19" i="14"/>
  <c r="O19" i="14"/>
  <c r="O8" i="14" s="1"/>
  <c r="Q19" i="14"/>
  <c r="V19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3" i="14"/>
  <c r="I23" i="14"/>
  <c r="K23" i="14"/>
  <c r="O23" i="14"/>
  <c r="Q23" i="14"/>
  <c r="V23" i="14"/>
  <c r="G25" i="14"/>
  <c r="M25" i="14" s="1"/>
  <c r="I25" i="14"/>
  <c r="K25" i="14"/>
  <c r="K24" i="14" s="1"/>
  <c r="O25" i="14"/>
  <c r="O24" i="14" s="1"/>
  <c r="Q25" i="14"/>
  <c r="V25" i="14"/>
  <c r="G28" i="14"/>
  <c r="I28" i="14"/>
  <c r="K28" i="14"/>
  <c r="M28" i="14"/>
  <c r="O28" i="14"/>
  <c r="Q28" i="14"/>
  <c r="V28" i="14"/>
  <c r="G31" i="14"/>
  <c r="M31" i="14" s="1"/>
  <c r="I31" i="14"/>
  <c r="K31" i="14"/>
  <c r="O31" i="14"/>
  <c r="Q31" i="14"/>
  <c r="V31" i="14"/>
  <c r="G32" i="14"/>
  <c r="M32" i="14" s="1"/>
  <c r="I32" i="14"/>
  <c r="K32" i="14"/>
  <c r="O32" i="14"/>
  <c r="Q32" i="14"/>
  <c r="Q24" i="14" s="1"/>
  <c r="V32" i="14"/>
  <c r="G35" i="14"/>
  <c r="M35" i="14" s="1"/>
  <c r="I35" i="14"/>
  <c r="K35" i="14"/>
  <c r="O35" i="14"/>
  <c r="Q35" i="14"/>
  <c r="V35" i="14"/>
  <c r="V24" i="14" s="1"/>
  <c r="G36" i="14"/>
  <c r="I36" i="14"/>
  <c r="K36" i="14"/>
  <c r="M36" i="14"/>
  <c r="O36" i="14"/>
  <c r="Q36" i="14"/>
  <c r="V36" i="14"/>
  <c r="G40" i="14"/>
  <c r="I40" i="14"/>
  <c r="K40" i="14"/>
  <c r="O40" i="14"/>
  <c r="Q40" i="14"/>
  <c r="V40" i="14"/>
  <c r="G44" i="14"/>
  <c r="M44" i="14" s="1"/>
  <c r="I44" i="14"/>
  <c r="I24" i="14" s="1"/>
  <c r="K44" i="14"/>
  <c r="O44" i="14"/>
  <c r="Q44" i="14"/>
  <c r="V44" i="14"/>
  <c r="G47" i="14"/>
  <c r="M47" i="14" s="1"/>
  <c r="I47" i="14"/>
  <c r="K47" i="14"/>
  <c r="O47" i="14"/>
  <c r="Q47" i="14"/>
  <c r="V47" i="14"/>
  <c r="K49" i="14"/>
  <c r="G50" i="14"/>
  <c r="M50" i="14" s="1"/>
  <c r="I50" i="14"/>
  <c r="I49" i="14" s="1"/>
  <c r="K50" i="14"/>
  <c r="O50" i="14"/>
  <c r="O49" i="14" s="1"/>
  <c r="Q50" i="14"/>
  <c r="Q49" i="14" s="1"/>
  <c r="V50" i="14"/>
  <c r="V49" i="14" s="1"/>
  <c r="G53" i="14"/>
  <c r="M53" i="14" s="1"/>
  <c r="I53" i="14"/>
  <c r="K53" i="14"/>
  <c r="O53" i="14"/>
  <c r="Q53" i="14"/>
  <c r="V53" i="14"/>
  <c r="G55" i="14"/>
  <c r="I55" i="14"/>
  <c r="I54" i="14" s="1"/>
  <c r="K55" i="14"/>
  <c r="M55" i="14"/>
  <c r="O55" i="14"/>
  <c r="O54" i="14" s="1"/>
  <c r="Q55" i="14"/>
  <c r="V55" i="14"/>
  <c r="G57" i="14"/>
  <c r="I57" i="14"/>
  <c r="K57" i="14"/>
  <c r="K54" i="14" s="1"/>
  <c r="O57" i="14"/>
  <c r="Q57" i="14"/>
  <c r="V57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I62" i="14"/>
  <c r="K62" i="14"/>
  <c r="M62" i="14"/>
  <c r="O62" i="14"/>
  <c r="Q62" i="14"/>
  <c r="V62" i="14"/>
  <c r="G63" i="14"/>
  <c r="I63" i="14"/>
  <c r="K63" i="14"/>
  <c r="M63" i="14"/>
  <c r="O63" i="14"/>
  <c r="Q63" i="14"/>
  <c r="Q54" i="14" s="1"/>
  <c r="V63" i="14"/>
  <c r="G65" i="14"/>
  <c r="M65" i="14" s="1"/>
  <c r="I65" i="14"/>
  <c r="K65" i="14"/>
  <c r="O65" i="14"/>
  <c r="Q65" i="14"/>
  <c r="V65" i="14"/>
  <c r="V54" i="14" s="1"/>
  <c r="G67" i="14"/>
  <c r="M67" i="14" s="1"/>
  <c r="I67" i="14"/>
  <c r="K67" i="14"/>
  <c r="O67" i="14"/>
  <c r="Q67" i="14"/>
  <c r="V67" i="14"/>
  <c r="Q73" i="14"/>
  <c r="G74" i="14"/>
  <c r="M74" i="14" s="1"/>
  <c r="M73" i="14" s="1"/>
  <c r="I74" i="14"/>
  <c r="I73" i="14" s="1"/>
  <c r="K74" i="14"/>
  <c r="O74" i="14"/>
  <c r="Q74" i="14"/>
  <c r="V74" i="14"/>
  <c r="V73" i="14" s="1"/>
  <c r="G76" i="14"/>
  <c r="M76" i="14" s="1"/>
  <c r="I76" i="14"/>
  <c r="K76" i="14"/>
  <c r="K73" i="14" s="1"/>
  <c r="O76" i="14"/>
  <c r="O73" i="14" s="1"/>
  <c r="Q76" i="14"/>
  <c r="V76" i="14"/>
  <c r="G80" i="14"/>
  <c r="I80" i="14"/>
  <c r="I79" i="14" s="1"/>
  <c r="K80" i="14"/>
  <c r="M80" i="14"/>
  <c r="O80" i="14"/>
  <c r="O79" i="14" s="1"/>
  <c r="Q80" i="14"/>
  <c r="V80" i="14"/>
  <c r="V79" i="14" s="1"/>
  <c r="G82" i="14"/>
  <c r="M82" i="14" s="1"/>
  <c r="I82" i="14"/>
  <c r="K82" i="14"/>
  <c r="K79" i="14" s="1"/>
  <c r="O82" i="14"/>
  <c r="Q82" i="14"/>
  <c r="Q79" i="14" s="1"/>
  <c r="V82" i="14"/>
  <c r="G83" i="14"/>
  <c r="M83" i="14" s="1"/>
  <c r="I83" i="14"/>
  <c r="K83" i="14"/>
  <c r="O83" i="14"/>
  <c r="Q83" i="14"/>
  <c r="V83" i="14"/>
  <c r="G85" i="14"/>
  <c r="M85" i="14" s="1"/>
  <c r="I85" i="14"/>
  <c r="K85" i="14"/>
  <c r="O85" i="14"/>
  <c r="Q85" i="14"/>
  <c r="V85" i="14"/>
  <c r="G87" i="14"/>
  <c r="I87" i="14"/>
  <c r="K87" i="14"/>
  <c r="O87" i="14"/>
  <c r="Q87" i="14"/>
  <c r="V87" i="14"/>
  <c r="I90" i="14"/>
  <c r="Q90" i="14"/>
  <c r="V90" i="14"/>
  <c r="G91" i="14"/>
  <c r="M91" i="14" s="1"/>
  <c r="M90" i="14" s="1"/>
  <c r="I91" i="14"/>
  <c r="K91" i="14"/>
  <c r="K90" i="14" s="1"/>
  <c r="O91" i="14"/>
  <c r="O90" i="14" s="1"/>
  <c r="Q91" i="14"/>
  <c r="V91" i="14"/>
  <c r="G95" i="14"/>
  <c r="I95" i="14"/>
  <c r="I94" i="14" s="1"/>
  <c r="K95" i="14"/>
  <c r="M95" i="14"/>
  <c r="O95" i="14"/>
  <c r="O94" i="14" s="1"/>
  <c r="Q95" i="14"/>
  <c r="V95" i="14"/>
  <c r="V94" i="14" s="1"/>
  <c r="G97" i="14"/>
  <c r="M97" i="14" s="1"/>
  <c r="I97" i="14"/>
  <c r="K97" i="14"/>
  <c r="K94" i="14" s="1"/>
  <c r="O97" i="14"/>
  <c r="Q97" i="14"/>
  <c r="Q94" i="14" s="1"/>
  <c r="V97" i="14"/>
  <c r="G100" i="14"/>
  <c r="M100" i="14" s="1"/>
  <c r="I100" i="14"/>
  <c r="K100" i="14"/>
  <c r="O100" i="14"/>
  <c r="Q100" i="14"/>
  <c r="V100" i="14"/>
  <c r="G101" i="14"/>
  <c r="M101" i="14" s="1"/>
  <c r="I101" i="14"/>
  <c r="K101" i="14"/>
  <c r="O101" i="14"/>
  <c r="Q101" i="14"/>
  <c r="V101" i="14"/>
  <c r="G104" i="14"/>
  <c r="I104" i="14"/>
  <c r="K104" i="14"/>
  <c r="O104" i="14"/>
  <c r="Q104" i="14"/>
  <c r="V104" i="14"/>
  <c r="G106" i="14"/>
  <c r="M106" i="14" s="1"/>
  <c r="I106" i="14"/>
  <c r="K106" i="14"/>
  <c r="O106" i="14"/>
  <c r="Q106" i="14"/>
  <c r="V106" i="14"/>
  <c r="G109" i="14"/>
  <c r="M109" i="14" s="1"/>
  <c r="I109" i="14"/>
  <c r="K109" i="14"/>
  <c r="O109" i="14"/>
  <c r="Q109" i="14"/>
  <c r="V109" i="14"/>
  <c r="G110" i="14"/>
  <c r="M110" i="14" s="1"/>
  <c r="I110" i="14"/>
  <c r="K110" i="14"/>
  <c r="O110" i="14"/>
  <c r="Q110" i="14"/>
  <c r="V110" i="14"/>
  <c r="G113" i="14"/>
  <c r="M113" i="14" s="1"/>
  <c r="I113" i="14"/>
  <c r="K113" i="14"/>
  <c r="O113" i="14"/>
  <c r="Q113" i="14"/>
  <c r="V113" i="14"/>
  <c r="G114" i="14"/>
  <c r="M114" i="14" s="1"/>
  <c r="I114" i="14"/>
  <c r="K114" i="14"/>
  <c r="O114" i="14"/>
  <c r="Q114" i="14"/>
  <c r="V114" i="14"/>
  <c r="G117" i="14"/>
  <c r="M117" i="14" s="1"/>
  <c r="I117" i="14"/>
  <c r="K117" i="14"/>
  <c r="O117" i="14"/>
  <c r="Q117" i="14"/>
  <c r="V117" i="14"/>
  <c r="G118" i="14"/>
  <c r="M118" i="14" s="1"/>
  <c r="I118" i="14"/>
  <c r="K118" i="14"/>
  <c r="O118" i="14"/>
  <c r="Q118" i="14"/>
  <c r="V118" i="14"/>
  <c r="G121" i="14"/>
  <c r="M121" i="14" s="1"/>
  <c r="I121" i="14"/>
  <c r="K121" i="14"/>
  <c r="O121" i="14"/>
  <c r="Q121" i="14"/>
  <c r="V121" i="14"/>
  <c r="G123" i="14"/>
  <c r="M123" i="14" s="1"/>
  <c r="I123" i="14"/>
  <c r="K123" i="14"/>
  <c r="O123" i="14"/>
  <c r="Q123" i="14"/>
  <c r="V123" i="14"/>
  <c r="G126" i="14"/>
  <c r="M126" i="14" s="1"/>
  <c r="I126" i="14"/>
  <c r="K126" i="14"/>
  <c r="O126" i="14"/>
  <c r="Q126" i="14"/>
  <c r="V126" i="14"/>
  <c r="G127" i="14"/>
  <c r="M127" i="14" s="1"/>
  <c r="I127" i="14"/>
  <c r="K127" i="14"/>
  <c r="O127" i="14"/>
  <c r="Q127" i="14"/>
  <c r="V127" i="14"/>
  <c r="G130" i="14"/>
  <c r="M130" i="14" s="1"/>
  <c r="I130" i="14"/>
  <c r="K130" i="14"/>
  <c r="O130" i="14"/>
  <c r="Q130" i="14"/>
  <c r="V130" i="14"/>
  <c r="G132" i="14"/>
  <c r="I132" i="14"/>
  <c r="K132" i="14"/>
  <c r="M132" i="14"/>
  <c r="O132" i="14"/>
  <c r="Q132" i="14"/>
  <c r="V132" i="14"/>
  <c r="G135" i="14"/>
  <c r="I135" i="14"/>
  <c r="K135" i="14"/>
  <c r="M135" i="14"/>
  <c r="O135" i="14"/>
  <c r="Q135" i="14"/>
  <c r="V135" i="14"/>
  <c r="G138" i="14"/>
  <c r="I138" i="14"/>
  <c r="K138" i="14"/>
  <c r="M138" i="14"/>
  <c r="O138" i="14"/>
  <c r="Q138" i="14"/>
  <c r="V138" i="14"/>
  <c r="G141" i="14"/>
  <c r="M141" i="14" s="1"/>
  <c r="I141" i="14"/>
  <c r="K141" i="14"/>
  <c r="O141" i="14"/>
  <c r="Q141" i="14"/>
  <c r="V141" i="14"/>
  <c r="G142" i="14"/>
  <c r="M142" i="14" s="1"/>
  <c r="I142" i="14"/>
  <c r="K142" i="14"/>
  <c r="O142" i="14"/>
  <c r="Q142" i="14"/>
  <c r="V142" i="14"/>
  <c r="G145" i="14"/>
  <c r="M145" i="14" s="1"/>
  <c r="I145" i="14"/>
  <c r="K145" i="14"/>
  <c r="O145" i="14"/>
  <c r="Q145" i="14"/>
  <c r="V145" i="14"/>
  <c r="G146" i="14"/>
  <c r="I146" i="14"/>
  <c r="K146" i="14"/>
  <c r="M146" i="14"/>
  <c r="O146" i="14"/>
  <c r="Q146" i="14"/>
  <c r="V146" i="14"/>
  <c r="G149" i="14"/>
  <c r="I149" i="14"/>
  <c r="K149" i="14"/>
  <c r="M149" i="14"/>
  <c r="O149" i="14"/>
  <c r="Q149" i="14"/>
  <c r="V149" i="14"/>
  <c r="G152" i="14"/>
  <c r="M152" i="14" s="1"/>
  <c r="I152" i="14"/>
  <c r="K152" i="14"/>
  <c r="O152" i="14"/>
  <c r="Q152" i="14"/>
  <c r="V152" i="14"/>
  <c r="G154" i="14"/>
  <c r="M154" i="14" s="1"/>
  <c r="I154" i="14"/>
  <c r="K154" i="14"/>
  <c r="O154" i="14"/>
  <c r="Q154" i="14"/>
  <c r="V154" i="14"/>
  <c r="G162" i="14"/>
  <c r="M162" i="14" s="1"/>
  <c r="I162" i="14"/>
  <c r="K162" i="14"/>
  <c r="O162" i="14"/>
  <c r="Q162" i="14"/>
  <c r="V162" i="14"/>
  <c r="G166" i="14"/>
  <c r="I166" i="14"/>
  <c r="K166" i="14"/>
  <c r="O166" i="14"/>
  <c r="Q166" i="14"/>
  <c r="V166" i="14"/>
  <c r="G167" i="14"/>
  <c r="M167" i="14" s="1"/>
  <c r="I167" i="14"/>
  <c r="K167" i="14"/>
  <c r="O167" i="14"/>
  <c r="Q167" i="14"/>
  <c r="V167" i="14"/>
  <c r="G170" i="14"/>
  <c r="M170" i="14" s="1"/>
  <c r="I170" i="14"/>
  <c r="K170" i="14"/>
  <c r="O170" i="14"/>
  <c r="Q170" i="14"/>
  <c r="V170" i="14"/>
  <c r="G171" i="14"/>
  <c r="M171" i="14" s="1"/>
  <c r="I171" i="14"/>
  <c r="K171" i="14"/>
  <c r="O171" i="14"/>
  <c r="Q171" i="14"/>
  <c r="V171" i="14"/>
  <c r="G174" i="14"/>
  <c r="M174" i="14" s="1"/>
  <c r="I174" i="14"/>
  <c r="K174" i="14"/>
  <c r="O174" i="14"/>
  <c r="Q174" i="14"/>
  <c r="V174" i="14"/>
  <c r="G175" i="14"/>
  <c r="I175" i="14"/>
  <c r="K175" i="14"/>
  <c r="M175" i="14"/>
  <c r="O175" i="14"/>
  <c r="Q175" i="14"/>
  <c r="V175" i="14"/>
  <c r="G178" i="14"/>
  <c r="M178" i="14" s="1"/>
  <c r="I178" i="14"/>
  <c r="K178" i="14"/>
  <c r="O178" i="14"/>
  <c r="Q178" i="14"/>
  <c r="V178" i="14"/>
  <c r="G179" i="14"/>
  <c r="M179" i="14" s="1"/>
  <c r="I179" i="14"/>
  <c r="K179" i="14"/>
  <c r="O179" i="14"/>
  <c r="Q179" i="14"/>
  <c r="V179" i="14"/>
  <c r="G182" i="14"/>
  <c r="M182" i="14" s="1"/>
  <c r="I182" i="14"/>
  <c r="K182" i="14"/>
  <c r="O182" i="14"/>
  <c r="Q182" i="14"/>
  <c r="V182" i="14"/>
  <c r="G184" i="14"/>
  <c r="M184" i="14" s="1"/>
  <c r="I184" i="14"/>
  <c r="K184" i="14"/>
  <c r="O184" i="14"/>
  <c r="Q184" i="14"/>
  <c r="V184" i="14"/>
  <c r="G186" i="14"/>
  <c r="M186" i="14" s="1"/>
  <c r="I186" i="14"/>
  <c r="K186" i="14"/>
  <c r="O186" i="14"/>
  <c r="Q186" i="14"/>
  <c r="V186" i="14"/>
  <c r="G188" i="14"/>
  <c r="M188" i="14" s="1"/>
  <c r="I188" i="14"/>
  <c r="K188" i="14"/>
  <c r="O188" i="14"/>
  <c r="Q188" i="14"/>
  <c r="V188" i="14"/>
  <c r="G189" i="14"/>
  <c r="M189" i="14" s="1"/>
  <c r="I189" i="14"/>
  <c r="K189" i="14"/>
  <c r="O189" i="14"/>
  <c r="Q189" i="14"/>
  <c r="V189" i="14"/>
  <c r="G192" i="14"/>
  <c r="I192" i="14"/>
  <c r="K192" i="14"/>
  <c r="M192" i="14"/>
  <c r="O192" i="14"/>
  <c r="Q192" i="14"/>
  <c r="V192" i="14"/>
  <c r="G193" i="14"/>
  <c r="I193" i="14"/>
  <c r="K193" i="14"/>
  <c r="M193" i="14"/>
  <c r="O193" i="14"/>
  <c r="Q193" i="14"/>
  <c r="V193" i="14"/>
  <c r="G196" i="14"/>
  <c r="M196" i="14" s="1"/>
  <c r="I196" i="14"/>
  <c r="K196" i="14"/>
  <c r="O196" i="14"/>
  <c r="Q196" i="14"/>
  <c r="V196" i="14"/>
  <c r="G197" i="14"/>
  <c r="M197" i="14" s="1"/>
  <c r="I197" i="14"/>
  <c r="K197" i="14"/>
  <c r="O197" i="14"/>
  <c r="Q197" i="14"/>
  <c r="V197" i="14"/>
  <c r="G199" i="14"/>
  <c r="M199" i="14" s="1"/>
  <c r="I199" i="14"/>
  <c r="K199" i="14"/>
  <c r="O199" i="14"/>
  <c r="Q199" i="14"/>
  <c r="V199" i="14"/>
  <c r="G200" i="14"/>
  <c r="M200" i="14" s="1"/>
  <c r="I200" i="14"/>
  <c r="K200" i="14"/>
  <c r="O200" i="14"/>
  <c r="Q200" i="14"/>
  <c r="V200" i="14"/>
  <c r="G203" i="14"/>
  <c r="M203" i="14" s="1"/>
  <c r="I203" i="14"/>
  <c r="K203" i="14"/>
  <c r="O203" i="14"/>
  <c r="Q203" i="14"/>
  <c r="V203" i="14"/>
  <c r="G205" i="14"/>
  <c r="M205" i="14" s="1"/>
  <c r="I205" i="14"/>
  <c r="K205" i="14"/>
  <c r="O205" i="14"/>
  <c r="Q205" i="14"/>
  <c r="V205" i="14"/>
  <c r="G207" i="14"/>
  <c r="M207" i="14" s="1"/>
  <c r="I207" i="14"/>
  <c r="K207" i="14"/>
  <c r="O207" i="14"/>
  <c r="Q207" i="14"/>
  <c r="V207" i="14"/>
  <c r="G208" i="14"/>
  <c r="I208" i="14"/>
  <c r="K208" i="14"/>
  <c r="M208" i="14"/>
  <c r="O208" i="14"/>
  <c r="Q208" i="14"/>
  <c r="V208" i="14"/>
  <c r="G210" i="14"/>
  <c r="I210" i="14"/>
  <c r="K210" i="14"/>
  <c r="M210" i="14"/>
  <c r="O210" i="14"/>
  <c r="Q210" i="14"/>
  <c r="V210" i="14"/>
  <c r="G212" i="14"/>
  <c r="M212" i="14" s="1"/>
  <c r="I212" i="14"/>
  <c r="K212" i="14"/>
  <c r="O212" i="14"/>
  <c r="Q212" i="14"/>
  <c r="V212" i="14"/>
  <c r="G214" i="14"/>
  <c r="M214" i="14" s="1"/>
  <c r="I214" i="14"/>
  <c r="K214" i="14"/>
  <c r="O214" i="14"/>
  <c r="Q214" i="14"/>
  <c r="V214" i="14"/>
  <c r="G215" i="14"/>
  <c r="I215" i="14"/>
  <c r="K215" i="14"/>
  <c r="O215" i="14"/>
  <c r="V215" i="14"/>
  <c r="G216" i="14"/>
  <c r="I216" i="14"/>
  <c r="K216" i="14"/>
  <c r="M216" i="14"/>
  <c r="M215" i="14" s="1"/>
  <c r="O216" i="14"/>
  <c r="Q216" i="14"/>
  <c r="Q215" i="14" s="1"/>
  <c r="V216" i="14"/>
  <c r="AE218" i="14"/>
  <c r="F45" i="1" s="1"/>
  <c r="BA181" i="13"/>
  <c r="BA180" i="13"/>
  <c r="BA176" i="13"/>
  <c r="BA171" i="13"/>
  <c r="BA170" i="13"/>
  <c r="BA126" i="13"/>
  <c r="BA116" i="13"/>
  <c r="BA108" i="13"/>
  <c r="BA107" i="13"/>
  <c r="BA88" i="13"/>
  <c r="BA85" i="13"/>
  <c r="BA82" i="13"/>
  <c r="BA79" i="13"/>
  <c r="BA64" i="13"/>
  <c r="BA60" i="13"/>
  <c r="BA56" i="13"/>
  <c r="BA52" i="13"/>
  <c r="BA50" i="13"/>
  <c r="BA46" i="13"/>
  <c r="BA44" i="13"/>
  <c r="BA40" i="13"/>
  <c r="BA36" i="13"/>
  <c r="BA32" i="13"/>
  <c r="BA27" i="13"/>
  <c r="BA25" i="13"/>
  <c r="BA23" i="13"/>
  <c r="BA21" i="13"/>
  <c r="BA18" i="13"/>
  <c r="BA10" i="13"/>
  <c r="G9" i="13"/>
  <c r="M9" i="13" s="1"/>
  <c r="I9" i="13"/>
  <c r="I8" i="13" s="1"/>
  <c r="K9" i="13"/>
  <c r="K8" i="13" s="1"/>
  <c r="O9" i="13"/>
  <c r="O8" i="13" s="1"/>
  <c r="Q9" i="13"/>
  <c r="Q8" i="13" s="1"/>
  <c r="V9" i="13"/>
  <c r="V8" i="13" s="1"/>
  <c r="G17" i="13"/>
  <c r="M17" i="13" s="1"/>
  <c r="I17" i="13"/>
  <c r="K17" i="13"/>
  <c r="O17" i="13"/>
  <c r="Q17" i="13"/>
  <c r="V17" i="13"/>
  <c r="G20" i="13"/>
  <c r="M20" i="13" s="1"/>
  <c r="I20" i="13"/>
  <c r="K20" i="13"/>
  <c r="O20" i="13"/>
  <c r="Q20" i="13"/>
  <c r="V20" i="13"/>
  <c r="G22" i="13"/>
  <c r="M22" i="13" s="1"/>
  <c r="I22" i="13"/>
  <c r="K22" i="13"/>
  <c r="O22" i="13"/>
  <c r="Q22" i="13"/>
  <c r="V22" i="13"/>
  <c r="G24" i="13"/>
  <c r="I24" i="13"/>
  <c r="K24" i="13"/>
  <c r="M24" i="13"/>
  <c r="O24" i="13"/>
  <c r="Q24" i="13"/>
  <c r="V24" i="13"/>
  <c r="G26" i="13"/>
  <c r="M26" i="13" s="1"/>
  <c r="I26" i="13"/>
  <c r="K26" i="13"/>
  <c r="O26" i="13"/>
  <c r="Q26" i="13"/>
  <c r="V26" i="13"/>
  <c r="G28" i="13"/>
  <c r="M28" i="13" s="1"/>
  <c r="I28" i="13"/>
  <c r="K28" i="13"/>
  <c r="O28" i="13"/>
  <c r="Q28" i="13"/>
  <c r="V28" i="13"/>
  <c r="G29" i="13"/>
  <c r="M29" i="13" s="1"/>
  <c r="I29" i="13"/>
  <c r="K29" i="13"/>
  <c r="O29" i="13"/>
  <c r="Q29" i="13"/>
  <c r="V29" i="13"/>
  <c r="G30" i="13"/>
  <c r="I62" i="1" s="1"/>
  <c r="I30" i="13"/>
  <c r="O30" i="13"/>
  <c r="Q30" i="13"/>
  <c r="G31" i="13"/>
  <c r="M31" i="13" s="1"/>
  <c r="M30" i="13" s="1"/>
  <c r="I31" i="13"/>
  <c r="K31" i="13"/>
  <c r="K30" i="13" s="1"/>
  <c r="O31" i="13"/>
  <c r="Q31" i="13"/>
  <c r="V31" i="13"/>
  <c r="V30" i="13" s="1"/>
  <c r="G35" i="13"/>
  <c r="M35" i="13" s="1"/>
  <c r="I35" i="13"/>
  <c r="I34" i="13" s="1"/>
  <c r="K35" i="13"/>
  <c r="O35" i="13"/>
  <c r="O34" i="13" s="1"/>
  <c r="Q35" i="13"/>
  <c r="Q34" i="13" s="1"/>
  <c r="V35" i="13"/>
  <c r="G39" i="13"/>
  <c r="M39" i="13" s="1"/>
  <c r="I39" i="13"/>
  <c r="K39" i="13"/>
  <c r="K34" i="13" s="1"/>
  <c r="O39" i="13"/>
  <c r="Q39" i="13"/>
  <c r="V39" i="13"/>
  <c r="G43" i="13"/>
  <c r="M43" i="13" s="1"/>
  <c r="I43" i="13"/>
  <c r="K43" i="13"/>
  <c r="O43" i="13"/>
  <c r="Q43" i="13"/>
  <c r="V43" i="13"/>
  <c r="V34" i="13" s="1"/>
  <c r="G45" i="13"/>
  <c r="M45" i="13" s="1"/>
  <c r="I45" i="13"/>
  <c r="K45" i="13"/>
  <c r="O45" i="13"/>
  <c r="Q45" i="13"/>
  <c r="V45" i="13"/>
  <c r="G49" i="13"/>
  <c r="M49" i="13" s="1"/>
  <c r="I49" i="13"/>
  <c r="K49" i="13"/>
  <c r="O49" i="13"/>
  <c r="Q49" i="13"/>
  <c r="V49" i="13"/>
  <c r="G51" i="13"/>
  <c r="M51" i="13" s="1"/>
  <c r="I51" i="13"/>
  <c r="K51" i="13"/>
  <c r="O51" i="13"/>
  <c r="Q51" i="13"/>
  <c r="V51" i="13"/>
  <c r="G55" i="13"/>
  <c r="M55" i="13" s="1"/>
  <c r="I55" i="13"/>
  <c r="K55" i="13"/>
  <c r="O55" i="13"/>
  <c r="Q55" i="13"/>
  <c r="V55" i="13"/>
  <c r="G59" i="13"/>
  <c r="M59" i="13" s="1"/>
  <c r="I59" i="13"/>
  <c r="K59" i="13"/>
  <c r="O59" i="13"/>
  <c r="Q59" i="13"/>
  <c r="V59" i="13"/>
  <c r="G63" i="13"/>
  <c r="M63" i="13" s="1"/>
  <c r="I63" i="13"/>
  <c r="K63" i="13"/>
  <c r="O63" i="13"/>
  <c r="Q63" i="13"/>
  <c r="V63" i="13"/>
  <c r="K66" i="13"/>
  <c r="Q66" i="13"/>
  <c r="G67" i="13"/>
  <c r="M67" i="13" s="1"/>
  <c r="I67" i="13"/>
  <c r="I66" i="13" s="1"/>
  <c r="K67" i="13"/>
  <c r="O67" i="13"/>
  <c r="Q67" i="13"/>
  <c r="V67" i="13"/>
  <c r="V66" i="13" s="1"/>
  <c r="G69" i="13"/>
  <c r="I69" i="13"/>
  <c r="K69" i="13"/>
  <c r="M69" i="13"/>
  <c r="O69" i="13"/>
  <c r="O66" i="13" s="1"/>
  <c r="Q69" i="13"/>
  <c r="V69" i="13"/>
  <c r="G73" i="13"/>
  <c r="I73" i="13"/>
  <c r="K73" i="13"/>
  <c r="O73" i="13"/>
  <c r="Q73" i="13"/>
  <c r="V73" i="13"/>
  <c r="G75" i="13"/>
  <c r="M75" i="13" s="1"/>
  <c r="I75" i="13"/>
  <c r="K75" i="13"/>
  <c r="O75" i="13"/>
  <c r="Q75" i="13"/>
  <c r="V75" i="13"/>
  <c r="G78" i="13"/>
  <c r="I78" i="13"/>
  <c r="K78" i="13"/>
  <c r="O78" i="13"/>
  <c r="O77" i="13" s="1"/>
  <c r="Q78" i="13"/>
  <c r="V78" i="13"/>
  <c r="V77" i="13" s="1"/>
  <c r="G81" i="13"/>
  <c r="M81" i="13" s="1"/>
  <c r="I81" i="13"/>
  <c r="I77" i="13" s="1"/>
  <c r="K81" i="13"/>
  <c r="O81" i="13"/>
  <c r="Q81" i="13"/>
  <c r="V81" i="13"/>
  <c r="G84" i="13"/>
  <c r="M84" i="13" s="1"/>
  <c r="I84" i="13"/>
  <c r="K84" i="13"/>
  <c r="O84" i="13"/>
  <c r="Q84" i="13"/>
  <c r="Q77" i="13" s="1"/>
  <c r="V84" i="13"/>
  <c r="G87" i="13"/>
  <c r="M87" i="13" s="1"/>
  <c r="I87" i="13"/>
  <c r="K87" i="13"/>
  <c r="O87" i="13"/>
  <c r="Q87" i="13"/>
  <c r="V87" i="13"/>
  <c r="G90" i="13"/>
  <c r="M90" i="13" s="1"/>
  <c r="I90" i="13"/>
  <c r="K90" i="13"/>
  <c r="O90" i="13"/>
  <c r="Q90" i="13"/>
  <c r="V90" i="13"/>
  <c r="G93" i="13"/>
  <c r="M93" i="13" s="1"/>
  <c r="I93" i="13"/>
  <c r="K93" i="13"/>
  <c r="O93" i="13"/>
  <c r="Q93" i="13"/>
  <c r="V93" i="13"/>
  <c r="G96" i="13"/>
  <c r="M96" i="13" s="1"/>
  <c r="I96" i="13"/>
  <c r="K96" i="13"/>
  <c r="O96" i="13"/>
  <c r="Q96" i="13"/>
  <c r="V96" i="13"/>
  <c r="G98" i="13"/>
  <c r="M98" i="13" s="1"/>
  <c r="I98" i="13"/>
  <c r="K98" i="13"/>
  <c r="K77" i="13" s="1"/>
  <c r="O98" i="13"/>
  <c r="Q98" i="13"/>
  <c r="V98" i="13"/>
  <c r="G100" i="13"/>
  <c r="M100" i="13" s="1"/>
  <c r="I100" i="13"/>
  <c r="K100" i="13"/>
  <c r="O100" i="13"/>
  <c r="Q100" i="13"/>
  <c r="V100" i="13"/>
  <c r="G102" i="13"/>
  <c r="M102" i="13" s="1"/>
  <c r="I102" i="13"/>
  <c r="K102" i="13"/>
  <c r="O102" i="13"/>
  <c r="Q102" i="13"/>
  <c r="V102" i="13"/>
  <c r="G104" i="13"/>
  <c r="M104" i="13" s="1"/>
  <c r="I104" i="13"/>
  <c r="K104" i="13"/>
  <c r="O104" i="13"/>
  <c r="Q104" i="13"/>
  <c r="V104" i="13"/>
  <c r="Q110" i="13"/>
  <c r="V110" i="13"/>
  <c r="G111" i="13"/>
  <c r="M111" i="13" s="1"/>
  <c r="I111" i="13"/>
  <c r="K111" i="13"/>
  <c r="K110" i="13" s="1"/>
  <c r="O111" i="13"/>
  <c r="O110" i="13" s="1"/>
  <c r="Q111" i="13"/>
  <c r="V111" i="13"/>
  <c r="G115" i="13"/>
  <c r="M115" i="13" s="1"/>
  <c r="I115" i="13"/>
  <c r="K115" i="13"/>
  <c r="O115" i="13"/>
  <c r="Q115" i="13"/>
  <c r="V115" i="13"/>
  <c r="G119" i="13"/>
  <c r="M119" i="13" s="1"/>
  <c r="I119" i="13"/>
  <c r="I110" i="13" s="1"/>
  <c r="K119" i="13"/>
  <c r="O119" i="13"/>
  <c r="Q119" i="13"/>
  <c r="V119" i="13"/>
  <c r="G121" i="13"/>
  <c r="I67" i="1" s="1"/>
  <c r="K121" i="13"/>
  <c r="G122" i="13"/>
  <c r="M122" i="13" s="1"/>
  <c r="I122" i="13"/>
  <c r="I121" i="13" s="1"/>
  <c r="K122" i="13"/>
  <c r="O122" i="13"/>
  <c r="Q122" i="13"/>
  <c r="V122" i="13"/>
  <c r="V121" i="13" s="1"/>
  <c r="G125" i="13"/>
  <c r="M125" i="13" s="1"/>
  <c r="I125" i="13"/>
  <c r="K125" i="13"/>
  <c r="O125" i="13"/>
  <c r="O121" i="13" s="1"/>
  <c r="Q125" i="13"/>
  <c r="V125" i="13"/>
  <c r="G127" i="13"/>
  <c r="M127" i="13" s="1"/>
  <c r="I127" i="13"/>
  <c r="K127" i="13"/>
  <c r="O127" i="13"/>
  <c r="Q127" i="13"/>
  <c r="Q121" i="13" s="1"/>
  <c r="V127" i="13"/>
  <c r="O129" i="13"/>
  <c r="V129" i="13"/>
  <c r="G130" i="13"/>
  <c r="M130" i="13" s="1"/>
  <c r="I130" i="13"/>
  <c r="I129" i="13" s="1"/>
  <c r="K130" i="13"/>
  <c r="K129" i="13" s="1"/>
  <c r="O130" i="13"/>
  <c r="Q130" i="13"/>
  <c r="Q129" i="13" s="1"/>
  <c r="V130" i="13"/>
  <c r="G132" i="13"/>
  <c r="M132" i="13" s="1"/>
  <c r="I132" i="13"/>
  <c r="K132" i="13"/>
  <c r="O132" i="13"/>
  <c r="Q132" i="13"/>
  <c r="V132" i="13"/>
  <c r="G134" i="13"/>
  <c r="M134" i="13" s="1"/>
  <c r="I134" i="13"/>
  <c r="K134" i="13"/>
  <c r="O134" i="13"/>
  <c r="Q134" i="13"/>
  <c r="V134" i="13"/>
  <c r="G137" i="13"/>
  <c r="M137" i="13" s="1"/>
  <c r="I137" i="13"/>
  <c r="K137" i="13"/>
  <c r="O137" i="13"/>
  <c r="Q137" i="13"/>
  <c r="V137" i="13"/>
  <c r="G139" i="13"/>
  <c r="M139" i="13" s="1"/>
  <c r="I139" i="13"/>
  <c r="K139" i="13"/>
  <c r="O139" i="13"/>
  <c r="Q139" i="13"/>
  <c r="V139" i="13"/>
  <c r="I142" i="13"/>
  <c r="K142" i="13"/>
  <c r="O142" i="13"/>
  <c r="G143" i="13"/>
  <c r="G142" i="13" s="1"/>
  <c r="I143" i="13"/>
  <c r="K143" i="13"/>
  <c r="M143" i="13"/>
  <c r="O143" i="13"/>
  <c r="Q143" i="13"/>
  <c r="Q142" i="13" s="1"/>
  <c r="V143" i="13"/>
  <c r="G147" i="13"/>
  <c r="M147" i="13" s="1"/>
  <c r="I147" i="13"/>
  <c r="K147" i="13"/>
  <c r="O147" i="13"/>
  <c r="Q147" i="13"/>
  <c r="V147" i="13"/>
  <c r="V142" i="13" s="1"/>
  <c r="G151" i="13"/>
  <c r="I151" i="13"/>
  <c r="K151" i="13"/>
  <c r="M151" i="13"/>
  <c r="O151" i="13"/>
  <c r="Q151" i="13"/>
  <c r="V151" i="13"/>
  <c r="G155" i="13"/>
  <c r="M155" i="13" s="1"/>
  <c r="I155" i="13"/>
  <c r="K155" i="13"/>
  <c r="O155" i="13"/>
  <c r="Q155" i="13"/>
  <c r="V155" i="13"/>
  <c r="G158" i="13"/>
  <c r="I70" i="1" s="1"/>
  <c r="I158" i="13"/>
  <c r="O158" i="13"/>
  <c r="V158" i="13"/>
  <c r="G159" i="13"/>
  <c r="M159" i="13" s="1"/>
  <c r="M158" i="13" s="1"/>
  <c r="I159" i="13"/>
  <c r="K159" i="13"/>
  <c r="K158" i="13" s="1"/>
  <c r="O159" i="13"/>
  <c r="Q159" i="13"/>
  <c r="Q158" i="13" s="1"/>
  <c r="V159" i="13"/>
  <c r="I161" i="13"/>
  <c r="K161" i="13"/>
  <c r="G162" i="13"/>
  <c r="M162" i="13" s="1"/>
  <c r="I162" i="13"/>
  <c r="K162" i="13"/>
  <c r="O162" i="13"/>
  <c r="O161" i="13" s="1"/>
  <c r="Q162" i="13"/>
  <c r="V162" i="13"/>
  <c r="G164" i="13"/>
  <c r="G161" i="13" s="1"/>
  <c r="I71" i="1" s="1"/>
  <c r="I164" i="13"/>
  <c r="K164" i="13"/>
  <c r="O164" i="13"/>
  <c r="Q164" i="13"/>
  <c r="Q161" i="13" s="1"/>
  <c r="V164" i="13"/>
  <c r="G165" i="13"/>
  <c r="M165" i="13" s="1"/>
  <c r="I165" i="13"/>
  <c r="K165" i="13"/>
  <c r="O165" i="13"/>
  <c r="Q165" i="13"/>
  <c r="V165" i="13"/>
  <c r="V161" i="13" s="1"/>
  <c r="G167" i="13"/>
  <c r="I167" i="13"/>
  <c r="K167" i="13"/>
  <c r="M167" i="13"/>
  <c r="O167" i="13"/>
  <c r="Q167" i="13"/>
  <c r="V167" i="13"/>
  <c r="Q172" i="13"/>
  <c r="V172" i="13"/>
  <c r="G173" i="13"/>
  <c r="M173" i="13" s="1"/>
  <c r="I173" i="13"/>
  <c r="I172" i="13" s="1"/>
  <c r="K173" i="13"/>
  <c r="O173" i="13"/>
  <c r="O172" i="13" s="1"/>
  <c r="Q173" i="13"/>
  <c r="V173" i="13"/>
  <c r="G174" i="13"/>
  <c r="M174" i="13" s="1"/>
  <c r="I174" i="13"/>
  <c r="K174" i="13"/>
  <c r="K172" i="13" s="1"/>
  <c r="O174" i="13"/>
  <c r="Q174" i="13"/>
  <c r="V174" i="13"/>
  <c r="G175" i="13"/>
  <c r="G172" i="13" s="1"/>
  <c r="I72" i="1" s="1"/>
  <c r="I175" i="13"/>
  <c r="K175" i="13"/>
  <c r="O175" i="13"/>
  <c r="Q175" i="13"/>
  <c r="V175" i="13"/>
  <c r="G177" i="13"/>
  <c r="M177" i="13" s="1"/>
  <c r="I177" i="13"/>
  <c r="K177" i="13"/>
  <c r="O177" i="13"/>
  <c r="Q177" i="13"/>
  <c r="V177" i="13"/>
  <c r="G183" i="13"/>
  <c r="M183" i="13" s="1"/>
  <c r="I183" i="13"/>
  <c r="I182" i="13" s="1"/>
  <c r="K183" i="13"/>
  <c r="O183" i="13"/>
  <c r="Q183" i="13"/>
  <c r="V183" i="13"/>
  <c r="V182" i="13" s="1"/>
  <c r="G188" i="13"/>
  <c r="M188" i="13" s="1"/>
  <c r="I188" i="13"/>
  <c r="K188" i="13"/>
  <c r="K182" i="13" s="1"/>
  <c r="O188" i="13"/>
  <c r="Q188" i="13"/>
  <c r="V188" i="13"/>
  <c r="G191" i="13"/>
  <c r="I191" i="13"/>
  <c r="K191" i="13"/>
  <c r="O191" i="13"/>
  <c r="Q191" i="13"/>
  <c r="V191" i="13"/>
  <c r="G195" i="13"/>
  <c r="M195" i="13" s="1"/>
  <c r="I195" i="13"/>
  <c r="K195" i="13"/>
  <c r="O195" i="13"/>
  <c r="Q195" i="13"/>
  <c r="V195" i="13"/>
  <c r="G199" i="13"/>
  <c r="M199" i="13" s="1"/>
  <c r="I199" i="13"/>
  <c r="K199" i="13"/>
  <c r="O199" i="13"/>
  <c r="Q199" i="13"/>
  <c r="V199" i="13"/>
  <c r="G202" i="13"/>
  <c r="M202" i="13" s="1"/>
  <c r="I202" i="13"/>
  <c r="K202" i="13"/>
  <c r="O202" i="13"/>
  <c r="Q202" i="13"/>
  <c r="V202" i="13"/>
  <c r="G204" i="13"/>
  <c r="M204" i="13" s="1"/>
  <c r="I204" i="13"/>
  <c r="K204" i="13"/>
  <c r="O204" i="13"/>
  <c r="O182" i="13" s="1"/>
  <c r="Q204" i="13"/>
  <c r="V204" i="13"/>
  <c r="G206" i="13"/>
  <c r="M206" i="13" s="1"/>
  <c r="I206" i="13"/>
  <c r="K206" i="13"/>
  <c r="O206" i="13"/>
  <c r="Q206" i="13"/>
  <c r="Q182" i="13" s="1"/>
  <c r="V206" i="13"/>
  <c r="G208" i="13"/>
  <c r="M208" i="13" s="1"/>
  <c r="I208" i="13"/>
  <c r="K208" i="13"/>
  <c r="O208" i="13"/>
  <c r="Q208" i="13"/>
  <c r="V208" i="13"/>
  <c r="G210" i="13"/>
  <c r="M210" i="13" s="1"/>
  <c r="I210" i="13"/>
  <c r="K210" i="13"/>
  <c r="O210" i="13"/>
  <c r="Q210" i="13"/>
  <c r="V210" i="13"/>
  <c r="G211" i="13"/>
  <c r="M211" i="13" s="1"/>
  <c r="I211" i="13"/>
  <c r="K211" i="13"/>
  <c r="O211" i="13"/>
  <c r="Q211" i="13"/>
  <c r="V211" i="13"/>
  <c r="G213" i="13"/>
  <c r="M213" i="13" s="1"/>
  <c r="I213" i="13"/>
  <c r="K213" i="13"/>
  <c r="K212" i="13" s="1"/>
  <c r="O213" i="13"/>
  <c r="Q213" i="13"/>
  <c r="Q212" i="13" s="1"/>
  <c r="V213" i="13"/>
  <c r="G215" i="13"/>
  <c r="M215" i="13" s="1"/>
  <c r="I215" i="13"/>
  <c r="K215" i="13"/>
  <c r="O215" i="13"/>
  <c r="Q215" i="13"/>
  <c r="V215" i="13"/>
  <c r="V212" i="13" s="1"/>
  <c r="G217" i="13"/>
  <c r="M217" i="13" s="1"/>
  <c r="I217" i="13"/>
  <c r="K217" i="13"/>
  <c r="O217" i="13"/>
  <c r="O212" i="13" s="1"/>
  <c r="Q217" i="13"/>
  <c r="V217" i="13"/>
  <c r="G219" i="13"/>
  <c r="M219" i="13" s="1"/>
  <c r="I219" i="13"/>
  <c r="K219" i="13"/>
  <c r="O219" i="13"/>
  <c r="Q219" i="13"/>
  <c r="V219" i="13"/>
  <c r="G220" i="13"/>
  <c r="M220" i="13" s="1"/>
  <c r="I220" i="13"/>
  <c r="K220" i="13"/>
  <c r="O220" i="13"/>
  <c r="Q220" i="13"/>
  <c r="V220" i="13"/>
  <c r="G221" i="13"/>
  <c r="M221" i="13" s="1"/>
  <c r="I221" i="13"/>
  <c r="K221" i="13"/>
  <c r="O221" i="13"/>
  <c r="Q221" i="13"/>
  <c r="V221" i="13"/>
  <c r="G222" i="13"/>
  <c r="I222" i="13"/>
  <c r="K222" i="13"/>
  <c r="O222" i="13"/>
  <c r="Q222" i="13"/>
  <c r="V222" i="13"/>
  <c r="G225" i="13"/>
  <c r="M225" i="13" s="1"/>
  <c r="I225" i="13"/>
  <c r="I212" i="13" s="1"/>
  <c r="K225" i="13"/>
  <c r="O225" i="13"/>
  <c r="Q225" i="13"/>
  <c r="V225" i="13"/>
  <c r="G228" i="13"/>
  <c r="M228" i="13" s="1"/>
  <c r="I228" i="13"/>
  <c r="K228" i="13"/>
  <c r="O228" i="13"/>
  <c r="Q228" i="13"/>
  <c r="V228" i="13"/>
  <c r="G231" i="13"/>
  <c r="M231" i="13" s="1"/>
  <c r="I231" i="13"/>
  <c r="K231" i="13"/>
  <c r="O231" i="13"/>
  <c r="Q231" i="13"/>
  <c r="V231" i="13"/>
  <c r="G234" i="13"/>
  <c r="M234" i="13" s="1"/>
  <c r="I234" i="13"/>
  <c r="K234" i="13"/>
  <c r="O234" i="13"/>
  <c r="Q234" i="13"/>
  <c r="V234" i="13"/>
  <c r="G237" i="13"/>
  <c r="M237" i="13" s="1"/>
  <c r="I237" i="13"/>
  <c r="K237" i="13"/>
  <c r="O237" i="13"/>
  <c r="Q237" i="13"/>
  <c r="V237" i="13"/>
  <c r="G238" i="13"/>
  <c r="M238" i="13" s="1"/>
  <c r="I238" i="13"/>
  <c r="K238" i="13"/>
  <c r="O238" i="13"/>
  <c r="Q238" i="13"/>
  <c r="V238" i="13"/>
  <c r="G240" i="13"/>
  <c r="M240" i="13" s="1"/>
  <c r="I240" i="13"/>
  <c r="K240" i="13"/>
  <c r="O240" i="13"/>
  <c r="Q240" i="13"/>
  <c r="V240" i="13"/>
  <c r="G242" i="13"/>
  <c r="M242" i="13" s="1"/>
  <c r="I242" i="13"/>
  <c r="K242" i="13"/>
  <c r="O242" i="13"/>
  <c r="Q242" i="13"/>
  <c r="V242" i="13"/>
  <c r="G244" i="13"/>
  <c r="M244" i="13" s="1"/>
  <c r="I244" i="13"/>
  <c r="K244" i="13"/>
  <c r="O244" i="13"/>
  <c r="Q244" i="13"/>
  <c r="V244" i="13"/>
  <c r="G248" i="13"/>
  <c r="M248" i="13" s="1"/>
  <c r="I248" i="13"/>
  <c r="K248" i="13"/>
  <c r="O248" i="13"/>
  <c r="Q248" i="13"/>
  <c r="V248" i="13"/>
  <c r="G249" i="13"/>
  <c r="M249" i="13" s="1"/>
  <c r="I249" i="13"/>
  <c r="K249" i="13"/>
  <c r="O249" i="13"/>
  <c r="Q249" i="13"/>
  <c r="V249" i="13"/>
  <c r="G250" i="13"/>
  <c r="M250" i="13" s="1"/>
  <c r="I250" i="13"/>
  <c r="K250" i="13"/>
  <c r="O250" i="13"/>
  <c r="Q250" i="13"/>
  <c r="V250" i="13"/>
  <c r="I251" i="13"/>
  <c r="O251" i="13"/>
  <c r="Q251" i="13"/>
  <c r="G252" i="13"/>
  <c r="G251" i="13" s="1"/>
  <c r="I76" i="1" s="1"/>
  <c r="I252" i="13"/>
  <c r="K252" i="13"/>
  <c r="K251" i="13" s="1"/>
  <c r="O252" i="13"/>
  <c r="Q252" i="13"/>
  <c r="V252" i="13"/>
  <c r="V251" i="13" s="1"/>
  <c r="G255" i="13"/>
  <c r="M255" i="13" s="1"/>
  <c r="I255" i="13"/>
  <c r="K255" i="13"/>
  <c r="O255" i="13"/>
  <c r="Q255" i="13"/>
  <c r="V255" i="13"/>
  <c r="G258" i="13"/>
  <c r="M258" i="13" s="1"/>
  <c r="I258" i="13"/>
  <c r="I257" i="13" s="1"/>
  <c r="K258" i="13"/>
  <c r="O258" i="13"/>
  <c r="Q258" i="13"/>
  <c r="Q257" i="13" s="1"/>
  <c r="V258" i="13"/>
  <c r="G260" i="13"/>
  <c r="M260" i="13" s="1"/>
  <c r="I260" i="13"/>
  <c r="K260" i="13"/>
  <c r="K257" i="13" s="1"/>
  <c r="O260" i="13"/>
  <c r="Q260" i="13"/>
  <c r="V260" i="13"/>
  <c r="G262" i="13"/>
  <c r="G257" i="13" s="1"/>
  <c r="I77" i="1" s="1"/>
  <c r="I262" i="13"/>
  <c r="K262" i="13"/>
  <c r="O262" i="13"/>
  <c r="Q262" i="13"/>
  <c r="V262" i="13"/>
  <c r="G265" i="13"/>
  <c r="M265" i="13" s="1"/>
  <c r="I265" i="13"/>
  <c r="K265" i="13"/>
  <c r="O265" i="13"/>
  <c r="O257" i="13" s="1"/>
  <c r="Q265" i="13"/>
  <c r="V265" i="13"/>
  <c r="G267" i="13"/>
  <c r="M267" i="13" s="1"/>
  <c r="I267" i="13"/>
  <c r="K267" i="13"/>
  <c r="O267" i="13"/>
  <c r="Q267" i="13"/>
  <c r="V267" i="13"/>
  <c r="G269" i="13"/>
  <c r="M269" i="13" s="1"/>
  <c r="I269" i="13"/>
  <c r="K269" i="13"/>
  <c r="O269" i="13"/>
  <c r="Q269" i="13"/>
  <c r="V269" i="13"/>
  <c r="V257" i="13" s="1"/>
  <c r="G272" i="13"/>
  <c r="M272" i="13" s="1"/>
  <c r="I272" i="13"/>
  <c r="K272" i="13"/>
  <c r="O272" i="13"/>
  <c r="Q272" i="13"/>
  <c r="V272" i="13"/>
  <c r="G275" i="13"/>
  <c r="M275" i="13" s="1"/>
  <c r="I275" i="13"/>
  <c r="K275" i="13"/>
  <c r="O275" i="13"/>
  <c r="Q275" i="13"/>
  <c r="V275" i="13"/>
  <c r="I277" i="13"/>
  <c r="O277" i="13"/>
  <c r="Q277" i="13"/>
  <c r="G278" i="13"/>
  <c r="M278" i="13" s="1"/>
  <c r="M277" i="13" s="1"/>
  <c r="I278" i="13"/>
  <c r="K278" i="13"/>
  <c r="K277" i="13" s="1"/>
  <c r="O278" i="13"/>
  <c r="Q278" i="13"/>
  <c r="V278" i="13"/>
  <c r="V277" i="13" s="1"/>
  <c r="AE281" i="13"/>
  <c r="F43" i="1" s="1"/>
  <c r="I8" i="12"/>
  <c r="G9" i="12"/>
  <c r="I9" i="12"/>
  <c r="K9" i="12"/>
  <c r="K8" i="12" s="1"/>
  <c r="O9" i="12"/>
  <c r="Q9" i="12"/>
  <c r="Q8" i="12" s="1"/>
  <c r="V9" i="12"/>
  <c r="V8" i="12" s="1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O8" i="12" s="1"/>
  <c r="Q11" i="12"/>
  <c r="V11" i="12"/>
  <c r="G12" i="12"/>
  <c r="M12" i="12" s="1"/>
  <c r="I12" i="12"/>
  <c r="K12" i="12"/>
  <c r="O12" i="12"/>
  <c r="Q12" i="12"/>
  <c r="V12" i="12"/>
  <c r="K13" i="12"/>
  <c r="G14" i="12"/>
  <c r="M14" i="12" s="1"/>
  <c r="I14" i="12"/>
  <c r="K14" i="12"/>
  <c r="O14" i="12"/>
  <c r="O13" i="12" s="1"/>
  <c r="Q14" i="12"/>
  <c r="V14" i="12"/>
  <c r="G15" i="12"/>
  <c r="M15" i="12" s="1"/>
  <c r="I15" i="12"/>
  <c r="K15" i="12"/>
  <c r="O15" i="12"/>
  <c r="Q15" i="12"/>
  <c r="Q13" i="12" s="1"/>
  <c r="V15" i="12"/>
  <c r="G16" i="12"/>
  <c r="M16" i="12" s="1"/>
  <c r="I16" i="12"/>
  <c r="I13" i="12" s="1"/>
  <c r="K16" i="12"/>
  <c r="O16" i="12"/>
  <c r="Q16" i="12"/>
  <c r="V16" i="12"/>
  <c r="V13" i="12" s="1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AE23" i="12"/>
  <c r="F41" i="1" s="1"/>
  <c r="I18" i="1"/>
  <c r="I17" i="1"/>
  <c r="H42" i="1"/>
  <c r="J28" i="1"/>
  <c r="J26" i="1"/>
  <c r="G38" i="1"/>
  <c r="F38" i="1"/>
  <c r="J23" i="1"/>
  <c r="J24" i="1"/>
  <c r="J25" i="1"/>
  <c r="J27" i="1"/>
  <c r="E24" i="1"/>
  <c r="E26" i="1"/>
  <c r="G24" i="14" l="1"/>
  <c r="G49" i="14"/>
  <c r="G94" i="14"/>
  <c r="I73" i="1" s="1"/>
  <c r="G90" i="14"/>
  <c r="I69" i="1" s="1"/>
  <c r="G79" i="14"/>
  <c r="G73" i="14"/>
  <c r="G54" i="14"/>
  <c r="M49" i="14"/>
  <c r="AF218" i="14"/>
  <c r="G46" i="1" s="1"/>
  <c r="G8" i="14"/>
  <c r="G77" i="13"/>
  <c r="M262" i="13"/>
  <c r="M9" i="12"/>
  <c r="M8" i="12" s="1"/>
  <c r="AF23" i="12"/>
  <c r="G277" i="13"/>
  <c r="I78" i="1" s="1"/>
  <c r="M257" i="13"/>
  <c r="M252" i="13"/>
  <c r="M251" i="13" s="1"/>
  <c r="G212" i="13"/>
  <c r="I75" i="1" s="1"/>
  <c r="G182" i="13"/>
  <c r="I74" i="1" s="1"/>
  <c r="M175" i="13"/>
  <c r="M172" i="13" s="1"/>
  <c r="M164" i="13"/>
  <c r="M161" i="13" s="1"/>
  <c r="M129" i="13"/>
  <c r="M121" i="13"/>
  <c r="M78" i="13"/>
  <c r="G66" i="13"/>
  <c r="M34" i="13"/>
  <c r="AF281" i="13"/>
  <c r="G43" i="1" s="1"/>
  <c r="H43" i="1" s="1"/>
  <c r="I43" i="1" s="1"/>
  <c r="F46" i="1"/>
  <c r="F44" i="1"/>
  <c r="G13" i="12"/>
  <c r="F40" i="1"/>
  <c r="G8" i="12"/>
  <c r="I79" i="1" s="1"/>
  <c r="I19" i="1" s="1"/>
  <c r="F39" i="1"/>
  <c r="M166" i="14"/>
  <c r="M104" i="14"/>
  <c r="M94" i="14" s="1"/>
  <c r="M87" i="14"/>
  <c r="M79" i="14" s="1"/>
  <c r="M57" i="14"/>
  <c r="M54" i="14" s="1"/>
  <c r="M40" i="14"/>
  <c r="M24" i="14" s="1"/>
  <c r="M23" i="14"/>
  <c r="M8" i="14" s="1"/>
  <c r="M110" i="13"/>
  <c r="M77" i="13"/>
  <c r="M8" i="13"/>
  <c r="M142" i="13"/>
  <c r="G129" i="13"/>
  <c r="G110" i="13"/>
  <c r="M222" i="13"/>
  <c r="M212" i="13" s="1"/>
  <c r="G8" i="13"/>
  <c r="G34" i="13"/>
  <c r="M191" i="13"/>
  <c r="M182" i="13" s="1"/>
  <c r="M73" i="13"/>
  <c r="M66" i="13" s="1"/>
  <c r="M13" i="12"/>
  <c r="J39" i="1"/>
  <c r="I63" i="1" l="1"/>
  <c r="I64" i="1"/>
  <c r="I68" i="1"/>
  <c r="I66" i="1"/>
  <c r="I65" i="1"/>
  <c r="G218" i="14"/>
  <c r="H46" i="1"/>
  <c r="I46" i="1" s="1"/>
  <c r="G45" i="1"/>
  <c r="H45" i="1" s="1"/>
  <c r="I45" i="1" s="1"/>
  <c r="G44" i="1"/>
  <c r="H44" i="1" s="1"/>
  <c r="I44" i="1" s="1"/>
  <c r="G281" i="13"/>
  <c r="I61" i="1"/>
  <c r="G23" i="12"/>
  <c r="F47" i="1"/>
  <c r="I80" i="1"/>
  <c r="G41" i="1"/>
  <c r="H41" i="1" s="1"/>
  <c r="I41" i="1" s="1"/>
  <c r="G39" i="1"/>
  <c r="G47" i="1" s="1"/>
  <c r="G25" i="1" s="1"/>
  <c r="A25" i="1" s="1"/>
  <c r="G40" i="1"/>
  <c r="H40" i="1" s="1"/>
  <c r="I40" i="1" s="1"/>
  <c r="I16" i="1" l="1"/>
  <c r="I20" i="1"/>
  <c r="I81" i="1"/>
  <c r="G23" i="1"/>
  <c r="A23" i="1" s="1"/>
  <c r="G28" i="1"/>
  <c r="G26" i="1"/>
  <c r="A26" i="1"/>
  <c r="H39" i="1"/>
  <c r="I21" i="1" l="1"/>
  <c r="I39" i="1"/>
  <c r="I47" i="1" s="1"/>
  <c r="H47" i="1"/>
  <c r="G24" i="1"/>
  <c r="A27" i="1" s="1"/>
  <c r="A24" i="1"/>
  <c r="J77" i="1"/>
  <c r="J71" i="1"/>
  <c r="J63" i="1"/>
  <c r="J78" i="1"/>
  <c r="J70" i="1"/>
  <c r="J69" i="1"/>
  <c r="J80" i="1"/>
  <c r="J79" i="1"/>
  <c r="J72" i="1"/>
  <c r="J74" i="1"/>
  <c r="J75" i="1"/>
  <c r="J62" i="1"/>
  <c r="J61" i="1"/>
  <c r="J68" i="1"/>
  <c r="J76" i="1"/>
  <c r="J67" i="1"/>
  <c r="J73" i="1"/>
  <c r="J65" i="1"/>
  <c r="J64" i="1"/>
  <c r="J66" i="1"/>
  <c r="J44" i="1" l="1"/>
  <c r="J46" i="1"/>
  <c r="J47" i="1"/>
  <c r="J45" i="1"/>
  <c r="J43" i="1"/>
  <c r="J41" i="1"/>
  <c r="J40" i="1"/>
  <c r="A29" i="1"/>
  <c r="G29" i="1"/>
  <c r="G27" i="1" s="1"/>
  <c r="J81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Zbyněk Rikan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Zbyněk Rikan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Zbyněk Rikan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<sst xmlns="http://schemas.openxmlformats.org/spreadsheetml/2006/main" count="2658" uniqueCount="723">
  <si>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</si>
  <si>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</si>
  <si>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</si>
  <si>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</si>
  <si>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</si>
  <si>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</si>
  <si>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</si>
  <si>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</si>
  <si>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</si>
  <si>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</si>
  <si>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</si>
  <si>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</si>
  <si>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</si>
  <si>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</si>
  <si>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</si>
  <si>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</si>
  <si>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</si>
  <si>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</si>
  <si>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</si>
  <si>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</si>
  <si>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</si>
  <si>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</si>
  <si>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</si>
  <si>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</si>
  <si>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</si>
  <si>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</si>
  <si>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</si>
  <si>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</si>
  <si>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</si>
  <si>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</si>
  <si>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</si>
  <si>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</si>
  <si>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</si>
  <si>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</si>
  <si>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</si>
  <si>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</si>
  <si>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</si>
  <si>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</si>
  <si>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</si>
  <si>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</si>
  <si>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</si>
  <si>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</si>
  <si>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</si>
  <si>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23.07-1_2</t>
  </si>
  <si>
    <t>Regenerace sídliště - Třebíč, Václavské náměstí, 2. etapa</t>
  </si>
  <si>
    <t>VODOVODY A KANALIZACE</t>
  </si>
  <si>
    <t>Kubišova 1172/11</t>
  </si>
  <si>
    <t>Třebíč-Horka-Domky</t>
  </si>
  <si>
    <t>67401</t>
  </si>
  <si>
    <t>60418885</t>
  </si>
  <si>
    <t>CZ60418885</t>
  </si>
  <si>
    <t>Stavba</t>
  </si>
  <si>
    <t>Ostatní a vedlejší náklady</t>
  </si>
  <si>
    <t>1</t>
  </si>
  <si>
    <t>Stavební objekt</t>
  </si>
  <si>
    <t>SO 09</t>
  </si>
  <si>
    <t>Rekonstrukce kanalizace</t>
  </si>
  <si>
    <t>D.9</t>
  </si>
  <si>
    <t>SO 10</t>
  </si>
  <si>
    <t>Rekonstrukce vodovodu</t>
  </si>
  <si>
    <t>D.10</t>
  </si>
  <si>
    <t>Celkem za stavbu</t>
  </si>
  <si>
    <t>CZK</t>
  </si>
  <si>
    <t>#POPS</t>
  </si>
  <si>
    <t>Popis stavby: 23.07-1_2 - Regenerace sídliště - Třebíč, Václavské náměstí, 2. etapa</t>
  </si>
  <si>
    <t>#POPO</t>
  </si>
  <si>
    <t>Popis objektu: 0 - Ostatní a vedlejší náklady</t>
  </si>
  <si>
    <t>#POPR</t>
  </si>
  <si>
    <t>Popis rozpočtu: 1 - Ostatní a vedlejší náklady</t>
  </si>
  <si>
    <t>Popis objektu: SO 09 - Rekonstrukce kanalizace</t>
  </si>
  <si>
    <t>Popis rozpočtu: D.9 - Rekonstrukce kanalizace</t>
  </si>
  <si>
    <t>Popis objektu: SO 10 - Rekonstrukce vodovodu</t>
  </si>
  <si>
    <t>Popis rozpočtu: D.10 - Rekonstrukce vodovodu</t>
  </si>
  <si>
    <t>Rekapitulace dílů</t>
  </si>
  <si>
    <t>Typ dílu</t>
  </si>
  <si>
    <t>11</t>
  </si>
  <si>
    <t>Přípravné a přidružené práce</t>
  </si>
  <si>
    <t>12</t>
  </si>
  <si>
    <t>Odkopávky a prokopávky</t>
  </si>
  <si>
    <t>13</t>
  </si>
  <si>
    <t>Hloubené vykopávky</t>
  </si>
  <si>
    <t>15</t>
  </si>
  <si>
    <t>Roubení</t>
  </si>
  <si>
    <t>16</t>
  </si>
  <si>
    <t>Přemístění výkopku</t>
  </si>
  <si>
    <t>17</t>
  </si>
  <si>
    <t>Konstrukce ze zemin</t>
  </si>
  <si>
    <t>18</t>
  </si>
  <si>
    <t>Povrchové úpravy terénu</t>
  </si>
  <si>
    <t>21</t>
  </si>
  <si>
    <t>Úprava podloží a základ.spáry</t>
  </si>
  <si>
    <t>45</t>
  </si>
  <si>
    <t>Podkladní a vedlejší konstrukce</t>
  </si>
  <si>
    <t>5</t>
  </si>
  <si>
    <t>Komunikace</t>
  </si>
  <si>
    <t>56</t>
  </si>
  <si>
    <t>Podklad.vrstvy komunikací a zp</t>
  </si>
  <si>
    <t>57</t>
  </si>
  <si>
    <t>Kryty štěrk. a živič.komunikac</t>
  </si>
  <si>
    <t>8</t>
  </si>
  <si>
    <t>Trubní vedení</t>
  </si>
  <si>
    <t>87</t>
  </si>
  <si>
    <t>Potrubí z trub z plast.hmot</t>
  </si>
  <si>
    <t>89</t>
  </si>
  <si>
    <t>Ostatní konstrukce na trub.ved</t>
  </si>
  <si>
    <t>91</t>
  </si>
  <si>
    <t>Doplňující práce na komunikaci</t>
  </si>
  <si>
    <t>93</t>
  </si>
  <si>
    <t>Dokončovací práce inž.staveb</t>
  </si>
  <si>
    <t>99</t>
  </si>
  <si>
    <t>Staveništní přesun hmot</t>
  </si>
  <si>
    <t>VN</t>
  </si>
  <si>
    <t>ON</t>
  </si>
  <si>
    <t>Soupis vedlejších a ostatních nákladů</t>
  </si>
  <si>
    <t>#TypZaznamu#</t>
  </si>
  <si>
    <t>STA</t>
  </si>
  <si>
    <t>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</si>
  <si>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</si>
  <si>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</si>
  <si>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</si>
  <si>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</si>
  <si>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</si>
  <si>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</si>
  <si>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</si>
  <si>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</si>
  <si>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</si>
  <si>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</si>
  <si>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</si>
  <si>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</si>
  <si>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</si>
  <si>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</si>
  <si>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</si>
  <si>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</si>
  <si>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</si>
  <si>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</si>
  <si>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</si>
  <si>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</si>
  <si>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</si>
  <si>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</si>
  <si>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</si>
  <si>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</si>
  <si>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</si>
  <si>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</si>
  <si>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</si>
  <si>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 R</t>
  </si>
  <si>
    <t xml:space="preserve">Geodetické práce </t>
  </si>
  <si>
    <t>Soubor</t>
  </si>
  <si>
    <t>RTS 23/ II</t>
  </si>
  <si>
    <t>Indiv</t>
  </si>
  <si>
    <t>VRN</t>
  </si>
  <si>
    <t>Běžná</t>
  </si>
  <si>
    <t>POL99_2</t>
  </si>
  <si>
    <t>005111021R</t>
  </si>
  <si>
    <t>Vytyčení inženýrských sítí</t>
  </si>
  <si>
    <t>POL99_8</t>
  </si>
  <si>
    <t>005121 R</t>
  </si>
  <si>
    <t>Zařízení staveniště</t>
  </si>
  <si>
    <t>005124010R</t>
  </si>
  <si>
    <t>Koordinační činnost</t>
  </si>
  <si>
    <t>005211030R</t>
  </si>
  <si>
    <t xml:space="preserve">Dočasná dopravní opatření </t>
  </si>
  <si>
    <t>005211040R</t>
  </si>
  <si>
    <t xml:space="preserve">Užívání veřejných ploch a prostranství  </t>
  </si>
  <si>
    <t>005211080R</t>
  </si>
  <si>
    <t xml:space="preserve">Bezpečnostní a hygienická opatření na staveništi </t>
  </si>
  <si>
    <t>005211020R</t>
  </si>
  <si>
    <t>Ochrana stávaj. inženýrských sítí na staveništi</t>
  </si>
  <si>
    <t>00523  R</t>
  </si>
  <si>
    <t>Zkoušky a revize</t>
  </si>
  <si>
    <t>005241010R</t>
  </si>
  <si>
    <t xml:space="preserve">Dokumentace skutečného provedení </t>
  </si>
  <si>
    <t>SUM</t>
  </si>
  <si>
    <t>END</t>
  </si>
  <si>
    <t>Položkový soupis prací a dodávek</t>
  </si>
  <si>
    <t>115101201R00</t>
  </si>
  <si>
    <t>Čerpání vody na dopravní výšku do 10 m  s uvažovaným průměrným přítokem do 500 l/min</t>
  </si>
  <si>
    <t>h</t>
  </si>
  <si>
    <t>800-1</t>
  </si>
  <si>
    <t>Práce</t>
  </si>
  <si>
    <t>POL1_0</t>
  </si>
  <si>
    <t>na vzdálenost od hladiny vody v jímce po výšku roviny proložené osou nejvyššího bodu výtlačného potrubí. Včetně odpadní potrubí v délce do 20 m.</t>
  </si>
  <si>
    <t>SPI</t>
  </si>
  <si>
    <t xml:space="preserve">přítok 0,1-1,0 l/s : </t>
  </si>
  <si>
    <t>VV</t>
  </si>
  <si>
    <t xml:space="preserve">délka 87 m : </t>
  </si>
  <si>
    <t xml:space="preserve">pracovní záběr 20/týden:  87/20 = 4,35 : </t>
  </si>
  <si>
    <t xml:space="preserve">4,35 týdnů / 7 dní v týdnu: 4,25*7 = 30,45 dní : </t>
  </si>
  <si>
    <t xml:space="preserve">průměrný přítok 0,5 l/s = 30 l/min : </t>
  </si>
  <si>
    <t>odhad čerpání 2 hod denně : 4,35*7*2</t>
  </si>
  <si>
    <t>115101301R00</t>
  </si>
  <si>
    <t>Pohotovost záložní čerpací soupravy na dopravní výšku do 10 m  s uvažovaným průměrným přítokem do 500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</si>
  <si>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</si>
  <si>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</si>
  <si>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4,35*7</t>
  </si>
  <si>
    <t>119001401R00</t>
  </si>
  <si>
    <t>Dočasné zajištění podzemního potrubí nebo vedení ocelového potrubí  DN  do 200 mm</t>
  </si>
  <si>
    <t>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</si>
  <si>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</si>
  <si>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119001412R00</t>
  </si>
  <si>
    <t>Dočasné zajištění podzemního potrubí nebo vedení betonového potrubí  DN  přes 200  do 500 mm</t>
  </si>
  <si>
    <t>119001411R00</t>
  </si>
  <si>
    <t>Dočasné zajištění podzemního potrubí nebo vedení betonového potrubí  DN  do 200 mm</t>
  </si>
  <si>
    <t>119001421R00</t>
  </si>
  <si>
    <t>Dočasné zajištění podzemního potrubí nebo vedení kabelů do 3 kabelů</t>
  </si>
  <si>
    <t>59213344R</t>
  </si>
  <si>
    <t>poklop kabelového žlabu l = 500,0 mm; š = 160 mm; tl = 35,0 mm; beton C 25/30; XF1</t>
  </si>
  <si>
    <t>kus</t>
  </si>
  <si>
    <t>SPCM</t>
  </si>
  <si>
    <t>Specifikace</t>
  </si>
  <si>
    <t>POL3_0</t>
  </si>
  <si>
    <t>59213120R</t>
  </si>
  <si>
    <t>žlab kabelový železobeton; l = 1 000,0 mm; š = 170 mm; š 1 = 112 mm; h = 140,0 mm; h 1 = 105 mm</t>
  </si>
  <si>
    <t>121101101R00</t>
  </si>
  <si>
    <t>Sejmutí ornice s přemístěním na vzdálenost do 50 m</t>
  </si>
  <si>
    <t>m3</t>
  </si>
  <si>
    <t>nebo lesní půdy, s vodorovným přemístěním na hromady v místě upotřebení nebo na dočasné či trvalé skládky se složením</t>
  </si>
  <si>
    <t>45*0,15*3</t>
  </si>
  <si>
    <t>132101212R00</t>
  </si>
  <si>
    <t xml:space="preserve">Hloubení rýh šířky přes 60 do 200 cm do 1000 m3, v hornině 1-2,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</si>
  <si>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</si>
  <si>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stoky : 455,3*0,05</t>
  </si>
  <si>
    <t>příp : (32+23,5+3)*4,5*1,2*0,05</t>
  </si>
  <si>
    <t>132201212R00</t>
  </si>
  <si>
    <t xml:space="preserve">Hloubení rýh šířky přes 60 do 200 cm do 1000 m3, v hornině 3, hloubení strojně </t>
  </si>
  <si>
    <t>stoky : 455,3*0,1</t>
  </si>
  <si>
    <t>příp : (32+23,5+3)*4,5*1,2*0,1</t>
  </si>
  <si>
    <t>132201219R00</t>
  </si>
  <si>
    <t xml:space="preserve">Hloubení rýh šířky přes 60 do 200 cm příplatek za lepivost, v hornině 3,  </t>
  </si>
  <si>
    <t>132301212R00</t>
  </si>
  <si>
    <t xml:space="preserve">Hloubení rýh šířky přes 60 do 200 cm do 1000 m3, v hornině 4, hloubení strojně </t>
  </si>
  <si>
    <t>stoky : 455,3*0,2</t>
  </si>
  <si>
    <t>příp : (32+23,5+3)*4,5*1,2*0,2</t>
  </si>
  <si>
    <t>132301219R00</t>
  </si>
  <si>
    <t xml:space="preserve">Hloubení rýh šířky přes 60 do 200 cm příplatek za lepivost, v hornině 4,  </t>
  </si>
  <si>
    <t>132401211R00</t>
  </si>
  <si>
    <t xml:space="preserve">Hloubení rýh šířky přes 60 do 200 cm jakékoliv množství, v hornině 5, hloubení strojně </t>
  </si>
  <si>
    <t>132501211R00</t>
  </si>
  <si>
    <t>Hloubení rýh šířky přes 60 do 200 cm jakékoliv množství, v hornině 6, skalní frézou</t>
  </si>
  <si>
    <t>stoky : 455,3*0,35</t>
  </si>
  <si>
    <t>příp : (32+23,5+3)*4,5*1,2*0,35</t>
  </si>
  <si>
    <t>138501201R00</t>
  </si>
  <si>
    <t>Dolamování hloubených vykopávek rýh ve vrstvě tloušťky do 500 mm  v hornině 6</t>
  </si>
  <si>
    <t>zapažených i nezapažených v hornině tř. 5 - 7 s případným nutným přemístěním výkopku ve výkopišti, bez naložení, s přehozením výkopku na přilehlém terénu na vzdálenost do 3 m od okraje jámy nebo zářezu, nebo do 5 m od osy rýhy, nebo do 5 m od hrany šachty.</t>
  </si>
  <si>
    <t>455,3*0,1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</si>
  <si>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</si>
  <si>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</si>
  <si>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</si>
  <si>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4,5*62*1,2</t>
  </si>
  <si>
    <t>151101102R00</t>
  </si>
  <si>
    <t>Zřízení pažení a rozepření stěn rýh příložné  pro jakoukoliv mezerovitost, hloubky do 4 m</t>
  </si>
  <si>
    <t>m2</t>
  </si>
  <si>
    <t>pro podzemní vedení pro všechny šířky rýhy,</t>
  </si>
  <si>
    <t>151101103R00</t>
  </si>
  <si>
    <t>Zřízení pažení a rozepření stěn rýh příložné  pro jakoukoliv mezerovitost, hloubky do 8 m</t>
  </si>
  <si>
    <t>stoky : 690,9</t>
  </si>
  <si>
    <t>příp : 4,5*58,5*2</t>
  </si>
  <si>
    <t>151101112R00</t>
  </si>
  <si>
    <t>Odstranění pažení a rozepření rýh příložné , hloubky do 4 m</t>
  </si>
  <si>
    <t>pro podzemní vedení s uložením materiálu na vzdálenost do 3 m od kraje výkopu,</t>
  </si>
  <si>
    <t>151101113R00</t>
  </si>
  <si>
    <t>Odstranění pažení a rozepření rýh příložné , hloubky do 8 m</t>
  </si>
  <si>
    <t>161101102R00</t>
  </si>
  <si>
    <t>Svislé přemístění výkopku z horniny 1 až 4, při hloubce výkopu přes 2,5 do 4 m</t>
  </si>
  <si>
    <t>bez naložení do dopravní nádoby, ale s vyprázdněním dopravní nádoby na hromadu nebo na dopravní prostředek,</t>
  </si>
  <si>
    <t>(38,5+77,12+154,24)*0,3</t>
  </si>
  <si>
    <t>161101104R00</t>
  </si>
  <si>
    <t>Svislé přemístění výkopku z horniny 1 až 4, při hloubce výkopu přes 6 do 8 m</t>
  </si>
  <si>
    <t>(38,5+77,12+154,24)*0,7</t>
  </si>
  <si>
    <t>161101152R00</t>
  </si>
  <si>
    <t>Svislé přemístění výkopku z horniny 5 až 7, při hloubce výkopu přes 2,5 do 4 m</t>
  </si>
  <si>
    <t>(154,24+269,92+71,12)*0,3</t>
  </si>
  <si>
    <t>161101154R00</t>
  </si>
  <si>
    <t>Svislé přemístění výkopku z horniny 5 až 7, při hloubce výkopu přes 6 do 8 m</t>
  </si>
  <si>
    <t>(154,24+269,92+71,12)*0,7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</si>
  <si>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</si>
  <si>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</si>
  <si>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</si>
  <si>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>80,958+188,902</t>
  </si>
  <si>
    <t>162201152R00</t>
  </si>
  <si>
    <t>Vodorovné přemístění výkopku z horniny 5 až 7, na vzdálenost přes 20  do 50 m</t>
  </si>
  <si>
    <t>148,584+346,696</t>
  </si>
  <si>
    <t>162401102R00</t>
  </si>
  <si>
    <t>Vodorovné přemístění výkopku z horniny 1 až 4, na vzdálenost přes 1 500  do 2 000 m</t>
  </si>
  <si>
    <t>162401152R00</t>
  </si>
  <si>
    <t>Vodorovné přemístění výkopku z horniny 5 až 7, na vzdálenost přes 1 500  do 2 000 m</t>
  </si>
  <si>
    <t>167101102R00</t>
  </si>
  <si>
    <t>Nakládání, skládání, překládání neulehlého výkopku nakládání výkopku  přes 100 m3, z horniny 1 až 4</t>
  </si>
  <si>
    <t>(26,9184+23,776+74,673+81,7*(3,14*0,2*0,2/4))*0,35</t>
  </si>
  <si>
    <t>167101152R00</t>
  </si>
  <si>
    <t>Nakládání, skládání, překládání neulehlého výkopku nakládání výkopku  přes 100 m3, z horniny 5 až 7</t>
  </si>
  <si>
    <t>(26,9184+23,776+74,673+81,7*(3,14*0,2*0,2/4))*0,65</t>
  </si>
  <si>
    <t>OZ1</t>
  </si>
  <si>
    <t>Likvidace odpadů nekontaminovaných vč.dopravy</t>
  </si>
  <si>
    <t>Vlastní</t>
  </si>
  <si>
    <t>poplatky za likvidaci odpadů nekontaminovaných  17 05 04 Vytěžené zeminy a horniny</t>
  </si>
  <si>
    <t>POP</t>
  </si>
  <si>
    <t>Položka obsahuje:</t>
  </si>
  <si>
    <t>- veškeré poplatky provozovateli skládky, recyklační linky nebo jiného zařízení na recyklaci nebo likvidaci odpadů související s převzetím, uložením, zpracováním nebo likvidací odpadu</t>
  </si>
  <si>
    <t>- náklady spojené s dopravou odpadu z místa stavby na místo převzetí provozovatelem skládky, recyklační linky nebo jiného zařízení  na zpracování nebo likvidaci odpadů</t>
  </si>
  <si>
    <t>44,77647+83,15631</t>
  </si>
  <si>
    <t>174101101R00</t>
  </si>
  <si>
    <t>Zásyp sypaninou se zhutněním jam, šachet, rýh nebo kolem objektů v těchto vykopávkách</t>
  </si>
  <si>
    <t>z jakékoliv horniny s uložením výkopku po vrstvách,</t>
  </si>
  <si>
    <t>vč.ověření vhodnosti k zásypům do místní komunikace</t>
  </si>
  <si>
    <t>(38,56+77,12+154,24+154,24+269,92+77,12)-127,93278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</si>
  <si>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</si>
  <si>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</si>
  <si>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</si>
  <si>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stoky : 41,41</t>
  </si>
  <si>
    <t>příp : (32+3+23,5)*1,2*0,5-(32+3+23,5)*(3,14*0,2*0,2/4)</t>
  </si>
  <si>
    <t>58337333R</t>
  </si>
  <si>
    <t>štěrkopísek frakce 0,0 až 32,0 mm; třída A</t>
  </si>
  <si>
    <t>T</t>
  </si>
  <si>
    <t>RTS 22/ I</t>
  </si>
  <si>
    <t>74,6731*1,8</t>
  </si>
  <si>
    <t>180401211R00</t>
  </si>
  <si>
    <t>Založení trávníku luční trávník, výsevem, v rovině nebo na svahu do 1:5</t>
  </si>
  <si>
    <t>823-1</t>
  </si>
  <si>
    <t>na půdě předem připravené s pokosením, naložením, odvozem odpadu do 20 km a se složením,</t>
  </si>
  <si>
    <t>45*3</t>
  </si>
  <si>
    <t>181301102R00</t>
  </si>
  <si>
    <t>Rozprostření a urovnání ornice v rovině v souvislé ploše do 500 m2, tloušťka vrstvy přes 100 do 150 mm</t>
  </si>
  <si>
    <t>s případným nutným přemístěním hromad nebo dočasných skládek na místo potřeby ze vzdálenosti do 30 m, v rovině nebo ve svahu do 1 : 5,</t>
  </si>
  <si>
    <t>00572400R</t>
  </si>
  <si>
    <t>směs travní parková, pro běžnou zátěž</t>
  </si>
  <si>
    <t>kg</t>
  </si>
  <si>
    <t>135*0,05</t>
  </si>
  <si>
    <t>212531111RL4</t>
  </si>
  <si>
    <t>Výplň trativodů kamenivem hrubým drceným, frakce 16-63 mm</t>
  </si>
  <si>
    <t>800-2</t>
  </si>
  <si>
    <t>do rýh bez zhutnění s úpravou povrchu výplně,</t>
  </si>
  <si>
    <t>212753113R00</t>
  </si>
  <si>
    <t>Plastové drenážní trubky montáž ohebné plastové drenážní trubky do rýhy, DN 80, bez lože</t>
  </si>
  <si>
    <t>827-1</t>
  </si>
  <si>
    <t>10,1+9,2+62,4</t>
  </si>
  <si>
    <t>212971110R00</t>
  </si>
  <si>
    <t xml:space="preserve">Zřízení opláštění odvod. trativodů z geotextilie o sklonu do 2,5,  </t>
  </si>
  <si>
    <t>v rýze nebo v zářezu se stěnami,</t>
  </si>
  <si>
    <t>délka: 4790,5 : 81,7*2*(0,3+0,4+0,20)</t>
  </si>
  <si>
    <t>28611222.AR</t>
  </si>
  <si>
    <t>Trubka plastová drenážní spoj: západkový; potrubí: jednovrstvé; materiál: PVC; povrch: žebrovaný; ohebná; DN = 80; vsakovací plocha = 40,0 cm2/m</t>
  </si>
  <si>
    <t>délka 4790,50 m: +ztratné 3% : 81,7*1,03</t>
  </si>
  <si>
    <t>67352027R</t>
  </si>
  <si>
    <t>geotextilie PP; funkce separační, ochranná, výztužná, filtrační; plošná hmotnost 230 g/m2; tl. při 2 kPa 1,10 mm</t>
  </si>
  <si>
    <t>81,7*1,8</t>
  </si>
  <si>
    <t/>
  </si>
  <si>
    <t>451573111R00</t>
  </si>
  <si>
    <t>Lože pod potrubí, stoky a drobné objekty z písku a štěrkopísku  do 65 mm</t>
  </si>
  <si>
    <t>v otevřeném výkopu,</t>
  </si>
  <si>
    <t>příp : (32+3+23,5)*1,2*0,16</t>
  </si>
  <si>
    <t>stoky : (62,4+10,1+9,2)*1,2*0,16</t>
  </si>
  <si>
    <t>452311131R00</t>
  </si>
  <si>
    <t>Podkladní a zajišťovací konstrukce z betonu desky pod potrubí, stoky a drobné objekty , z betonu prostého třídy C 12/15</t>
  </si>
  <si>
    <t>z cementu portlandského nebo struskoportlandského, v otevřeném výkopu,</t>
  </si>
  <si>
    <t>podkladní beton +120st: : 1,4*0,2*(10,1+9,2+62,4)</t>
  </si>
  <si>
    <t>šachty : 1,5*1,5*0,1*4</t>
  </si>
  <si>
    <t>452351101R00</t>
  </si>
  <si>
    <t>Bednění podkladních a zajišťovacích konstrukcí desek nebo sedlových loží pod potrubí, stoky a drobné objekty</t>
  </si>
  <si>
    <t>2*0,2*81,7</t>
  </si>
  <si>
    <t>4*1,50*0,1*4</t>
  </si>
  <si>
    <t>452384111R00</t>
  </si>
  <si>
    <t>Podkladní a vyrovnávací konstrukce pražce v otevřeném výkopu z betonu prostého třídy C -/7,5, průřezové plochy do 25 000 mm2</t>
  </si>
  <si>
    <t>z cementu portlandského nebo struskoportlandského,</t>
  </si>
  <si>
    <t>36,54</t>
  </si>
  <si>
    <t>0025831002V</t>
  </si>
  <si>
    <t>Vhodný zásypový materiál pro místní komunikace dle,  TP 146 vč.dopravy na staveniště</t>
  </si>
  <si>
    <t>aktivní zóna MK výšky 0,5 m: : 3*1,2*0,5*2</t>
  </si>
  <si>
    <t>113107320R00</t>
  </si>
  <si>
    <t>Odstranění podkladů nebo krytů z kameniva těženého, v ploše jednotlivě do 50 m2, tloušťka vrstvy 200 mm</t>
  </si>
  <si>
    <t>822-1</t>
  </si>
  <si>
    <t>MK štp. tl. 15 cm: : 3*1,2*2*2</t>
  </si>
  <si>
    <t>113107520R00</t>
  </si>
  <si>
    <t>Odstranění podkladů nebo krytů z kameniva hrubého drceného, v ploše jednotlivě do 50 m2, tloušťka vrstvy 200 mm</t>
  </si>
  <si>
    <t>113107316R00</t>
  </si>
  <si>
    <t>Odstranění podkladů nebo krytů z kameniva těženého, v ploše jednotlivě do 50 m2, tloušťka vrstvy 160 mm</t>
  </si>
  <si>
    <t>7,2*2</t>
  </si>
  <si>
    <t>OZ01</t>
  </si>
  <si>
    <t>Likvidace odpadů nekontaminovanýh vč.dopravy</t>
  </si>
  <si>
    <t>t</t>
  </si>
  <si>
    <t>poplatky za likvidaci odpadů nekontaminovaných 17 05 04 Vytěžené zeminy a horniny</t>
  </si>
  <si>
    <t>-veškeré poplatky provozovateli skládky, recyklační linky nebo jiného zařízení na zpracování nebo likvidaci odpadů související s převzetím, uložením, zpracováním nebo likvidací odpadu</t>
  </si>
  <si>
    <t>- náklady spojené s dopravou odpadu z místa stavby na místo převzetí provozovatelem skládky, recyklační linky nebo likvidaci odpadů</t>
  </si>
  <si>
    <t>113108305R00</t>
  </si>
  <si>
    <t>Odstranění podkladů nebo krytů živičných, v ploše jednotlivě do 50 m2, tloušťka vrstvy 50 mm</t>
  </si>
  <si>
    <t>113108310R00</t>
  </si>
  <si>
    <t>Odstranění podkladů nebo krytů živičných, v ploše jednotlivě do 50 m2, tloušťka vrstvy 100 mm</t>
  </si>
  <si>
    <t>113151114R00</t>
  </si>
  <si>
    <t>Odstranění podkladu, krytu frézováním povrch živičný, plochy do 500 m2 na jednom objektu nebo při provádění pruhu šířky do  750 mm, tloušťky 50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</si>
  <si>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</si>
  <si>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OZ02</t>
  </si>
  <si>
    <t>poplatky za likvidaci odpadů nekontaminovaných 17 03 02 Vybouraný asfaltový beton bez dehtu</t>
  </si>
  <si>
    <t>871353121R00</t>
  </si>
  <si>
    <t>Montáž potrubí z trub z plastů těsněných gumovým kroužkem  DN 200 mm</t>
  </si>
  <si>
    <t>v otevřeném výkopu ve sklonu do 20 %,</t>
  </si>
  <si>
    <t>spl : 11,5+12</t>
  </si>
  <si>
    <t>dešť : 9+9+9,5+4,5</t>
  </si>
  <si>
    <t>odb.UV : 3</t>
  </si>
  <si>
    <t>R8-1</t>
  </si>
  <si>
    <t>Trubka PP SN12 DN200/6000</t>
  </si>
  <si>
    <t>dle Technických listů VAS K1.3</t>
  </si>
  <si>
    <t>58,5*1,03/6</t>
  </si>
  <si>
    <t>831392121RT2</t>
  </si>
  <si>
    <t>Montáž potrubí z trub kameninových těsněných pryžovými kroužky montáž včetně dodávky trub kameninových DN 400 mm, délky 2500 mm</t>
  </si>
  <si>
    <t>pro splaškovou kanalizaci v otevřeném výkopu ve sklonu do 20 %,</t>
  </si>
  <si>
    <t>dle Technických listů VAS K1.1</t>
  </si>
  <si>
    <t>62,4</t>
  </si>
  <si>
    <t>831442121RT2</t>
  </si>
  <si>
    <t>Montáž potrubí z trub kameninových těsněných pryžovými kroužky montáž včetně dodávky trub kameninových DN 600 mm, délky 2500 mm</t>
  </si>
  <si>
    <t>(10,1+9,2)</t>
  </si>
  <si>
    <t>837391221RT2</t>
  </si>
  <si>
    <t>Montáž kameninových tvarovek těsněných pryžovými kroužky odbočných včetně dodávky šikmé odbočky DN 400/200 mm</t>
  </si>
  <si>
    <t>na potrubí z trub kameninových pro splaškovou kanalizaci v otevřeném výkopu,</t>
  </si>
  <si>
    <t>837352221R00</t>
  </si>
  <si>
    <t>Montáž kameninových tvarovek těsněných pryžovými kroužky jednoosých DN 200 mm</t>
  </si>
  <si>
    <t>877353123R00</t>
  </si>
  <si>
    <t>Montáž tvarovek na potrubí z trub z plastů těsněných gumovým kroužkem jednoosých DN 200 mm</t>
  </si>
  <si>
    <t>28654604R</t>
  </si>
  <si>
    <t>Koleno plastové pro venkovní kanalizaci typ: jednoznačné; spoj: hrdlový; potrubí: jednovrstvé; materiál: PP-HM; povrch: hladký; jmenovitý úhel = 45,0 °; DN = 200; SN 16</t>
  </si>
  <si>
    <t>894432113R00</t>
  </si>
  <si>
    <t>Osazení plastové šachty revizní prům.425 mm, Wavin, vč.dodávky dna, poklopu B125, tubusu 4,5m</t>
  </si>
  <si>
    <t>dle Technických listů VAS K3.3</t>
  </si>
  <si>
    <t>R-8-10</t>
  </si>
  <si>
    <t>Přepojení stáv. přípojek kanalizece, vč.dodávky redukce a 2ks kolen200/40st na přípojku</t>
  </si>
  <si>
    <t>ks</t>
  </si>
  <si>
    <t>721242117R00</t>
  </si>
  <si>
    <t>Lapač střešních splavenin DN 150, litina, včetně dodávky materiálu</t>
  </si>
  <si>
    <t>800-721</t>
  </si>
  <si>
    <t>894423112RT1</t>
  </si>
  <si>
    <t>Osazení betonových dílců pro šachty podle DIN 4034 šachtového dna, o hmotnosti do 3 t</t>
  </si>
  <si>
    <t>na kroužek,</t>
  </si>
  <si>
    <t>894422111RT1</t>
  </si>
  <si>
    <t>Osazení betonových dílců pro šachty podle DIN 4034 skruže přechodové, pro jakoukoliv hmotnost</t>
  </si>
  <si>
    <t>894422111R00</t>
  </si>
  <si>
    <t>452112121R00</t>
  </si>
  <si>
    <t>Osazení betonových dílců pod potrubí prstenců nebo rámůpod poklopy a mříže výšky přes 100 do 200 mm</t>
  </si>
  <si>
    <t>452112111R00</t>
  </si>
  <si>
    <t>Osazení betonových dílců pod potrubí prstenců nebo rámůpod poklopy a mříže výšky do 100 mm</t>
  </si>
  <si>
    <t>899104111R00</t>
  </si>
  <si>
    <t>Osazení poklopů litinových a ocelových o hmotnost jednotlivě přes 150 kg</t>
  </si>
  <si>
    <t>R-71</t>
  </si>
  <si>
    <t>Dno šachty 1000x685, z odolného betonu s nátěrem kynety a podstupnice</t>
  </si>
  <si>
    <t>dle Technických listů VAS K3.2</t>
  </si>
  <si>
    <t>4*1,03</t>
  </si>
  <si>
    <t>R-73-0</t>
  </si>
  <si>
    <t>Skruž přechodová 1000/625, vč.kapsového stupadla</t>
  </si>
  <si>
    <t>R-7-3-1</t>
  </si>
  <si>
    <t>Skruž kanalizační 1000/250/120, se stupadly</t>
  </si>
  <si>
    <t>2*1,03</t>
  </si>
  <si>
    <t>R-73-2</t>
  </si>
  <si>
    <t>Skruž kanalizační 1000/500/120, se stupadly</t>
  </si>
  <si>
    <t>R-73-3</t>
  </si>
  <si>
    <t>Skruž kanalizační 1000/1000/120, se stupadly</t>
  </si>
  <si>
    <t>ztratné 3 % : 8*1,03</t>
  </si>
  <si>
    <t>59224373.AR</t>
  </si>
  <si>
    <t>profil těsnicí elastomerní; pro spojení betonových šachetních dílů; tvar kruh; d = 1 000,0 mm</t>
  </si>
  <si>
    <t>R-74-1</t>
  </si>
  <si>
    <t>Prstenec vyrovnávací  625/40/120</t>
  </si>
  <si>
    <t>ztratné 1 % : 2*1,01</t>
  </si>
  <si>
    <t>R-7-4-4</t>
  </si>
  <si>
    <t>Prstenec vyrovnávací 625/100/120</t>
  </si>
  <si>
    <t>R-74-5</t>
  </si>
  <si>
    <t>Prstenec vyrovnávací 625/120/120</t>
  </si>
  <si>
    <t>1*1,01</t>
  </si>
  <si>
    <t>55340324R</t>
  </si>
  <si>
    <t>poklop kanalizační s tlumící vložkou; litinový; D výrobku 785 mm; únosnost D 400 kN; s odvětráním</t>
  </si>
  <si>
    <t>poklop pro vyšší zatížení-intenzivní těžká doprava</t>
  </si>
  <si>
    <t>dle Technických listů VAS K4.1</t>
  </si>
  <si>
    <t>3*1,03</t>
  </si>
  <si>
    <t>894138001R00</t>
  </si>
  <si>
    <t>Šachty kanalizační zděné na stokách příplatek k ceně  za každých dalších 0,6 m výšky vstupu</t>
  </si>
  <si>
    <t>R8-7-51</t>
  </si>
  <si>
    <t>Nerezová manžeta pro spojení potrubí DN400 bet/kam, dod+mont</t>
  </si>
  <si>
    <t>R8-7-52</t>
  </si>
  <si>
    <t>Nerezová manžeta pro spojení potrubí DN600 kam/bet, dod+mont</t>
  </si>
  <si>
    <t>919735112R00</t>
  </si>
  <si>
    <t>Řezání stávajících krytů nebo podkladů živičných, hloubky přes 50 do 100 mm</t>
  </si>
  <si>
    <t>včetně spotřeby vody</t>
  </si>
  <si>
    <t>MK asfalt : (3*2+1,2)*2</t>
  </si>
  <si>
    <t>919735113R00</t>
  </si>
  <si>
    <t>Řezání stávajících krytů nebo podkladů živičných, hloubky přes 100 do 150 mm</t>
  </si>
  <si>
    <t>892591111R00</t>
  </si>
  <si>
    <t>Zkoušky těsnosti kanalizačního potrubí zkouška těsnosti kanalizačního potrubí vodou  do DN 400 mm</t>
  </si>
  <si>
    <t>vodou nebo vzduchem,</t>
  </si>
  <si>
    <t>892593111R00</t>
  </si>
  <si>
    <t>Zkoušky těsnosti kanalizačního potrubí zabezpečení konců kanalizačního potrubí při tlakových zkouškách vodou  do DN 400 mm</t>
  </si>
  <si>
    <t>úsek</t>
  </si>
  <si>
    <t>892661111R00</t>
  </si>
  <si>
    <t>Zkoušky těsnosti kanalizačního potrubí zkouška těsnosti kanalizačního potrubí vodou  do DN 600 mm</t>
  </si>
  <si>
    <t>10,1+9,2</t>
  </si>
  <si>
    <t>892663111R00</t>
  </si>
  <si>
    <t>Zkoušky těsnosti kanalizačního potrubí zabezpečení konců kanalizačního potrubí při tlakových zkouškách vodou  do DN 600 mm</t>
  </si>
  <si>
    <t>892916111R00</t>
  </si>
  <si>
    <t>Zkoušky těsnosti kanalizačního potrubí utěsnění přípojek při zkoušce kanalizačního potrubí  DN přípojek do 200 mm</t>
  </si>
  <si>
    <t>sada</t>
  </si>
  <si>
    <t>892571111R00</t>
  </si>
  <si>
    <t>Zkoušky těsnosti kanalizačního potrubí zkouška těsnosti kanalizačního potrubí vodou  do DN 200 mm</t>
  </si>
  <si>
    <t>58,5</t>
  </si>
  <si>
    <t>936451111R00</t>
  </si>
  <si>
    <t>Výplň cementopopílkovou suspenzí  dutin 1,0 MPa</t>
  </si>
  <si>
    <t>62,4*(3,14*0,4*0,4/4)</t>
  </si>
  <si>
    <t>(10,1+9,2)*(3,14*0,6*0,6/4)</t>
  </si>
  <si>
    <t>892855113R00</t>
  </si>
  <si>
    <t>Kamerové prohlídky potrubí do 100 m</t>
  </si>
  <si>
    <t>(62,4+10,+9,2)*2</t>
  </si>
  <si>
    <t>998275101R00</t>
  </si>
  <si>
    <t>Přesun hmot pro kanalizace z trub kameninových v otevřeném výkopu</t>
  </si>
  <si>
    <t>trubní ražené nebo hloubené (827 2.5), včetně drobných objektů</t>
  </si>
  <si>
    <t>Čerpání vody na výšku do 10 m, přítok do 500 l</t>
  </si>
  <si>
    <t xml:space="preserve">délka 85,7 : </t>
  </si>
  <si>
    <t xml:space="preserve">pracovní záběr 20/týden:  85,7/20 = 4,28 : </t>
  </si>
  <si>
    <t xml:space="preserve">4,28 týdnů / 7 dní v týdnu: 4,28*7 = 30 dní : </t>
  </si>
  <si>
    <t>odhad čerpání 2 hod denně : 30*2</t>
  </si>
  <si>
    <t>Pohotovost čerp.soupravy, výška 10 m, přítok 500 l</t>
  </si>
  <si>
    <t>30</t>
  </si>
  <si>
    <t>Dočasné zajištění ocelového potrubí do DN 200 mm</t>
  </si>
  <si>
    <t>Dočasné zajištění betonového potrubí DN 200-500 mm</t>
  </si>
  <si>
    <t>Dočasné zajištění beton.a plast. potrubí do DN 200</t>
  </si>
  <si>
    <t>Dočasné zajištění kabelů - do počtu 3 kabelů</t>
  </si>
  <si>
    <t>Poklop kabelového žlabu TK 1, 50x16x3,5 cm</t>
  </si>
  <si>
    <t>BG-TK1 Kabelový žlab s položeným krytem, rozměr: vnitřní 1000/112/105, vnější 1000/170/140</t>
  </si>
  <si>
    <t>Hloubení rýh š.do 200 cm hor.2 do 1000 m3,STROJNĚ</t>
  </si>
  <si>
    <t>řad : (80,6+9)*1,75*0,8*0,05</t>
  </si>
  <si>
    <t>příp : 40*1,75*0,8*0,05</t>
  </si>
  <si>
    <t>Hloubení rýh š.do 200 cm hor.3 do 1000m3,STROJNĚ</t>
  </si>
  <si>
    <t>řad : (80,6+9)*1,75*0,8*0,1</t>
  </si>
  <si>
    <t>příp : 40*1,75*0,8*0,1</t>
  </si>
  <si>
    <t>Přípl.za lepivost,hloubení rýh 200cm,hor.3,STROJNĚ</t>
  </si>
  <si>
    <t>Hloubení rýh š.do 200 cm hor.4 do 1000 m3, STROJNĚ</t>
  </si>
  <si>
    <t>řad : (80,6+9)*1,75*0,8*0,2</t>
  </si>
  <si>
    <t>příp : 40*1,75*0,8*0,2</t>
  </si>
  <si>
    <t>Přípl.za lepivost,hloubení rýh 200cm,hor.4,STROJNĚ</t>
  </si>
  <si>
    <t>řad : (80,6+9)*1,5*0,8*0,35</t>
  </si>
  <si>
    <t>příp : 40*1,5*0,8*0,35</t>
  </si>
  <si>
    <t>Dolamování rýh ve vrstvě do 0,5 m v hor.6</t>
  </si>
  <si>
    <t>Příplatek za ztížené hloubení v blízkosti vedení</t>
  </si>
  <si>
    <t>2*80*1,2</t>
  </si>
  <si>
    <t>151101101R00</t>
  </si>
  <si>
    <t>Pažení a rozepření stěn rýh - příložné - hl.do 2 m</t>
  </si>
  <si>
    <t>řad : (80,6+9)*1,8*2</t>
  </si>
  <si>
    <t>příp : 40*1,8*2</t>
  </si>
  <si>
    <t>151101111R00</t>
  </si>
  <si>
    <t>Odstranění pažení stěn rýh - příložné - hl. do 2 m</t>
  </si>
  <si>
    <t>161101101R00</t>
  </si>
  <si>
    <t>Svislé přemístění výkopku z hor.1-4 do 2,5 m</t>
  </si>
  <si>
    <t>9,072+18,144+36,288</t>
  </si>
  <si>
    <t>161101151R00</t>
  </si>
  <si>
    <t>Svislé přemístění výkopku z hor.5-7 do 2,5 m</t>
  </si>
  <si>
    <t>36,288+54,432+18,144</t>
  </si>
  <si>
    <t>Vodorovné přemístění výkopku z hor.1-4 do 50 m</t>
  </si>
  <si>
    <t>Vodorovné přemístění výkopku z hor.5-7 do 50 m</t>
  </si>
  <si>
    <t>Vodorovné přemístění výkopku z hor.1-4 do 2000 m, mezideponie</t>
  </si>
  <si>
    <t>Vodorovné přemístění výkopku z hor.5-7 do 2000 m, mezideponie</t>
  </si>
  <si>
    <t>Nakládání výkopku z hor.1-4 v množství nad 100 m3</t>
  </si>
  <si>
    <t>(10,368+38,272)*0,35</t>
  </si>
  <si>
    <t>Nakládání výkopku z hor.5-7 v množství nad 100 m3</t>
  </si>
  <si>
    <t>(10,368+38,272)*0,65</t>
  </si>
  <si>
    <t>17,024+31,616</t>
  </si>
  <si>
    <t>Zásyp jam, rýh, šachet se zhutněním</t>
  </si>
  <si>
    <t>63,504+108,864-48,64</t>
  </si>
  <si>
    <t>Obsyp potrubí bez prohození sypaniny</t>
  </si>
  <si>
    <t>řad : (80,6+9)*0,4*0,8</t>
  </si>
  <si>
    <t>příp : 40*0,3*0,8</t>
  </si>
  <si>
    <t>212531111R00</t>
  </si>
  <si>
    <t>Montáž ohebné dren. trubky do rýhy DN 80, bez lože</t>
  </si>
  <si>
    <t>Opláštění trativodů z geotext., do sklonu 1:2,5</t>
  </si>
  <si>
    <t>délka: 4790,5 : 89,6*2*(0,3+0,4+0,20)</t>
  </si>
  <si>
    <t>m: +ztratné 3% : 89,6*1,03</t>
  </si>
  <si>
    <t>89,6*1,8</t>
  </si>
  <si>
    <t xml:space="preserve">Lože pod potrubí ze štěrkopísku </t>
  </si>
  <si>
    <t>řad : (80,6+9)*0,8*0,1</t>
  </si>
  <si>
    <t>příp : 40*0,8*0,1</t>
  </si>
  <si>
    <t>851601101R00</t>
  </si>
  <si>
    <t>Montáž potrubí tlakového tvárná litina DN 80</t>
  </si>
  <si>
    <t>9-6</t>
  </si>
  <si>
    <t>55251130R</t>
  </si>
  <si>
    <t xml:space="preserve">Trouba vod.lit.tlak. DN 80 mm </t>
  </si>
  <si>
    <t>dle Technických listů VAS V2</t>
  </si>
  <si>
    <t>851631101R00</t>
  </si>
  <si>
    <t>Montáž potrubí litinového,jištěný spoj , DN 80</t>
  </si>
  <si>
    <t>5525112820R</t>
  </si>
  <si>
    <t>Trouba vod.lit.tlak. DN 80 mm , spoj jištěný</t>
  </si>
  <si>
    <t>6*1,03</t>
  </si>
  <si>
    <t>851601102R00</t>
  </si>
  <si>
    <t>Montáž potrubí tlakového, tvárná litina DN 100</t>
  </si>
  <si>
    <t>80,6-18</t>
  </si>
  <si>
    <t>55251131R</t>
  </si>
  <si>
    <t>Trouba vod.lit.tlak. DN100 mm</t>
  </si>
  <si>
    <t>62,6*1,03</t>
  </si>
  <si>
    <t>851631102R00</t>
  </si>
  <si>
    <t>Montáž potrubí litinového,jištěný spoj , DN 100</t>
  </si>
  <si>
    <t>5525112821R</t>
  </si>
  <si>
    <t>Trouba vod.lit.tlak. DN 100 mm spoj jištněný</t>
  </si>
  <si>
    <t>18*1,03</t>
  </si>
  <si>
    <t>852242121R00</t>
  </si>
  <si>
    <t>Montáž trub litin. tlak. přír.do 1 m, výkop DN 80</t>
  </si>
  <si>
    <t>552702111R</t>
  </si>
  <si>
    <t>TP (FF) - TT DN 80 PN 10-25, L= 1000 mm</t>
  </si>
  <si>
    <t>dle Technických listů VAS V8</t>
  </si>
  <si>
    <t>857242121R00</t>
  </si>
  <si>
    <t>Montáž tvarovek litin. jednoos.přír. výkop DN 80</t>
  </si>
  <si>
    <t>552720021R</t>
  </si>
  <si>
    <t>E -  přírubová tvarovka s hrdlem DN 80, PN 10 - 16</t>
  </si>
  <si>
    <t>1*1,03</t>
  </si>
  <si>
    <t>R88-1</t>
  </si>
  <si>
    <t>Multitolernační příruba DN80, dod+mont</t>
  </si>
  <si>
    <t>dle Technických listů VAS V10</t>
  </si>
  <si>
    <t>552701211R</t>
  </si>
  <si>
    <t>Koleno patní PP 90° (N) - TT DN 80 PN 10-40, prodloužené</t>
  </si>
  <si>
    <t>857262121R00</t>
  </si>
  <si>
    <t>Montáž tvarovek litin. jednoos. přír. výkop DN 100</t>
  </si>
  <si>
    <t>552720022R</t>
  </si>
  <si>
    <t>E - přírubová tvarovka s hrdlem DN 100, PN 10 - 16</t>
  </si>
  <si>
    <t>R88-2</t>
  </si>
  <si>
    <t>Multitolernační příruba DN100 , dod+mont</t>
  </si>
  <si>
    <t>55259507R</t>
  </si>
  <si>
    <t>Koleno s jedním hrdlem  MK 100/45°</t>
  </si>
  <si>
    <t>552701112R</t>
  </si>
  <si>
    <t>Koleno přír. P 90° (Q) - TT DN 100 PN 10-40</t>
  </si>
  <si>
    <t>55259815R</t>
  </si>
  <si>
    <t>Přechod přír. FFR DN 100/ 80, L 200 mm</t>
  </si>
  <si>
    <t>857244121R00</t>
  </si>
  <si>
    <t>Montáž tvarovek litin. odboč. přír. výkop DN 80</t>
  </si>
  <si>
    <t>552700100R</t>
  </si>
  <si>
    <t>Odbočka A - DN 80x80 PN 10-40</t>
  </si>
  <si>
    <t>857264121R00</t>
  </si>
  <si>
    <t>Montáž tvarovek litin. odboč. přír. výkop DN 100</t>
  </si>
  <si>
    <t>552700802R</t>
  </si>
  <si>
    <t>Odbočka přírub. T - TT DN 100x80 PN 10-40</t>
  </si>
  <si>
    <t>871211121R00</t>
  </si>
  <si>
    <t>Montáž trubek polyetylenových ve výkopu d 63 mm</t>
  </si>
  <si>
    <t>přípojky : 40</t>
  </si>
  <si>
    <t>náhr.zásobování vodou : 130</t>
  </si>
  <si>
    <t>R871-1</t>
  </si>
  <si>
    <t>Dodávka a montáž Tkusů s rychospojkou PE100SDR11, T63/63 -náhr.zásob.vč. lem.nákružku s toč.př.DN50</t>
  </si>
  <si>
    <t>dle Technických listů VAS V16a, 16b</t>
  </si>
  <si>
    <t>R871-2</t>
  </si>
  <si>
    <t>Povizorní propojení na stáv.vodovod-náhr.zásob.</t>
  </si>
  <si>
    <t>2xlem. nákružek s točivou přírubou DN100</t>
  </si>
  <si>
    <t>2x redukce 100/50</t>
  </si>
  <si>
    <t>2x přechod D63/DN50</t>
  </si>
  <si>
    <t>1xlem. nákružek s točivou přírubou DN80</t>
  </si>
  <si>
    <t>1x redukce 80/50</t>
  </si>
  <si>
    <t>1x přechod D63/DN50</t>
  </si>
  <si>
    <t>3xšoupátko DN50</t>
  </si>
  <si>
    <t>286134122R</t>
  </si>
  <si>
    <t>Trubka tlaková RC PE100 63x5,8 mm PN16, návin 100 m</t>
  </si>
  <si>
    <t>dle Technických listů VAS V3</t>
  </si>
  <si>
    <t>přípojky : 40*1,03</t>
  </si>
  <si>
    <t>náhradní zásobování vodou : 130*1,03</t>
  </si>
  <si>
    <t>891249111R00</t>
  </si>
  <si>
    <t>Montáž navrtávacích pasů DN 80</t>
  </si>
  <si>
    <t>42273360R</t>
  </si>
  <si>
    <t xml:space="preserve">Pas navrtávací  DN 80 - 50 přírubový, pro vodu, </t>
  </si>
  <si>
    <t>dle Technických listů VAS V37-39</t>
  </si>
  <si>
    <t>891269111R00</t>
  </si>
  <si>
    <t>Montáž navrtávacích pasů DN 100</t>
  </si>
  <si>
    <t>42273380R</t>
  </si>
  <si>
    <t>Pas navrtávací 3510 DN 100 - 50 přírubový, pro vodu</t>
  </si>
  <si>
    <t>891211111R00</t>
  </si>
  <si>
    <t>Montáž vodovodních šoupátek ve výkopu DN 50</t>
  </si>
  <si>
    <t>42228156R</t>
  </si>
  <si>
    <t>Šoupátko DN 2" pro dom.příp. - voda, s přechodem na PE</t>
  </si>
  <si>
    <t>dle Technických listů VAS V40</t>
  </si>
  <si>
    <t>5*1,03</t>
  </si>
  <si>
    <t>899401112R00</t>
  </si>
  <si>
    <t>Osazení poklopů litinových šoupátkových</t>
  </si>
  <si>
    <t>422913521R</t>
  </si>
  <si>
    <t>Poklop litinový šoupátkový samonivelační D400</t>
  </si>
  <si>
    <t>dle Technických listů VAS V43</t>
  </si>
  <si>
    <t>9*1,03</t>
  </si>
  <si>
    <t>42291210R</t>
  </si>
  <si>
    <t>Souprava zemní šoupátková Y 1020  DN 50</t>
  </si>
  <si>
    <t>dle Technických listů VAS V41</t>
  </si>
  <si>
    <t>42291230R</t>
  </si>
  <si>
    <t>Souprava zemní šoupátková Y 1020  DN 80</t>
  </si>
  <si>
    <t>dle Technických listů VAS V17</t>
  </si>
  <si>
    <t>42291240R</t>
  </si>
  <si>
    <t>Souprava zemní šoupátková Y 1020  DN 100</t>
  </si>
  <si>
    <t>891241111R00</t>
  </si>
  <si>
    <t>Montáž vodovodních šoupátek ve výkopu DN 80</t>
  </si>
  <si>
    <t>42228310R</t>
  </si>
  <si>
    <t>Šoupátko DN 80 přírubové, voda</t>
  </si>
  <si>
    <t>891261111R00</t>
  </si>
  <si>
    <t>Montáž vodovodních šoupátek ve výkopu DN 100</t>
  </si>
  <si>
    <t>42228312R</t>
  </si>
  <si>
    <t>Šoupátko DN 100 přírubové, voda</t>
  </si>
  <si>
    <t>899721112R00</t>
  </si>
  <si>
    <t>Fólie výstražná z PVC, šířka 30 cm</t>
  </si>
  <si>
    <t>899731113R00</t>
  </si>
  <si>
    <t>Vodič signalizační CYY 4 mm2</t>
  </si>
  <si>
    <t>dle Technických listů VAS V7</t>
  </si>
  <si>
    <t>891247111R00</t>
  </si>
  <si>
    <t>Montáž hydrantů podzemních DN 80</t>
  </si>
  <si>
    <t>422736062R</t>
  </si>
  <si>
    <t>Hydrant podz.jednoduché jištění,krytí 1,25m</t>
  </si>
  <si>
    <t>dle Technických listů VAS V21</t>
  </si>
  <si>
    <t>422914522R</t>
  </si>
  <si>
    <t>Poklop litinový hydrantový samonivelační D400, dod+mont</t>
  </si>
  <si>
    <t>dle Technických listů VAS V23</t>
  </si>
  <si>
    <t>452313131R00</t>
  </si>
  <si>
    <t>Bloky pro potrubí z betonu C 12/15</t>
  </si>
  <si>
    <t>0,41+3*0,23</t>
  </si>
  <si>
    <t>R88-03</t>
  </si>
  <si>
    <t>Přepojení stáv.přípojek vč. spojky a potrubí</t>
  </si>
  <si>
    <t>892241111R00</t>
  </si>
  <si>
    <t>Tlaková zkouška vodovodního potrubí DN 80</t>
  </si>
  <si>
    <t>9+170</t>
  </si>
  <si>
    <t>892271111R00</t>
  </si>
  <si>
    <t>Tlaková zkouška vodovodního potrubí DN 125</t>
  </si>
  <si>
    <t>80,6</t>
  </si>
  <si>
    <t>892273111R00</t>
  </si>
  <si>
    <t>Desinfekce vodovodního potrubí DN 125</t>
  </si>
  <si>
    <t>179+80,6</t>
  </si>
  <si>
    <t>114211101R00</t>
  </si>
  <si>
    <t xml:space="preserve">Odstranění  trub do DN 150 mm, ve výkopu, vč.ekologické likvidace </t>
  </si>
  <si>
    <t>998273101R00</t>
  </si>
  <si>
    <t>Přesun hmot, trubní vedení litinové, otevř. výkop</t>
  </si>
  <si>
    <t>00524 R1</t>
  </si>
  <si>
    <t>Fotodokumentace</t>
  </si>
  <si>
    <t>00524 R2</t>
  </si>
  <si>
    <t>Pasportizace objektů</t>
  </si>
  <si>
    <t>Technické standardy materiálů VAS jsou k dispozici zde:</t>
  </si>
  <si>
    <t>https://vodarenska.cz/technicke-standardy/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</si>
</sst>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u/>
      <sz val="10"/>
      <color theme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0" fillId="0" borderId="0" applyNumberFormat="0" applyFill="0" applyBorder="0" applyAlignment="0" applyProtection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0" fontId="19" fillId="0" borderId="0" xfId="0" applyNumberFormat="1" applyFont="1" applyAlignment="1">
      <alignment wrapText="1"/>
    </xf>
    <xf numFmtId="165" fontId="17" fillId="0" borderId="0" xfId="0" quotePrefix="1" applyNumberFormat="1" applyFont="1" applyBorder="1" applyAlignment="1">
      <alignment horizontal="left" vertical="top" wrapText="1"/>
    </xf>
    <xf numFmtId="164" fontId="8" fillId="0" borderId="33" xfId="0" applyNumberFormat="1" applyFont="1" applyBorder="1" applyAlignment="1">
      <alignment vertical="center"/>
    </xf>
    <xf numFmtId="164" fontId="8" fillId="6" borderId="33" xfId="0" applyNumberFormat="1" applyFon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20" fillId="0" borderId="0" xfId="2" applyAlignment="1">
      <alignment horizontal="left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odarenska.cz/technicke-standardy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4"/>
  <sheetViews>
    <sheetView tabSelected="1" workbookViewId="0">
      <selection activeCell="A4" sqref="A4:G4"/>
    </sheetView>
  </sheetViews>
  <sheetFormatPr defaultRowHeight="12.75" x14ac:dyDescent="0.2"/>
  <sheetData>
    <row r="1" spans="1:7" x14ac:dyDescent="0.2">
      <c r="A1" s="21" t="s">
        <v>38</v>
      </c>
    </row>
    <row r="2" spans="1:7" ht="52.5" customHeight="1" x14ac:dyDescent="0.2">
      <c r="A2" s="260" t="s">
        <v>39</v>
      </c>
      <c r="B2" s="260"/>
      <c r="C2" s="260"/>
      <c r="D2" s="260"/>
      <c r="E2" s="260"/>
      <c r="F2" s="260"/>
      <c r="G2" s="260"/>
    </row>
    <row r="3" spans="1:7" x14ac:dyDescent="0.2">
      <c r="A3" s="261" t="s">
        <v>721</v>
      </c>
      <c r="B3" s="261"/>
      <c r="C3" s="261"/>
      <c r="D3" s="261"/>
      <c r="E3" s="261"/>
      <c r="F3" s="261"/>
      <c r="G3" s="261"/>
    </row>
    <row r="4" spans="1:7" x14ac:dyDescent="0.2">
      <c r="A4" s="262" t="s">
        <v>722</v>
      </c>
      <c r="B4" s="262"/>
      <c r="C4" s="262"/>
      <c r="D4" s="262"/>
      <c r="E4" s="262"/>
      <c r="F4" s="262"/>
      <c r="G4" s="262"/>
    </row>
  </sheetData>
  <sheetProtection algorithmName="SHA-512" hashValue="FAdOQX8b09CWYyVqEggBxq3URnIqEQ5x4GkJUFLDtjLoVyGTRNeq260OOxGOBIOqV2ZOLRW6BvUcc6S6cxdNQw==" saltValue="/T32Kq6CntByB9uPSzKo1Q==" spinCount="100000" sheet="1" formatRows="0"/>
  <mergeCells count="3">
    <mergeCell ref="A2:G2"/>
    <mergeCell ref="A3:G3"/>
    <mergeCell ref="A4:G4"/>
  </mergeCells>
  <hyperlinks>
    <hyperlink ref="A4:G4" r:id="rId1" display="https://vodarenska.cz/technicke-standardy/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4"/>
  <sheetViews>
    <sheetView showGridLines="0" topLeftCell="B74" zoomScaleNormal="100" zoomScaleSheetLayoutView="75" workbookViewId="0">
      <selection activeCell="C79" sqref="C79:E7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6.8554687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92" t="s">
        <v>41</v>
      </c>
      <c r="C1" s="193"/>
      <c r="D1" s="193"/>
      <c r="E1" s="193"/>
      <c r="F1" s="193"/>
      <c r="G1" s="193"/>
      <c r="H1" s="193"/>
      <c r="I1" s="193"/>
      <c r="J1" s="194"/>
    </row>
    <row r="2" spans="1:15" ht="36" customHeight="1" x14ac:dyDescent="0.2">
      <c r="A2" s="2"/>
      <c r="B2" s="76" t="s">
        <v>22</v>
      </c>
      <c r="C2" s="77"/>
      <c r="D2" s="78" t="s">
        <v>43</v>
      </c>
      <c r="E2" s="201" t="s">
        <v>44</v>
      </c>
      <c r="F2" s="202"/>
      <c r="G2" s="202"/>
      <c r="H2" s="202"/>
      <c r="I2" s="202"/>
      <c r="J2" s="203"/>
      <c r="O2" s="1"/>
    </row>
    <row r="3" spans="1:15" ht="27" hidden="1" customHeight="1" x14ac:dyDescent="0.2">
      <c r="A3" s="2"/>
      <c r="B3" s="79"/>
      <c r="C3" s="77"/>
      <c r="D3" s="80"/>
      <c r="E3" s="204"/>
      <c r="F3" s="205"/>
      <c r="G3" s="205"/>
      <c r="H3" s="205"/>
      <c r="I3" s="205"/>
      <c r="J3" s="206"/>
    </row>
    <row r="4" spans="1:15" ht="23.25" customHeight="1" x14ac:dyDescent="0.2">
      <c r="A4" s="2"/>
      <c r="B4" s="81"/>
      <c r="C4" s="82"/>
      <c r="D4" s="83"/>
      <c r="E4" s="214"/>
      <c r="F4" s="214"/>
      <c r="G4" s="214"/>
      <c r="H4" s="214"/>
      <c r="I4" s="214"/>
      <c r="J4" s="215"/>
    </row>
    <row r="5" spans="1:15" ht="24" customHeight="1" x14ac:dyDescent="0.2">
      <c r="A5" s="2"/>
      <c r="B5" s="31" t="s">
        <v>42</v>
      </c>
      <c r="D5" s="218" t="s">
        <v>45</v>
      </c>
      <c r="E5" s="219"/>
      <c r="F5" s="219"/>
      <c r="G5" s="219"/>
      <c r="H5" s="18" t="s">
        <v>40</v>
      </c>
      <c r="I5" s="85" t="s">
        <v>49</v>
      </c>
      <c r="J5" s="8"/>
    </row>
    <row r="6" spans="1:15" ht="15.75" customHeight="1" x14ac:dyDescent="0.2">
      <c r="A6" s="2"/>
      <c r="B6" s="28"/>
      <c r="C6" s="55"/>
      <c r="D6" s="220" t="s">
        <v>46</v>
      </c>
      <c r="E6" s="221"/>
      <c r="F6" s="221"/>
      <c r="G6" s="221"/>
      <c r="H6" s="18" t="s">
        <v>34</v>
      </c>
      <c r="I6" s="85" t="s">
        <v>50</v>
      </c>
      <c r="J6" s="8"/>
    </row>
    <row r="7" spans="1:15" ht="15.75" customHeight="1" x14ac:dyDescent="0.2">
      <c r="A7" s="2"/>
      <c r="B7" s="29"/>
      <c r="C7" s="56"/>
      <c r="D7" s="84" t="s">
        <v>48</v>
      </c>
      <c r="E7" s="222" t="s">
        <v>47</v>
      </c>
      <c r="F7" s="223"/>
      <c r="G7" s="22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08"/>
      <c r="E11" s="208"/>
      <c r="F11" s="208"/>
      <c r="G11" s="208"/>
      <c r="H11" s="18" t="s">
        <v>40</v>
      </c>
      <c r="I11" s="87"/>
      <c r="J11" s="8"/>
    </row>
    <row r="12" spans="1:15" ht="15.75" customHeight="1" x14ac:dyDescent="0.2">
      <c r="A12" s="2"/>
      <c r="B12" s="28"/>
      <c r="C12" s="55"/>
      <c r="D12" s="213"/>
      <c r="E12" s="213"/>
      <c r="F12" s="213"/>
      <c r="G12" s="213"/>
      <c r="H12" s="18" t="s">
        <v>34</v>
      </c>
      <c r="I12" s="87"/>
      <c r="J12" s="8"/>
    </row>
    <row r="13" spans="1:15" ht="15.75" customHeight="1" x14ac:dyDescent="0.2">
      <c r="A13" s="2"/>
      <c r="B13" s="29"/>
      <c r="C13" s="56"/>
      <c r="D13" s="86"/>
      <c r="E13" s="216"/>
      <c r="F13" s="217"/>
      <c r="G13" s="217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07"/>
      <c r="F15" s="207"/>
      <c r="G15" s="209"/>
      <c r="H15" s="209"/>
      <c r="I15" s="209" t="s">
        <v>29</v>
      </c>
      <c r="J15" s="210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198"/>
      <c r="F16" s="199"/>
      <c r="G16" s="198"/>
      <c r="H16" s="199"/>
      <c r="I16" s="198">
        <f>SUMIF(F61:F80,A16,I61:I80)+SUMIF(F61:F80,"PSU",I61:I80)</f>
        <v>0</v>
      </c>
      <c r="J16" s="200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198"/>
      <c r="F17" s="199"/>
      <c r="G17" s="198"/>
      <c r="H17" s="199"/>
      <c r="I17" s="198">
        <f>SUMIF(F61:F80,A17,I61:I80)</f>
        <v>0</v>
      </c>
      <c r="J17" s="200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198"/>
      <c r="F18" s="199"/>
      <c r="G18" s="198"/>
      <c r="H18" s="199"/>
      <c r="I18" s="198">
        <f>SUMIF(F61:F80,A18,I61:I80)</f>
        <v>0</v>
      </c>
      <c r="J18" s="200"/>
    </row>
    <row r="19" spans="1:10" ht="23.25" customHeight="1" x14ac:dyDescent="0.2">
      <c r="A19" s="138" t="s">
        <v>111</v>
      </c>
      <c r="B19" s="38" t="s">
        <v>27</v>
      </c>
      <c r="C19" s="62"/>
      <c r="D19" s="63"/>
      <c r="E19" s="198"/>
      <c r="F19" s="199"/>
      <c r="G19" s="198"/>
      <c r="H19" s="199"/>
      <c r="I19" s="198">
        <f>SUMIF(F61:F80,A19,I61:I80)</f>
        <v>0</v>
      </c>
      <c r="J19" s="200"/>
    </row>
    <row r="20" spans="1:10" ht="23.25" customHeight="1" x14ac:dyDescent="0.2">
      <c r="A20" s="138" t="s">
        <v>112</v>
      </c>
      <c r="B20" s="38" t="s">
        <v>28</v>
      </c>
      <c r="C20" s="62"/>
      <c r="D20" s="63"/>
      <c r="E20" s="198"/>
      <c r="F20" s="199"/>
      <c r="G20" s="198"/>
      <c r="H20" s="199"/>
      <c r="I20" s="198">
        <f>SUMIF(F61:F80,A20,I61:I80)</f>
        <v>0</v>
      </c>
      <c r="J20" s="200"/>
    </row>
    <row r="21" spans="1:10" ht="23.25" customHeight="1" x14ac:dyDescent="0.2">
      <c r="A21" s="2"/>
      <c r="B21" s="48" t="s">
        <v>29</v>
      </c>
      <c r="C21" s="64"/>
      <c r="D21" s="65"/>
      <c r="E21" s="211"/>
      <c r="F21" s="212"/>
      <c r="G21" s="211"/>
      <c r="H21" s="212"/>
      <c r="I21" s="211">
        <f>SUM(I16:J20)</f>
        <v>0</v>
      </c>
      <c r="J21" s="22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27">
        <f>ZakladDPHSniVypocet</f>
        <v>0</v>
      </c>
      <c r="H23" s="228"/>
      <c r="I23" s="22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25">
        <f>A23</f>
        <v>0</v>
      </c>
      <c r="H24" s="226"/>
      <c r="I24" s="22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27">
        <f>ZakladDPHZaklVypocet</f>
        <v>0</v>
      </c>
      <c r="H25" s="228"/>
      <c r="I25" s="22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195">
        <f>A25</f>
        <v>0</v>
      </c>
      <c r="H26" s="196"/>
      <c r="I26" s="196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197">
        <f>CenaCelkem-(ZakladDPHSni+DPHSni+ZakladDPHZakl+DPHZakl)</f>
        <v>0</v>
      </c>
      <c r="H27" s="197"/>
      <c r="I27" s="197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23</v>
      </c>
      <c r="C28" s="112"/>
      <c r="D28" s="112"/>
      <c r="E28" s="113"/>
      <c r="F28" s="114"/>
      <c r="G28" s="231">
        <f>ZakladDPHSniVypocet+ZakladDPHZaklVypocet</f>
        <v>0</v>
      </c>
      <c r="H28" s="231"/>
      <c r="I28" s="231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35</v>
      </c>
      <c r="C29" s="116"/>
      <c r="D29" s="116"/>
      <c r="E29" s="116"/>
      <c r="F29" s="117"/>
      <c r="G29" s="230">
        <f>A27</f>
        <v>0</v>
      </c>
      <c r="H29" s="230"/>
      <c r="I29" s="230"/>
      <c r="J29" s="118" t="s">
        <v>62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2"/>
      <c r="E34" s="233"/>
      <c r="G34" s="234"/>
      <c r="H34" s="235"/>
      <c r="I34" s="235"/>
      <c r="J34" s="25"/>
    </row>
    <row r="35" spans="1:10" ht="12.75" customHeight="1" x14ac:dyDescent="0.2">
      <c r="A35" s="2"/>
      <c r="B35" s="2"/>
      <c r="D35" s="224" t="s">
        <v>2</v>
      </c>
      <c r="E35" s="22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51</v>
      </c>
      <c r="C39" s="236"/>
      <c r="D39" s="236"/>
      <c r="E39" s="236"/>
      <c r="F39" s="100">
        <f>'0 1 Naklady'!AE23+'SO 09 D.9 Pol'!AE281+'SO 10 D.10 Pol'!AE218</f>
        <v>0</v>
      </c>
      <c r="G39" s="101">
        <f>'0 1 Naklady'!AF23+'SO 09 D.9 Pol'!AF281+'SO 10 D.10 Pol'!AF218</f>
        <v>0</v>
      </c>
      <c r="H39" s="102">
        <f t="shared" ref="H39:H46" si="1">(F39*SazbaDPH1/100)+(G39*SazbaDPH2/100)</f>
        <v>0</v>
      </c>
      <c r="I39" s="102">
        <f>F39+G39+H39</f>
        <v>0</v>
      </c>
      <c r="J39" s="103" t="e">
        <f ca="1">IF(_xlfn.SINGLE(CenaCelkemVypocet)=0,"",I39/_xlfn.SINGLE(CenaCelkemVypocet)*100)</f>
        <v>#NAME?</v>
      </c>
    </row>
    <row r="40" spans="1:10" ht="25.5" customHeight="1" x14ac:dyDescent="0.2">
      <c r="A40" s="89">
        <v>2</v>
      </c>
      <c r="B40" s="104"/>
      <c r="C40" s="237" t="s">
        <v>52</v>
      </c>
      <c r="D40" s="237"/>
      <c r="E40" s="237"/>
      <c r="F40" s="105">
        <f>'0 1 Naklady'!AE23</f>
        <v>0</v>
      </c>
      <c r="G40" s="106">
        <f>'0 1 Naklady'!AF23</f>
        <v>0</v>
      </c>
      <c r="H40" s="106">
        <f t="shared" si="1"/>
        <v>0</v>
      </c>
      <c r="I40" s="106">
        <f>F40+G40+H40</f>
        <v>0</v>
      </c>
      <c r="J40" s="190" t="e">
        <f>I40/CenaCelkemVypocet*100</f>
        <v>#DIV/0!</v>
      </c>
    </row>
    <row r="41" spans="1:10" ht="25.5" customHeight="1" x14ac:dyDescent="0.2">
      <c r="A41" s="89">
        <v>3</v>
      </c>
      <c r="B41" s="107" t="s">
        <v>53</v>
      </c>
      <c r="C41" s="236" t="s">
        <v>52</v>
      </c>
      <c r="D41" s="236"/>
      <c r="E41" s="236"/>
      <c r="F41" s="108">
        <f>'0 1 Naklady'!AE23</f>
        <v>0</v>
      </c>
      <c r="G41" s="102">
        <f>'0 1 Naklady'!AF23</f>
        <v>0</v>
      </c>
      <c r="H41" s="102">
        <f t="shared" si="1"/>
        <v>0</v>
      </c>
      <c r="I41" s="102">
        <f>F41+G41+H41</f>
        <v>0</v>
      </c>
      <c r="J41" s="190" t="e">
        <f>I41/CenaCelkemVypocet*100</f>
        <v>#DIV/0!</v>
      </c>
    </row>
    <row r="42" spans="1:10" ht="25.5" customHeight="1" x14ac:dyDescent="0.2">
      <c r="A42" s="89">
        <v>2</v>
      </c>
      <c r="B42" s="104"/>
      <c r="C42" s="237" t="s">
        <v>54</v>
      </c>
      <c r="D42" s="237"/>
      <c r="E42" s="237"/>
      <c r="F42" s="105"/>
      <c r="G42" s="106"/>
      <c r="H42" s="106">
        <f t="shared" si="1"/>
        <v>0</v>
      </c>
      <c r="I42" s="106"/>
      <c r="J42" s="190"/>
    </row>
    <row r="43" spans="1:10" ht="25.5" customHeight="1" x14ac:dyDescent="0.2">
      <c r="A43" s="89">
        <v>2</v>
      </c>
      <c r="B43" s="104" t="s">
        <v>55</v>
      </c>
      <c r="C43" s="237" t="s">
        <v>56</v>
      </c>
      <c r="D43" s="237"/>
      <c r="E43" s="237"/>
      <c r="F43" s="105">
        <f>'SO 09 D.9 Pol'!AE281</f>
        <v>0</v>
      </c>
      <c r="G43" s="106">
        <f>'SO 09 D.9 Pol'!AF281</f>
        <v>0</v>
      </c>
      <c r="H43" s="106">
        <f t="shared" si="1"/>
        <v>0</v>
      </c>
      <c r="I43" s="106">
        <f>F43+G43+H43</f>
        <v>0</v>
      </c>
      <c r="J43" s="190" t="e">
        <f>I43/CenaCelkemVypocet*100</f>
        <v>#DIV/0!</v>
      </c>
    </row>
    <row r="44" spans="1:10" ht="25.5" customHeight="1" x14ac:dyDescent="0.2">
      <c r="A44" s="89">
        <v>3</v>
      </c>
      <c r="B44" s="107" t="s">
        <v>57</v>
      </c>
      <c r="C44" s="236" t="s">
        <v>56</v>
      </c>
      <c r="D44" s="236"/>
      <c r="E44" s="236"/>
      <c r="F44" s="108">
        <f>'SO 09 D.9 Pol'!AE281</f>
        <v>0</v>
      </c>
      <c r="G44" s="102">
        <f>'SO 09 D.9 Pol'!AF281</f>
        <v>0</v>
      </c>
      <c r="H44" s="102">
        <f t="shared" si="1"/>
        <v>0</v>
      </c>
      <c r="I44" s="102">
        <f>F44+G44+H44</f>
        <v>0</v>
      </c>
      <c r="J44" s="190" t="e">
        <f>I44/CenaCelkemVypocet*100</f>
        <v>#DIV/0!</v>
      </c>
    </row>
    <row r="45" spans="1:10" ht="25.5" customHeight="1" x14ac:dyDescent="0.2">
      <c r="A45" s="89">
        <v>2</v>
      </c>
      <c r="B45" s="104" t="s">
        <v>58</v>
      </c>
      <c r="C45" s="237" t="s">
        <v>59</v>
      </c>
      <c r="D45" s="237"/>
      <c r="E45" s="237"/>
      <c r="F45" s="105">
        <f>'SO 10 D.10 Pol'!AE218</f>
        <v>0</v>
      </c>
      <c r="G45" s="106">
        <f>'SO 10 D.10 Pol'!AF218</f>
        <v>0</v>
      </c>
      <c r="H45" s="106">
        <f t="shared" si="1"/>
        <v>0</v>
      </c>
      <c r="I45" s="106">
        <f>F45+G45+H45</f>
        <v>0</v>
      </c>
      <c r="J45" s="190" t="e">
        <f>I45/CenaCelkemVypocet*100</f>
        <v>#DIV/0!</v>
      </c>
    </row>
    <row r="46" spans="1:10" ht="25.5" customHeight="1" x14ac:dyDescent="0.2">
      <c r="A46" s="89">
        <v>3</v>
      </c>
      <c r="B46" s="107" t="s">
        <v>60</v>
      </c>
      <c r="C46" s="236" t="s">
        <v>59</v>
      </c>
      <c r="D46" s="236"/>
      <c r="E46" s="236"/>
      <c r="F46" s="108">
        <f>'SO 10 D.10 Pol'!AE218</f>
        <v>0</v>
      </c>
      <c r="G46" s="102">
        <f>'SO 10 D.10 Pol'!AF218</f>
        <v>0</v>
      </c>
      <c r="H46" s="102">
        <f t="shared" si="1"/>
        <v>0</v>
      </c>
      <c r="I46" s="102">
        <f>F46+G46+H46</f>
        <v>0</v>
      </c>
      <c r="J46" s="190" t="e">
        <f>I46/CenaCelkemVypocet*100</f>
        <v>#DIV/0!</v>
      </c>
    </row>
    <row r="47" spans="1:10" ht="25.5" customHeight="1" x14ac:dyDescent="0.2">
      <c r="A47" s="89"/>
      <c r="B47" s="238" t="s">
        <v>61</v>
      </c>
      <c r="C47" s="239"/>
      <c r="D47" s="239"/>
      <c r="E47" s="240"/>
      <c r="F47" s="109">
        <f>SUMIF(A39:A46,"=1",F39:F46)</f>
        <v>0</v>
      </c>
      <c r="G47" s="110">
        <f>SUMIF(A39:A46,"=1",G39:G46)</f>
        <v>0</v>
      </c>
      <c r="H47" s="110">
        <f>SUMIF(A39:A46,"=1",H39:H46)</f>
        <v>0</v>
      </c>
      <c r="I47" s="110">
        <f>SUMIF(A39:A46,"=1",I39:I46)</f>
        <v>0</v>
      </c>
      <c r="J47" s="191" t="e">
        <f>I47/CenaCelkemVypocet*100</f>
        <v>#DIV/0!</v>
      </c>
    </row>
    <row r="49" spans="1:10" x14ac:dyDescent="0.2">
      <c r="A49" t="s">
        <v>63</v>
      </c>
      <c r="B49" t="s">
        <v>64</v>
      </c>
    </row>
    <row r="50" spans="1:10" x14ac:dyDescent="0.2">
      <c r="A50" t="s">
        <v>65</v>
      </c>
      <c r="B50" t="s">
        <v>66</v>
      </c>
    </row>
    <row r="51" spans="1:10" x14ac:dyDescent="0.2">
      <c r="A51" t="s">
        <v>67</v>
      </c>
      <c r="B51" t="s">
        <v>68</v>
      </c>
    </row>
    <row r="52" spans="1:10" x14ac:dyDescent="0.2">
      <c r="A52" t="s">
        <v>65</v>
      </c>
      <c r="B52" t="s">
        <v>69</v>
      </c>
    </row>
    <row r="53" spans="1:10" x14ac:dyDescent="0.2">
      <c r="A53" t="s">
        <v>67</v>
      </c>
      <c r="B53" t="s">
        <v>70</v>
      </c>
    </row>
    <row r="54" spans="1:10" x14ac:dyDescent="0.2">
      <c r="A54" t="s">
        <v>65</v>
      </c>
      <c r="B54" t="s">
        <v>71</v>
      </c>
    </row>
    <row r="55" spans="1:10" x14ac:dyDescent="0.2">
      <c r="A55" t="s">
        <v>67</v>
      </c>
      <c r="B55" t="s">
        <v>72</v>
      </c>
    </row>
    <row r="58" spans="1:10" ht="15.75" x14ac:dyDescent="0.25">
      <c r="B58" s="119" t="s">
        <v>73</v>
      </c>
    </row>
    <row r="60" spans="1:10" ht="25.5" customHeight="1" x14ac:dyDescent="0.2">
      <c r="A60" s="121"/>
      <c r="B60" s="124" t="s">
        <v>17</v>
      </c>
      <c r="C60" s="124" t="s">
        <v>5</v>
      </c>
      <c r="D60" s="125"/>
      <c r="E60" s="125"/>
      <c r="F60" s="126" t="s">
        <v>74</v>
      </c>
      <c r="G60" s="126"/>
      <c r="H60" s="126"/>
      <c r="I60" s="126" t="s">
        <v>29</v>
      </c>
      <c r="J60" s="126" t="s">
        <v>0</v>
      </c>
    </row>
    <row r="61" spans="1:10" ht="36.75" customHeight="1" x14ac:dyDescent="0.2">
      <c r="A61" s="122"/>
      <c r="B61" s="127" t="s">
        <v>75</v>
      </c>
      <c r="C61" s="241" t="s">
        <v>76</v>
      </c>
      <c r="D61" s="242"/>
      <c r="E61" s="242"/>
      <c r="F61" s="134" t="s">
        <v>24</v>
      </c>
      <c r="G61" s="135"/>
      <c r="H61" s="135"/>
      <c r="I61" s="135">
        <f>'SO 09 D.9 Pol'!G8+'SO 10 D.10 Pol'!G8</f>
        <v>0</v>
      </c>
      <c r="J61" s="131" t="str">
        <f>IF(I81=0,"",I61/I81*100)</f>
        <v/>
      </c>
    </row>
    <row r="62" spans="1:10" ht="36.75" customHeight="1" x14ac:dyDescent="0.2">
      <c r="A62" s="122"/>
      <c r="B62" s="127" t="s">
        <v>77</v>
      </c>
      <c r="C62" s="241" t="s">
        <v>78</v>
      </c>
      <c r="D62" s="242"/>
      <c r="E62" s="242"/>
      <c r="F62" s="134" t="s">
        <v>24</v>
      </c>
      <c r="G62" s="135"/>
      <c r="H62" s="135"/>
      <c r="I62" s="135">
        <f>'SO 09 D.9 Pol'!G30</f>
        <v>0</v>
      </c>
      <c r="J62" s="131" t="str">
        <f>IF(I81=0,"",I62/I81*100)</f>
        <v/>
      </c>
    </row>
    <row r="63" spans="1:10" ht="36.75" customHeight="1" x14ac:dyDescent="0.2">
      <c r="A63" s="122"/>
      <c r="B63" s="127" t="s">
        <v>79</v>
      </c>
      <c r="C63" s="241" t="s">
        <v>80</v>
      </c>
      <c r="D63" s="242"/>
      <c r="E63" s="242"/>
      <c r="F63" s="134" t="s">
        <v>24</v>
      </c>
      <c r="G63" s="135"/>
      <c r="H63" s="135"/>
      <c r="I63" s="135">
        <f>'SO 09 D.9 Pol'!G34+'SO 10 D.10 Pol'!G24</f>
        <v>0</v>
      </c>
      <c r="J63" s="131" t="str">
        <f>IF(I81=0,"",I63/I81*100)</f>
        <v/>
      </c>
    </row>
    <row r="64" spans="1:10" ht="36.75" customHeight="1" x14ac:dyDescent="0.2">
      <c r="A64" s="122"/>
      <c r="B64" s="127" t="s">
        <v>81</v>
      </c>
      <c r="C64" s="241" t="s">
        <v>82</v>
      </c>
      <c r="D64" s="242"/>
      <c r="E64" s="242"/>
      <c r="F64" s="134" t="s">
        <v>24</v>
      </c>
      <c r="G64" s="135"/>
      <c r="H64" s="135"/>
      <c r="I64" s="135">
        <f>'SO 09 D.9 Pol'!G66+'SO 10 D.10 Pol'!G49</f>
        <v>0</v>
      </c>
      <c r="J64" s="131" t="str">
        <f>IF(I81=0,"",I64/I81*100)</f>
        <v/>
      </c>
    </row>
    <row r="65" spans="1:10" ht="36.75" customHeight="1" x14ac:dyDescent="0.2">
      <c r="A65" s="122"/>
      <c r="B65" s="127" t="s">
        <v>83</v>
      </c>
      <c r="C65" s="241" t="s">
        <v>84</v>
      </c>
      <c r="D65" s="242"/>
      <c r="E65" s="242"/>
      <c r="F65" s="134" t="s">
        <v>24</v>
      </c>
      <c r="G65" s="135"/>
      <c r="H65" s="135"/>
      <c r="I65" s="135">
        <f>'SO 09 D.9 Pol'!G77+'SO 10 D.10 Pol'!G54</f>
        <v>0</v>
      </c>
      <c r="J65" s="131" t="str">
        <f>IF(I81=0,"",I65/I81*100)</f>
        <v/>
      </c>
    </row>
    <row r="66" spans="1:10" ht="36.75" customHeight="1" x14ac:dyDescent="0.2">
      <c r="A66" s="122"/>
      <c r="B66" s="127" t="s">
        <v>85</v>
      </c>
      <c r="C66" s="241" t="s">
        <v>86</v>
      </c>
      <c r="D66" s="242"/>
      <c r="E66" s="242"/>
      <c r="F66" s="134" t="s">
        <v>24</v>
      </c>
      <c r="G66" s="135"/>
      <c r="H66" s="135"/>
      <c r="I66" s="135">
        <f>'SO 09 D.9 Pol'!G110+'SO 10 D.10 Pol'!G73</f>
        <v>0</v>
      </c>
      <c r="J66" s="131" t="str">
        <f>IF(I81=0,"",I66/I81*100)</f>
        <v/>
      </c>
    </row>
    <row r="67" spans="1:10" ht="36.75" customHeight="1" x14ac:dyDescent="0.2">
      <c r="A67" s="122"/>
      <c r="B67" s="127" t="s">
        <v>87</v>
      </c>
      <c r="C67" s="241" t="s">
        <v>88</v>
      </c>
      <c r="D67" s="242"/>
      <c r="E67" s="242"/>
      <c r="F67" s="134" t="s">
        <v>24</v>
      </c>
      <c r="G67" s="135"/>
      <c r="H67" s="135"/>
      <c r="I67" s="135">
        <f>'SO 09 D.9 Pol'!G121</f>
        <v>0</v>
      </c>
      <c r="J67" s="131" t="str">
        <f>IF(I81=0,"",I67/I81*100)</f>
        <v/>
      </c>
    </row>
    <row r="68" spans="1:10" ht="36.75" customHeight="1" x14ac:dyDescent="0.2">
      <c r="A68" s="122"/>
      <c r="B68" s="127" t="s">
        <v>89</v>
      </c>
      <c r="C68" s="241" t="s">
        <v>90</v>
      </c>
      <c r="D68" s="242"/>
      <c r="E68" s="242"/>
      <c r="F68" s="134" t="s">
        <v>24</v>
      </c>
      <c r="G68" s="135"/>
      <c r="H68" s="135"/>
      <c r="I68" s="135">
        <f>'SO 09 D.9 Pol'!G129+'SO 10 D.10 Pol'!G79</f>
        <v>0</v>
      </c>
      <c r="J68" s="131" t="str">
        <f>IF(I81=0,"",I68/I81*100)</f>
        <v/>
      </c>
    </row>
    <row r="69" spans="1:10" ht="36.75" customHeight="1" x14ac:dyDescent="0.2">
      <c r="A69" s="122"/>
      <c r="B69" s="127" t="s">
        <v>91</v>
      </c>
      <c r="C69" s="241" t="s">
        <v>92</v>
      </c>
      <c r="D69" s="242"/>
      <c r="E69" s="242"/>
      <c r="F69" s="134" t="s">
        <v>24</v>
      </c>
      <c r="G69" s="135"/>
      <c r="H69" s="135"/>
      <c r="I69" s="135">
        <f>'SO 09 D.9 Pol'!G142+'SO 10 D.10 Pol'!G90</f>
        <v>0</v>
      </c>
      <c r="J69" s="131" t="str">
        <f>IF(I81=0,"",I69/I81*100)</f>
        <v/>
      </c>
    </row>
    <row r="70" spans="1:10" ht="36.75" customHeight="1" x14ac:dyDescent="0.2">
      <c r="A70" s="122"/>
      <c r="B70" s="127" t="s">
        <v>93</v>
      </c>
      <c r="C70" s="241" t="s">
        <v>94</v>
      </c>
      <c r="D70" s="242"/>
      <c r="E70" s="242"/>
      <c r="F70" s="134" t="s">
        <v>24</v>
      </c>
      <c r="G70" s="135"/>
      <c r="H70" s="135"/>
      <c r="I70" s="135">
        <f>'SO 09 D.9 Pol'!G158</f>
        <v>0</v>
      </c>
      <c r="J70" s="131" t="str">
        <f>IF(I81=0,"",I70/I81*100)</f>
        <v/>
      </c>
    </row>
    <row r="71" spans="1:10" ht="36.75" customHeight="1" x14ac:dyDescent="0.2">
      <c r="A71" s="122"/>
      <c r="B71" s="127" t="s">
        <v>95</v>
      </c>
      <c r="C71" s="241" t="s">
        <v>96</v>
      </c>
      <c r="D71" s="242"/>
      <c r="E71" s="242"/>
      <c r="F71" s="134" t="s">
        <v>24</v>
      </c>
      <c r="G71" s="135"/>
      <c r="H71" s="135"/>
      <c r="I71" s="135">
        <f>'SO 09 D.9 Pol'!G161</f>
        <v>0</v>
      </c>
      <c r="J71" s="131" t="str">
        <f>IF(I81=0,"",I71/I81*100)</f>
        <v/>
      </c>
    </row>
    <row r="72" spans="1:10" ht="36.75" customHeight="1" x14ac:dyDescent="0.2">
      <c r="A72" s="122"/>
      <c r="B72" s="127" t="s">
        <v>97</v>
      </c>
      <c r="C72" s="241" t="s">
        <v>98</v>
      </c>
      <c r="D72" s="242"/>
      <c r="E72" s="242"/>
      <c r="F72" s="134" t="s">
        <v>24</v>
      </c>
      <c r="G72" s="135"/>
      <c r="H72" s="135"/>
      <c r="I72" s="135">
        <f>'SO 09 D.9 Pol'!G172</f>
        <v>0</v>
      </c>
      <c r="J72" s="131" t="str">
        <f>IF(I81=0,"",I72/I81*100)</f>
        <v/>
      </c>
    </row>
    <row r="73" spans="1:10" ht="36.75" customHeight="1" x14ac:dyDescent="0.2">
      <c r="A73" s="122"/>
      <c r="B73" s="127" t="s">
        <v>99</v>
      </c>
      <c r="C73" s="241" t="s">
        <v>100</v>
      </c>
      <c r="D73" s="242"/>
      <c r="E73" s="242"/>
      <c r="F73" s="134" t="s">
        <v>24</v>
      </c>
      <c r="G73" s="135"/>
      <c r="H73" s="135"/>
      <c r="I73" s="135">
        <f>'SO 10 D.10 Pol'!G94</f>
        <v>0</v>
      </c>
      <c r="J73" s="131" t="str">
        <f>IF(I81=0,"",I73/I81*100)</f>
        <v/>
      </c>
    </row>
    <row r="74" spans="1:10" ht="36.75" customHeight="1" x14ac:dyDescent="0.2">
      <c r="A74" s="122"/>
      <c r="B74" s="127" t="s">
        <v>101</v>
      </c>
      <c r="C74" s="241" t="s">
        <v>102</v>
      </c>
      <c r="D74" s="242"/>
      <c r="E74" s="242"/>
      <c r="F74" s="134" t="s">
        <v>24</v>
      </c>
      <c r="G74" s="135"/>
      <c r="H74" s="135"/>
      <c r="I74" s="135">
        <f>'SO 09 D.9 Pol'!G182</f>
        <v>0</v>
      </c>
      <c r="J74" s="131" t="str">
        <f>IF(I81=0,"",I74/I81*100)</f>
        <v/>
      </c>
    </row>
    <row r="75" spans="1:10" ht="36.75" customHeight="1" x14ac:dyDescent="0.2">
      <c r="A75" s="122"/>
      <c r="B75" s="127" t="s">
        <v>103</v>
      </c>
      <c r="C75" s="241" t="s">
        <v>104</v>
      </c>
      <c r="D75" s="242"/>
      <c r="E75" s="242"/>
      <c r="F75" s="134" t="s">
        <v>24</v>
      </c>
      <c r="G75" s="135"/>
      <c r="H75" s="135"/>
      <c r="I75" s="135">
        <f>'SO 09 D.9 Pol'!G212</f>
        <v>0</v>
      </c>
      <c r="J75" s="131" t="str">
        <f>IF(I81=0,"",I75/I81*100)</f>
        <v/>
      </c>
    </row>
    <row r="76" spans="1:10" ht="36.75" customHeight="1" x14ac:dyDescent="0.2">
      <c r="A76" s="122"/>
      <c r="B76" s="127" t="s">
        <v>105</v>
      </c>
      <c r="C76" s="241" t="s">
        <v>106</v>
      </c>
      <c r="D76" s="242"/>
      <c r="E76" s="242"/>
      <c r="F76" s="134" t="s">
        <v>24</v>
      </c>
      <c r="G76" s="135"/>
      <c r="H76" s="135"/>
      <c r="I76" s="135">
        <f>'SO 09 D.9 Pol'!G251</f>
        <v>0</v>
      </c>
      <c r="J76" s="131" t="str">
        <f>IF(I81=0,"",I76/I81*100)</f>
        <v/>
      </c>
    </row>
    <row r="77" spans="1:10" ht="36.75" customHeight="1" x14ac:dyDescent="0.2">
      <c r="A77" s="122"/>
      <c r="B77" s="127" t="s">
        <v>107</v>
      </c>
      <c r="C77" s="241" t="s">
        <v>108</v>
      </c>
      <c r="D77" s="242"/>
      <c r="E77" s="242"/>
      <c r="F77" s="134" t="s">
        <v>24</v>
      </c>
      <c r="G77" s="135"/>
      <c r="H77" s="135"/>
      <c r="I77" s="135">
        <f>'SO 09 D.9 Pol'!G257</f>
        <v>0</v>
      </c>
      <c r="J77" s="131" t="str">
        <f>IF(I81=0,"",I77/I81*100)</f>
        <v/>
      </c>
    </row>
    <row r="78" spans="1:10" ht="36.75" customHeight="1" x14ac:dyDescent="0.2">
      <c r="A78" s="122"/>
      <c r="B78" s="127" t="s">
        <v>109</v>
      </c>
      <c r="C78" s="241" t="s">
        <v>110</v>
      </c>
      <c r="D78" s="242"/>
      <c r="E78" s="242"/>
      <c r="F78" s="134" t="s">
        <v>24</v>
      </c>
      <c r="G78" s="135"/>
      <c r="H78" s="135"/>
      <c r="I78" s="135">
        <f>'SO 09 D.9 Pol'!G277+'SO 10 D.10 Pol'!G215</f>
        <v>0</v>
      </c>
      <c r="J78" s="131" t="str">
        <f>IF(I81=0,"",I78/I81*100)</f>
        <v/>
      </c>
    </row>
    <row r="79" spans="1:10" ht="36.75" customHeight="1" x14ac:dyDescent="0.2">
      <c r="A79" s="122"/>
      <c r="B79" s="127" t="s">
        <v>111</v>
      </c>
      <c r="C79" s="241" t="s">
        <v>27</v>
      </c>
      <c r="D79" s="242"/>
      <c r="E79" s="242"/>
      <c r="F79" s="134" t="s">
        <v>111</v>
      </c>
      <c r="G79" s="135"/>
      <c r="H79" s="135"/>
      <c r="I79" s="135">
        <f>'0 1 Naklady'!G8</f>
        <v>0</v>
      </c>
      <c r="J79" s="131" t="str">
        <f>IF(I81=0,"",I79/I81*100)</f>
        <v/>
      </c>
    </row>
    <row r="80" spans="1:10" ht="36.75" customHeight="1" x14ac:dyDescent="0.2">
      <c r="A80" s="122"/>
      <c r="B80" s="127" t="s">
        <v>112</v>
      </c>
      <c r="C80" s="241" t="s">
        <v>28</v>
      </c>
      <c r="D80" s="242"/>
      <c r="E80" s="242"/>
      <c r="F80" s="134" t="s">
        <v>112</v>
      </c>
      <c r="G80" s="135"/>
      <c r="H80" s="135"/>
      <c r="I80" s="135">
        <f>'0 1 Naklady'!G13</f>
        <v>0</v>
      </c>
      <c r="J80" s="131" t="str">
        <f>IF(I81=0,"",I80/I81*100)</f>
        <v/>
      </c>
    </row>
    <row r="81" spans="1:10" ht="25.5" customHeight="1" x14ac:dyDescent="0.2">
      <c r="A81" s="123"/>
      <c r="B81" s="128" t="s">
        <v>1</v>
      </c>
      <c r="C81" s="129"/>
      <c r="D81" s="130"/>
      <c r="E81" s="130"/>
      <c r="F81" s="136"/>
      <c r="G81" s="137"/>
      <c r="H81" s="137"/>
      <c r="I81" s="137">
        <f>SUM(I61:I80)</f>
        <v>0</v>
      </c>
      <c r="J81" s="132">
        <f>SUM(J61:J80)</f>
        <v>0</v>
      </c>
    </row>
    <row r="82" spans="1:10" x14ac:dyDescent="0.2">
      <c r="F82" s="88"/>
      <c r="G82" s="88"/>
      <c r="H82" s="88"/>
      <c r="I82" s="88"/>
      <c r="J82" s="133"/>
    </row>
    <row r="83" spans="1:10" x14ac:dyDescent="0.2">
      <c r="F83" s="88"/>
      <c r="G83" s="88"/>
      <c r="H83" s="88"/>
      <c r="I83" s="88"/>
      <c r="J83" s="133"/>
    </row>
    <row r="84" spans="1:10" x14ac:dyDescent="0.2">
      <c r="F84" s="88"/>
      <c r="G84" s="88"/>
      <c r="H84" s="88"/>
      <c r="I84" s="88"/>
      <c r="J84" s="133"/>
    </row>
  </sheetData>
  <sheetProtection algorithmName="SHA-512" hashValue="rMz4fGnMZO3XxEDWao7gOkSo+zHzz1es99L3Kt4xrz0VHUyiFNdpBjEy9RSAkpwauTLWvygfZr3XQPK9mKnrgg==" saltValue="MPLqZP7W2jw1oo50ns0pX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0">
    <mergeCell ref="C77:E77"/>
    <mergeCell ref="C78:E78"/>
    <mergeCell ref="C79:E79"/>
    <mergeCell ref="C80:E80"/>
    <mergeCell ref="C72:E72"/>
    <mergeCell ref="C73:E73"/>
    <mergeCell ref="C74:E74"/>
    <mergeCell ref="C75:E75"/>
    <mergeCell ref="C76:E76"/>
    <mergeCell ref="C67:E67"/>
    <mergeCell ref="C68:E68"/>
    <mergeCell ref="C69:E69"/>
    <mergeCell ref="C70:E70"/>
    <mergeCell ref="C71:E71"/>
    <mergeCell ref="C62:E62"/>
    <mergeCell ref="C63:E63"/>
    <mergeCell ref="C64:E64"/>
    <mergeCell ref="C65:E65"/>
    <mergeCell ref="C66:E66"/>
    <mergeCell ref="C44:E44"/>
    <mergeCell ref="C45:E45"/>
    <mergeCell ref="C46:E46"/>
    <mergeCell ref="B47:E47"/>
    <mergeCell ref="C61:E61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3" t="s">
        <v>6</v>
      </c>
      <c r="B1" s="243"/>
      <c r="C1" s="244"/>
      <c r="D1" s="243"/>
      <c r="E1" s="243"/>
      <c r="F1" s="243"/>
      <c r="G1" s="243"/>
    </row>
    <row r="2" spans="1:7" ht="24.95" customHeight="1" x14ac:dyDescent="0.2">
      <c r="A2" s="50" t="s">
        <v>7</v>
      </c>
      <c r="B2" s="49"/>
      <c r="C2" s="245"/>
      <c r="D2" s="245"/>
      <c r="E2" s="245"/>
      <c r="F2" s="245"/>
      <c r="G2" s="246"/>
    </row>
    <row r="3" spans="1:7" ht="24.95" customHeight="1" x14ac:dyDescent="0.2">
      <c r="A3" s="50" t="s">
        <v>8</v>
      </c>
      <c r="B3" s="49"/>
      <c r="C3" s="245"/>
      <c r="D3" s="245"/>
      <c r="E3" s="245"/>
      <c r="F3" s="245"/>
      <c r="G3" s="246"/>
    </row>
    <row r="4" spans="1:7" ht="24.95" customHeight="1" x14ac:dyDescent="0.2">
      <c r="A4" s="50" t="s">
        <v>9</v>
      </c>
      <c r="B4" s="49"/>
      <c r="C4" s="245"/>
      <c r="D4" s="245"/>
      <c r="E4" s="245"/>
      <c r="F4" s="245"/>
      <c r="G4" s="246"/>
    </row>
    <row r="5" spans="1:7" x14ac:dyDescent="0.2">
      <c r="B5" s="4"/>
      <c r="C5" s="5"/>
      <c r="D5" s="6"/>
    </row>
  </sheetData>
  <sheetProtection algorithmName="SHA-512" hashValue="2dRYKFKCZ38oBec1RPDzKE0qfXCmJOekZ+XPNWeeZnDVANvASc9yOmANH4dplQ2iIVlaYexHJXoDcHpv/+xbzg==" saltValue="xD1PVvgnTUEr3s8p0oHDS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2"/>
  <sheetViews>
    <sheetView workbookViewId="0">
      <pane ySplit="7" topLeftCell="A8" activePane="bottomLeft" state="frozen"/>
      <selection pane="bottomLeft" activeCell="C14" sqref="C14"/>
    </sheetView>
  </sheetViews>
  <sheetFormatPr defaultRowHeight="12.75" outlineLevelRow="1" x14ac:dyDescent="0.2"/>
  <cols>
    <col min="1" max="1" width="3.42578125" customWidth="1"/>
    <col min="2" max="2" width="12.7109375" style="120" customWidth="1"/>
    <col min="3" max="3" width="63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9.140625" hidden="1" customWidth="1"/>
    <col min="30" max="30" width="0" hidden="1" customWidth="1"/>
    <col min="31" max="34" width="9.140625" hidden="1" customWidth="1"/>
    <col min="35" max="41" width="9.140625" customWidth="1"/>
  </cols>
  <sheetData>
    <row r="1" spans="1:60" ht="15.75" customHeight="1" x14ac:dyDescent="0.25">
      <c r="A1" s="247" t="s">
        <v>113</v>
      </c>
      <c r="B1" s="247"/>
      <c r="C1" s="247"/>
      <c r="D1" s="247"/>
      <c r="E1" s="247"/>
      <c r="F1" s="247"/>
      <c r="G1" s="247"/>
      <c r="AG1" t="s">
        <v>114</v>
      </c>
    </row>
    <row r="2" spans="1:60" ht="25.15" customHeight="1" x14ac:dyDescent="0.2">
      <c r="A2" s="139" t="s">
        <v>7</v>
      </c>
      <c r="B2" s="49" t="s">
        <v>43</v>
      </c>
      <c r="C2" s="248" t="s">
        <v>44</v>
      </c>
      <c r="D2" s="249"/>
      <c r="E2" s="249"/>
      <c r="F2" s="249"/>
      <c r="G2" s="250"/>
      <c r="AG2" t="s">
        <v>115</v>
      </c>
    </row>
    <row r="3" spans="1:60" ht="25.15" customHeight="1" x14ac:dyDescent="0.2">
      <c r="A3" s="139" t="s">
        <v>8</v>
      </c>
      <c r="B3" s="49" t="s">
        <v>116</v>
      </c>
      <c r="C3" s="248" t="s">
        <v>52</v>
      </c>
      <c r="D3" s="249"/>
      <c r="E3" s="249"/>
      <c r="F3" s="249"/>
      <c r="G3" s="250"/>
      <c r="AC3" s="120" t="s">
        <v>117</v>
      </c>
      <c r="AG3" t="s">
        <v>118</v>
      </c>
    </row>
    <row r="4" spans="1:60" ht="25.15" customHeight="1" x14ac:dyDescent="0.2">
      <c r="A4" s="140" t="s">
        <v>9</v>
      </c>
      <c r="B4" s="141" t="s">
        <v>53</v>
      </c>
      <c r="C4" s="251" t="s">
        <v>52</v>
      </c>
      <c r="D4" s="252"/>
      <c r="E4" s="252"/>
      <c r="F4" s="252"/>
      <c r="G4" s="253"/>
      <c r="AG4" t="s">
        <v>119</v>
      </c>
    </row>
    <row r="5" spans="1:60" x14ac:dyDescent="0.2">
      <c r="D5" s="10"/>
    </row>
    <row r="6" spans="1:60" ht="38.25" x14ac:dyDescent="0.2">
      <c r="A6" s="143" t="s">
        <v>120</v>
      </c>
      <c r="B6" s="145" t="s">
        <v>121</v>
      </c>
      <c r="C6" s="145" t="s">
        <v>122</v>
      </c>
      <c r="D6" s="144" t="s">
        <v>123</v>
      </c>
      <c r="E6" s="143" t="s">
        <v>124</v>
      </c>
      <c r="F6" s="142" t="s">
        <v>125</v>
      </c>
      <c r="G6" s="143" t="s">
        <v>29</v>
      </c>
      <c r="H6" s="146" t="s">
        <v>30</v>
      </c>
      <c r="I6" s="146" t="s">
        <v>126</v>
      </c>
      <c r="J6" s="146" t="s">
        <v>31</v>
      </c>
      <c r="K6" s="146" t="s">
        <v>127</v>
      </c>
      <c r="L6" s="146" t="s">
        <v>128</v>
      </c>
      <c r="M6" s="146" t="s">
        <v>129</v>
      </c>
      <c r="N6" s="146" t="s">
        <v>130</v>
      </c>
      <c r="O6" s="146" t="s">
        <v>131</v>
      </c>
      <c r="P6" s="146" t="s">
        <v>132</v>
      </c>
      <c r="Q6" s="146" t="s">
        <v>133</v>
      </c>
      <c r="R6" s="146" t="s">
        <v>134</v>
      </c>
      <c r="S6" s="146" t="s">
        <v>135</v>
      </c>
      <c r="T6" s="146" t="s">
        <v>136</v>
      </c>
      <c r="U6" s="146" t="s">
        <v>137</v>
      </c>
      <c r="V6" s="146" t="s">
        <v>138</v>
      </c>
      <c r="W6" s="146" t="s">
        <v>139</v>
      </c>
      <c r="X6" s="146" t="s">
        <v>140</v>
      </c>
      <c r="Y6" s="146" t="s">
        <v>141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59" t="s">
        <v>142</v>
      </c>
      <c r="B8" s="160" t="s">
        <v>111</v>
      </c>
      <c r="C8" s="180" t="s">
        <v>27</v>
      </c>
      <c r="D8" s="161"/>
      <c r="E8" s="162"/>
      <c r="F8" s="163"/>
      <c r="G8" s="163">
        <f>SUMIF(AG9:AG12,"&lt;&gt;NOR",G9:G12)</f>
        <v>0</v>
      </c>
      <c r="H8" s="163"/>
      <c r="I8" s="163">
        <f>SUM(I9:I12)</f>
        <v>0</v>
      </c>
      <c r="J8" s="163"/>
      <c r="K8" s="163">
        <f>SUM(K9:K12)</f>
        <v>0</v>
      </c>
      <c r="L8" s="163"/>
      <c r="M8" s="163">
        <f>SUM(M9:M12)</f>
        <v>0</v>
      </c>
      <c r="N8" s="162"/>
      <c r="O8" s="162">
        <f>SUM(O9:O12)</f>
        <v>0</v>
      </c>
      <c r="P8" s="162"/>
      <c r="Q8" s="162">
        <f>SUM(Q9:Q12)</f>
        <v>0</v>
      </c>
      <c r="R8" s="163"/>
      <c r="S8" s="163"/>
      <c r="T8" s="164"/>
      <c r="U8" s="158"/>
      <c r="V8" s="158">
        <f>SUM(V9:V12)</f>
        <v>0</v>
      </c>
      <c r="W8" s="158"/>
      <c r="X8" s="158"/>
      <c r="Y8" s="158"/>
      <c r="AG8" t="s">
        <v>143</v>
      </c>
    </row>
    <row r="9" spans="1:60" outlineLevel="1" x14ac:dyDescent="0.2">
      <c r="A9" s="173">
        <v>1</v>
      </c>
      <c r="B9" s="174" t="s">
        <v>144</v>
      </c>
      <c r="C9" s="181" t="s">
        <v>145</v>
      </c>
      <c r="D9" s="175" t="s">
        <v>146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147</v>
      </c>
      <c r="T9" s="179" t="s">
        <v>148</v>
      </c>
      <c r="U9" s="157">
        <v>0</v>
      </c>
      <c r="V9" s="157">
        <f>ROUND(E9*U9,2)</f>
        <v>0</v>
      </c>
      <c r="W9" s="157"/>
      <c r="X9" s="157" t="s">
        <v>149</v>
      </c>
      <c r="Y9" s="157" t="s">
        <v>150</v>
      </c>
      <c r="Z9" s="147"/>
      <c r="AA9" s="147"/>
      <c r="AB9" s="147"/>
      <c r="AC9" s="147"/>
      <c r="AD9" s="147"/>
      <c r="AE9" s="147"/>
      <c r="AF9" s="147"/>
      <c r="AG9" s="147" t="s">
        <v>151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3">
        <v>2</v>
      </c>
      <c r="B10" s="174" t="s">
        <v>152</v>
      </c>
      <c r="C10" s="181" t="s">
        <v>153</v>
      </c>
      <c r="D10" s="175" t="s">
        <v>146</v>
      </c>
      <c r="E10" s="176">
        <v>1</v>
      </c>
      <c r="F10" s="177"/>
      <c r="G10" s="178">
        <f>ROUND(E10*F10,2)</f>
        <v>0</v>
      </c>
      <c r="H10" s="177"/>
      <c r="I10" s="178">
        <f>ROUND(E10*H10,2)</f>
        <v>0</v>
      </c>
      <c r="J10" s="177"/>
      <c r="K10" s="178">
        <f>ROUND(E10*J10,2)</f>
        <v>0</v>
      </c>
      <c r="L10" s="178">
        <v>21</v>
      </c>
      <c r="M10" s="178">
        <f>G10*(1+L10/100)</f>
        <v>0</v>
      </c>
      <c r="N10" s="176">
        <v>0</v>
      </c>
      <c r="O10" s="176">
        <f>ROUND(E10*N10,2)</f>
        <v>0</v>
      </c>
      <c r="P10" s="176">
        <v>0</v>
      </c>
      <c r="Q10" s="176">
        <f>ROUND(E10*P10,2)</f>
        <v>0</v>
      </c>
      <c r="R10" s="178"/>
      <c r="S10" s="178" t="s">
        <v>147</v>
      </c>
      <c r="T10" s="179" t="s">
        <v>148</v>
      </c>
      <c r="U10" s="157">
        <v>0</v>
      </c>
      <c r="V10" s="157">
        <f>ROUND(E10*U10,2)</f>
        <v>0</v>
      </c>
      <c r="W10" s="157"/>
      <c r="X10" s="157" t="s">
        <v>149</v>
      </c>
      <c r="Y10" s="157" t="s">
        <v>150</v>
      </c>
      <c r="Z10" s="147"/>
      <c r="AA10" s="147"/>
      <c r="AB10" s="147"/>
      <c r="AC10" s="147"/>
      <c r="AD10" s="147"/>
      <c r="AE10" s="147"/>
      <c r="AF10" s="147"/>
      <c r="AG10" s="147" t="s">
        <v>154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3</v>
      </c>
      <c r="B11" s="174" t="s">
        <v>155</v>
      </c>
      <c r="C11" s="181" t="s">
        <v>156</v>
      </c>
      <c r="D11" s="175" t="s">
        <v>146</v>
      </c>
      <c r="E11" s="176">
        <v>1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8"/>
      <c r="S11" s="178" t="s">
        <v>147</v>
      </c>
      <c r="T11" s="179" t="s">
        <v>148</v>
      </c>
      <c r="U11" s="157">
        <v>0</v>
      </c>
      <c r="V11" s="157">
        <f>ROUND(E11*U11,2)</f>
        <v>0</v>
      </c>
      <c r="W11" s="157"/>
      <c r="X11" s="157" t="s">
        <v>149</v>
      </c>
      <c r="Y11" s="157" t="s">
        <v>150</v>
      </c>
      <c r="Z11" s="147"/>
      <c r="AA11" s="147"/>
      <c r="AB11" s="147"/>
      <c r="AC11" s="147"/>
      <c r="AD11" s="147"/>
      <c r="AE11" s="147"/>
      <c r="AF11" s="147"/>
      <c r="AG11" s="147" t="s">
        <v>151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3">
        <v>4</v>
      </c>
      <c r="B12" s="174" t="s">
        <v>157</v>
      </c>
      <c r="C12" s="181" t="s">
        <v>158</v>
      </c>
      <c r="D12" s="175" t="s">
        <v>146</v>
      </c>
      <c r="E12" s="176">
        <v>1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8"/>
      <c r="S12" s="178" t="s">
        <v>147</v>
      </c>
      <c r="T12" s="179" t="s">
        <v>148</v>
      </c>
      <c r="U12" s="157">
        <v>0</v>
      </c>
      <c r="V12" s="157">
        <f>ROUND(E12*U12,2)</f>
        <v>0</v>
      </c>
      <c r="W12" s="157"/>
      <c r="X12" s="157" t="s">
        <v>149</v>
      </c>
      <c r="Y12" s="157" t="s">
        <v>150</v>
      </c>
      <c r="Z12" s="147"/>
      <c r="AA12" s="147"/>
      <c r="AB12" s="147"/>
      <c r="AC12" s="147"/>
      <c r="AD12" s="147"/>
      <c r="AE12" s="147"/>
      <c r="AF12" s="147"/>
      <c r="AG12" s="147" t="s">
        <v>151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59" t="s">
        <v>142</v>
      </c>
      <c r="B13" s="160" t="s">
        <v>112</v>
      </c>
      <c r="C13" s="180" t="s">
        <v>28</v>
      </c>
      <c r="D13" s="161"/>
      <c r="E13" s="162"/>
      <c r="F13" s="163"/>
      <c r="G13" s="163">
        <f>SUMIF(AG14:AG21,"&lt;&gt;NOR",G14:G21)</f>
        <v>0</v>
      </c>
      <c r="H13" s="163"/>
      <c r="I13" s="163">
        <f>SUM(I14:I19)</f>
        <v>0</v>
      </c>
      <c r="J13" s="163"/>
      <c r="K13" s="163">
        <f>SUM(K14:K19)</f>
        <v>0</v>
      </c>
      <c r="L13" s="163"/>
      <c r="M13" s="163">
        <f>SUM(M14:M19)</f>
        <v>0</v>
      </c>
      <c r="N13" s="162"/>
      <c r="O13" s="162">
        <f>SUM(O14:O19)</f>
        <v>0</v>
      </c>
      <c r="P13" s="162"/>
      <c r="Q13" s="162">
        <f>SUM(Q14:Q19)</f>
        <v>0</v>
      </c>
      <c r="R13" s="163"/>
      <c r="S13" s="163"/>
      <c r="T13" s="164"/>
      <c r="U13" s="158"/>
      <c r="V13" s="158">
        <f>SUM(V14:V19)</f>
        <v>0</v>
      </c>
      <c r="W13" s="158"/>
      <c r="X13" s="158"/>
      <c r="Y13" s="158"/>
      <c r="AG13" t="s">
        <v>143</v>
      </c>
    </row>
    <row r="14" spans="1:60" outlineLevel="1" x14ac:dyDescent="0.2">
      <c r="A14" s="173">
        <v>5</v>
      </c>
      <c r="B14" s="174" t="s">
        <v>159</v>
      </c>
      <c r="C14" s="181" t="s">
        <v>160</v>
      </c>
      <c r="D14" s="175" t="s">
        <v>146</v>
      </c>
      <c r="E14" s="176">
        <v>1</v>
      </c>
      <c r="F14" s="177"/>
      <c r="G14" s="178">
        <f t="shared" ref="G14:G21" si="0">ROUND(E14*F14,2)</f>
        <v>0</v>
      </c>
      <c r="H14" s="177"/>
      <c r="I14" s="178">
        <f t="shared" ref="I14:I21" si="1">ROUND(E14*H14,2)</f>
        <v>0</v>
      </c>
      <c r="J14" s="177"/>
      <c r="K14" s="178">
        <f t="shared" ref="K14:K21" si="2">ROUND(E14*J14,2)</f>
        <v>0</v>
      </c>
      <c r="L14" s="178">
        <v>21</v>
      </c>
      <c r="M14" s="178">
        <f t="shared" ref="M14:M21" si="3">G14*(1+L14/100)</f>
        <v>0</v>
      </c>
      <c r="N14" s="176">
        <v>0</v>
      </c>
      <c r="O14" s="176">
        <f t="shared" ref="O14:O21" si="4">ROUND(E14*N14,2)</f>
        <v>0</v>
      </c>
      <c r="P14" s="176">
        <v>0</v>
      </c>
      <c r="Q14" s="176">
        <f t="shared" ref="Q14:Q21" si="5">ROUND(E14*P14,2)</f>
        <v>0</v>
      </c>
      <c r="R14" s="178"/>
      <c r="S14" s="178" t="s">
        <v>147</v>
      </c>
      <c r="T14" s="179" t="s">
        <v>148</v>
      </c>
      <c r="U14" s="157">
        <v>0</v>
      </c>
      <c r="V14" s="157">
        <f t="shared" ref="V14:V21" si="6">ROUND(E14*U14,2)</f>
        <v>0</v>
      </c>
      <c r="W14" s="157"/>
      <c r="X14" s="157" t="s">
        <v>149</v>
      </c>
      <c r="Y14" s="157" t="s">
        <v>150</v>
      </c>
      <c r="Z14" s="147"/>
      <c r="AA14" s="147"/>
      <c r="AB14" s="147"/>
      <c r="AC14" s="147"/>
      <c r="AD14" s="147"/>
      <c r="AE14" s="147"/>
      <c r="AF14" s="147"/>
      <c r="AG14" s="147" t="s">
        <v>154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6</v>
      </c>
      <c r="B15" s="174" t="s">
        <v>161</v>
      </c>
      <c r="C15" s="181" t="s">
        <v>162</v>
      </c>
      <c r="D15" s="175" t="s">
        <v>146</v>
      </c>
      <c r="E15" s="176">
        <v>1</v>
      </c>
      <c r="F15" s="177"/>
      <c r="G15" s="178">
        <f t="shared" si="0"/>
        <v>0</v>
      </c>
      <c r="H15" s="177"/>
      <c r="I15" s="178">
        <f t="shared" si="1"/>
        <v>0</v>
      </c>
      <c r="J15" s="177"/>
      <c r="K15" s="178">
        <f t="shared" si="2"/>
        <v>0</v>
      </c>
      <c r="L15" s="178">
        <v>21</v>
      </c>
      <c r="M15" s="178">
        <f t="shared" si="3"/>
        <v>0</v>
      </c>
      <c r="N15" s="176">
        <v>0</v>
      </c>
      <c r="O15" s="176">
        <f t="shared" si="4"/>
        <v>0</v>
      </c>
      <c r="P15" s="176">
        <v>0</v>
      </c>
      <c r="Q15" s="176">
        <f t="shared" si="5"/>
        <v>0</v>
      </c>
      <c r="R15" s="178"/>
      <c r="S15" s="178" t="s">
        <v>147</v>
      </c>
      <c r="T15" s="179" t="s">
        <v>148</v>
      </c>
      <c r="U15" s="157">
        <v>0</v>
      </c>
      <c r="V15" s="157">
        <f t="shared" si="6"/>
        <v>0</v>
      </c>
      <c r="W15" s="157"/>
      <c r="X15" s="157" t="s">
        <v>149</v>
      </c>
      <c r="Y15" s="157" t="s">
        <v>150</v>
      </c>
      <c r="Z15" s="147"/>
      <c r="AA15" s="147"/>
      <c r="AB15" s="147"/>
      <c r="AC15" s="147"/>
      <c r="AD15" s="147"/>
      <c r="AE15" s="147"/>
      <c r="AF15" s="147"/>
      <c r="AG15" s="147" t="s">
        <v>154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3">
        <v>7</v>
      </c>
      <c r="B16" s="174" t="s">
        <v>163</v>
      </c>
      <c r="C16" s="181" t="s">
        <v>164</v>
      </c>
      <c r="D16" s="175" t="s">
        <v>146</v>
      </c>
      <c r="E16" s="176">
        <v>1</v>
      </c>
      <c r="F16" s="177"/>
      <c r="G16" s="178">
        <f t="shared" si="0"/>
        <v>0</v>
      </c>
      <c r="H16" s="177"/>
      <c r="I16" s="178">
        <f t="shared" si="1"/>
        <v>0</v>
      </c>
      <c r="J16" s="177"/>
      <c r="K16" s="178">
        <f t="shared" si="2"/>
        <v>0</v>
      </c>
      <c r="L16" s="178">
        <v>21</v>
      </c>
      <c r="M16" s="178">
        <f t="shared" si="3"/>
        <v>0</v>
      </c>
      <c r="N16" s="176">
        <v>0</v>
      </c>
      <c r="O16" s="176">
        <f t="shared" si="4"/>
        <v>0</v>
      </c>
      <c r="P16" s="176">
        <v>0</v>
      </c>
      <c r="Q16" s="176">
        <f t="shared" si="5"/>
        <v>0</v>
      </c>
      <c r="R16" s="178"/>
      <c r="S16" s="178" t="s">
        <v>147</v>
      </c>
      <c r="T16" s="179" t="s">
        <v>148</v>
      </c>
      <c r="U16" s="157">
        <v>0</v>
      </c>
      <c r="V16" s="157">
        <f t="shared" si="6"/>
        <v>0</v>
      </c>
      <c r="W16" s="157"/>
      <c r="X16" s="157" t="s">
        <v>149</v>
      </c>
      <c r="Y16" s="157" t="s">
        <v>150</v>
      </c>
      <c r="Z16" s="147"/>
      <c r="AA16" s="147"/>
      <c r="AB16" s="147"/>
      <c r="AC16" s="147"/>
      <c r="AD16" s="147"/>
      <c r="AE16" s="147"/>
      <c r="AF16" s="147"/>
      <c r="AG16" s="147" t="s">
        <v>154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8</v>
      </c>
      <c r="B17" s="174" t="s">
        <v>165</v>
      </c>
      <c r="C17" s="181" t="s">
        <v>166</v>
      </c>
      <c r="D17" s="175" t="s">
        <v>146</v>
      </c>
      <c r="E17" s="176">
        <v>1</v>
      </c>
      <c r="F17" s="177"/>
      <c r="G17" s="178">
        <f t="shared" si="0"/>
        <v>0</v>
      </c>
      <c r="H17" s="177"/>
      <c r="I17" s="178">
        <f t="shared" si="1"/>
        <v>0</v>
      </c>
      <c r="J17" s="177"/>
      <c r="K17" s="178">
        <f t="shared" si="2"/>
        <v>0</v>
      </c>
      <c r="L17" s="178">
        <v>21</v>
      </c>
      <c r="M17" s="178">
        <f t="shared" si="3"/>
        <v>0</v>
      </c>
      <c r="N17" s="176">
        <v>0</v>
      </c>
      <c r="O17" s="176">
        <f t="shared" si="4"/>
        <v>0</v>
      </c>
      <c r="P17" s="176">
        <v>0</v>
      </c>
      <c r="Q17" s="176">
        <f t="shared" si="5"/>
        <v>0</v>
      </c>
      <c r="R17" s="178"/>
      <c r="S17" s="178" t="s">
        <v>147</v>
      </c>
      <c r="T17" s="179" t="s">
        <v>148</v>
      </c>
      <c r="U17" s="157">
        <v>0</v>
      </c>
      <c r="V17" s="157">
        <f t="shared" si="6"/>
        <v>0</v>
      </c>
      <c r="W17" s="157"/>
      <c r="X17" s="157" t="s">
        <v>149</v>
      </c>
      <c r="Y17" s="157" t="s">
        <v>150</v>
      </c>
      <c r="Z17" s="147"/>
      <c r="AA17" s="147"/>
      <c r="AB17" s="147"/>
      <c r="AC17" s="147"/>
      <c r="AD17" s="147"/>
      <c r="AE17" s="147"/>
      <c r="AF17" s="147"/>
      <c r="AG17" s="147" t="s">
        <v>154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3">
        <v>9</v>
      </c>
      <c r="B18" s="174" t="s">
        <v>167</v>
      </c>
      <c r="C18" s="181" t="s">
        <v>168</v>
      </c>
      <c r="D18" s="175" t="s">
        <v>146</v>
      </c>
      <c r="E18" s="176">
        <v>1</v>
      </c>
      <c r="F18" s="177"/>
      <c r="G18" s="178">
        <f t="shared" si="0"/>
        <v>0</v>
      </c>
      <c r="H18" s="177"/>
      <c r="I18" s="178">
        <f t="shared" si="1"/>
        <v>0</v>
      </c>
      <c r="J18" s="177"/>
      <c r="K18" s="178">
        <f t="shared" si="2"/>
        <v>0</v>
      </c>
      <c r="L18" s="178">
        <v>21</v>
      </c>
      <c r="M18" s="178">
        <f t="shared" si="3"/>
        <v>0</v>
      </c>
      <c r="N18" s="176">
        <v>0</v>
      </c>
      <c r="O18" s="176">
        <f t="shared" si="4"/>
        <v>0</v>
      </c>
      <c r="P18" s="176">
        <v>0</v>
      </c>
      <c r="Q18" s="176">
        <f t="shared" si="5"/>
        <v>0</v>
      </c>
      <c r="R18" s="178"/>
      <c r="S18" s="178" t="s">
        <v>147</v>
      </c>
      <c r="T18" s="179" t="s">
        <v>148</v>
      </c>
      <c r="U18" s="157">
        <v>0</v>
      </c>
      <c r="V18" s="157">
        <f t="shared" si="6"/>
        <v>0</v>
      </c>
      <c r="W18" s="157"/>
      <c r="X18" s="157" t="s">
        <v>149</v>
      </c>
      <c r="Y18" s="157" t="s">
        <v>150</v>
      </c>
      <c r="Z18" s="147"/>
      <c r="AA18" s="147"/>
      <c r="AB18" s="147"/>
      <c r="AC18" s="147"/>
      <c r="AD18" s="147"/>
      <c r="AE18" s="147"/>
      <c r="AF18" s="147"/>
      <c r="AG18" s="147" t="s">
        <v>154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12" customHeight="1" outlineLevel="1" x14ac:dyDescent="0.2">
      <c r="A19" s="166">
        <v>10</v>
      </c>
      <c r="B19" s="167" t="s">
        <v>169</v>
      </c>
      <c r="C19" s="182" t="s">
        <v>170</v>
      </c>
      <c r="D19" s="168" t="s">
        <v>146</v>
      </c>
      <c r="E19" s="169">
        <v>1</v>
      </c>
      <c r="F19" s="170"/>
      <c r="G19" s="171">
        <f t="shared" si="0"/>
        <v>0</v>
      </c>
      <c r="H19" s="170"/>
      <c r="I19" s="171">
        <f t="shared" si="1"/>
        <v>0</v>
      </c>
      <c r="J19" s="170"/>
      <c r="K19" s="171">
        <f t="shared" si="2"/>
        <v>0</v>
      </c>
      <c r="L19" s="171">
        <v>21</v>
      </c>
      <c r="M19" s="171">
        <f t="shared" si="3"/>
        <v>0</v>
      </c>
      <c r="N19" s="169">
        <v>0</v>
      </c>
      <c r="O19" s="169">
        <f t="shared" si="4"/>
        <v>0</v>
      </c>
      <c r="P19" s="169">
        <v>0</v>
      </c>
      <c r="Q19" s="169">
        <f t="shared" si="5"/>
        <v>0</v>
      </c>
      <c r="R19" s="171"/>
      <c r="S19" s="171" t="s">
        <v>147</v>
      </c>
      <c r="T19" s="172" t="s">
        <v>148</v>
      </c>
      <c r="U19" s="157">
        <v>0</v>
      </c>
      <c r="V19" s="157">
        <f t="shared" si="6"/>
        <v>0</v>
      </c>
      <c r="W19" s="157"/>
      <c r="X19" s="157" t="s">
        <v>149</v>
      </c>
      <c r="Y19" s="157" t="s">
        <v>150</v>
      </c>
      <c r="Z19" s="147"/>
      <c r="AA19" s="147"/>
      <c r="AB19" s="147"/>
      <c r="AC19" s="147"/>
      <c r="AD19" s="147"/>
      <c r="AE19" s="147"/>
      <c r="AF19" s="147"/>
      <c r="AG19" s="147" t="s">
        <v>154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3">
        <v>11</v>
      </c>
      <c r="B20" s="174" t="s">
        <v>717</v>
      </c>
      <c r="C20" s="181" t="s">
        <v>718</v>
      </c>
      <c r="D20" s="175" t="s">
        <v>146</v>
      </c>
      <c r="E20" s="176">
        <v>1</v>
      </c>
      <c r="F20" s="177"/>
      <c r="G20" s="171">
        <f t="shared" si="0"/>
        <v>0</v>
      </c>
      <c r="H20" s="177"/>
      <c r="I20" s="178">
        <f t="shared" si="1"/>
        <v>0</v>
      </c>
      <c r="J20" s="177"/>
      <c r="K20" s="178">
        <f t="shared" si="2"/>
        <v>0</v>
      </c>
      <c r="L20" s="178">
        <v>21</v>
      </c>
      <c r="M20" s="178">
        <f t="shared" si="3"/>
        <v>0</v>
      </c>
      <c r="N20" s="176">
        <v>0</v>
      </c>
      <c r="O20" s="176">
        <f t="shared" si="4"/>
        <v>0</v>
      </c>
      <c r="P20" s="176">
        <v>0</v>
      </c>
      <c r="Q20" s="176">
        <f t="shared" si="5"/>
        <v>0</v>
      </c>
      <c r="R20" s="178"/>
      <c r="S20" s="178" t="s">
        <v>293</v>
      </c>
      <c r="T20" s="179" t="s">
        <v>148</v>
      </c>
      <c r="U20" s="157">
        <v>0</v>
      </c>
      <c r="V20" s="157">
        <f t="shared" si="6"/>
        <v>0</v>
      </c>
      <c r="W20" s="157"/>
      <c r="X20" s="157" t="s">
        <v>149</v>
      </c>
      <c r="Y20" s="157" t="s">
        <v>150</v>
      </c>
      <c r="Z20" s="147"/>
      <c r="AA20" s="147"/>
      <c r="AB20" s="147"/>
      <c r="AC20" s="147"/>
      <c r="AD20" s="147"/>
      <c r="AE20" s="147"/>
      <c r="AF20" s="147"/>
      <c r="AG20" s="147" t="s">
        <v>154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6">
        <v>12</v>
      </c>
      <c r="B21" s="167" t="s">
        <v>719</v>
      </c>
      <c r="C21" s="182" t="s">
        <v>720</v>
      </c>
      <c r="D21" s="168" t="s">
        <v>146</v>
      </c>
      <c r="E21" s="169">
        <v>1</v>
      </c>
      <c r="F21" s="170"/>
      <c r="G21" s="171">
        <f t="shared" si="0"/>
        <v>0</v>
      </c>
      <c r="H21" s="170"/>
      <c r="I21" s="171">
        <f t="shared" si="1"/>
        <v>0</v>
      </c>
      <c r="J21" s="170"/>
      <c r="K21" s="171">
        <f t="shared" si="2"/>
        <v>0</v>
      </c>
      <c r="L21" s="171">
        <v>21</v>
      </c>
      <c r="M21" s="171">
        <f t="shared" si="3"/>
        <v>0</v>
      </c>
      <c r="N21" s="169">
        <v>0</v>
      </c>
      <c r="O21" s="169">
        <f t="shared" si="4"/>
        <v>0</v>
      </c>
      <c r="P21" s="169">
        <v>0</v>
      </c>
      <c r="Q21" s="169">
        <f t="shared" si="5"/>
        <v>0</v>
      </c>
      <c r="R21" s="171"/>
      <c r="S21" s="171" t="s">
        <v>293</v>
      </c>
      <c r="T21" s="172" t="s">
        <v>148</v>
      </c>
      <c r="U21" s="157">
        <v>0</v>
      </c>
      <c r="V21" s="157">
        <f t="shared" si="6"/>
        <v>0</v>
      </c>
      <c r="W21" s="157"/>
      <c r="X21" s="157" t="s">
        <v>149</v>
      </c>
      <c r="Y21" s="157" t="s">
        <v>150</v>
      </c>
      <c r="Z21" s="147"/>
      <c r="AA21" s="147"/>
      <c r="AB21" s="147"/>
      <c r="AC21" s="147"/>
      <c r="AD21" s="147"/>
      <c r="AE21" s="147"/>
      <c r="AF21" s="147"/>
      <c r="AG21" s="147" t="s">
        <v>154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x14ac:dyDescent="0.2">
      <c r="A22" s="3"/>
      <c r="B22" s="4"/>
      <c r="C22" s="183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v>15</v>
      </c>
      <c r="AF22">
        <v>21</v>
      </c>
      <c r="AG22" t="s">
        <v>128</v>
      </c>
    </row>
    <row r="23" spans="1:60" x14ac:dyDescent="0.2">
      <c r="A23" s="150"/>
      <c r="B23" s="151" t="s">
        <v>29</v>
      </c>
      <c r="C23" s="184"/>
      <c r="D23" s="152"/>
      <c r="E23" s="153"/>
      <c r="F23" s="153"/>
      <c r="G23" s="165">
        <f>G8+G13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f>SUMIF(L7:L19,AE22,G7:G19)</f>
        <v>0</v>
      </c>
      <c r="AF23">
        <f>SUMIF(L7:L21,AF22,G7:G21)</f>
        <v>0</v>
      </c>
      <c r="AG23" t="s">
        <v>171</v>
      </c>
    </row>
    <row r="24" spans="1:60" x14ac:dyDescent="0.2">
      <c r="C24" s="185"/>
      <c r="D24" s="10"/>
      <c r="AG24" t="s">
        <v>172</v>
      </c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sheetProtection algorithmName="SHA-512" hashValue="ndgFlGQkUYG1/t2txRGk5D9WoiEppyWTvTNCRLADVMxQBIJ9FggwfbETxF09miHU603NyPb7K2c9vK8OMhJtqw==" saltValue="LOtJDYp5gJRiEIdi3du/Q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18" sqref="C18:G18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63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7" t="s">
        <v>173</v>
      </c>
      <c r="B1" s="247"/>
      <c r="C1" s="247"/>
      <c r="D1" s="247"/>
      <c r="E1" s="247"/>
      <c r="F1" s="247"/>
      <c r="G1" s="247"/>
      <c r="AG1" t="s">
        <v>114</v>
      </c>
    </row>
    <row r="2" spans="1:60" ht="25.15" customHeight="1" x14ac:dyDescent="0.2">
      <c r="A2" s="139" t="s">
        <v>7</v>
      </c>
      <c r="B2" s="49" t="s">
        <v>43</v>
      </c>
      <c r="C2" s="248" t="s">
        <v>44</v>
      </c>
      <c r="D2" s="249"/>
      <c r="E2" s="249"/>
      <c r="F2" s="249"/>
      <c r="G2" s="250"/>
      <c r="AG2" t="s">
        <v>115</v>
      </c>
    </row>
    <row r="3" spans="1:60" ht="25.15" customHeight="1" x14ac:dyDescent="0.2">
      <c r="A3" s="139" t="s">
        <v>8</v>
      </c>
      <c r="B3" s="49" t="s">
        <v>55</v>
      </c>
      <c r="C3" s="248" t="s">
        <v>56</v>
      </c>
      <c r="D3" s="249"/>
      <c r="E3" s="249"/>
      <c r="F3" s="249"/>
      <c r="G3" s="250"/>
      <c r="AC3" s="120" t="s">
        <v>115</v>
      </c>
      <c r="AG3" t="s">
        <v>118</v>
      </c>
    </row>
    <row r="4" spans="1:60" ht="25.15" customHeight="1" x14ac:dyDescent="0.2">
      <c r="A4" s="140" t="s">
        <v>9</v>
      </c>
      <c r="B4" s="141" t="s">
        <v>57</v>
      </c>
      <c r="C4" s="251" t="s">
        <v>56</v>
      </c>
      <c r="D4" s="252"/>
      <c r="E4" s="252"/>
      <c r="F4" s="252"/>
      <c r="G4" s="253"/>
      <c r="AG4" t="s">
        <v>119</v>
      </c>
    </row>
    <row r="5" spans="1:60" x14ac:dyDescent="0.2">
      <c r="D5" s="10"/>
    </row>
    <row r="6" spans="1:60" ht="38.25" x14ac:dyDescent="0.2">
      <c r="A6" s="143" t="s">
        <v>120</v>
      </c>
      <c r="B6" s="145" t="s">
        <v>121</v>
      </c>
      <c r="C6" s="145" t="s">
        <v>122</v>
      </c>
      <c r="D6" s="144" t="s">
        <v>123</v>
      </c>
      <c r="E6" s="143" t="s">
        <v>124</v>
      </c>
      <c r="F6" s="142" t="s">
        <v>125</v>
      </c>
      <c r="G6" s="143" t="s">
        <v>29</v>
      </c>
      <c r="H6" s="146" t="s">
        <v>30</v>
      </c>
      <c r="I6" s="146" t="s">
        <v>126</v>
      </c>
      <c r="J6" s="146" t="s">
        <v>31</v>
      </c>
      <c r="K6" s="146" t="s">
        <v>127</v>
      </c>
      <c r="L6" s="146" t="s">
        <v>128</v>
      </c>
      <c r="M6" s="146" t="s">
        <v>129</v>
      </c>
      <c r="N6" s="146" t="s">
        <v>130</v>
      </c>
      <c r="O6" s="146" t="s">
        <v>131</v>
      </c>
      <c r="P6" s="146" t="s">
        <v>132</v>
      </c>
      <c r="Q6" s="146" t="s">
        <v>133</v>
      </c>
      <c r="R6" s="146" t="s">
        <v>134</v>
      </c>
      <c r="S6" s="146" t="s">
        <v>135</v>
      </c>
      <c r="T6" s="146" t="s">
        <v>136</v>
      </c>
      <c r="U6" s="146" t="s">
        <v>137</v>
      </c>
      <c r="V6" s="146" t="s">
        <v>138</v>
      </c>
      <c r="W6" s="146" t="s">
        <v>139</v>
      </c>
      <c r="X6" s="146" t="s">
        <v>140</v>
      </c>
      <c r="Y6" s="146" t="s">
        <v>141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59" t="s">
        <v>142</v>
      </c>
      <c r="B8" s="160" t="s">
        <v>75</v>
      </c>
      <c r="C8" s="180" t="s">
        <v>76</v>
      </c>
      <c r="D8" s="161"/>
      <c r="E8" s="162"/>
      <c r="F8" s="163"/>
      <c r="G8" s="163">
        <f>SUMIF(AG9:AG29,"&lt;&gt;NOR",G9:G29)</f>
        <v>0</v>
      </c>
      <c r="H8" s="163"/>
      <c r="I8" s="163">
        <f>SUM(I9:I29)</f>
        <v>0</v>
      </c>
      <c r="J8" s="163"/>
      <c r="K8" s="163">
        <f>SUM(K9:K29)</f>
        <v>0</v>
      </c>
      <c r="L8" s="163"/>
      <c r="M8" s="163">
        <f>SUM(M9:M29)</f>
        <v>0</v>
      </c>
      <c r="N8" s="162"/>
      <c r="O8" s="162">
        <f>SUM(O9:O29)</f>
        <v>1.7900000000000003</v>
      </c>
      <c r="P8" s="162"/>
      <c r="Q8" s="162">
        <f>SUM(Q9:Q29)</f>
        <v>0</v>
      </c>
      <c r="R8" s="163"/>
      <c r="S8" s="163"/>
      <c r="T8" s="164"/>
      <c r="U8" s="158"/>
      <c r="V8" s="158">
        <f>SUM(V9:V29)</f>
        <v>158.56</v>
      </c>
      <c r="W8" s="158"/>
      <c r="X8" s="158"/>
      <c r="Y8" s="158"/>
      <c r="AG8" t="s">
        <v>143</v>
      </c>
    </row>
    <row r="9" spans="1:60" ht="22.5" outlineLevel="1" x14ac:dyDescent="0.2">
      <c r="A9" s="166">
        <v>1</v>
      </c>
      <c r="B9" s="167" t="s">
        <v>174</v>
      </c>
      <c r="C9" s="182" t="s">
        <v>175</v>
      </c>
      <c r="D9" s="168" t="s">
        <v>176</v>
      </c>
      <c r="E9" s="169">
        <v>60.9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69">
        <v>0</v>
      </c>
      <c r="O9" s="169">
        <f>ROUND(E9*N9,2)</f>
        <v>0</v>
      </c>
      <c r="P9" s="169">
        <v>0</v>
      </c>
      <c r="Q9" s="169">
        <f>ROUND(E9*P9,2)</f>
        <v>0</v>
      </c>
      <c r="R9" s="171" t="s">
        <v>177</v>
      </c>
      <c r="S9" s="171" t="s">
        <v>147</v>
      </c>
      <c r="T9" s="172" t="s">
        <v>147</v>
      </c>
      <c r="U9" s="157">
        <v>0.20300000000000001</v>
      </c>
      <c r="V9" s="157">
        <f>ROUND(E9*U9,2)</f>
        <v>12.36</v>
      </c>
      <c r="W9" s="157"/>
      <c r="X9" s="157" t="s">
        <v>178</v>
      </c>
      <c r="Y9" s="157" t="s">
        <v>150</v>
      </c>
      <c r="Z9" s="147"/>
      <c r="AA9" s="147"/>
      <c r="AB9" s="147"/>
      <c r="AC9" s="147"/>
      <c r="AD9" s="147"/>
      <c r="AE9" s="147"/>
      <c r="AF9" s="147"/>
      <c r="AG9" s="147" t="s">
        <v>179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2" x14ac:dyDescent="0.2">
      <c r="A10" s="154"/>
      <c r="B10" s="155"/>
      <c r="C10" s="254" t="s">
        <v>180</v>
      </c>
      <c r="D10" s="255"/>
      <c r="E10" s="255"/>
      <c r="F10" s="255"/>
      <c r="G10" s="255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181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88" t="str">
        <f>C10</f>
        <v>na vzdálenost od hladiny vody v jímce po výšku roviny proložené osou nejvyššího bodu výtlačného potrubí. Včetně odpadní potrubí v délce do 20 m.</v>
      </c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89" t="s">
        <v>182</v>
      </c>
      <c r="D11" s="186"/>
      <c r="E11" s="187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183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89" t="s">
        <v>184</v>
      </c>
      <c r="D12" s="186"/>
      <c r="E12" s="187"/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183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89" t="s">
        <v>185</v>
      </c>
      <c r="D13" s="186"/>
      <c r="E13" s="187"/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183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89" t="s">
        <v>186</v>
      </c>
      <c r="D14" s="186"/>
      <c r="E14" s="187"/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183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89" t="s">
        <v>187</v>
      </c>
      <c r="D15" s="186"/>
      <c r="E15" s="187"/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183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189" t="s">
        <v>188</v>
      </c>
      <c r="D16" s="186"/>
      <c r="E16" s="187">
        <v>60.9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183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66">
        <v>2</v>
      </c>
      <c r="B17" s="167" t="s">
        <v>189</v>
      </c>
      <c r="C17" s="182" t="s">
        <v>190</v>
      </c>
      <c r="D17" s="168" t="s">
        <v>191</v>
      </c>
      <c r="E17" s="169">
        <v>30.45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21</v>
      </c>
      <c r="M17" s="171">
        <f>G17*(1+L17/100)</f>
        <v>0</v>
      </c>
      <c r="N17" s="169">
        <v>0</v>
      </c>
      <c r="O17" s="169">
        <f>ROUND(E17*N17,2)</f>
        <v>0</v>
      </c>
      <c r="P17" s="169">
        <v>0</v>
      </c>
      <c r="Q17" s="169">
        <f>ROUND(E17*P17,2)</f>
        <v>0</v>
      </c>
      <c r="R17" s="171" t="s">
        <v>177</v>
      </c>
      <c r="S17" s="171" t="s">
        <v>147</v>
      </c>
      <c r="T17" s="172" t="s">
        <v>147</v>
      </c>
      <c r="U17" s="157">
        <v>0</v>
      </c>
      <c r="V17" s="157">
        <f>ROUND(E17*U17,2)</f>
        <v>0</v>
      </c>
      <c r="W17" s="157"/>
      <c r="X17" s="157" t="s">
        <v>178</v>
      </c>
      <c r="Y17" s="157" t="s">
        <v>150</v>
      </c>
      <c r="Z17" s="147"/>
      <c r="AA17" s="147"/>
      <c r="AB17" s="147"/>
      <c r="AC17" s="147"/>
      <c r="AD17" s="147"/>
      <c r="AE17" s="147"/>
      <c r="AF17" s="147"/>
      <c r="AG17" s="147" t="s">
        <v>179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2" x14ac:dyDescent="0.2">
      <c r="A18" s="154"/>
      <c r="B18" s="155"/>
      <c r="C18" s="254" t="s">
        <v>192</v>
      </c>
      <c r="D18" s="255"/>
      <c r="E18" s="255"/>
      <c r="F18" s="255"/>
      <c r="G18" s="255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181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88" t="str">
        <f>C18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89" t="s">
        <v>193</v>
      </c>
      <c r="D19" s="186"/>
      <c r="E19" s="187">
        <v>30.45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183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66">
        <v>3</v>
      </c>
      <c r="B20" s="167" t="s">
        <v>194</v>
      </c>
      <c r="C20" s="182" t="s">
        <v>195</v>
      </c>
      <c r="D20" s="168" t="s">
        <v>196</v>
      </c>
      <c r="E20" s="169">
        <v>75</v>
      </c>
      <c r="F20" s="170"/>
      <c r="G20" s="171">
        <f>ROUND(E20*F20,2)</f>
        <v>0</v>
      </c>
      <c r="H20" s="170"/>
      <c r="I20" s="171">
        <f>ROUND(E20*H20,2)</f>
        <v>0</v>
      </c>
      <c r="J20" s="170"/>
      <c r="K20" s="171">
        <f>ROUND(E20*J20,2)</f>
        <v>0</v>
      </c>
      <c r="L20" s="171">
        <v>21</v>
      </c>
      <c r="M20" s="171">
        <f>G20*(1+L20/100)</f>
        <v>0</v>
      </c>
      <c r="N20" s="169">
        <v>8.6899999999999998E-3</v>
      </c>
      <c r="O20" s="169">
        <f>ROUND(E20*N20,2)</f>
        <v>0.65</v>
      </c>
      <c r="P20" s="169">
        <v>0</v>
      </c>
      <c r="Q20" s="169">
        <f>ROUND(E20*P20,2)</f>
        <v>0</v>
      </c>
      <c r="R20" s="171" t="s">
        <v>177</v>
      </c>
      <c r="S20" s="171" t="s">
        <v>147</v>
      </c>
      <c r="T20" s="172" t="s">
        <v>147</v>
      </c>
      <c r="U20" s="157">
        <v>0.70299999999999996</v>
      </c>
      <c r="V20" s="157">
        <f>ROUND(E20*U20,2)</f>
        <v>52.73</v>
      </c>
      <c r="W20" s="157"/>
      <c r="X20" s="157" t="s">
        <v>178</v>
      </c>
      <c r="Y20" s="157" t="s">
        <v>150</v>
      </c>
      <c r="Z20" s="147"/>
      <c r="AA20" s="147"/>
      <c r="AB20" s="147"/>
      <c r="AC20" s="147"/>
      <c r="AD20" s="147"/>
      <c r="AE20" s="147"/>
      <c r="AF20" s="147"/>
      <c r="AG20" s="147" t="s">
        <v>179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2" x14ac:dyDescent="0.2">
      <c r="A21" s="154"/>
      <c r="B21" s="155"/>
      <c r="C21" s="254" t="s">
        <v>197</v>
      </c>
      <c r="D21" s="255"/>
      <c r="E21" s="255"/>
      <c r="F21" s="255"/>
      <c r="G21" s="255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181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88" t="str">
        <f>C21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66">
        <v>4</v>
      </c>
      <c r="B22" s="167" t="s">
        <v>198</v>
      </c>
      <c r="C22" s="182" t="s">
        <v>199</v>
      </c>
      <c r="D22" s="168" t="s">
        <v>196</v>
      </c>
      <c r="E22" s="169">
        <v>75</v>
      </c>
      <c r="F22" s="170"/>
      <c r="G22" s="171">
        <f>ROUND(E22*F22,2)</f>
        <v>0</v>
      </c>
      <c r="H22" s="170"/>
      <c r="I22" s="171">
        <f>ROUND(E22*H22,2)</f>
        <v>0</v>
      </c>
      <c r="J22" s="170"/>
      <c r="K22" s="171">
        <f>ROUND(E22*J22,2)</f>
        <v>0</v>
      </c>
      <c r="L22" s="171">
        <v>21</v>
      </c>
      <c r="M22" s="171">
        <f>G22*(1+L22/100)</f>
        <v>0</v>
      </c>
      <c r="N22" s="169">
        <v>1.2710000000000001E-2</v>
      </c>
      <c r="O22" s="169">
        <f>ROUND(E22*N22,2)</f>
        <v>0.95</v>
      </c>
      <c r="P22" s="169">
        <v>0</v>
      </c>
      <c r="Q22" s="169">
        <f>ROUND(E22*P22,2)</f>
        <v>0</v>
      </c>
      <c r="R22" s="171" t="s">
        <v>177</v>
      </c>
      <c r="S22" s="171" t="s">
        <v>147</v>
      </c>
      <c r="T22" s="172" t="s">
        <v>147</v>
      </c>
      <c r="U22" s="157">
        <v>1.153</v>
      </c>
      <c r="V22" s="157">
        <f>ROUND(E22*U22,2)</f>
        <v>86.48</v>
      </c>
      <c r="W22" s="157"/>
      <c r="X22" s="157" t="s">
        <v>178</v>
      </c>
      <c r="Y22" s="157" t="s">
        <v>150</v>
      </c>
      <c r="Z22" s="147"/>
      <c r="AA22" s="147"/>
      <c r="AB22" s="147"/>
      <c r="AC22" s="147"/>
      <c r="AD22" s="147"/>
      <c r="AE22" s="147"/>
      <c r="AF22" s="147"/>
      <c r="AG22" s="147" t="s">
        <v>179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2" x14ac:dyDescent="0.2">
      <c r="A23" s="154"/>
      <c r="B23" s="155"/>
      <c r="C23" s="254" t="s">
        <v>197</v>
      </c>
      <c r="D23" s="255"/>
      <c r="E23" s="255"/>
      <c r="F23" s="255"/>
      <c r="G23" s="255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181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88" t="str">
        <f>C23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66">
        <v>5</v>
      </c>
      <c r="B24" s="167" t="s">
        <v>200</v>
      </c>
      <c r="C24" s="182" t="s">
        <v>201</v>
      </c>
      <c r="D24" s="168" t="s">
        <v>196</v>
      </c>
      <c r="E24" s="169">
        <v>6.5</v>
      </c>
      <c r="F24" s="170"/>
      <c r="G24" s="171">
        <f>ROUND(E24*F24,2)</f>
        <v>0</v>
      </c>
      <c r="H24" s="170"/>
      <c r="I24" s="171">
        <f>ROUND(E24*H24,2)</f>
        <v>0</v>
      </c>
      <c r="J24" s="170"/>
      <c r="K24" s="171">
        <f>ROUND(E24*J24,2)</f>
        <v>0</v>
      </c>
      <c r="L24" s="171">
        <v>21</v>
      </c>
      <c r="M24" s="171">
        <f>G24*(1+L24/100)</f>
        <v>0</v>
      </c>
      <c r="N24" s="169">
        <v>1.0699999999999999E-2</v>
      </c>
      <c r="O24" s="169">
        <f>ROUND(E24*N24,2)</f>
        <v>7.0000000000000007E-2</v>
      </c>
      <c r="P24" s="169">
        <v>0</v>
      </c>
      <c r="Q24" s="169">
        <f>ROUND(E24*P24,2)</f>
        <v>0</v>
      </c>
      <c r="R24" s="171" t="s">
        <v>177</v>
      </c>
      <c r="S24" s="171" t="s">
        <v>147</v>
      </c>
      <c r="T24" s="172" t="s">
        <v>147</v>
      </c>
      <c r="U24" s="157">
        <v>0.90800000000000003</v>
      </c>
      <c r="V24" s="157">
        <f>ROUND(E24*U24,2)</f>
        <v>5.9</v>
      </c>
      <c r="W24" s="157"/>
      <c r="X24" s="157" t="s">
        <v>178</v>
      </c>
      <c r="Y24" s="157" t="s">
        <v>150</v>
      </c>
      <c r="Z24" s="147"/>
      <c r="AA24" s="147"/>
      <c r="AB24" s="147"/>
      <c r="AC24" s="147"/>
      <c r="AD24" s="147"/>
      <c r="AE24" s="147"/>
      <c r="AF24" s="147"/>
      <c r="AG24" s="147" t="s">
        <v>179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2" x14ac:dyDescent="0.2">
      <c r="A25" s="154"/>
      <c r="B25" s="155"/>
      <c r="C25" s="254" t="s">
        <v>197</v>
      </c>
      <c r="D25" s="255"/>
      <c r="E25" s="255"/>
      <c r="F25" s="255"/>
      <c r="G25" s="255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181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88" t="str">
        <f>C25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66">
        <v>6</v>
      </c>
      <c r="B26" s="167" t="s">
        <v>202</v>
      </c>
      <c r="C26" s="182" t="s">
        <v>203</v>
      </c>
      <c r="D26" s="168" t="s">
        <v>196</v>
      </c>
      <c r="E26" s="169">
        <v>2</v>
      </c>
      <c r="F26" s="170"/>
      <c r="G26" s="171">
        <f>ROUND(E26*F26,2)</f>
        <v>0</v>
      </c>
      <c r="H26" s="170"/>
      <c r="I26" s="171">
        <f>ROUND(E26*H26,2)</f>
        <v>0</v>
      </c>
      <c r="J26" s="170"/>
      <c r="K26" s="171">
        <f>ROUND(E26*J26,2)</f>
        <v>0</v>
      </c>
      <c r="L26" s="171">
        <v>21</v>
      </c>
      <c r="M26" s="171">
        <f>G26*(1+L26/100)</f>
        <v>0</v>
      </c>
      <c r="N26" s="169">
        <v>2.478E-2</v>
      </c>
      <c r="O26" s="169">
        <f>ROUND(E26*N26,2)</f>
        <v>0.05</v>
      </c>
      <c r="P26" s="169">
        <v>0</v>
      </c>
      <c r="Q26" s="169">
        <f>ROUND(E26*P26,2)</f>
        <v>0</v>
      </c>
      <c r="R26" s="171" t="s">
        <v>177</v>
      </c>
      <c r="S26" s="171" t="s">
        <v>147</v>
      </c>
      <c r="T26" s="172" t="s">
        <v>147</v>
      </c>
      <c r="U26" s="157">
        <v>0.54700000000000004</v>
      </c>
      <c r="V26" s="157">
        <f>ROUND(E26*U26,2)</f>
        <v>1.0900000000000001</v>
      </c>
      <c r="W26" s="157"/>
      <c r="X26" s="157" t="s">
        <v>178</v>
      </c>
      <c r="Y26" s="157" t="s">
        <v>150</v>
      </c>
      <c r="Z26" s="147"/>
      <c r="AA26" s="147"/>
      <c r="AB26" s="147"/>
      <c r="AC26" s="147"/>
      <c r="AD26" s="147"/>
      <c r="AE26" s="147"/>
      <c r="AF26" s="147"/>
      <c r="AG26" s="147" t="s">
        <v>179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2" x14ac:dyDescent="0.2">
      <c r="A27" s="154"/>
      <c r="B27" s="155"/>
      <c r="C27" s="254" t="s">
        <v>197</v>
      </c>
      <c r="D27" s="255"/>
      <c r="E27" s="255"/>
      <c r="F27" s="255"/>
      <c r="G27" s="255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181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88" t="str">
        <f>C27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3">
        <v>7</v>
      </c>
      <c r="B28" s="174" t="s">
        <v>204</v>
      </c>
      <c r="C28" s="181" t="s">
        <v>205</v>
      </c>
      <c r="D28" s="175" t="s">
        <v>206</v>
      </c>
      <c r="E28" s="176">
        <v>2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6">
        <v>6.0000000000000001E-3</v>
      </c>
      <c r="O28" s="176">
        <f>ROUND(E28*N28,2)</f>
        <v>0.01</v>
      </c>
      <c r="P28" s="176">
        <v>0</v>
      </c>
      <c r="Q28" s="176">
        <f>ROUND(E28*P28,2)</f>
        <v>0</v>
      </c>
      <c r="R28" s="178" t="s">
        <v>207</v>
      </c>
      <c r="S28" s="178" t="s">
        <v>147</v>
      </c>
      <c r="T28" s="179" t="s">
        <v>147</v>
      </c>
      <c r="U28" s="157">
        <v>0</v>
      </c>
      <c r="V28" s="157">
        <f>ROUND(E28*U28,2)</f>
        <v>0</v>
      </c>
      <c r="W28" s="157"/>
      <c r="X28" s="157" t="s">
        <v>208</v>
      </c>
      <c r="Y28" s="157" t="s">
        <v>150</v>
      </c>
      <c r="Z28" s="147"/>
      <c r="AA28" s="147"/>
      <c r="AB28" s="147"/>
      <c r="AC28" s="147"/>
      <c r="AD28" s="147"/>
      <c r="AE28" s="147"/>
      <c r="AF28" s="147"/>
      <c r="AG28" s="147" t="s">
        <v>209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73">
        <v>8</v>
      </c>
      <c r="B29" s="174" t="s">
        <v>210</v>
      </c>
      <c r="C29" s="181" t="s">
        <v>211</v>
      </c>
      <c r="D29" s="175" t="s">
        <v>206</v>
      </c>
      <c r="E29" s="176">
        <v>2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6">
        <v>2.9000000000000001E-2</v>
      </c>
      <c r="O29" s="176">
        <f>ROUND(E29*N29,2)</f>
        <v>0.06</v>
      </c>
      <c r="P29" s="176">
        <v>0</v>
      </c>
      <c r="Q29" s="176">
        <f>ROUND(E29*P29,2)</f>
        <v>0</v>
      </c>
      <c r="R29" s="178" t="s">
        <v>207</v>
      </c>
      <c r="S29" s="178" t="s">
        <v>147</v>
      </c>
      <c r="T29" s="179" t="s">
        <v>147</v>
      </c>
      <c r="U29" s="157">
        <v>0</v>
      </c>
      <c r="V29" s="157">
        <f>ROUND(E29*U29,2)</f>
        <v>0</v>
      </c>
      <c r="W29" s="157"/>
      <c r="X29" s="157" t="s">
        <v>208</v>
      </c>
      <c r="Y29" s="157" t="s">
        <v>150</v>
      </c>
      <c r="Z29" s="147"/>
      <c r="AA29" s="147"/>
      <c r="AB29" s="147"/>
      <c r="AC29" s="147"/>
      <c r="AD29" s="147"/>
      <c r="AE29" s="147"/>
      <c r="AF29" s="147"/>
      <c r="AG29" s="147" t="s">
        <v>209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59" t="s">
        <v>142</v>
      </c>
      <c r="B30" s="160" t="s">
        <v>77</v>
      </c>
      <c r="C30" s="180" t="s">
        <v>78</v>
      </c>
      <c r="D30" s="161"/>
      <c r="E30" s="162"/>
      <c r="F30" s="163"/>
      <c r="G30" s="163">
        <f>SUMIF(AG31:AG33,"&lt;&gt;NOR",G31:G33)</f>
        <v>0</v>
      </c>
      <c r="H30" s="163"/>
      <c r="I30" s="163">
        <f>SUM(I31:I33)</f>
        <v>0</v>
      </c>
      <c r="J30" s="163"/>
      <c r="K30" s="163">
        <f>SUM(K31:K33)</f>
        <v>0</v>
      </c>
      <c r="L30" s="163"/>
      <c r="M30" s="163">
        <f>SUM(M31:M33)</f>
        <v>0</v>
      </c>
      <c r="N30" s="162"/>
      <c r="O30" s="162">
        <f>SUM(O31:O33)</f>
        <v>0</v>
      </c>
      <c r="P30" s="162"/>
      <c r="Q30" s="162">
        <f>SUM(Q31:Q33)</f>
        <v>0</v>
      </c>
      <c r="R30" s="163"/>
      <c r="S30" s="163"/>
      <c r="T30" s="164"/>
      <c r="U30" s="158"/>
      <c r="V30" s="158">
        <f>SUM(V31:V33)</f>
        <v>1.96</v>
      </c>
      <c r="W30" s="158"/>
      <c r="X30" s="158"/>
      <c r="Y30" s="158"/>
      <c r="AG30" t="s">
        <v>143</v>
      </c>
    </row>
    <row r="31" spans="1:60" outlineLevel="1" x14ac:dyDescent="0.2">
      <c r="A31" s="166">
        <v>9</v>
      </c>
      <c r="B31" s="167" t="s">
        <v>212</v>
      </c>
      <c r="C31" s="182" t="s">
        <v>213</v>
      </c>
      <c r="D31" s="168" t="s">
        <v>214</v>
      </c>
      <c r="E31" s="169">
        <v>20.25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21</v>
      </c>
      <c r="M31" s="171">
        <f>G31*(1+L31/100)</f>
        <v>0</v>
      </c>
      <c r="N31" s="169">
        <v>0</v>
      </c>
      <c r="O31" s="169">
        <f>ROUND(E31*N31,2)</f>
        <v>0</v>
      </c>
      <c r="P31" s="169">
        <v>0</v>
      </c>
      <c r="Q31" s="169">
        <f>ROUND(E31*P31,2)</f>
        <v>0</v>
      </c>
      <c r="R31" s="171" t="s">
        <v>177</v>
      </c>
      <c r="S31" s="171" t="s">
        <v>147</v>
      </c>
      <c r="T31" s="172" t="s">
        <v>147</v>
      </c>
      <c r="U31" s="157">
        <v>9.7000000000000003E-2</v>
      </c>
      <c r="V31" s="157">
        <f>ROUND(E31*U31,2)</f>
        <v>1.96</v>
      </c>
      <c r="W31" s="157"/>
      <c r="X31" s="157" t="s">
        <v>178</v>
      </c>
      <c r="Y31" s="157" t="s">
        <v>150</v>
      </c>
      <c r="Z31" s="147"/>
      <c r="AA31" s="147"/>
      <c r="AB31" s="147"/>
      <c r="AC31" s="147"/>
      <c r="AD31" s="147"/>
      <c r="AE31" s="147"/>
      <c r="AF31" s="147"/>
      <c r="AG31" s="147" t="s">
        <v>179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254" t="s">
        <v>215</v>
      </c>
      <c r="D32" s="255"/>
      <c r="E32" s="255"/>
      <c r="F32" s="255"/>
      <c r="G32" s="255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181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88" t="str">
        <f>C32</f>
        <v>nebo lesní půdy, s vodorovným přemístěním na hromady v místě upotřebení nebo na dočasné či trvalé skládky se složením</v>
      </c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89" t="s">
        <v>216</v>
      </c>
      <c r="D33" s="186"/>
      <c r="E33" s="187">
        <v>20.25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183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x14ac:dyDescent="0.2">
      <c r="A34" s="159" t="s">
        <v>142</v>
      </c>
      <c r="B34" s="160" t="s">
        <v>79</v>
      </c>
      <c r="C34" s="180" t="s">
        <v>80</v>
      </c>
      <c r="D34" s="161"/>
      <c r="E34" s="162"/>
      <c r="F34" s="163"/>
      <c r="G34" s="163">
        <f>SUMIF(AG35:AG65,"&lt;&gt;NOR",G35:G65)</f>
        <v>0</v>
      </c>
      <c r="H34" s="163"/>
      <c r="I34" s="163">
        <f>SUM(I35:I65)</f>
        <v>0</v>
      </c>
      <c r="J34" s="163"/>
      <c r="K34" s="163">
        <f>SUM(K35:K65)</f>
        <v>0</v>
      </c>
      <c r="L34" s="163"/>
      <c r="M34" s="163">
        <f>SUM(M35:M65)</f>
        <v>0</v>
      </c>
      <c r="N34" s="162"/>
      <c r="O34" s="162">
        <f>SUM(O35:O65)</f>
        <v>0</v>
      </c>
      <c r="P34" s="162"/>
      <c r="Q34" s="162">
        <f>SUM(Q35:Q65)</f>
        <v>0</v>
      </c>
      <c r="R34" s="163"/>
      <c r="S34" s="163"/>
      <c r="T34" s="164"/>
      <c r="U34" s="158"/>
      <c r="V34" s="158">
        <f>SUM(V35:V65)</f>
        <v>1648.6100000000001</v>
      </c>
      <c r="W34" s="158"/>
      <c r="X34" s="158"/>
      <c r="Y34" s="158"/>
      <c r="AG34" t="s">
        <v>143</v>
      </c>
    </row>
    <row r="35" spans="1:60" outlineLevel="1" x14ac:dyDescent="0.2">
      <c r="A35" s="166">
        <v>10</v>
      </c>
      <c r="B35" s="167" t="s">
        <v>217</v>
      </c>
      <c r="C35" s="182" t="s">
        <v>218</v>
      </c>
      <c r="D35" s="168" t="s">
        <v>214</v>
      </c>
      <c r="E35" s="169">
        <v>38.56</v>
      </c>
      <c r="F35" s="170"/>
      <c r="G35" s="171">
        <f>ROUND(E35*F35,2)</f>
        <v>0</v>
      </c>
      <c r="H35" s="170"/>
      <c r="I35" s="171">
        <f>ROUND(E35*H35,2)</f>
        <v>0</v>
      </c>
      <c r="J35" s="170"/>
      <c r="K35" s="171">
        <f>ROUND(E35*J35,2)</f>
        <v>0</v>
      </c>
      <c r="L35" s="171">
        <v>21</v>
      </c>
      <c r="M35" s="171">
        <f>G35*(1+L35/100)</f>
        <v>0</v>
      </c>
      <c r="N35" s="169">
        <v>0</v>
      </c>
      <c r="O35" s="169">
        <f>ROUND(E35*N35,2)</f>
        <v>0</v>
      </c>
      <c r="P35" s="169">
        <v>0</v>
      </c>
      <c r="Q35" s="169">
        <f>ROUND(E35*P35,2)</f>
        <v>0</v>
      </c>
      <c r="R35" s="171" t="s">
        <v>177</v>
      </c>
      <c r="S35" s="171" t="s">
        <v>147</v>
      </c>
      <c r="T35" s="172" t="s">
        <v>147</v>
      </c>
      <c r="U35" s="157">
        <v>0.13</v>
      </c>
      <c r="V35" s="157">
        <f>ROUND(E35*U35,2)</f>
        <v>5.01</v>
      </c>
      <c r="W35" s="157"/>
      <c r="X35" s="157" t="s">
        <v>178</v>
      </c>
      <c r="Y35" s="157" t="s">
        <v>150</v>
      </c>
      <c r="Z35" s="147"/>
      <c r="AA35" s="147"/>
      <c r="AB35" s="147"/>
      <c r="AC35" s="147"/>
      <c r="AD35" s="147"/>
      <c r="AE35" s="147"/>
      <c r="AF35" s="147"/>
      <c r="AG35" s="147" t="s">
        <v>179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33.75" outlineLevel="2" x14ac:dyDescent="0.2">
      <c r="A36" s="154"/>
      <c r="B36" s="155"/>
      <c r="C36" s="254" t="s">
        <v>219</v>
      </c>
      <c r="D36" s="255"/>
      <c r="E36" s="255"/>
      <c r="F36" s="255"/>
      <c r="G36" s="255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181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88" t="str">
        <f>C36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89" t="s">
        <v>220</v>
      </c>
      <c r="D37" s="186"/>
      <c r="E37" s="187">
        <v>22.77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183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189" t="s">
        <v>221</v>
      </c>
      <c r="D38" s="186"/>
      <c r="E38" s="187">
        <v>15.8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183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66">
        <v>11</v>
      </c>
      <c r="B39" s="167" t="s">
        <v>222</v>
      </c>
      <c r="C39" s="182" t="s">
        <v>223</v>
      </c>
      <c r="D39" s="168" t="s">
        <v>214</v>
      </c>
      <c r="E39" s="169">
        <v>77.12</v>
      </c>
      <c r="F39" s="170"/>
      <c r="G39" s="171">
        <f>ROUND(E39*F39,2)</f>
        <v>0</v>
      </c>
      <c r="H39" s="170"/>
      <c r="I39" s="171">
        <f>ROUND(E39*H39,2)</f>
        <v>0</v>
      </c>
      <c r="J39" s="170"/>
      <c r="K39" s="171">
        <f>ROUND(E39*J39,2)</f>
        <v>0</v>
      </c>
      <c r="L39" s="171">
        <v>21</v>
      </c>
      <c r="M39" s="171">
        <f>G39*(1+L39/100)</f>
        <v>0</v>
      </c>
      <c r="N39" s="169">
        <v>0</v>
      </c>
      <c r="O39" s="169">
        <f>ROUND(E39*N39,2)</f>
        <v>0</v>
      </c>
      <c r="P39" s="169">
        <v>0</v>
      </c>
      <c r="Q39" s="169">
        <f>ROUND(E39*P39,2)</f>
        <v>0</v>
      </c>
      <c r="R39" s="171" t="s">
        <v>177</v>
      </c>
      <c r="S39" s="171" t="s">
        <v>147</v>
      </c>
      <c r="T39" s="172" t="s">
        <v>147</v>
      </c>
      <c r="U39" s="157">
        <v>0.16</v>
      </c>
      <c r="V39" s="157">
        <f>ROUND(E39*U39,2)</f>
        <v>12.34</v>
      </c>
      <c r="W39" s="157"/>
      <c r="X39" s="157" t="s">
        <v>178</v>
      </c>
      <c r="Y39" s="157" t="s">
        <v>150</v>
      </c>
      <c r="Z39" s="147"/>
      <c r="AA39" s="147"/>
      <c r="AB39" s="147"/>
      <c r="AC39" s="147"/>
      <c r="AD39" s="147"/>
      <c r="AE39" s="147"/>
      <c r="AF39" s="147"/>
      <c r="AG39" s="147" t="s">
        <v>179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33.75" outlineLevel="2" x14ac:dyDescent="0.2">
      <c r="A40" s="154"/>
      <c r="B40" s="155"/>
      <c r="C40" s="254" t="s">
        <v>219</v>
      </c>
      <c r="D40" s="255"/>
      <c r="E40" s="255"/>
      <c r="F40" s="255"/>
      <c r="G40" s="255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181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88" t="str">
        <f>C40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89" t="s">
        <v>224</v>
      </c>
      <c r="D41" s="186"/>
      <c r="E41" s="187">
        <v>45.53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183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89" t="s">
        <v>225</v>
      </c>
      <c r="D42" s="186"/>
      <c r="E42" s="187">
        <v>31.59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183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66">
        <v>12</v>
      </c>
      <c r="B43" s="167" t="s">
        <v>226</v>
      </c>
      <c r="C43" s="182" t="s">
        <v>227</v>
      </c>
      <c r="D43" s="168" t="s">
        <v>214</v>
      </c>
      <c r="E43" s="169">
        <v>77.12</v>
      </c>
      <c r="F43" s="170"/>
      <c r="G43" s="171">
        <f>ROUND(E43*F43,2)</f>
        <v>0</v>
      </c>
      <c r="H43" s="170"/>
      <c r="I43" s="171">
        <f>ROUND(E43*H43,2)</f>
        <v>0</v>
      </c>
      <c r="J43" s="170"/>
      <c r="K43" s="171">
        <f>ROUND(E43*J43,2)</f>
        <v>0</v>
      </c>
      <c r="L43" s="171">
        <v>21</v>
      </c>
      <c r="M43" s="171">
        <f>G43*(1+L43/100)</f>
        <v>0</v>
      </c>
      <c r="N43" s="169">
        <v>0</v>
      </c>
      <c r="O43" s="169">
        <f>ROUND(E43*N43,2)</f>
        <v>0</v>
      </c>
      <c r="P43" s="169">
        <v>0</v>
      </c>
      <c r="Q43" s="169">
        <f>ROUND(E43*P43,2)</f>
        <v>0</v>
      </c>
      <c r="R43" s="171" t="s">
        <v>177</v>
      </c>
      <c r="S43" s="171" t="s">
        <v>147</v>
      </c>
      <c r="T43" s="172" t="s">
        <v>147</v>
      </c>
      <c r="U43" s="157">
        <v>8.4000000000000005E-2</v>
      </c>
      <c r="V43" s="157">
        <f>ROUND(E43*U43,2)</f>
        <v>6.48</v>
      </c>
      <c r="W43" s="157"/>
      <c r="X43" s="157" t="s">
        <v>178</v>
      </c>
      <c r="Y43" s="157" t="s">
        <v>150</v>
      </c>
      <c r="Z43" s="147"/>
      <c r="AA43" s="147"/>
      <c r="AB43" s="147"/>
      <c r="AC43" s="147"/>
      <c r="AD43" s="147"/>
      <c r="AE43" s="147"/>
      <c r="AF43" s="147"/>
      <c r="AG43" s="147" t="s">
        <v>179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33.75" outlineLevel="2" x14ac:dyDescent="0.2">
      <c r="A44" s="154"/>
      <c r="B44" s="155"/>
      <c r="C44" s="254" t="s">
        <v>219</v>
      </c>
      <c r="D44" s="255"/>
      <c r="E44" s="255"/>
      <c r="F44" s="255"/>
      <c r="G44" s="255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181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88" t="str">
        <f>C44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66">
        <v>13</v>
      </c>
      <c r="B45" s="167" t="s">
        <v>228</v>
      </c>
      <c r="C45" s="182" t="s">
        <v>229</v>
      </c>
      <c r="D45" s="168" t="s">
        <v>214</v>
      </c>
      <c r="E45" s="169">
        <v>154.24</v>
      </c>
      <c r="F45" s="170"/>
      <c r="G45" s="171">
        <f>ROUND(E45*F45,2)</f>
        <v>0</v>
      </c>
      <c r="H45" s="170"/>
      <c r="I45" s="171">
        <f>ROUND(E45*H45,2)</f>
        <v>0</v>
      </c>
      <c r="J45" s="170"/>
      <c r="K45" s="171">
        <f>ROUND(E45*J45,2)</f>
        <v>0</v>
      </c>
      <c r="L45" s="171">
        <v>21</v>
      </c>
      <c r="M45" s="171">
        <f>G45*(1+L45/100)</f>
        <v>0</v>
      </c>
      <c r="N45" s="169">
        <v>0</v>
      </c>
      <c r="O45" s="169">
        <f>ROUND(E45*N45,2)</f>
        <v>0</v>
      </c>
      <c r="P45" s="169">
        <v>0</v>
      </c>
      <c r="Q45" s="169">
        <f>ROUND(E45*P45,2)</f>
        <v>0</v>
      </c>
      <c r="R45" s="171" t="s">
        <v>177</v>
      </c>
      <c r="S45" s="171" t="s">
        <v>147</v>
      </c>
      <c r="T45" s="172" t="s">
        <v>147</v>
      </c>
      <c r="U45" s="157">
        <v>0.3</v>
      </c>
      <c r="V45" s="157">
        <f>ROUND(E45*U45,2)</f>
        <v>46.27</v>
      </c>
      <c r="W45" s="157"/>
      <c r="X45" s="157" t="s">
        <v>178</v>
      </c>
      <c r="Y45" s="157" t="s">
        <v>150</v>
      </c>
      <c r="Z45" s="147"/>
      <c r="AA45" s="147"/>
      <c r="AB45" s="147"/>
      <c r="AC45" s="147"/>
      <c r="AD45" s="147"/>
      <c r="AE45" s="147"/>
      <c r="AF45" s="147"/>
      <c r="AG45" s="147" t="s">
        <v>179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33.75" outlineLevel="2" x14ac:dyDescent="0.2">
      <c r="A46" s="154"/>
      <c r="B46" s="155"/>
      <c r="C46" s="254" t="s">
        <v>219</v>
      </c>
      <c r="D46" s="255"/>
      <c r="E46" s="255"/>
      <c r="F46" s="255"/>
      <c r="G46" s="255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181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88" t="str">
        <f>C46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189" t="s">
        <v>230</v>
      </c>
      <c r="D47" s="186"/>
      <c r="E47" s="187">
        <v>91.06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183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89" t="s">
        <v>231</v>
      </c>
      <c r="D48" s="186"/>
      <c r="E48" s="187">
        <v>63.18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183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66">
        <v>14</v>
      </c>
      <c r="B49" s="167" t="s">
        <v>232</v>
      </c>
      <c r="C49" s="182" t="s">
        <v>233</v>
      </c>
      <c r="D49" s="168" t="s">
        <v>214</v>
      </c>
      <c r="E49" s="169">
        <v>154.24</v>
      </c>
      <c r="F49" s="170"/>
      <c r="G49" s="171">
        <f>ROUND(E49*F49,2)</f>
        <v>0</v>
      </c>
      <c r="H49" s="170"/>
      <c r="I49" s="171">
        <f>ROUND(E49*H49,2)</f>
        <v>0</v>
      </c>
      <c r="J49" s="170"/>
      <c r="K49" s="171">
        <f>ROUND(E49*J49,2)</f>
        <v>0</v>
      </c>
      <c r="L49" s="171">
        <v>21</v>
      </c>
      <c r="M49" s="171">
        <f>G49*(1+L49/100)</f>
        <v>0</v>
      </c>
      <c r="N49" s="169">
        <v>0</v>
      </c>
      <c r="O49" s="169">
        <f>ROUND(E49*N49,2)</f>
        <v>0</v>
      </c>
      <c r="P49" s="169">
        <v>0</v>
      </c>
      <c r="Q49" s="169">
        <f>ROUND(E49*P49,2)</f>
        <v>0</v>
      </c>
      <c r="R49" s="171" t="s">
        <v>177</v>
      </c>
      <c r="S49" s="171" t="s">
        <v>147</v>
      </c>
      <c r="T49" s="172" t="s">
        <v>147</v>
      </c>
      <c r="U49" s="157">
        <v>0.14829999999999999</v>
      </c>
      <c r="V49" s="157">
        <f>ROUND(E49*U49,2)</f>
        <v>22.87</v>
      </c>
      <c r="W49" s="157"/>
      <c r="X49" s="157" t="s">
        <v>178</v>
      </c>
      <c r="Y49" s="157" t="s">
        <v>150</v>
      </c>
      <c r="Z49" s="147"/>
      <c r="AA49" s="147"/>
      <c r="AB49" s="147"/>
      <c r="AC49" s="147"/>
      <c r="AD49" s="147"/>
      <c r="AE49" s="147"/>
      <c r="AF49" s="147"/>
      <c r="AG49" s="147" t="s">
        <v>179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33.75" outlineLevel="2" x14ac:dyDescent="0.2">
      <c r="A50" s="154"/>
      <c r="B50" s="155"/>
      <c r="C50" s="254" t="s">
        <v>219</v>
      </c>
      <c r="D50" s="255"/>
      <c r="E50" s="255"/>
      <c r="F50" s="255"/>
      <c r="G50" s="255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181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88" t="str">
        <f>C50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66">
        <v>15</v>
      </c>
      <c r="B51" s="167" t="s">
        <v>234</v>
      </c>
      <c r="C51" s="182" t="s">
        <v>235</v>
      </c>
      <c r="D51" s="168" t="s">
        <v>214</v>
      </c>
      <c r="E51" s="169">
        <v>154.24</v>
      </c>
      <c r="F51" s="170"/>
      <c r="G51" s="171">
        <f>ROUND(E51*F51,2)</f>
        <v>0</v>
      </c>
      <c r="H51" s="170"/>
      <c r="I51" s="171">
        <f>ROUND(E51*H51,2)</f>
        <v>0</v>
      </c>
      <c r="J51" s="170"/>
      <c r="K51" s="171">
        <f>ROUND(E51*J51,2)</f>
        <v>0</v>
      </c>
      <c r="L51" s="171">
        <v>21</v>
      </c>
      <c r="M51" s="171">
        <f>G51*(1+L51/100)</f>
        <v>0</v>
      </c>
      <c r="N51" s="169">
        <v>0</v>
      </c>
      <c r="O51" s="169">
        <f>ROUND(E51*N51,2)</f>
        <v>0</v>
      </c>
      <c r="P51" s="169">
        <v>0</v>
      </c>
      <c r="Q51" s="169">
        <f>ROUND(E51*P51,2)</f>
        <v>0</v>
      </c>
      <c r="R51" s="171" t="s">
        <v>177</v>
      </c>
      <c r="S51" s="171" t="s">
        <v>147</v>
      </c>
      <c r="T51" s="172" t="s">
        <v>147</v>
      </c>
      <c r="U51" s="157">
        <v>0.53</v>
      </c>
      <c r="V51" s="157">
        <f>ROUND(E51*U51,2)</f>
        <v>81.75</v>
      </c>
      <c r="W51" s="157"/>
      <c r="X51" s="157" t="s">
        <v>178</v>
      </c>
      <c r="Y51" s="157" t="s">
        <v>150</v>
      </c>
      <c r="Z51" s="147"/>
      <c r="AA51" s="147"/>
      <c r="AB51" s="147"/>
      <c r="AC51" s="147"/>
      <c r="AD51" s="147"/>
      <c r="AE51" s="147"/>
      <c r="AF51" s="147"/>
      <c r="AG51" s="147" t="s">
        <v>179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33.75" outlineLevel="2" x14ac:dyDescent="0.2">
      <c r="A52" s="154"/>
      <c r="B52" s="155"/>
      <c r="C52" s="254" t="s">
        <v>219</v>
      </c>
      <c r="D52" s="255"/>
      <c r="E52" s="255"/>
      <c r="F52" s="255"/>
      <c r="G52" s="255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181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88" t="str">
        <f>C52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189" t="s">
        <v>230</v>
      </c>
      <c r="D53" s="186"/>
      <c r="E53" s="187">
        <v>91.06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183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89" t="s">
        <v>231</v>
      </c>
      <c r="D54" s="186"/>
      <c r="E54" s="187">
        <v>63.18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183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66">
        <v>16</v>
      </c>
      <c r="B55" s="167" t="s">
        <v>236</v>
      </c>
      <c r="C55" s="182" t="s">
        <v>237</v>
      </c>
      <c r="D55" s="168" t="s">
        <v>214</v>
      </c>
      <c r="E55" s="169">
        <v>269.92</v>
      </c>
      <c r="F55" s="170"/>
      <c r="G55" s="171">
        <f>ROUND(E55*F55,2)</f>
        <v>0</v>
      </c>
      <c r="H55" s="170"/>
      <c r="I55" s="171">
        <f>ROUND(E55*H55,2)</f>
        <v>0</v>
      </c>
      <c r="J55" s="170"/>
      <c r="K55" s="171">
        <f>ROUND(E55*J55,2)</f>
        <v>0</v>
      </c>
      <c r="L55" s="171">
        <v>21</v>
      </c>
      <c r="M55" s="171">
        <f>G55*(1+L55/100)</f>
        <v>0</v>
      </c>
      <c r="N55" s="169">
        <v>0</v>
      </c>
      <c r="O55" s="169">
        <f>ROUND(E55*N55,2)</f>
        <v>0</v>
      </c>
      <c r="P55" s="169">
        <v>0</v>
      </c>
      <c r="Q55" s="169">
        <f>ROUND(E55*P55,2)</f>
        <v>0</v>
      </c>
      <c r="R55" s="171" t="s">
        <v>177</v>
      </c>
      <c r="S55" s="171" t="s">
        <v>147</v>
      </c>
      <c r="T55" s="172" t="s">
        <v>147</v>
      </c>
      <c r="U55" s="157">
        <v>0.25</v>
      </c>
      <c r="V55" s="157">
        <f>ROUND(E55*U55,2)</f>
        <v>67.48</v>
      </c>
      <c r="W55" s="157"/>
      <c r="X55" s="157" t="s">
        <v>178</v>
      </c>
      <c r="Y55" s="157" t="s">
        <v>150</v>
      </c>
      <c r="Z55" s="147"/>
      <c r="AA55" s="147"/>
      <c r="AB55" s="147"/>
      <c r="AC55" s="147"/>
      <c r="AD55" s="147"/>
      <c r="AE55" s="147"/>
      <c r="AF55" s="147"/>
      <c r="AG55" s="147" t="s">
        <v>179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33.75" outlineLevel="2" x14ac:dyDescent="0.2">
      <c r="A56" s="154"/>
      <c r="B56" s="155"/>
      <c r="C56" s="254" t="s">
        <v>219</v>
      </c>
      <c r="D56" s="255"/>
      <c r="E56" s="255"/>
      <c r="F56" s="255"/>
      <c r="G56" s="255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181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88" t="str">
        <f>C56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89" t="s">
        <v>238</v>
      </c>
      <c r="D57" s="186"/>
      <c r="E57" s="187">
        <v>159.35499999999999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183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89" t="s">
        <v>239</v>
      </c>
      <c r="D58" s="186"/>
      <c r="E58" s="187">
        <v>110.565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183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66">
        <v>17</v>
      </c>
      <c r="B59" s="167" t="s">
        <v>240</v>
      </c>
      <c r="C59" s="182" t="s">
        <v>241</v>
      </c>
      <c r="D59" s="168" t="s">
        <v>214</v>
      </c>
      <c r="E59" s="169">
        <v>77.12</v>
      </c>
      <c r="F59" s="170"/>
      <c r="G59" s="171">
        <f>ROUND(E59*F59,2)</f>
        <v>0</v>
      </c>
      <c r="H59" s="170"/>
      <c r="I59" s="171">
        <f>ROUND(E59*H59,2)</f>
        <v>0</v>
      </c>
      <c r="J59" s="170"/>
      <c r="K59" s="171">
        <f>ROUND(E59*J59,2)</f>
        <v>0</v>
      </c>
      <c r="L59" s="171">
        <v>21</v>
      </c>
      <c r="M59" s="171">
        <f>G59*(1+L59/100)</f>
        <v>0</v>
      </c>
      <c r="N59" s="169">
        <v>0</v>
      </c>
      <c r="O59" s="169">
        <f>ROUND(E59*N59,2)</f>
        <v>0</v>
      </c>
      <c r="P59" s="169">
        <v>0</v>
      </c>
      <c r="Q59" s="169">
        <f>ROUND(E59*P59,2)</f>
        <v>0</v>
      </c>
      <c r="R59" s="171" t="s">
        <v>177</v>
      </c>
      <c r="S59" s="171" t="s">
        <v>147</v>
      </c>
      <c r="T59" s="172" t="s">
        <v>147</v>
      </c>
      <c r="U59" s="157">
        <v>10.583</v>
      </c>
      <c r="V59" s="157">
        <f>ROUND(E59*U59,2)</f>
        <v>816.16</v>
      </c>
      <c r="W59" s="157"/>
      <c r="X59" s="157" t="s">
        <v>178</v>
      </c>
      <c r="Y59" s="157" t="s">
        <v>150</v>
      </c>
      <c r="Z59" s="147"/>
      <c r="AA59" s="147"/>
      <c r="AB59" s="147"/>
      <c r="AC59" s="147"/>
      <c r="AD59" s="147"/>
      <c r="AE59" s="147"/>
      <c r="AF59" s="147"/>
      <c r="AG59" s="147" t="s">
        <v>179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2" x14ac:dyDescent="0.2">
      <c r="A60" s="154"/>
      <c r="B60" s="155"/>
      <c r="C60" s="254" t="s">
        <v>242</v>
      </c>
      <c r="D60" s="255"/>
      <c r="E60" s="255"/>
      <c r="F60" s="255"/>
      <c r="G60" s="255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181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88" t="str">
        <f>C60</f>
        <v>zapažených i nezapažených v hornině tř. 5 - 7 s případným nutným přemístěním výkopku ve výkopišti, bez naložení, s přehozením výkopku na přilehlém terénu na vzdálenost do 3 m od okraje jámy nebo zářezu, nebo do 5 m od osy rýhy, nebo do 5 m od hrany šachty.</v>
      </c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89" t="s">
        <v>243</v>
      </c>
      <c r="D61" s="186"/>
      <c r="E61" s="187">
        <v>45.53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183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89" t="s">
        <v>225</v>
      </c>
      <c r="D62" s="186"/>
      <c r="E62" s="187">
        <v>31.59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183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66">
        <v>18</v>
      </c>
      <c r="B63" s="167" t="s">
        <v>244</v>
      </c>
      <c r="C63" s="182" t="s">
        <v>245</v>
      </c>
      <c r="D63" s="168" t="s">
        <v>214</v>
      </c>
      <c r="E63" s="169">
        <v>334.8</v>
      </c>
      <c r="F63" s="170"/>
      <c r="G63" s="171">
        <f>ROUND(E63*F63,2)</f>
        <v>0</v>
      </c>
      <c r="H63" s="170"/>
      <c r="I63" s="171">
        <f>ROUND(E63*H63,2)</f>
        <v>0</v>
      </c>
      <c r="J63" s="170"/>
      <c r="K63" s="171">
        <f>ROUND(E63*J63,2)</f>
        <v>0</v>
      </c>
      <c r="L63" s="171">
        <v>21</v>
      </c>
      <c r="M63" s="171">
        <f>G63*(1+L63/100)</f>
        <v>0</v>
      </c>
      <c r="N63" s="169">
        <v>0</v>
      </c>
      <c r="O63" s="169">
        <f>ROUND(E63*N63,2)</f>
        <v>0</v>
      </c>
      <c r="P63" s="169">
        <v>0</v>
      </c>
      <c r="Q63" s="169">
        <f>ROUND(E63*P63,2)</f>
        <v>0</v>
      </c>
      <c r="R63" s="171" t="s">
        <v>177</v>
      </c>
      <c r="S63" s="171" t="s">
        <v>147</v>
      </c>
      <c r="T63" s="172" t="s">
        <v>147</v>
      </c>
      <c r="U63" s="157">
        <v>1.7629999999999999</v>
      </c>
      <c r="V63" s="157">
        <f>ROUND(E63*U63,2)</f>
        <v>590.25</v>
      </c>
      <c r="W63" s="157"/>
      <c r="X63" s="157" t="s">
        <v>178</v>
      </c>
      <c r="Y63" s="157" t="s">
        <v>150</v>
      </c>
      <c r="Z63" s="147"/>
      <c r="AA63" s="147"/>
      <c r="AB63" s="147"/>
      <c r="AC63" s="147"/>
      <c r="AD63" s="147"/>
      <c r="AE63" s="147"/>
      <c r="AF63" s="147"/>
      <c r="AG63" s="147" t="s">
        <v>179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254" t="s">
        <v>246</v>
      </c>
      <c r="D64" s="255"/>
      <c r="E64" s="255"/>
      <c r="F64" s="255"/>
      <c r="G64" s="255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181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88" t="str">
        <f>C64</f>
        <v>Příplatek k cenám hloubených vykopávek za ztížení vykopávky v blízkosti podzemního vedení nebo výbušnin pro jakoukoliv třídu horniny.</v>
      </c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189" t="s">
        <v>247</v>
      </c>
      <c r="D65" s="186"/>
      <c r="E65" s="187">
        <v>334.8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183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x14ac:dyDescent="0.2">
      <c r="A66" s="159" t="s">
        <v>142</v>
      </c>
      <c r="B66" s="160" t="s">
        <v>81</v>
      </c>
      <c r="C66" s="180" t="s">
        <v>82</v>
      </c>
      <c r="D66" s="161"/>
      <c r="E66" s="162"/>
      <c r="F66" s="163"/>
      <c r="G66" s="163">
        <f>SUMIF(AG67:AG76,"&lt;&gt;NOR",G67:G76)</f>
        <v>0</v>
      </c>
      <c r="H66" s="163"/>
      <c r="I66" s="163">
        <f>SUM(I67:I76)</f>
        <v>0</v>
      </c>
      <c r="J66" s="163"/>
      <c r="K66" s="163">
        <f>SUM(K67:K76)</f>
        <v>0</v>
      </c>
      <c r="L66" s="163"/>
      <c r="M66" s="163">
        <f>SUM(M67:M76)</f>
        <v>0</v>
      </c>
      <c r="N66" s="162"/>
      <c r="O66" s="162">
        <f>SUM(O67:O76)</f>
        <v>1.46</v>
      </c>
      <c r="P66" s="162"/>
      <c r="Q66" s="162">
        <f>SUM(Q67:Q76)</f>
        <v>0</v>
      </c>
      <c r="R66" s="163"/>
      <c r="S66" s="163"/>
      <c r="T66" s="164"/>
      <c r="U66" s="158"/>
      <c r="V66" s="158">
        <f>SUM(V67:V76)</f>
        <v>1282.9099999999999</v>
      </c>
      <c r="W66" s="158"/>
      <c r="X66" s="158"/>
      <c r="Y66" s="158"/>
      <c r="AG66" t="s">
        <v>143</v>
      </c>
    </row>
    <row r="67" spans="1:60" ht="22.5" outlineLevel="1" x14ac:dyDescent="0.2">
      <c r="A67" s="166">
        <v>19</v>
      </c>
      <c r="B67" s="167" t="s">
        <v>248</v>
      </c>
      <c r="C67" s="182" t="s">
        <v>249</v>
      </c>
      <c r="D67" s="168" t="s">
        <v>250</v>
      </c>
      <c r="E67" s="169">
        <v>10.3</v>
      </c>
      <c r="F67" s="170"/>
      <c r="G67" s="171">
        <f>ROUND(E67*F67,2)</f>
        <v>0</v>
      </c>
      <c r="H67" s="170"/>
      <c r="I67" s="171">
        <f>ROUND(E67*H67,2)</f>
        <v>0</v>
      </c>
      <c r="J67" s="170"/>
      <c r="K67" s="171">
        <f>ROUND(E67*J67,2)</f>
        <v>0</v>
      </c>
      <c r="L67" s="171">
        <v>21</v>
      </c>
      <c r="M67" s="171">
        <f>G67*(1+L67/100)</f>
        <v>0</v>
      </c>
      <c r="N67" s="169">
        <v>8.5999999999999998E-4</v>
      </c>
      <c r="O67" s="169">
        <f>ROUND(E67*N67,2)</f>
        <v>0.01</v>
      </c>
      <c r="P67" s="169">
        <v>0</v>
      </c>
      <c r="Q67" s="169">
        <f>ROUND(E67*P67,2)</f>
        <v>0</v>
      </c>
      <c r="R67" s="171" t="s">
        <v>177</v>
      </c>
      <c r="S67" s="171" t="s">
        <v>147</v>
      </c>
      <c r="T67" s="172" t="s">
        <v>147</v>
      </c>
      <c r="U67" s="157">
        <v>0.47899999999999998</v>
      </c>
      <c r="V67" s="157">
        <f>ROUND(E67*U67,2)</f>
        <v>4.93</v>
      </c>
      <c r="W67" s="157"/>
      <c r="X67" s="157" t="s">
        <v>178</v>
      </c>
      <c r="Y67" s="157" t="s">
        <v>150</v>
      </c>
      <c r="Z67" s="147"/>
      <c r="AA67" s="147"/>
      <c r="AB67" s="147"/>
      <c r="AC67" s="147"/>
      <c r="AD67" s="147"/>
      <c r="AE67" s="147"/>
      <c r="AF67" s="147"/>
      <c r="AG67" s="147" t="s">
        <v>179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254" t="s">
        <v>251</v>
      </c>
      <c r="D68" s="255"/>
      <c r="E68" s="255"/>
      <c r="F68" s="255"/>
      <c r="G68" s="255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181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66">
        <v>20</v>
      </c>
      <c r="B69" s="167" t="s">
        <v>252</v>
      </c>
      <c r="C69" s="182" t="s">
        <v>253</v>
      </c>
      <c r="D69" s="168" t="s">
        <v>250</v>
      </c>
      <c r="E69" s="169">
        <v>1217.4000000000001</v>
      </c>
      <c r="F69" s="170"/>
      <c r="G69" s="171">
        <f>ROUND(E69*F69,2)</f>
        <v>0</v>
      </c>
      <c r="H69" s="170"/>
      <c r="I69" s="171">
        <f>ROUND(E69*H69,2)</f>
        <v>0</v>
      </c>
      <c r="J69" s="170"/>
      <c r="K69" s="171">
        <f>ROUND(E69*J69,2)</f>
        <v>0</v>
      </c>
      <c r="L69" s="171">
        <v>21</v>
      </c>
      <c r="M69" s="171">
        <f>G69*(1+L69/100)</f>
        <v>0</v>
      </c>
      <c r="N69" s="169">
        <v>1.1900000000000001E-3</v>
      </c>
      <c r="O69" s="169">
        <f>ROUND(E69*N69,2)</f>
        <v>1.45</v>
      </c>
      <c r="P69" s="169">
        <v>0</v>
      </c>
      <c r="Q69" s="169">
        <f>ROUND(E69*P69,2)</f>
        <v>0</v>
      </c>
      <c r="R69" s="171" t="s">
        <v>177</v>
      </c>
      <c r="S69" s="171" t="s">
        <v>147</v>
      </c>
      <c r="T69" s="172" t="s">
        <v>147</v>
      </c>
      <c r="U69" s="157">
        <v>0.63700000000000001</v>
      </c>
      <c r="V69" s="157">
        <f>ROUND(E69*U69,2)</f>
        <v>775.48</v>
      </c>
      <c r="W69" s="157"/>
      <c r="X69" s="157" t="s">
        <v>178</v>
      </c>
      <c r="Y69" s="157" t="s">
        <v>150</v>
      </c>
      <c r="Z69" s="147"/>
      <c r="AA69" s="147"/>
      <c r="AB69" s="147"/>
      <c r="AC69" s="147"/>
      <c r="AD69" s="147"/>
      <c r="AE69" s="147"/>
      <c r="AF69" s="147"/>
      <c r="AG69" s="147" t="s">
        <v>179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254" t="s">
        <v>251</v>
      </c>
      <c r="D70" s="255"/>
      <c r="E70" s="255"/>
      <c r="F70" s="255"/>
      <c r="G70" s="255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181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189" t="s">
        <v>254</v>
      </c>
      <c r="D71" s="186"/>
      <c r="E71" s="187">
        <v>690.9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183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89" t="s">
        <v>255</v>
      </c>
      <c r="D72" s="186"/>
      <c r="E72" s="187">
        <v>526.5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183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66">
        <v>21</v>
      </c>
      <c r="B73" s="167" t="s">
        <v>256</v>
      </c>
      <c r="C73" s="182" t="s">
        <v>257</v>
      </c>
      <c r="D73" s="168" t="s">
        <v>250</v>
      </c>
      <c r="E73" s="169">
        <v>10.3</v>
      </c>
      <c r="F73" s="170"/>
      <c r="G73" s="171">
        <f>ROUND(E73*F73,2)</f>
        <v>0</v>
      </c>
      <c r="H73" s="170"/>
      <c r="I73" s="171">
        <f>ROUND(E73*H73,2)</f>
        <v>0</v>
      </c>
      <c r="J73" s="170"/>
      <c r="K73" s="171">
        <f>ROUND(E73*J73,2)</f>
        <v>0</v>
      </c>
      <c r="L73" s="171">
        <v>21</v>
      </c>
      <c r="M73" s="171">
        <f>G73*(1+L73/100)</f>
        <v>0</v>
      </c>
      <c r="N73" s="169">
        <v>0</v>
      </c>
      <c r="O73" s="169">
        <f>ROUND(E73*N73,2)</f>
        <v>0</v>
      </c>
      <c r="P73" s="169">
        <v>0</v>
      </c>
      <c r="Q73" s="169">
        <f>ROUND(E73*P73,2)</f>
        <v>0</v>
      </c>
      <c r="R73" s="171" t="s">
        <v>177</v>
      </c>
      <c r="S73" s="171" t="s">
        <v>147</v>
      </c>
      <c r="T73" s="172" t="s">
        <v>147</v>
      </c>
      <c r="U73" s="157">
        <v>0.32700000000000001</v>
      </c>
      <c r="V73" s="157">
        <f>ROUND(E73*U73,2)</f>
        <v>3.37</v>
      </c>
      <c r="W73" s="157"/>
      <c r="X73" s="157" t="s">
        <v>178</v>
      </c>
      <c r="Y73" s="157" t="s">
        <v>150</v>
      </c>
      <c r="Z73" s="147"/>
      <c r="AA73" s="147"/>
      <c r="AB73" s="147"/>
      <c r="AC73" s="147"/>
      <c r="AD73" s="147"/>
      <c r="AE73" s="147"/>
      <c r="AF73" s="147"/>
      <c r="AG73" s="147" t="s">
        <v>179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254" t="s">
        <v>258</v>
      </c>
      <c r="D74" s="255"/>
      <c r="E74" s="255"/>
      <c r="F74" s="255"/>
      <c r="G74" s="255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181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66">
        <v>22</v>
      </c>
      <c r="B75" s="167" t="s">
        <v>259</v>
      </c>
      <c r="C75" s="182" t="s">
        <v>260</v>
      </c>
      <c r="D75" s="168" t="s">
        <v>250</v>
      </c>
      <c r="E75" s="169">
        <v>1217.4000000000001</v>
      </c>
      <c r="F75" s="170"/>
      <c r="G75" s="171">
        <f>ROUND(E75*F75,2)</f>
        <v>0</v>
      </c>
      <c r="H75" s="170"/>
      <c r="I75" s="171">
        <f>ROUND(E75*H75,2)</f>
        <v>0</v>
      </c>
      <c r="J75" s="170"/>
      <c r="K75" s="171">
        <f>ROUND(E75*J75,2)</f>
        <v>0</v>
      </c>
      <c r="L75" s="171">
        <v>21</v>
      </c>
      <c r="M75" s="171">
        <f>G75*(1+L75/100)</f>
        <v>0</v>
      </c>
      <c r="N75" s="169">
        <v>0</v>
      </c>
      <c r="O75" s="169">
        <f>ROUND(E75*N75,2)</f>
        <v>0</v>
      </c>
      <c r="P75" s="169">
        <v>0</v>
      </c>
      <c r="Q75" s="169">
        <f>ROUND(E75*P75,2)</f>
        <v>0</v>
      </c>
      <c r="R75" s="171" t="s">
        <v>177</v>
      </c>
      <c r="S75" s="171" t="s">
        <v>147</v>
      </c>
      <c r="T75" s="172" t="s">
        <v>147</v>
      </c>
      <c r="U75" s="157">
        <v>0.41</v>
      </c>
      <c r="V75" s="157">
        <f>ROUND(E75*U75,2)</f>
        <v>499.13</v>
      </c>
      <c r="W75" s="157"/>
      <c r="X75" s="157" t="s">
        <v>178</v>
      </c>
      <c r="Y75" s="157" t="s">
        <v>150</v>
      </c>
      <c r="Z75" s="147"/>
      <c r="AA75" s="147"/>
      <c r="AB75" s="147"/>
      <c r="AC75" s="147"/>
      <c r="AD75" s="147"/>
      <c r="AE75" s="147"/>
      <c r="AF75" s="147"/>
      <c r="AG75" s="147" t="s">
        <v>179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254" t="s">
        <v>258</v>
      </c>
      <c r="D76" s="255"/>
      <c r="E76" s="255"/>
      <c r="F76" s="255"/>
      <c r="G76" s="255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181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x14ac:dyDescent="0.2">
      <c r="A77" s="159" t="s">
        <v>142</v>
      </c>
      <c r="B77" s="160" t="s">
        <v>83</v>
      </c>
      <c r="C77" s="180" t="s">
        <v>84</v>
      </c>
      <c r="D77" s="161"/>
      <c r="E77" s="162"/>
      <c r="F77" s="163"/>
      <c r="G77" s="163">
        <f>SUMIF(AG78:AG109,"&lt;&gt;NOR",G78:G109)</f>
        <v>0</v>
      </c>
      <c r="H77" s="163"/>
      <c r="I77" s="163">
        <f>SUM(I78:I109)</f>
        <v>0</v>
      </c>
      <c r="J77" s="163"/>
      <c r="K77" s="163">
        <f>SUM(K78:K109)</f>
        <v>0</v>
      </c>
      <c r="L77" s="163"/>
      <c r="M77" s="163">
        <f>SUM(M78:M109)</f>
        <v>0</v>
      </c>
      <c r="N77" s="162"/>
      <c r="O77" s="162">
        <f>SUM(O78:O109)</f>
        <v>0</v>
      </c>
      <c r="P77" s="162"/>
      <c r="Q77" s="162">
        <f>SUM(Q78:Q109)</f>
        <v>0</v>
      </c>
      <c r="R77" s="163"/>
      <c r="S77" s="163"/>
      <c r="T77" s="164"/>
      <c r="U77" s="158"/>
      <c r="V77" s="158">
        <f>SUM(V78:V109)</f>
        <v>768.79000000000019</v>
      </c>
      <c r="W77" s="158"/>
      <c r="X77" s="158"/>
      <c r="Y77" s="158"/>
      <c r="AG77" t="s">
        <v>143</v>
      </c>
    </row>
    <row r="78" spans="1:60" outlineLevel="1" x14ac:dyDescent="0.2">
      <c r="A78" s="166">
        <v>23</v>
      </c>
      <c r="B78" s="167" t="s">
        <v>261</v>
      </c>
      <c r="C78" s="182" t="s">
        <v>262</v>
      </c>
      <c r="D78" s="168" t="s">
        <v>214</v>
      </c>
      <c r="E78" s="169">
        <v>80.957999999999998</v>
      </c>
      <c r="F78" s="170"/>
      <c r="G78" s="171">
        <f>ROUND(E78*F78,2)</f>
        <v>0</v>
      </c>
      <c r="H78" s="170"/>
      <c r="I78" s="171">
        <f>ROUND(E78*H78,2)</f>
        <v>0</v>
      </c>
      <c r="J78" s="170"/>
      <c r="K78" s="171">
        <f>ROUND(E78*J78,2)</f>
        <v>0</v>
      </c>
      <c r="L78" s="171">
        <v>21</v>
      </c>
      <c r="M78" s="171">
        <f>G78*(1+L78/100)</f>
        <v>0</v>
      </c>
      <c r="N78" s="169">
        <v>0</v>
      </c>
      <c r="O78" s="169">
        <f>ROUND(E78*N78,2)</f>
        <v>0</v>
      </c>
      <c r="P78" s="169">
        <v>0</v>
      </c>
      <c r="Q78" s="169">
        <f>ROUND(E78*P78,2)</f>
        <v>0</v>
      </c>
      <c r="R78" s="171" t="s">
        <v>177</v>
      </c>
      <c r="S78" s="171" t="s">
        <v>147</v>
      </c>
      <c r="T78" s="172" t="s">
        <v>147</v>
      </c>
      <c r="U78" s="157">
        <v>0.51900000000000002</v>
      </c>
      <c r="V78" s="157">
        <f>ROUND(E78*U78,2)</f>
        <v>42.02</v>
      </c>
      <c r="W78" s="157"/>
      <c r="X78" s="157" t="s">
        <v>178</v>
      </c>
      <c r="Y78" s="157" t="s">
        <v>150</v>
      </c>
      <c r="Z78" s="147"/>
      <c r="AA78" s="147"/>
      <c r="AB78" s="147"/>
      <c r="AC78" s="147"/>
      <c r="AD78" s="147"/>
      <c r="AE78" s="147"/>
      <c r="AF78" s="147"/>
      <c r="AG78" s="147" t="s">
        <v>179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254" t="s">
        <v>263</v>
      </c>
      <c r="D79" s="255"/>
      <c r="E79" s="255"/>
      <c r="F79" s="255"/>
      <c r="G79" s="255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181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88" t="str">
        <f>C79</f>
        <v>bez naložení do dopravní nádoby, ale s vyprázdněním dopravní nádoby na hromadu nebo na dopravní prostředek,</v>
      </c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189" t="s">
        <v>264</v>
      </c>
      <c r="D80" s="186"/>
      <c r="E80" s="187">
        <v>80.959999999999994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183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66">
        <v>24</v>
      </c>
      <c r="B81" s="167" t="s">
        <v>265</v>
      </c>
      <c r="C81" s="182" t="s">
        <v>266</v>
      </c>
      <c r="D81" s="168" t="s">
        <v>214</v>
      </c>
      <c r="E81" s="169">
        <v>188.90199999999999</v>
      </c>
      <c r="F81" s="170"/>
      <c r="G81" s="171">
        <f>ROUND(E81*F81,2)</f>
        <v>0</v>
      </c>
      <c r="H81" s="170"/>
      <c r="I81" s="171">
        <f>ROUND(E81*H81,2)</f>
        <v>0</v>
      </c>
      <c r="J81" s="170"/>
      <c r="K81" s="171">
        <f>ROUND(E81*J81,2)</f>
        <v>0</v>
      </c>
      <c r="L81" s="171">
        <v>21</v>
      </c>
      <c r="M81" s="171">
        <f>G81*(1+L81/100)</f>
        <v>0</v>
      </c>
      <c r="N81" s="169">
        <v>0</v>
      </c>
      <c r="O81" s="169">
        <f>ROUND(E81*N81,2)</f>
        <v>0</v>
      </c>
      <c r="P81" s="169">
        <v>0</v>
      </c>
      <c r="Q81" s="169">
        <f>ROUND(E81*P81,2)</f>
        <v>0</v>
      </c>
      <c r="R81" s="171" t="s">
        <v>177</v>
      </c>
      <c r="S81" s="171" t="s">
        <v>147</v>
      </c>
      <c r="T81" s="172" t="s">
        <v>147</v>
      </c>
      <c r="U81" s="157">
        <v>0.83099999999999996</v>
      </c>
      <c r="V81" s="157">
        <f>ROUND(E81*U81,2)</f>
        <v>156.97999999999999</v>
      </c>
      <c r="W81" s="157"/>
      <c r="X81" s="157" t="s">
        <v>178</v>
      </c>
      <c r="Y81" s="157" t="s">
        <v>150</v>
      </c>
      <c r="Z81" s="147"/>
      <c r="AA81" s="147"/>
      <c r="AB81" s="147"/>
      <c r="AC81" s="147"/>
      <c r="AD81" s="147"/>
      <c r="AE81" s="147"/>
      <c r="AF81" s="147"/>
      <c r="AG81" s="147" t="s">
        <v>179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254" t="s">
        <v>263</v>
      </c>
      <c r="D82" s="255"/>
      <c r="E82" s="255"/>
      <c r="F82" s="255"/>
      <c r="G82" s="255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181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88" t="str">
        <f>C82</f>
        <v>bez naložení do dopravní nádoby, ale s vyprázdněním dopravní nádoby na hromadu nebo na dopravní prostředek,</v>
      </c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4"/>
      <c r="B83" s="155"/>
      <c r="C83" s="189" t="s">
        <v>267</v>
      </c>
      <c r="D83" s="186"/>
      <c r="E83" s="187">
        <v>188.9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183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66">
        <v>25</v>
      </c>
      <c r="B84" s="167" t="s">
        <v>268</v>
      </c>
      <c r="C84" s="182" t="s">
        <v>269</v>
      </c>
      <c r="D84" s="168" t="s">
        <v>214</v>
      </c>
      <c r="E84" s="169">
        <v>148.584</v>
      </c>
      <c r="F84" s="170"/>
      <c r="G84" s="171">
        <f>ROUND(E84*F84,2)</f>
        <v>0</v>
      </c>
      <c r="H84" s="170"/>
      <c r="I84" s="171">
        <f>ROUND(E84*H84,2)</f>
        <v>0</v>
      </c>
      <c r="J84" s="170"/>
      <c r="K84" s="171">
        <f>ROUND(E84*J84,2)</f>
        <v>0</v>
      </c>
      <c r="L84" s="171">
        <v>21</v>
      </c>
      <c r="M84" s="171">
        <f>G84*(1+L84/100)</f>
        <v>0</v>
      </c>
      <c r="N84" s="169">
        <v>0</v>
      </c>
      <c r="O84" s="169">
        <f>ROUND(E84*N84,2)</f>
        <v>0</v>
      </c>
      <c r="P84" s="169">
        <v>0</v>
      </c>
      <c r="Q84" s="169">
        <f>ROUND(E84*P84,2)</f>
        <v>0</v>
      </c>
      <c r="R84" s="171" t="s">
        <v>177</v>
      </c>
      <c r="S84" s="171" t="s">
        <v>147</v>
      </c>
      <c r="T84" s="172" t="s">
        <v>147</v>
      </c>
      <c r="U84" s="157">
        <v>0.72899999999999998</v>
      </c>
      <c r="V84" s="157">
        <f>ROUND(E84*U84,2)</f>
        <v>108.32</v>
      </c>
      <c r="W84" s="157"/>
      <c r="X84" s="157" t="s">
        <v>178</v>
      </c>
      <c r="Y84" s="157" t="s">
        <v>150</v>
      </c>
      <c r="Z84" s="147"/>
      <c r="AA84" s="147"/>
      <c r="AB84" s="147"/>
      <c r="AC84" s="147"/>
      <c r="AD84" s="147"/>
      <c r="AE84" s="147"/>
      <c r="AF84" s="147"/>
      <c r="AG84" s="147" t="s">
        <v>179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254" t="s">
        <v>263</v>
      </c>
      <c r="D85" s="255"/>
      <c r="E85" s="255"/>
      <c r="F85" s="255"/>
      <c r="G85" s="255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181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88" t="str">
        <f>C85</f>
        <v>bez naložení do dopravní nádoby, ale s vyprázdněním dopravní nádoby na hromadu nebo na dopravní prostředek,</v>
      </c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189" t="s">
        <v>270</v>
      </c>
      <c r="D86" s="186"/>
      <c r="E86" s="187">
        <v>148.58000000000001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183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66">
        <v>26</v>
      </c>
      <c r="B87" s="167" t="s">
        <v>271</v>
      </c>
      <c r="C87" s="182" t="s">
        <v>272</v>
      </c>
      <c r="D87" s="168" t="s">
        <v>214</v>
      </c>
      <c r="E87" s="169">
        <v>346.69600000000003</v>
      </c>
      <c r="F87" s="170"/>
      <c r="G87" s="171">
        <f>ROUND(E87*F87,2)</f>
        <v>0</v>
      </c>
      <c r="H87" s="170"/>
      <c r="I87" s="171">
        <f>ROUND(E87*H87,2)</f>
        <v>0</v>
      </c>
      <c r="J87" s="170"/>
      <c r="K87" s="171">
        <f>ROUND(E87*J87,2)</f>
        <v>0</v>
      </c>
      <c r="L87" s="171">
        <v>21</v>
      </c>
      <c r="M87" s="171">
        <f>G87*(1+L87/100)</f>
        <v>0</v>
      </c>
      <c r="N87" s="169">
        <v>0</v>
      </c>
      <c r="O87" s="169">
        <f>ROUND(E87*N87,2)</f>
        <v>0</v>
      </c>
      <c r="P87" s="169">
        <v>0</v>
      </c>
      <c r="Q87" s="169">
        <f>ROUND(E87*P87,2)</f>
        <v>0</v>
      </c>
      <c r="R87" s="171" t="s">
        <v>177</v>
      </c>
      <c r="S87" s="171" t="s">
        <v>147</v>
      </c>
      <c r="T87" s="172" t="s">
        <v>147</v>
      </c>
      <c r="U87" s="157">
        <v>1.0920000000000001</v>
      </c>
      <c r="V87" s="157">
        <f>ROUND(E87*U87,2)</f>
        <v>378.59</v>
      </c>
      <c r="W87" s="157"/>
      <c r="X87" s="157" t="s">
        <v>178</v>
      </c>
      <c r="Y87" s="157" t="s">
        <v>150</v>
      </c>
      <c r="Z87" s="147"/>
      <c r="AA87" s="147"/>
      <c r="AB87" s="147"/>
      <c r="AC87" s="147"/>
      <c r="AD87" s="147"/>
      <c r="AE87" s="147"/>
      <c r="AF87" s="147"/>
      <c r="AG87" s="147" t="s">
        <v>179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254" t="s">
        <v>263</v>
      </c>
      <c r="D88" s="255"/>
      <c r="E88" s="255"/>
      <c r="F88" s="255"/>
      <c r="G88" s="255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181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88" t="str">
        <f>C88</f>
        <v>bez naložení do dopravní nádoby, ale s vyprázdněním dopravní nádoby na hromadu nebo na dopravní prostředek,</v>
      </c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4"/>
      <c r="B89" s="155"/>
      <c r="C89" s="189" t="s">
        <v>273</v>
      </c>
      <c r="D89" s="186"/>
      <c r="E89" s="187">
        <v>346.7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183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66">
        <v>27</v>
      </c>
      <c r="B90" s="167" t="s">
        <v>274</v>
      </c>
      <c r="C90" s="182" t="s">
        <v>275</v>
      </c>
      <c r="D90" s="168" t="s">
        <v>214</v>
      </c>
      <c r="E90" s="169">
        <v>269.86</v>
      </c>
      <c r="F90" s="170"/>
      <c r="G90" s="171">
        <f>ROUND(E90*F90,2)</f>
        <v>0</v>
      </c>
      <c r="H90" s="170"/>
      <c r="I90" s="171">
        <f>ROUND(E90*H90,2)</f>
        <v>0</v>
      </c>
      <c r="J90" s="170"/>
      <c r="K90" s="171">
        <f>ROUND(E90*J90,2)</f>
        <v>0</v>
      </c>
      <c r="L90" s="171">
        <v>21</v>
      </c>
      <c r="M90" s="171">
        <f>G90*(1+L90/100)</f>
        <v>0</v>
      </c>
      <c r="N90" s="169">
        <v>0</v>
      </c>
      <c r="O90" s="169">
        <f>ROUND(E90*N90,2)</f>
        <v>0</v>
      </c>
      <c r="P90" s="169">
        <v>0</v>
      </c>
      <c r="Q90" s="169">
        <f>ROUND(E90*P90,2)</f>
        <v>0</v>
      </c>
      <c r="R90" s="171" t="s">
        <v>177</v>
      </c>
      <c r="S90" s="171" t="s">
        <v>147</v>
      </c>
      <c r="T90" s="172" t="s">
        <v>147</v>
      </c>
      <c r="U90" s="157">
        <v>7.3999999999999996E-2</v>
      </c>
      <c r="V90" s="157">
        <f>ROUND(E90*U90,2)</f>
        <v>19.97</v>
      </c>
      <c r="W90" s="157"/>
      <c r="X90" s="157" t="s">
        <v>178</v>
      </c>
      <c r="Y90" s="157" t="s">
        <v>150</v>
      </c>
      <c r="Z90" s="147"/>
      <c r="AA90" s="147"/>
      <c r="AB90" s="147"/>
      <c r="AC90" s="147"/>
      <c r="AD90" s="147"/>
      <c r="AE90" s="147"/>
      <c r="AF90" s="147"/>
      <c r="AG90" s="147" t="s">
        <v>179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254" t="s">
        <v>276</v>
      </c>
      <c r="D91" s="255"/>
      <c r="E91" s="255"/>
      <c r="F91" s="255"/>
      <c r="G91" s="255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181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189" t="s">
        <v>277</v>
      </c>
      <c r="D92" s="186"/>
      <c r="E92" s="187">
        <v>269.86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183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66">
        <v>28</v>
      </c>
      <c r="B93" s="167" t="s">
        <v>278</v>
      </c>
      <c r="C93" s="182" t="s">
        <v>279</v>
      </c>
      <c r="D93" s="168" t="s">
        <v>214</v>
      </c>
      <c r="E93" s="169">
        <v>495.28</v>
      </c>
      <c r="F93" s="170"/>
      <c r="G93" s="171">
        <f>ROUND(E93*F93,2)</f>
        <v>0</v>
      </c>
      <c r="H93" s="170"/>
      <c r="I93" s="171">
        <f>ROUND(E93*H93,2)</f>
        <v>0</v>
      </c>
      <c r="J93" s="170"/>
      <c r="K93" s="171">
        <f>ROUND(E93*J93,2)</f>
        <v>0</v>
      </c>
      <c r="L93" s="171">
        <v>21</v>
      </c>
      <c r="M93" s="171">
        <f>G93*(1+L93/100)</f>
        <v>0</v>
      </c>
      <c r="N93" s="169">
        <v>0</v>
      </c>
      <c r="O93" s="169">
        <f>ROUND(E93*N93,2)</f>
        <v>0</v>
      </c>
      <c r="P93" s="169">
        <v>0</v>
      </c>
      <c r="Q93" s="169">
        <f>ROUND(E93*P93,2)</f>
        <v>0</v>
      </c>
      <c r="R93" s="171" t="s">
        <v>177</v>
      </c>
      <c r="S93" s="171" t="s">
        <v>147</v>
      </c>
      <c r="T93" s="172" t="s">
        <v>147</v>
      </c>
      <c r="U93" s="157">
        <v>9.4E-2</v>
      </c>
      <c r="V93" s="157">
        <f>ROUND(E93*U93,2)</f>
        <v>46.56</v>
      </c>
      <c r="W93" s="157"/>
      <c r="X93" s="157" t="s">
        <v>178</v>
      </c>
      <c r="Y93" s="157" t="s">
        <v>150</v>
      </c>
      <c r="Z93" s="147"/>
      <c r="AA93" s="147"/>
      <c r="AB93" s="147"/>
      <c r="AC93" s="147"/>
      <c r="AD93" s="147"/>
      <c r="AE93" s="147"/>
      <c r="AF93" s="147"/>
      <c r="AG93" s="147" t="s">
        <v>179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254" t="s">
        <v>276</v>
      </c>
      <c r="D94" s="255"/>
      <c r="E94" s="255"/>
      <c r="F94" s="255"/>
      <c r="G94" s="255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181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189" t="s">
        <v>280</v>
      </c>
      <c r="D95" s="186"/>
      <c r="E95" s="187">
        <v>495.28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183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66">
        <v>29</v>
      </c>
      <c r="B96" s="167" t="s">
        <v>281</v>
      </c>
      <c r="C96" s="182" t="s">
        <v>282</v>
      </c>
      <c r="D96" s="168" t="s">
        <v>214</v>
      </c>
      <c r="E96" s="169">
        <v>269.86</v>
      </c>
      <c r="F96" s="170"/>
      <c r="G96" s="171">
        <f>ROUND(E96*F96,2)</f>
        <v>0</v>
      </c>
      <c r="H96" s="170"/>
      <c r="I96" s="171">
        <f>ROUND(E96*H96,2)</f>
        <v>0</v>
      </c>
      <c r="J96" s="170"/>
      <c r="K96" s="171">
        <f>ROUND(E96*J96,2)</f>
        <v>0</v>
      </c>
      <c r="L96" s="171">
        <v>21</v>
      </c>
      <c r="M96" s="171">
        <f>G96*(1+L96/100)</f>
        <v>0</v>
      </c>
      <c r="N96" s="169">
        <v>0</v>
      </c>
      <c r="O96" s="169">
        <f>ROUND(E96*N96,2)</f>
        <v>0</v>
      </c>
      <c r="P96" s="169">
        <v>0</v>
      </c>
      <c r="Q96" s="169">
        <f>ROUND(E96*P96,2)</f>
        <v>0</v>
      </c>
      <c r="R96" s="171" t="s">
        <v>177</v>
      </c>
      <c r="S96" s="171" t="s">
        <v>147</v>
      </c>
      <c r="T96" s="172" t="s">
        <v>147</v>
      </c>
      <c r="U96" s="157">
        <v>1.0999999999999999E-2</v>
      </c>
      <c r="V96" s="157">
        <f>ROUND(E96*U96,2)</f>
        <v>2.97</v>
      </c>
      <c r="W96" s="157"/>
      <c r="X96" s="157" t="s">
        <v>178</v>
      </c>
      <c r="Y96" s="157" t="s">
        <v>150</v>
      </c>
      <c r="Z96" s="147"/>
      <c r="AA96" s="147"/>
      <c r="AB96" s="147"/>
      <c r="AC96" s="147"/>
      <c r="AD96" s="147"/>
      <c r="AE96" s="147"/>
      <c r="AF96" s="147"/>
      <c r="AG96" s="147" t="s">
        <v>179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4"/>
      <c r="B97" s="155"/>
      <c r="C97" s="254" t="s">
        <v>276</v>
      </c>
      <c r="D97" s="255"/>
      <c r="E97" s="255"/>
      <c r="F97" s="255"/>
      <c r="G97" s="255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181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66">
        <v>30</v>
      </c>
      <c r="B98" s="167" t="s">
        <v>283</v>
      </c>
      <c r="C98" s="182" t="s">
        <v>284</v>
      </c>
      <c r="D98" s="168" t="s">
        <v>214</v>
      </c>
      <c r="E98" s="169">
        <v>495.28</v>
      </c>
      <c r="F98" s="170"/>
      <c r="G98" s="171">
        <f>ROUND(E98*F98,2)</f>
        <v>0</v>
      </c>
      <c r="H98" s="170"/>
      <c r="I98" s="171">
        <f>ROUND(E98*H98,2)</f>
        <v>0</v>
      </c>
      <c r="J98" s="170"/>
      <c r="K98" s="171">
        <f>ROUND(E98*J98,2)</f>
        <v>0</v>
      </c>
      <c r="L98" s="171">
        <v>21</v>
      </c>
      <c r="M98" s="171">
        <f>G98*(1+L98/100)</f>
        <v>0</v>
      </c>
      <c r="N98" s="169">
        <v>0</v>
      </c>
      <c r="O98" s="169">
        <f>ROUND(E98*N98,2)</f>
        <v>0</v>
      </c>
      <c r="P98" s="169">
        <v>0</v>
      </c>
      <c r="Q98" s="169">
        <f>ROUND(E98*P98,2)</f>
        <v>0</v>
      </c>
      <c r="R98" s="171" t="s">
        <v>177</v>
      </c>
      <c r="S98" s="171" t="s">
        <v>147</v>
      </c>
      <c r="T98" s="172" t="s">
        <v>147</v>
      </c>
      <c r="U98" s="157">
        <v>1.2E-2</v>
      </c>
      <c r="V98" s="157">
        <f>ROUND(E98*U98,2)</f>
        <v>5.94</v>
      </c>
      <c r="W98" s="157"/>
      <c r="X98" s="157" t="s">
        <v>178</v>
      </c>
      <c r="Y98" s="157" t="s">
        <v>150</v>
      </c>
      <c r="Z98" s="147"/>
      <c r="AA98" s="147"/>
      <c r="AB98" s="147"/>
      <c r="AC98" s="147"/>
      <c r="AD98" s="147"/>
      <c r="AE98" s="147"/>
      <c r="AF98" s="147"/>
      <c r="AG98" s="147" t="s">
        <v>179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254" t="s">
        <v>276</v>
      </c>
      <c r="D99" s="255"/>
      <c r="E99" s="255"/>
      <c r="F99" s="255"/>
      <c r="G99" s="255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181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66">
        <v>31</v>
      </c>
      <c r="B100" s="167" t="s">
        <v>285</v>
      </c>
      <c r="C100" s="182" t="s">
        <v>286</v>
      </c>
      <c r="D100" s="168" t="s">
        <v>214</v>
      </c>
      <c r="E100" s="169">
        <v>44.776470000000003</v>
      </c>
      <c r="F100" s="170"/>
      <c r="G100" s="171">
        <f>ROUND(E100*F100,2)</f>
        <v>0</v>
      </c>
      <c r="H100" s="170"/>
      <c r="I100" s="171">
        <f>ROUND(E100*H100,2)</f>
        <v>0</v>
      </c>
      <c r="J100" s="170"/>
      <c r="K100" s="171">
        <f>ROUND(E100*J100,2)</f>
        <v>0</v>
      </c>
      <c r="L100" s="171">
        <v>21</v>
      </c>
      <c r="M100" s="171">
        <f>G100*(1+L100/100)</f>
        <v>0</v>
      </c>
      <c r="N100" s="169">
        <v>0</v>
      </c>
      <c r="O100" s="169">
        <f>ROUND(E100*N100,2)</f>
        <v>0</v>
      </c>
      <c r="P100" s="169">
        <v>0</v>
      </c>
      <c r="Q100" s="169">
        <f>ROUND(E100*P100,2)</f>
        <v>0</v>
      </c>
      <c r="R100" s="171" t="s">
        <v>177</v>
      </c>
      <c r="S100" s="171" t="s">
        <v>147</v>
      </c>
      <c r="T100" s="172" t="s">
        <v>147</v>
      </c>
      <c r="U100" s="157">
        <v>5.2999999999999999E-2</v>
      </c>
      <c r="V100" s="157">
        <f>ROUND(E100*U100,2)</f>
        <v>2.37</v>
      </c>
      <c r="W100" s="157"/>
      <c r="X100" s="157" t="s">
        <v>178</v>
      </c>
      <c r="Y100" s="157" t="s">
        <v>150</v>
      </c>
      <c r="Z100" s="147"/>
      <c r="AA100" s="147"/>
      <c r="AB100" s="147"/>
      <c r="AC100" s="147"/>
      <c r="AD100" s="147"/>
      <c r="AE100" s="147"/>
      <c r="AF100" s="147"/>
      <c r="AG100" s="147" t="s">
        <v>179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189" t="s">
        <v>287</v>
      </c>
      <c r="D101" s="186"/>
      <c r="E101" s="187">
        <v>44.78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183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2.5" outlineLevel="1" x14ac:dyDescent="0.2">
      <c r="A102" s="166">
        <v>32</v>
      </c>
      <c r="B102" s="167" t="s">
        <v>288</v>
      </c>
      <c r="C102" s="182" t="s">
        <v>289</v>
      </c>
      <c r="D102" s="168" t="s">
        <v>214</v>
      </c>
      <c r="E102" s="169">
        <v>83.156310000000005</v>
      </c>
      <c r="F102" s="170"/>
      <c r="G102" s="171">
        <f>ROUND(E102*F102,2)</f>
        <v>0</v>
      </c>
      <c r="H102" s="170"/>
      <c r="I102" s="171">
        <f>ROUND(E102*H102,2)</f>
        <v>0</v>
      </c>
      <c r="J102" s="170"/>
      <c r="K102" s="171">
        <f>ROUND(E102*J102,2)</f>
        <v>0</v>
      </c>
      <c r="L102" s="171">
        <v>21</v>
      </c>
      <c r="M102" s="171">
        <f>G102*(1+L102/100)</f>
        <v>0</v>
      </c>
      <c r="N102" s="169">
        <v>0</v>
      </c>
      <c r="O102" s="169">
        <f>ROUND(E102*N102,2)</f>
        <v>0</v>
      </c>
      <c r="P102" s="169">
        <v>0</v>
      </c>
      <c r="Q102" s="169">
        <f>ROUND(E102*P102,2)</f>
        <v>0</v>
      </c>
      <c r="R102" s="171" t="s">
        <v>177</v>
      </c>
      <c r="S102" s="171" t="s">
        <v>147</v>
      </c>
      <c r="T102" s="172" t="s">
        <v>147</v>
      </c>
      <c r="U102" s="157">
        <v>6.0999999999999999E-2</v>
      </c>
      <c r="V102" s="157">
        <f>ROUND(E102*U102,2)</f>
        <v>5.07</v>
      </c>
      <c r="W102" s="157"/>
      <c r="X102" s="157" t="s">
        <v>178</v>
      </c>
      <c r="Y102" s="157" t="s">
        <v>150</v>
      </c>
      <c r="Z102" s="147"/>
      <c r="AA102" s="147"/>
      <c r="AB102" s="147"/>
      <c r="AC102" s="147"/>
      <c r="AD102" s="147"/>
      <c r="AE102" s="147"/>
      <c r="AF102" s="147"/>
      <c r="AG102" s="147" t="s">
        <v>179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189" t="s">
        <v>290</v>
      </c>
      <c r="D103" s="186"/>
      <c r="E103" s="187">
        <v>83.16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183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66">
        <v>33</v>
      </c>
      <c r="B104" s="167" t="s">
        <v>291</v>
      </c>
      <c r="C104" s="182" t="s">
        <v>292</v>
      </c>
      <c r="D104" s="168" t="s">
        <v>214</v>
      </c>
      <c r="E104" s="169">
        <v>127.93277999999999</v>
      </c>
      <c r="F104" s="170"/>
      <c r="G104" s="171">
        <f>ROUND(E104*F104,2)</f>
        <v>0</v>
      </c>
      <c r="H104" s="170"/>
      <c r="I104" s="171">
        <f>ROUND(E104*H104,2)</f>
        <v>0</v>
      </c>
      <c r="J104" s="170"/>
      <c r="K104" s="171">
        <f>ROUND(E104*J104,2)</f>
        <v>0</v>
      </c>
      <c r="L104" s="171">
        <v>21</v>
      </c>
      <c r="M104" s="171">
        <f>G104*(1+L104/100)</f>
        <v>0</v>
      </c>
      <c r="N104" s="169">
        <v>0</v>
      </c>
      <c r="O104" s="169">
        <f>ROUND(E104*N104,2)</f>
        <v>0</v>
      </c>
      <c r="P104" s="169">
        <v>0</v>
      </c>
      <c r="Q104" s="169">
        <f>ROUND(E104*P104,2)</f>
        <v>0</v>
      </c>
      <c r="R104" s="171"/>
      <c r="S104" s="171" t="s">
        <v>293</v>
      </c>
      <c r="T104" s="172" t="s">
        <v>148</v>
      </c>
      <c r="U104" s="157">
        <v>0</v>
      </c>
      <c r="V104" s="157">
        <f>ROUND(E104*U104,2)</f>
        <v>0</v>
      </c>
      <c r="W104" s="157"/>
      <c r="X104" s="157" t="s">
        <v>178</v>
      </c>
      <c r="Y104" s="157" t="s">
        <v>150</v>
      </c>
      <c r="Z104" s="147"/>
      <c r="AA104" s="147"/>
      <c r="AB104" s="147"/>
      <c r="AC104" s="147"/>
      <c r="AD104" s="147"/>
      <c r="AE104" s="147"/>
      <c r="AF104" s="147"/>
      <c r="AG104" s="147" t="s">
        <v>179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256" t="s">
        <v>294</v>
      </c>
      <c r="D105" s="257"/>
      <c r="E105" s="257"/>
      <c r="F105" s="257"/>
      <c r="G105" s="2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295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258" t="s">
        <v>296</v>
      </c>
      <c r="D106" s="259"/>
      <c r="E106" s="259"/>
      <c r="F106" s="259"/>
      <c r="G106" s="259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295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.5" outlineLevel="3" x14ac:dyDescent="0.2">
      <c r="A107" s="154"/>
      <c r="B107" s="155"/>
      <c r="C107" s="258" t="s">
        <v>297</v>
      </c>
      <c r="D107" s="259"/>
      <c r="E107" s="259"/>
      <c r="F107" s="259"/>
      <c r="G107" s="259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295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88" t="str">
        <f>C107</f>
        <v>- veškeré poplatky provozovateli skládky, recyklační linky nebo jiného zařízení na recyklaci nebo likvidaci odpadů související s převzetím, uložením, zpracováním nebo likvidací odpadu</v>
      </c>
      <c r="BB107" s="147"/>
      <c r="BC107" s="147"/>
      <c r="BD107" s="147"/>
      <c r="BE107" s="147"/>
      <c r="BF107" s="147"/>
      <c r="BG107" s="147"/>
      <c r="BH107" s="147"/>
    </row>
    <row r="108" spans="1:60" ht="22.5" outlineLevel="3" x14ac:dyDescent="0.2">
      <c r="A108" s="154"/>
      <c r="B108" s="155"/>
      <c r="C108" s="258" t="s">
        <v>298</v>
      </c>
      <c r="D108" s="259"/>
      <c r="E108" s="259"/>
      <c r="F108" s="259"/>
      <c r="G108" s="259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295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88" t="str">
        <f>C108</f>
        <v>- náklady spojené s dopravou odpadu z místa stavby na místo převzetí provozovatelem skládky, recyklační linky nebo jiného zařízení  na zpracování nebo likvidaci odpadů</v>
      </c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189" t="s">
        <v>299</v>
      </c>
      <c r="D109" s="186"/>
      <c r="E109" s="187">
        <v>127.93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183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x14ac:dyDescent="0.2">
      <c r="A110" s="159" t="s">
        <v>142</v>
      </c>
      <c r="B110" s="160" t="s">
        <v>85</v>
      </c>
      <c r="C110" s="180" t="s">
        <v>86</v>
      </c>
      <c r="D110" s="161"/>
      <c r="E110" s="162"/>
      <c r="F110" s="163"/>
      <c r="G110" s="163">
        <f>SUMIF(AG111:AG120,"&lt;&gt;NOR",G111:G120)</f>
        <v>0</v>
      </c>
      <c r="H110" s="163"/>
      <c r="I110" s="163">
        <f>SUM(I111:I120)</f>
        <v>0</v>
      </c>
      <c r="J110" s="163"/>
      <c r="K110" s="163">
        <f>SUM(K111:K120)</f>
        <v>0</v>
      </c>
      <c r="L110" s="163"/>
      <c r="M110" s="163">
        <f>SUM(M111:M120)</f>
        <v>0</v>
      </c>
      <c r="N110" s="162"/>
      <c r="O110" s="162">
        <f>SUM(O111:O120)</f>
        <v>134.41</v>
      </c>
      <c r="P110" s="162"/>
      <c r="Q110" s="162">
        <f>SUM(Q111:Q120)</f>
        <v>0</v>
      </c>
      <c r="R110" s="163"/>
      <c r="S110" s="163"/>
      <c r="T110" s="164"/>
      <c r="U110" s="158"/>
      <c r="V110" s="158">
        <f>SUM(V111:V120)</f>
        <v>248.45</v>
      </c>
      <c r="W110" s="158"/>
      <c r="X110" s="158"/>
      <c r="Y110" s="158"/>
      <c r="AG110" t="s">
        <v>143</v>
      </c>
    </row>
    <row r="111" spans="1:60" ht="22.5" outlineLevel="1" x14ac:dyDescent="0.2">
      <c r="A111" s="166">
        <v>34</v>
      </c>
      <c r="B111" s="167" t="s">
        <v>300</v>
      </c>
      <c r="C111" s="182" t="s">
        <v>301</v>
      </c>
      <c r="D111" s="168" t="s">
        <v>214</v>
      </c>
      <c r="E111" s="169">
        <v>643.26721999999995</v>
      </c>
      <c r="F111" s="170"/>
      <c r="G111" s="171">
        <f>ROUND(E111*F111,2)</f>
        <v>0</v>
      </c>
      <c r="H111" s="170"/>
      <c r="I111" s="171">
        <f>ROUND(E111*H111,2)</f>
        <v>0</v>
      </c>
      <c r="J111" s="170"/>
      <c r="K111" s="171">
        <f>ROUND(E111*J111,2)</f>
        <v>0</v>
      </c>
      <c r="L111" s="171">
        <v>21</v>
      </c>
      <c r="M111" s="171">
        <f>G111*(1+L111/100)</f>
        <v>0</v>
      </c>
      <c r="N111" s="169">
        <v>0</v>
      </c>
      <c r="O111" s="169">
        <f>ROUND(E111*N111,2)</f>
        <v>0</v>
      </c>
      <c r="P111" s="169">
        <v>0</v>
      </c>
      <c r="Q111" s="169">
        <f>ROUND(E111*P111,2)</f>
        <v>0</v>
      </c>
      <c r="R111" s="171" t="s">
        <v>177</v>
      </c>
      <c r="S111" s="171" t="s">
        <v>147</v>
      </c>
      <c r="T111" s="172" t="s">
        <v>147</v>
      </c>
      <c r="U111" s="157">
        <v>0.20200000000000001</v>
      </c>
      <c r="V111" s="157">
        <f>ROUND(E111*U111,2)</f>
        <v>129.94</v>
      </c>
      <c r="W111" s="157"/>
      <c r="X111" s="157" t="s">
        <v>178</v>
      </c>
      <c r="Y111" s="157" t="s">
        <v>150</v>
      </c>
      <c r="Z111" s="147"/>
      <c r="AA111" s="147"/>
      <c r="AB111" s="147"/>
      <c r="AC111" s="147"/>
      <c r="AD111" s="147"/>
      <c r="AE111" s="147"/>
      <c r="AF111" s="147"/>
      <c r="AG111" s="147" t="s">
        <v>179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254" t="s">
        <v>302</v>
      </c>
      <c r="D112" s="255"/>
      <c r="E112" s="255"/>
      <c r="F112" s="255"/>
      <c r="G112" s="255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181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258" t="s">
        <v>303</v>
      </c>
      <c r="D113" s="259"/>
      <c r="E113" s="259"/>
      <c r="F113" s="259"/>
      <c r="G113" s="259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295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189" t="s">
        <v>304</v>
      </c>
      <c r="D114" s="186"/>
      <c r="E114" s="187">
        <v>643.27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183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66">
        <v>35</v>
      </c>
      <c r="B115" s="167" t="s">
        <v>305</v>
      </c>
      <c r="C115" s="182" t="s">
        <v>306</v>
      </c>
      <c r="D115" s="168" t="s">
        <v>214</v>
      </c>
      <c r="E115" s="169">
        <v>74.673100000000005</v>
      </c>
      <c r="F115" s="170"/>
      <c r="G115" s="171">
        <f>ROUND(E115*F115,2)</f>
        <v>0</v>
      </c>
      <c r="H115" s="170"/>
      <c r="I115" s="171">
        <f>ROUND(E115*H115,2)</f>
        <v>0</v>
      </c>
      <c r="J115" s="170"/>
      <c r="K115" s="171">
        <f>ROUND(E115*J115,2)</f>
        <v>0</v>
      </c>
      <c r="L115" s="171">
        <v>21</v>
      </c>
      <c r="M115" s="171">
        <f>G115*(1+L115/100)</f>
        <v>0</v>
      </c>
      <c r="N115" s="169">
        <v>0</v>
      </c>
      <c r="O115" s="169">
        <f>ROUND(E115*N115,2)</f>
        <v>0</v>
      </c>
      <c r="P115" s="169">
        <v>0</v>
      </c>
      <c r="Q115" s="169">
        <f>ROUND(E115*P115,2)</f>
        <v>0</v>
      </c>
      <c r="R115" s="171" t="s">
        <v>177</v>
      </c>
      <c r="S115" s="171" t="s">
        <v>147</v>
      </c>
      <c r="T115" s="172" t="s">
        <v>147</v>
      </c>
      <c r="U115" s="157">
        <v>1.587</v>
      </c>
      <c r="V115" s="157">
        <f>ROUND(E115*U115,2)</f>
        <v>118.51</v>
      </c>
      <c r="W115" s="157"/>
      <c r="X115" s="157" t="s">
        <v>178</v>
      </c>
      <c r="Y115" s="157" t="s">
        <v>150</v>
      </c>
      <c r="Z115" s="147"/>
      <c r="AA115" s="147"/>
      <c r="AB115" s="147"/>
      <c r="AC115" s="147"/>
      <c r="AD115" s="147"/>
      <c r="AE115" s="147"/>
      <c r="AF115" s="147"/>
      <c r="AG115" s="147" t="s">
        <v>179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2" x14ac:dyDescent="0.2">
      <c r="A116" s="154"/>
      <c r="B116" s="155"/>
      <c r="C116" s="254" t="s">
        <v>307</v>
      </c>
      <c r="D116" s="255"/>
      <c r="E116" s="255"/>
      <c r="F116" s="255"/>
      <c r="G116" s="255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181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88" t="str">
        <f>C116</f>
        <v>sypaninou z vhodných hornin tř. 1 - 4 nebo materiálem připraveným podél výkopu ve vzdálenosti do 3 m od jeho kraje, pro jakoukoliv hloubku výkopu a jakoukoliv míru zhutnění,</v>
      </c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189" t="s">
        <v>308</v>
      </c>
      <c r="D117" s="186"/>
      <c r="E117" s="187">
        <v>41.41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183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189" t="s">
        <v>309</v>
      </c>
      <c r="D118" s="186"/>
      <c r="E118" s="187">
        <v>33.26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183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66">
        <v>36</v>
      </c>
      <c r="B119" s="167" t="s">
        <v>310</v>
      </c>
      <c r="C119" s="182" t="s">
        <v>311</v>
      </c>
      <c r="D119" s="168" t="s">
        <v>312</v>
      </c>
      <c r="E119" s="169">
        <v>134.41157999999999</v>
      </c>
      <c r="F119" s="170"/>
      <c r="G119" s="171">
        <f>ROUND(E119*F119,2)</f>
        <v>0</v>
      </c>
      <c r="H119" s="170"/>
      <c r="I119" s="171">
        <f>ROUND(E119*H119,2)</f>
        <v>0</v>
      </c>
      <c r="J119" s="170"/>
      <c r="K119" s="171">
        <f>ROUND(E119*J119,2)</f>
        <v>0</v>
      </c>
      <c r="L119" s="171">
        <v>21</v>
      </c>
      <c r="M119" s="171">
        <f>G119*(1+L119/100)</f>
        <v>0</v>
      </c>
      <c r="N119" s="169">
        <v>1</v>
      </c>
      <c r="O119" s="169">
        <f>ROUND(E119*N119,2)</f>
        <v>134.41</v>
      </c>
      <c r="P119" s="169">
        <v>0</v>
      </c>
      <c r="Q119" s="169">
        <f>ROUND(E119*P119,2)</f>
        <v>0</v>
      </c>
      <c r="R119" s="171" t="s">
        <v>207</v>
      </c>
      <c r="S119" s="171" t="s">
        <v>313</v>
      </c>
      <c r="T119" s="172" t="s">
        <v>313</v>
      </c>
      <c r="U119" s="157">
        <v>0</v>
      </c>
      <c r="V119" s="157">
        <f>ROUND(E119*U119,2)</f>
        <v>0</v>
      </c>
      <c r="W119" s="157"/>
      <c r="X119" s="157" t="s">
        <v>208</v>
      </c>
      <c r="Y119" s="157" t="s">
        <v>150</v>
      </c>
      <c r="Z119" s="147"/>
      <c r="AA119" s="147"/>
      <c r="AB119" s="147"/>
      <c r="AC119" s="147"/>
      <c r="AD119" s="147"/>
      <c r="AE119" s="147"/>
      <c r="AF119" s="147"/>
      <c r="AG119" s="147" t="s">
        <v>209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189" t="s">
        <v>314</v>
      </c>
      <c r="D120" s="186"/>
      <c r="E120" s="187">
        <v>134.41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183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x14ac:dyDescent="0.2">
      <c r="A121" s="159" t="s">
        <v>142</v>
      </c>
      <c r="B121" s="160" t="s">
        <v>87</v>
      </c>
      <c r="C121" s="180" t="s">
        <v>88</v>
      </c>
      <c r="D121" s="161"/>
      <c r="E121" s="162"/>
      <c r="F121" s="163"/>
      <c r="G121" s="163">
        <f>SUMIF(AG122:AG128,"&lt;&gt;NOR",G122:G128)</f>
        <v>0</v>
      </c>
      <c r="H121" s="163"/>
      <c r="I121" s="163">
        <f>SUM(I122:I128)</f>
        <v>0</v>
      </c>
      <c r="J121" s="163"/>
      <c r="K121" s="163">
        <f>SUM(K122:K128)</f>
        <v>0</v>
      </c>
      <c r="L121" s="163"/>
      <c r="M121" s="163">
        <f>SUM(M122:M128)</f>
        <v>0</v>
      </c>
      <c r="N121" s="162"/>
      <c r="O121" s="162">
        <f>SUM(O122:O128)</f>
        <v>0.01</v>
      </c>
      <c r="P121" s="162"/>
      <c r="Q121" s="162">
        <f>SUM(Q122:Q128)</f>
        <v>0</v>
      </c>
      <c r="R121" s="163"/>
      <c r="S121" s="163"/>
      <c r="T121" s="164"/>
      <c r="U121" s="158"/>
      <c r="V121" s="158">
        <f>SUM(V122:V128)</f>
        <v>26.74</v>
      </c>
      <c r="W121" s="158"/>
      <c r="X121" s="158"/>
      <c r="Y121" s="158"/>
      <c r="AG121" t="s">
        <v>143</v>
      </c>
    </row>
    <row r="122" spans="1:60" outlineLevel="1" x14ac:dyDescent="0.2">
      <c r="A122" s="166">
        <v>37</v>
      </c>
      <c r="B122" s="167" t="s">
        <v>315</v>
      </c>
      <c r="C122" s="182" t="s">
        <v>316</v>
      </c>
      <c r="D122" s="168" t="s">
        <v>250</v>
      </c>
      <c r="E122" s="169">
        <v>135</v>
      </c>
      <c r="F122" s="170"/>
      <c r="G122" s="171">
        <f>ROUND(E122*F122,2)</f>
        <v>0</v>
      </c>
      <c r="H122" s="170"/>
      <c r="I122" s="171">
        <f>ROUND(E122*H122,2)</f>
        <v>0</v>
      </c>
      <c r="J122" s="170"/>
      <c r="K122" s="171">
        <f>ROUND(E122*J122,2)</f>
        <v>0</v>
      </c>
      <c r="L122" s="171">
        <v>21</v>
      </c>
      <c r="M122" s="171">
        <f>G122*(1+L122/100)</f>
        <v>0</v>
      </c>
      <c r="N122" s="169">
        <v>0</v>
      </c>
      <c r="O122" s="169">
        <f>ROUND(E122*N122,2)</f>
        <v>0</v>
      </c>
      <c r="P122" s="169">
        <v>0</v>
      </c>
      <c r="Q122" s="169">
        <f>ROUND(E122*P122,2)</f>
        <v>0</v>
      </c>
      <c r="R122" s="171" t="s">
        <v>317</v>
      </c>
      <c r="S122" s="171" t="s">
        <v>147</v>
      </c>
      <c r="T122" s="172" t="s">
        <v>147</v>
      </c>
      <c r="U122" s="157">
        <v>2.1000000000000001E-2</v>
      </c>
      <c r="V122" s="157">
        <f>ROUND(E122*U122,2)</f>
        <v>2.84</v>
      </c>
      <c r="W122" s="157"/>
      <c r="X122" s="157" t="s">
        <v>178</v>
      </c>
      <c r="Y122" s="157" t="s">
        <v>150</v>
      </c>
      <c r="Z122" s="147"/>
      <c r="AA122" s="147"/>
      <c r="AB122" s="147"/>
      <c r="AC122" s="147"/>
      <c r="AD122" s="147"/>
      <c r="AE122" s="147"/>
      <c r="AF122" s="147"/>
      <c r="AG122" s="147" t="s">
        <v>179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254" t="s">
        <v>318</v>
      </c>
      <c r="D123" s="255"/>
      <c r="E123" s="255"/>
      <c r="F123" s="255"/>
      <c r="G123" s="255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181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189" t="s">
        <v>319</v>
      </c>
      <c r="D124" s="186"/>
      <c r="E124" s="187">
        <v>135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183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1" x14ac:dyDescent="0.2">
      <c r="A125" s="166">
        <v>38</v>
      </c>
      <c r="B125" s="167" t="s">
        <v>320</v>
      </c>
      <c r="C125" s="182" t="s">
        <v>321</v>
      </c>
      <c r="D125" s="168" t="s">
        <v>250</v>
      </c>
      <c r="E125" s="169">
        <v>135</v>
      </c>
      <c r="F125" s="170"/>
      <c r="G125" s="171">
        <f>ROUND(E125*F125,2)</f>
        <v>0</v>
      </c>
      <c r="H125" s="170"/>
      <c r="I125" s="171">
        <f>ROUND(E125*H125,2)</f>
        <v>0</v>
      </c>
      <c r="J125" s="170"/>
      <c r="K125" s="171">
        <f>ROUND(E125*J125,2)</f>
        <v>0</v>
      </c>
      <c r="L125" s="171">
        <v>21</v>
      </c>
      <c r="M125" s="171">
        <f>G125*(1+L125/100)</f>
        <v>0</v>
      </c>
      <c r="N125" s="169">
        <v>0</v>
      </c>
      <c r="O125" s="169">
        <f>ROUND(E125*N125,2)</f>
        <v>0</v>
      </c>
      <c r="P125" s="169">
        <v>0</v>
      </c>
      <c r="Q125" s="169">
        <f>ROUND(E125*P125,2)</f>
        <v>0</v>
      </c>
      <c r="R125" s="171" t="s">
        <v>177</v>
      </c>
      <c r="S125" s="171" t="s">
        <v>147</v>
      </c>
      <c r="T125" s="172" t="s">
        <v>147</v>
      </c>
      <c r="U125" s="157">
        <v>0.17699999999999999</v>
      </c>
      <c r="V125" s="157">
        <f>ROUND(E125*U125,2)</f>
        <v>23.9</v>
      </c>
      <c r="W125" s="157"/>
      <c r="X125" s="157" t="s">
        <v>178</v>
      </c>
      <c r="Y125" s="157" t="s">
        <v>150</v>
      </c>
      <c r="Z125" s="147"/>
      <c r="AA125" s="147"/>
      <c r="AB125" s="147"/>
      <c r="AC125" s="147"/>
      <c r="AD125" s="147"/>
      <c r="AE125" s="147"/>
      <c r="AF125" s="147"/>
      <c r="AG125" s="147" t="s">
        <v>179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2" x14ac:dyDescent="0.2">
      <c r="A126" s="154"/>
      <c r="B126" s="155"/>
      <c r="C126" s="254" t="s">
        <v>322</v>
      </c>
      <c r="D126" s="255"/>
      <c r="E126" s="255"/>
      <c r="F126" s="255"/>
      <c r="G126" s="255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181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88" t="str">
        <f>C126</f>
        <v>s případným nutným přemístěním hromad nebo dočasných skládek na místo potřeby ze vzdálenosti do 30 m, v rovině nebo ve svahu do 1 : 5,</v>
      </c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66">
        <v>39</v>
      </c>
      <c r="B127" s="167" t="s">
        <v>323</v>
      </c>
      <c r="C127" s="182" t="s">
        <v>324</v>
      </c>
      <c r="D127" s="168" t="s">
        <v>325</v>
      </c>
      <c r="E127" s="169">
        <v>6.75</v>
      </c>
      <c r="F127" s="170"/>
      <c r="G127" s="171">
        <f>ROUND(E127*F127,2)</f>
        <v>0</v>
      </c>
      <c r="H127" s="170"/>
      <c r="I127" s="171">
        <f>ROUND(E127*H127,2)</f>
        <v>0</v>
      </c>
      <c r="J127" s="170"/>
      <c r="K127" s="171">
        <f>ROUND(E127*J127,2)</f>
        <v>0</v>
      </c>
      <c r="L127" s="171">
        <v>21</v>
      </c>
      <c r="M127" s="171">
        <f>G127*(1+L127/100)</f>
        <v>0</v>
      </c>
      <c r="N127" s="169">
        <v>1E-3</v>
      </c>
      <c r="O127" s="169">
        <f>ROUND(E127*N127,2)</f>
        <v>0.01</v>
      </c>
      <c r="P127" s="169">
        <v>0</v>
      </c>
      <c r="Q127" s="169">
        <f>ROUND(E127*P127,2)</f>
        <v>0</v>
      </c>
      <c r="R127" s="171" t="s">
        <v>207</v>
      </c>
      <c r="S127" s="171" t="s">
        <v>147</v>
      </c>
      <c r="T127" s="172" t="s">
        <v>147</v>
      </c>
      <c r="U127" s="157">
        <v>0</v>
      </c>
      <c r="V127" s="157">
        <f>ROUND(E127*U127,2)</f>
        <v>0</v>
      </c>
      <c r="W127" s="157"/>
      <c r="X127" s="157" t="s">
        <v>208</v>
      </c>
      <c r="Y127" s="157" t="s">
        <v>150</v>
      </c>
      <c r="Z127" s="147"/>
      <c r="AA127" s="147"/>
      <c r="AB127" s="147"/>
      <c r="AC127" s="147"/>
      <c r="AD127" s="147"/>
      <c r="AE127" s="147"/>
      <c r="AF127" s="147"/>
      <c r="AG127" s="147" t="s">
        <v>209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4"/>
      <c r="B128" s="155"/>
      <c r="C128" s="189" t="s">
        <v>326</v>
      </c>
      <c r="D128" s="186"/>
      <c r="E128" s="187">
        <v>6.75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183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x14ac:dyDescent="0.2">
      <c r="A129" s="159" t="s">
        <v>142</v>
      </c>
      <c r="B129" s="160" t="s">
        <v>89</v>
      </c>
      <c r="C129" s="180" t="s">
        <v>90</v>
      </c>
      <c r="D129" s="161"/>
      <c r="E129" s="162"/>
      <c r="F129" s="163"/>
      <c r="G129" s="163">
        <f>SUMIF(AG130:AG141,"&lt;&gt;NOR",G130:G141)</f>
        <v>0</v>
      </c>
      <c r="H129" s="163"/>
      <c r="I129" s="163">
        <f>SUM(I130:I141)</f>
        <v>0</v>
      </c>
      <c r="J129" s="163"/>
      <c r="K129" s="163">
        <f>SUM(K130:K141)</f>
        <v>0</v>
      </c>
      <c r="L129" s="163"/>
      <c r="M129" s="163">
        <f>SUM(M130:M141)</f>
        <v>0</v>
      </c>
      <c r="N129" s="162"/>
      <c r="O129" s="162">
        <f>SUM(O130:O141)</f>
        <v>6.73</v>
      </c>
      <c r="P129" s="162"/>
      <c r="Q129" s="162">
        <f>SUM(Q130:Q141)</f>
        <v>0</v>
      </c>
      <c r="R129" s="163"/>
      <c r="S129" s="163"/>
      <c r="T129" s="164"/>
      <c r="U129" s="158"/>
      <c r="V129" s="158">
        <f>SUM(V130:V141)</f>
        <v>19.03</v>
      </c>
      <c r="W129" s="158"/>
      <c r="X129" s="158"/>
      <c r="Y129" s="158"/>
      <c r="AG129" t="s">
        <v>143</v>
      </c>
    </row>
    <row r="130" spans="1:60" outlineLevel="1" x14ac:dyDescent="0.2">
      <c r="A130" s="166">
        <v>40</v>
      </c>
      <c r="B130" s="167" t="s">
        <v>327</v>
      </c>
      <c r="C130" s="182" t="s">
        <v>328</v>
      </c>
      <c r="D130" s="168" t="s">
        <v>214</v>
      </c>
      <c r="E130" s="169">
        <v>4.08</v>
      </c>
      <c r="F130" s="170"/>
      <c r="G130" s="171">
        <f>ROUND(E130*F130,2)</f>
        <v>0</v>
      </c>
      <c r="H130" s="170"/>
      <c r="I130" s="171">
        <f>ROUND(E130*H130,2)</f>
        <v>0</v>
      </c>
      <c r="J130" s="170"/>
      <c r="K130" s="171">
        <f>ROUND(E130*J130,2)</f>
        <v>0</v>
      </c>
      <c r="L130" s="171">
        <v>21</v>
      </c>
      <c r="M130" s="171">
        <f>G130*(1+L130/100)</f>
        <v>0</v>
      </c>
      <c r="N130" s="169">
        <v>1.63</v>
      </c>
      <c r="O130" s="169">
        <f>ROUND(E130*N130,2)</f>
        <v>6.65</v>
      </c>
      <c r="P130" s="169">
        <v>0</v>
      </c>
      <c r="Q130" s="169">
        <f>ROUND(E130*P130,2)</f>
        <v>0</v>
      </c>
      <c r="R130" s="171" t="s">
        <v>329</v>
      </c>
      <c r="S130" s="171" t="s">
        <v>313</v>
      </c>
      <c r="T130" s="172" t="s">
        <v>313</v>
      </c>
      <c r="U130" s="157">
        <v>0.92</v>
      </c>
      <c r="V130" s="157">
        <f>ROUND(E130*U130,2)</f>
        <v>3.75</v>
      </c>
      <c r="W130" s="157"/>
      <c r="X130" s="157" t="s">
        <v>178</v>
      </c>
      <c r="Y130" s="157" t="s">
        <v>150</v>
      </c>
      <c r="Z130" s="147"/>
      <c r="AA130" s="147"/>
      <c r="AB130" s="147"/>
      <c r="AC130" s="147"/>
      <c r="AD130" s="147"/>
      <c r="AE130" s="147"/>
      <c r="AF130" s="147"/>
      <c r="AG130" s="147" t="s">
        <v>179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254" t="s">
        <v>330</v>
      </c>
      <c r="D131" s="255"/>
      <c r="E131" s="255"/>
      <c r="F131" s="255"/>
      <c r="G131" s="255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181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22.5" outlineLevel="1" x14ac:dyDescent="0.2">
      <c r="A132" s="166">
        <v>41</v>
      </c>
      <c r="B132" s="167" t="s">
        <v>331</v>
      </c>
      <c r="C132" s="182" t="s">
        <v>332</v>
      </c>
      <c r="D132" s="168" t="s">
        <v>196</v>
      </c>
      <c r="E132" s="169">
        <v>81.7</v>
      </c>
      <c r="F132" s="170"/>
      <c r="G132" s="171">
        <f>ROUND(E132*F132,2)</f>
        <v>0</v>
      </c>
      <c r="H132" s="170"/>
      <c r="I132" s="171">
        <f>ROUND(E132*H132,2)</f>
        <v>0</v>
      </c>
      <c r="J132" s="170"/>
      <c r="K132" s="171">
        <f>ROUND(E132*J132,2)</f>
        <v>0</v>
      </c>
      <c r="L132" s="171">
        <v>21</v>
      </c>
      <c r="M132" s="171">
        <f>G132*(1+L132/100)</f>
        <v>0</v>
      </c>
      <c r="N132" s="169">
        <v>0</v>
      </c>
      <c r="O132" s="169">
        <f>ROUND(E132*N132,2)</f>
        <v>0</v>
      </c>
      <c r="P132" s="169">
        <v>0</v>
      </c>
      <c r="Q132" s="169">
        <f>ROUND(E132*P132,2)</f>
        <v>0</v>
      </c>
      <c r="R132" s="171" t="s">
        <v>333</v>
      </c>
      <c r="S132" s="171" t="s">
        <v>147</v>
      </c>
      <c r="T132" s="172" t="s">
        <v>147</v>
      </c>
      <c r="U132" s="157">
        <v>5.1999999999999998E-2</v>
      </c>
      <c r="V132" s="157">
        <f>ROUND(E132*U132,2)</f>
        <v>4.25</v>
      </c>
      <c r="W132" s="157"/>
      <c r="X132" s="157" t="s">
        <v>178</v>
      </c>
      <c r="Y132" s="157" t="s">
        <v>150</v>
      </c>
      <c r="Z132" s="147"/>
      <c r="AA132" s="147"/>
      <c r="AB132" s="147"/>
      <c r="AC132" s="147"/>
      <c r="AD132" s="147"/>
      <c r="AE132" s="147"/>
      <c r="AF132" s="147"/>
      <c r="AG132" s="147" t="s">
        <v>179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189" t="s">
        <v>334</v>
      </c>
      <c r="D133" s="186"/>
      <c r="E133" s="187">
        <v>81.7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183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66">
        <v>42</v>
      </c>
      <c r="B134" s="167" t="s">
        <v>335</v>
      </c>
      <c r="C134" s="182" t="s">
        <v>336</v>
      </c>
      <c r="D134" s="168" t="s">
        <v>250</v>
      </c>
      <c r="E134" s="169">
        <v>147.06</v>
      </c>
      <c r="F134" s="170"/>
      <c r="G134" s="171">
        <f>ROUND(E134*F134,2)</f>
        <v>0</v>
      </c>
      <c r="H134" s="170"/>
      <c r="I134" s="171">
        <f>ROUND(E134*H134,2)</f>
        <v>0</v>
      </c>
      <c r="J134" s="170"/>
      <c r="K134" s="171">
        <f>ROUND(E134*J134,2)</f>
        <v>0</v>
      </c>
      <c r="L134" s="171">
        <v>21</v>
      </c>
      <c r="M134" s="171">
        <f>G134*(1+L134/100)</f>
        <v>0</v>
      </c>
      <c r="N134" s="169">
        <v>1.8000000000000001E-4</v>
      </c>
      <c r="O134" s="169">
        <f>ROUND(E134*N134,2)</f>
        <v>0.03</v>
      </c>
      <c r="P134" s="169">
        <v>0</v>
      </c>
      <c r="Q134" s="169">
        <f>ROUND(E134*P134,2)</f>
        <v>0</v>
      </c>
      <c r="R134" s="171" t="s">
        <v>329</v>
      </c>
      <c r="S134" s="171" t="s">
        <v>147</v>
      </c>
      <c r="T134" s="172" t="s">
        <v>147</v>
      </c>
      <c r="U134" s="157">
        <v>7.4999999999999997E-2</v>
      </c>
      <c r="V134" s="157">
        <f>ROUND(E134*U134,2)</f>
        <v>11.03</v>
      </c>
      <c r="W134" s="157"/>
      <c r="X134" s="157" t="s">
        <v>178</v>
      </c>
      <c r="Y134" s="157" t="s">
        <v>150</v>
      </c>
      <c r="Z134" s="147"/>
      <c r="AA134" s="147"/>
      <c r="AB134" s="147"/>
      <c r="AC134" s="147"/>
      <c r="AD134" s="147"/>
      <c r="AE134" s="147"/>
      <c r="AF134" s="147"/>
      <c r="AG134" s="147" t="s">
        <v>179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254" t="s">
        <v>337</v>
      </c>
      <c r="D135" s="255"/>
      <c r="E135" s="255"/>
      <c r="F135" s="255"/>
      <c r="G135" s="255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181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4"/>
      <c r="B136" s="155"/>
      <c r="C136" s="189" t="s">
        <v>338</v>
      </c>
      <c r="D136" s="186"/>
      <c r="E136" s="187">
        <v>147.06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183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2.5" outlineLevel="1" x14ac:dyDescent="0.2">
      <c r="A137" s="166">
        <v>43</v>
      </c>
      <c r="B137" s="167" t="s">
        <v>339</v>
      </c>
      <c r="C137" s="182" t="s">
        <v>340</v>
      </c>
      <c r="D137" s="168" t="s">
        <v>196</v>
      </c>
      <c r="E137" s="169">
        <v>84.150999999999996</v>
      </c>
      <c r="F137" s="170"/>
      <c r="G137" s="171">
        <f>ROUND(E137*F137,2)</f>
        <v>0</v>
      </c>
      <c r="H137" s="170"/>
      <c r="I137" s="171">
        <f>ROUND(E137*H137,2)</f>
        <v>0</v>
      </c>
      <c r="J137" s="170"/>
      <c r="K137" s="171">
        <f>ROUND(E137*J137,2)</f>
        <v>0</v>
      </c>
      <c r="L137" s="171">
        <v>21</v>
      </c>
      <c r="M137" s="171">
        <f>G137*(1+L137/100)</f>
        <v>0</v>
      </c>
      <c r="N137" s="169">
        <v>2.2000000000000001E-4</v>
      </c>
      <c r="O137" s="169">
        <f>ROUND(E137*N137,2)</f>
        <v>0.02</v>
      </c>
      <c r="P137" s="169">
        <v>0</v>
      </c>
      <c r="Q137" s="169">
        <f>ROUND(E137*P137,2)</f>
        <v>0</v>
      </c>
      <c r="R137" s="171" t="s">
        <v>207</v>
      </c>
      <c r="S137" s="171" t="s">
        <v>147</v>
      </c>
      <c r="T137" s="172" t="s">
        <v>147</v>
      </c>
      <c r="U137" s="157">
        <v>0</v>
      </c>
      <c r="V137" s="157">
        <f>ROUND(E137*U137,2)</f>
        <v>0</v>
      </c>
      <c r="W137" s="157"/>
      <c r="X137" s="157" t="s">
        <v>208</v>
      </c>
      <c r="Y137" s="157" t="s">
        <v>150</v>
      </c>
      <c r="Z137" s="147"/>
      <c r="AA137" s="147"/>
      <c r="AB137" s="147"/>
      <c r="AC137" s="147"/>
      <c r="AD137" s="147"/>
      <c r="AE137" s="147"/>
      <c r="AF137" s="147"/>
      <c r="AG137" s="147" t="s">
        <v>209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">
      <c r="A138" s="154"/>
      <c r="B138" s="155"/>
      <c r="C138" s="189" t="s">
        <v>341</v>
      </c>
      <c r="D138" s="186"/>
      <c r="E138" s="187">
        <v>84.150999999999996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183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2.5" outlineLevel="1" x14ac:dyDescent="0.2">
      <c r="A139" s="166">
        <v>44</v>
      </c>
      <c r="B139" s="167" t="s">
        <v>342</v>
      </c>
      <c r="C139" s="182" t="s">
        <v>343</v>
      </c>
      <c r="D139" s="168" t="s">
        <v>250</v>
      </c>
      <c r="E139" s="169">
        <v>147.06</v>
      </c>
      <c r="F139" s="170"/>
      <c r="G139" s="171">
        <f>ROUND(E139*F139,2)</f>
        <v>0</v>
      </c>
      <c r="H139" s="170"/>
      <c r="I139" s="171">
        <f>ROUND(E139*H139,2)</f>
        <v>0</v>
      </c>
      <c r="J139" s="170"/>
      <c r="K139" s="171">
        <f>ROUND(E139*J139,2)</f>
        <v>0</v>
      </c>
      <c r="L139" s="171">
        <v>21</v>
      </c>
      <c r="M139" s="171">
        <f>G139*(1+L139/100)</f>
        <v>0</v>
      </c>
      <c r="N139" s="169">
        <v>2.3000000000000001E-4</v>
      </c>
      <c r="O139" s="169">
        <f>ROUND(E139*N139,2)</f>
        <v>0.03</v>
      </c>
      <c r="P139" s="169">
        <v>0</v>
      </c>
      <c r="Q139" s="169">
        <f>ROUND(E139*P139,2)</f>
        <v>0</v>
      </c>
      <c r="R139" s="171" t="s">
        <v>207</v>
      </c>
      <c r="S139" s="171" t="s">
        <v>147</v>
      </c>
      <c r="T139" s="172" t="s">
        <v>147</v>
      </c>
      <c r="U139" s="157">
        <v>0</v>
      </c>
      <c r="V139" s="157">
        <f>ROUND(E139*U139,2)</f>
        <v>0</v>
      </c>
      <c r="W139" s="157"/>
      <c r="X139" s="157" t="s">
        <v>208</v>
      </c>
      <c r="Y139" s="157" t="s">
        <v>150</v>
      </c>
      <c r="Z139" s="147"/>
      <c r="AA139" s="147"/>
      <c r="AB139" s="147"/>
      <c r="AC139" s="147"/>
      <c r="AD139" s="147"/>
      <c r="AE139" s="147"/>
      <c r="AF139" s="147"/>
      <c r="AG139" s="147" t="s">
        <v>209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4"/>
      <c r="B140" s="155"/>
      <c r="C140" s="189" t="s">
        <v>344</v>
      </c>
      <c r="D140" s="186"/>
      <c r="E140" s="187">
        <v>147.06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183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">
      <c r="A141" s="154"/>
      <c r="B141" s="155"/>
      <c r="C141" s="189" t="s">
        <v>345</v>
      </c>
      <c r="D141" s="186"/>
      <c r="E141" s="187"/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183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x14ac:dyDescent="0.2">
      <c r="A142" s="159" t="s">
        <v>142</v>
      </c>
      <c r="B142" s="160" t="s">
        <v>91</v>
      </c>
      <c r="C142" s="180" t="s">
        <v>92</v>
      </c>
      <c r="D142" s="161"/>
      <c r="E142" s="162"/>
      <c r="F142" s="163"/>
      <c r="G142" s="163">
        <f>SUMIF(AG143:AG157,"&lt;&gt;NOR",G143:G157)</f>
        <v>0</v>
      </c>
      <c r="H142" s="163"/>
      <c r="I142" s="163">
        <f>SUM(I143:I157)</f>
        <v>0</v>
      </c>
      <c r="J142" s="163"/>
      <c r="K142" s="163">
        <f>SUM(K143:K157)</f>
        <v>0</v>
      </c>
      <c r="L142" s="163"/>
      <c r="M142" s="163">
        <f>SUM(M143:M157)</f>
        <v>0</v>
      </c>
      <c r="N142" s="162"/>
      <c r="O142" s="162">
        <f>SUM(O143:O157)</f>
        <v>112.85000000000001</v>
      </c>
      <c r="P142" s="162"/>
      <c r="Q142" s="162">
        <f>SUM(Q143:Q157)</f>
        <v>0</v>
      </c>
      <c r="R142" s="163"/>
      <c r="S142" s="163"/>
      <c r="T142" s="164"/>
      <c r="U142" s="158"/>
      <c r="V142" s="158">
        <f>SUM(V143:V157)</f>
        <v>119.16</v>
      </c>
      <c r="W142" s="158"/>
      <c r="X142" s="158"/>
      <c r="Y142" s="158"/>
      <c r="AG142" t="s">
        <v>143</v>
      </c>
    </row>
    <row r="143" spans="1:60" outlineLevel="1" x14ac:dyDescent="0.2">
      <c r="A143" s="166">
        <v>45</v>
      </c>
      <c r="B143" s="167" t="s">
        <v>346</v>
      </c>
      <c r="C143" s="182" t="s">
        <v>347</v>
      </c>
      <c r="D143" s="168" t="s">
        <v>214</v>
      </c>
      <c r="E143" s="169">
        <v>26.918399999999998</v>
      </c>
      <c r="F143" s="170"/>
      <c r="G143" s="171">
        <f>ROUND(E143*F143,2)</f>
        <v>0</v>
      </c>
      <c r="H143" s="170"/>
      <c r="I143" s="171">
        <f>ROUND(E143*H143,2)</f>
        <v>0</v>
      </c>
      <c r="J143" s="170"/>
      <c r="K143" s="171">
        <f>ROUND(E143*J143,2)</f>
        <v>0</v>
      </c>
      <c r="L143" s="171">
        <v>21</v>
      </c>
      <c r="M143" s="171">
        <f>G143*(1+L143/100)</f>
        <v>0</v>
      </c>
      <c r="N143" s="169">
        <v>1.8907700000000001</v>
      </c>
      <c r="O143" s="169">
        <f>ROUND(E143*N143,2)</f>
        <v>50.9</v>
      </c>
      <c r="P143" s="169">
        <v>0</v>
      </c>
      <c r="Q143" s="169">
        <f>ROUND(E143*P143,2)</f>
        <v>0</v>
      </c>
      <c r="R143" s="171" t="s">
        <v>333</v>
      </c>
      <c r="S143" s="171" t="s">
        <v>147</v>
      </c>
      <c r="T143" s="172" t="s">
        <v>147</v>
      </c>
      <c r="U143" s="157">
        <v>1.3169999999999999</v>
      </c>
      <c r="V143" s="157">
        <f>ROUND(E143*U143,2)</f>
        <v>35.450000000000003</v>
      </c>
      <c r="W143" s="157"/>
      <c r="X143" s="157" t="s">
        <v>178</v>
      </c>
      <c r="Y143" s="157" t="s">
        <v>150</v>
      </c>
      <c r="Z143" s="147"/>
      <c r="AA143" s="147"/>
      <c r="AB143" s="147"/>
      <c r="AC143" s="147"/>
      <c r="AD143" s="147"/>
      <c r="AE143" s="147"/>
      <c r="AF143" s="147"/>
      <c r="AG143" s="147" t="s">
        <v>179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">
      <c r="A144" s="154"/>
      <c r="B144" s="155"/>
      <c r="C144" s="254" t="s">
        <v>348</v>
      </c>
      <c r="D144" s="255"/>
      <c r="E144" s="255"/>
      <c r="F144" s="255"/>
      <c r="G144" s="255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181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">
      <c r="A145" s="154"/>
      <c r="B145" s="155"/>
      <c r="C145" s="189" t="s">
        <v>349</v>
      </c>
      <c r="D145" s="186"/>
      <c r="E145" s="187">
        <v>11.23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183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">
      <c r="A146" s="154"/>
      <c r="B146" s="155"/>
      <c r="C146" s="189" t="s">
        <v>350</v>
      </c>
      <c r="D146" s="186"/>
      <c r="E146" s="187">
        <v>15.69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183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.5" outlineLevel="1" x14ac:dyDescent="0.2">
      <c r="A147" s="166">
        <v>46</v>
      </c>
      <c r="B147" s="167" t="s">
        <v>351</v>
      </c>
      <c r="C147" s="182" t="s">
        <v>352</v>
      </c>
      <c r="D147" s="168" t="s">
        <v>214</v>
      </c>
      <c r="E147" s="169">
        <v>23.776</v>
      </c>
      <c r="F147" s="170"/>
      <c r="G147" s="171">
        <f>ROUND(E147*F147,2)</f>
        <v>0</v>
      </c>
      <c r="H147" s="170"/>
      <c r="I147" s="171">
        <f>ROUND(E147*H147,2)</f>
        <v>0</v>
      </c>
      <c r="J147" s="170"/>
      <c r="K147" s="171">
        <f>ROUND(E147*J147,2)</f>
        <v>0</v>
      </c>
      <c r="L147" s="171">
        <v>21</v>
      </c>
      <c r="M147" s="171">
        <f>G147*(1+L147/100)</f>
        <v>0</v>
      </c>
      <c r="N147" s="169">
        <v>2.5</v>
      </c>
      <c r="O147" s="169">
        <f>ROUND(E147*N147,2)</f>
        <v>59.44</v>
      </c>
      <c r="P147" s="169">
        <v>0</v>
      </c>
      <c r="Q147" s="169">
        <f>ROUND(E147*P147,2)</f>
        <v>0</v>
      </c>
      <c r="R147" s="171" t="s">
        <v>333</v>
      </c>
      <c r="S147" s="171" t="s">
        <v>147</v>
      </c>
      <c r="T147" s="172" t="s">
        <v>147</v>
      </c>
      <c r="U147" s="157">
        <v>1.4490000000000001</v>
      </c>
      <c r="V147" s="157">
        <f>ROUND(E147*U147,2)</f>
        <v>34.450000000000003</v>
      </c>
      <c r="W147" s="157"/>
      <c r="X147" s="157" t="s">
        <v>178</v>
      </c>
      <c r="Y147" s="157" t="s">
        <v>150</v>
      </c>
      <c r="Z147" s="147"/>
      <c r="AA147" s="147"/>
      <c r="AB147" s="147"/>
      <c r="AC147" s="147"/>
      <c r="AD147" s="147"/>
      <c r="AE147" s="147"/>
      <c r="AF147" s="147"/>
      <c r="AG147" s="147" t="s">
        <v>179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">
      <c r="A148" s="154"/>
      <c r="B148" s="155"/>
      <c r="C148" s="254" t="s">
        <v>353</v>
      </c>
      <c r="D148" s="255"/>
      <c r="E148" s="255"/>
      <c r="F148" s="255"/>
      <c r="G148" s="255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181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 x14ac:dyDescent="0.2">
      <c r="A149" s="154"/>
      <c r="B149" s="155"/>
      <c r="C149" s="189" t="s">
        <v>354</v>
      </c>
      <c r="D149" s="186"/>
      <c r="E149" s="187">
        <v>22.88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183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">
      <c r="A150" s="154"/>
      <c r="B150" s="155"/>
      <c r="C150" s="189" t="s">
        <v>355</v>
      </c>
      <c r="D150" s="186"/>
      <c r="E150" s="187">
        <v>0.9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183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2.5" outlineLevel="1" x14ac:dyDescent="0.2">
      <c r="A151" s="166">
        <v>47</v>
      </c>
      <c r="B151" s="167" t="s">
        <v>356</v>
      </c>
      <c r="C151" s="182" t="s">
        <v>357</v>
      </c>
      <c r="D151" s="168" t="s">
        <v>250</v>
      </c>
      <c r="E151" s="169">
        <v>35.08</v>
      </c>
      <c r="F151" s="170"/>
      <c r="G151" s="171">
        <f>ROUND(E151*F151,2)</f>
        <v>0</v>
      </c>
      <c r="H151" s="170"/>
      <c r="I151" s="171">
        <f>ROUND(E151*H151,2)</f>
        <v>0</v>
      </c>
      <c r="J151" s="170"/>
      <c r="K151" s="171">
        <f>ROUND(E151*J151,2)</f>
        <v>0</v>
      </c>
      <c r="L151" s="171">
        <v>21</v>
      </c>
      <c r="M151" s="171">
        <f>G151*(1+L151/100)</f>
        <v>0</v>
      </c>
      <c r="N151" s="169">
        <v>4.4099999999999999E-3</v>
      </c>
      <c r="O151" s="169">
        <f>ROUND(E151*N151,2)</f>
        <v>0.15</v>
      </c>
      <c r="P151" s="169">
        <v>0</v>
      </c>
      <c r="Q151" s="169">
        <f>ROUND(E151*P151,2)</f>
        <v>0</v>
      </c>
      <c r="R151" s="171" t="s">
        <v>333</v>
      </c>
      <c r="S151" s="171" t="s">
        <v>147</v>
      </c>
      <c r="T151" s="172" t="s">
        <v>147</v>
      </c>
      <c r="U151" s="157">
        <v>0.82099999999999995</v>
      </c>
      <c r="V151" s="157">
        <f>ROUND(E151*U151,2)</f>
        <v>28.8</v>
      </c>
      <c r="W151" s="157"/>
      <c r="X151" s="157" t="s">
        <v>178</v>
      </c>
      <c r="Y151" s="157" t="s">
        <v>150</v>
      </c>
      <c r="Z151" s="147"/>
      <c r="AA151" s="147"/>
      <c r="AB151" s="147"/>
      <c r="AC151" s="147"/>
      <c r="AD151" s="147"/>
      <c r="AE151" s="147"/>
      <c r="AF151" s="147"/>
      <c r="AG151" s="147" t="s">
        <v>179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 x14ac:dyDescent="0.2">
      <c r="A152" s="154"/>
      <c r="B152" s="155"/>
      <c r="C152" s="254" t="s">
        <v>348</v>
      </c>
      <c r="D152" s="255"/>
      <c r="E152" s="255"/>
      <c r="F152" s="255"/>
      <c r="G152" s="255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181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">
      <c r="A153" s="154"/>
      <c r="B153" s="155"/>
      <c r="C153" s="189" t="s">
        <v>358</v>
      </c>
      <c r="D153" s="186"/>
      <c r="E153" s="187">
        <v>32.68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183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4"/>
      <c r="B154" s="155"/>
      <c r="C154" s="189" t="s">
        <v>359</v>
      </c>
      <c r="D154" s="186"/>
      <c r="E154" s="187">
        <v>2.4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183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2.5" outlineLevel="1" x14ac:dyDescent="0.2">
      <c r="A155" s="166">
        <v>48</v>
      </c>
      <c r="B155" s="167" t="s">
        <v>360</v>
      </c>
      <c r="C155" s="182" t="s">
        <v>361</v>
      </c>
      <c r="D155" s="168" t="s">
        <v>196</v>
      </c>
      <c r="E155" s="169">
        <v>36.54</v>
      </c>
      <c r="F155" s="170"/>
      <c r="G155" s="171">
        <f>ROUND(E155*F155,2)</f>
        <v>0</v>
      </c>
      <c r="H155" s="170"/>
      <c r="I155" s="171">
        <f>ROUND(E155*H155,2)</f>
        <v>0</v>
      </c>
      <c r="J155" s="170"/>
      <c r="K155" s="171">
        <f>ROUND(E155*J155,2)</f>
        <v>0</v>
      </c>
      <c r="L155" s="171">
        <v>21</v>
      </c>
      <c r="M155" s="171">
        <f>G155*(1+L155/100)</f>
        <v>0</v>
      </c>
      <c r="N155" s="169">
        <v>6.4560000000000006E-2</v>
      </c>
      <c r="O155" s="169">
        <f>ROUND(E155*N155,2)</f>
        <v>2.36</v>
      </c>
      <c r="P155" s="169">
        <v>0</v>
      </c>
      <c r="Q155" s="169">
        <f>ROUND(E155*P155,2)</f>
        <v>0</v>
      </c>
      <c r="R155" s="171" t="s">
        <v>333</v>
      </c>
      <c r="S155" s="171" t="s">
        <v>147</v>
      </c>
      <c r="T155" s="172" t="s">
        <v>147</v>
      </c>
      <c r="U155" s="157">
        <v>0.56000000000000005</v>
      </c>
      <c r="V155" s="157">
        <f>ROUND(E155*U155,2)</f>
        <v>20.46</v>
      </c>
      <c r="W155" s="157"/>
      <c r="X155" s="157" t="s">
        <v>178</v>
      </c>
      <c r="Y155" s="157" t="s">
        <v>150</v>
      </c>
      <c r="Z155" s="147"/>
      <c r="AA155" s="147"/>
      <c r="AB155" s="147"/>
      <c r="AC155" s="147"/>
      <c r="AD155" s="147"/>
      <c r="AE155" s="147"/>
      <c r="AF155" s="147"/>
      <c r="AG155" s="147" t="s">
        <v>179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 x14ac:dyDescent="0.2">
      <c r="A156" s="154"/>
      <c r="B156" s="155"/>
      <c r="C156" s="254" t="s">
        <v>362</v>
      </c>
      <c r="D156" s="255"/>
      <c r="E156" s="255"/>
      <c r="F156" s="255"/>
      <c r="G156" s="255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181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">
      <c r="A157" s="154"/>
      <c r="B157" s="155"/>
      <c r="C157" s="189" t="s">
        <v>363</v>
      </c>
      <c r="D157" s="186"/>
      <c r="E157" s="187">
        <v>36.54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183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x14ac:dyDescent="0.2">
      <c r="A158" s="159" t="s">
        <v>142</v>
      </c>
      <c r="B158" s="160" t="s">
        <v>93</v>
      </c>
      <c r="C158" s="180" t="s">
        <v>94</v>
      </c>
      <c r="D158" s="161"/>
      <c r="E158" s="162"/>
      <c r="F158" s="163"/>
      <c r="G158" s="163">
        <f>SUMIF(AG159:AG160,"&lt;&gt;NOR",G159:G160)</f>
        <v>0</v>
      </c>
      <c r="H158" s="163"/>
      <c r="I158" s="163">
        <f>SUM(I159:I160)</f>
        <v>0</v>
      </c>
      <c r="J158" s="163"/>
      <c r="K158" s="163">
        <f>SUM(K159:K160)</f>
        <v>0</v>
      </c>
      <c r="L158" s="163"/>
      <c r="M158" s="163">
        <f>SUM(M159:M160)</f>
        <v>0</v>
      </c>
      <c r="N158" s="162"/>
      <c r="O158" s="162">
        <f>SUM(O159:O160)</f>
        <v>3.6</v>
      </c>
      <c r="P158" s="162"/>
      <c r="Q158" s="162">
        <f>SUM(Q159:Q160)</f>
        <v>0</v>
      </c>
      <c r="R158" s="163"/>
      <c r="S158" s="163"/>
      <c r="T158" s="164"/>
      <c r="U158" s="158"/>
      <c r="V158" s="158">
        <f>SUM(V159:V160)</f>
        <v>0</v>
      </c>
      <c r="W158" s="158"/>
      <c r="X158" s="158"/>
      <c r="Y158" s="158"/>
      <c r="AG158" t="s">
        <v>143</v>
      </c>
    </row>
    <row r="159" spans="1:60" outlineLevel="1" x14ac:dyDescent="0.2">
      <c r="A159" s="166">
        <v>49</v>
      </c>
      <c r="B159" s="167" t="s">
        <v>364</v>
      </c>
      <c r="C159" s="182" t="s">
        <v>365</v>
      </c>
      <c r="D159" s="168" t="s">
        <v>214</v>
      </c>
      <c r="E159" s="169">
        <v>3.6</v>
      </c>
      <c r="F159" s="170"/>
      <c r="G159" s="171">
        <f>ROUND(E159*F159,2)</f>
        <v>0</v>
      </c>
      <c r="H159" s="170"/>
      <c r="I159" s="171">
        <f>ROUND(E159*H159,2)</f>
        <v>0</v>
      </c>
      <c r="J159" s="170"/>
      <c r="K159" s="171">
        <f>ROUND(E159*J159,2)</f>
        <v>0</v>
      </c>
      <c r="L159" s="171">
        <v>21</v>
      </c>
      <c r="M159" s="171">
        <f>G159*(1+L159/100)</f>
        <v>0</v>
      </c>
      <c r="N159" s="169">
        <v>1</v>
      </c>
      <c r="O159" s="169">
        <f>ROUND(E159*N159,2)</f>
        <v>3.6</v>
      </c>
      <c r="P159" s="169">
        <v>0</v>
      </c>
      <c r="Q159" s="169">
        <f>ROUND(E159*P159,2)</f>
        <v>0</v>
      </c>
      <c r="R159" s="171"/>
      <c r="S159" s="171" t="s">
        <v>293</v>
      </c>
      <c r="T159" s="172" t="s">
        <v>148</v>
      </c>
      <c r="U159" s="157">
        <v>0</v>
      </c>
      <c r="V159" s="157">
        <f>ROUND(E159*U159,2)</f>
        <v>0</v>
      </c>
      <c r="W159" s="157"/>
      <c r="X159" s="157" t="s">
        <v>178</v>
      </c>
      <c r="Y159" s="157" t="s">
        <v>150</v>
      </c>
      <c r="Z159" s="147"/>
      <c r="AA159" s="147"/>
      <c r="AB159" s="147"/>
      <c r="AC159" s="147"/>
      <c r="AD159" s="147"/>
      <c r="AE159" s="147"/>
      <c r="AF159" s="147"/>
      <c r="AG159" s="147" t="s">
        <v>179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 x14ac:dyDescent="0.2">
      <c r="A160" s="154"/>
      <c r="B160" s="155"/>
      <c r="C160" s="189" t="s">
        <v>366</v>
      </c>
      <c r="D160" s="186"/>
      <c r="E160" s="187">
        <v>3.6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183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x14ac:dyDescent="0.2">
      <c r="A161" s="159" t="s">
        <v>142</v>
      </c>
      <c r="B161" s="160" t="s">
        <v>95</v>
      </c>
      <c r="C161" s="180" t="s">
        <v>96</v>
      </c>
      <c r="D161" s="161"/>
      <c r="E161" s="162"/>
      <c r="F161" s="163"/>
      <c r="G161" s="163">
        <f>SUMIF(AG162:AG171,"&lt;&gt;NOR",G162:G171)</f>
        <v>0</v>
      </c>
      <c r="H161" s="163"/>
      <c r="I161" s="163">
        <f>SUM(I162:I171)</f>
        <v>0</v>
      </c>
      <c r="J161" s="163"/>
      <c r="K161" s="163">
        <f>SUM(K162:K171)</f>
        <v>0</v>
      </c>
      <c r="L161" s="163"/>
      <c r="M161" s="163">
        <f>SUM(M162:M171)</f>
        <v>0</v>
      </c>
      <c r="N161" s="162"/>
      <c r="O161" s="162">
        <f>SUM(O162:O171)</f>
        <v>0</v>
      </c>
      <c r="P161" s="162"/>
      <c r="Q161" s="162">
        <f>SUM(Q162:Q171)</f>
        <v>17.75</v>
      </c>
      <c r="R161" s="163"/>
      <c r="S161" s="163"/>
      <c r="T161" s="164"/>
      <c r="U161" s="158"/>
      <c r="V161" s="158">
        <f>SUM(V162:V171)</f>
        <v>19.2</v>
      </c>
      <c r="W161" s="158"/>
      <c r="X161" s="158"/>
      <c r="Y161" s="158"/>
      <c r="AG161" t="s">
        <v>143</v>
      </c>
    </row>
    <row r="162" spans="1:60" ht="22.5" outlineLevel="1" x14ac:dyDescent="0.2">
      <c r="A162" s="166">
        <v>50</v>
      </c>
      <c r="B162" s="167" t="s">
        <v>367</v>
      </c>
      <c r="C162" s="182" t="s">
        <v>368</v>
      </c>
      <c r="D162" s="168" t="s">
        <v>250</v>
      </c>
      <c r="E162" s="169">
        <v>14.4</v>
      </c>
      <c r="F162" s="170"/>
      <c r="G162" s="171">
        <f>ROUND(E162*F162,2)</f>
        <v>0</v>
      </c>
      <c r="H162" s="170"/>
      <c r="I162" s="171">
        <f>ROUND(E162*H162,2)</f>
        <v>0</v>
      </c>
      <c r="J162" s="170"/>
      <c r="K162" s="171">
        <f>ROUND(E162*J162,2)</f>
        <v>0</v>
      </c>
      <c r="L162" s="171">
        <v>21</v>
      </c>
      <c r="M162" s="171">
        <f>G162*(1+L162/100)</f>
        <v>0</v>
      </c>
      <c r="N162" s="169">
        <v>0</v>
      </c>
      <c r="O162" s="169">
        <f>ROUND(E162*N162,2)</f>
        <v>0</v>
      </c>
      <c r="P162" s="169">
        <v>0.44</v>
      </c>
      <c r="Q162" s="169">
        <f>ROUND(E162*P162,2)</f>
        <v>6.34</v>
      </c>
      <c r="R162" s="171" t="s">
        <v>369</v>
      </c>
      <c r="S162" s="171" t="s">
        <v>147</v>
      </c>
      <c r="T162" s="172" t="s">
        <v>147</v>
      </c>
      <c r="U162" s="157">
        <v>0.376</v>
      </c>
      <c r="V162" s="157">
        <f>ROUND(E162*U162,2)</f>
        <v>5.41</v>
      </c>
      <c r="W162" s="157"/>
      <c r="X162" s="157" t="s">
        <v>178</v>
      </c>
      <c r="Y162" s="157" t="s">
        <v>150</v>
      </c>
      <c r="Z162" s="147"/>
      <c r="AA162" s="147"/>
      <c r="AB162" s="147"/>
      <c r="AC162" s="147"/>
      <c r="AD162" s="147"/>
      <c r="AE162" s="147"/>
      <c r="AF162" s="147"/>
      <c r="AG162" s="147" t="s">
        <v>179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">
      <c r="A163" s="154"/>
      <c r="B163" s="155"/>
      <c r="C163" s="189" t="s">
        <v>370</v>
      </c>
      <c r="D163" s="186"/>
      <c r="E163" s="187">
        <v>14.4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183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22.5" outlineLevel="1" x14ac:dyDescent="0.2">
      <c r="A164" s="173">
        <v>51</v>
      </c>
      <c r="B164" s="174" t="s">
        <v>371</v>
      </c>
      <c r="C164" s="181" t="s">
        <v>372</v>
      </c>
      <c r="D164" s="175" t="s">
        <v>250</v>
      </c>
      <c r="E164" s="176">
        <v>14.4</v>
      </c>
      <c r="F164" s="177"/>
      <c r="G164" s="178">
        <f>ROUND(E164*F164,2)</f>
        <v>0</v>
      </c>
      <c r="H164" s="177"/>
      <c r="I164" s="178">
        <f>ROUND(E164*H164,2)</f>
        <v>0</v>
      </c>
      <c r="J164" s="177"/>
      <c r="K164" s="178">
        <f>ROUND(E164*J164,2)</f>
        <v>0</v>
      </c>
      <c r="L164" s="178">
        <v>21</v>
      </c>
      <c r="M164" s="178">
        <f>G164*(1+L164/100)</f>
        <v>0</v>
      </c>
      <c r="N164" s="176">
        <v>0</v>
      </c>
      <c r="O164" s="176">
        <f>ROUND(E164*N164,2)</f>
        <v>0</v>
      </c>
      <c r="P164" s="176">
        <v>0.44</v>
      </c>
      <c r="Q164" s="176">
        <f>ROUND(E164*P164,2)</f>
        <v>6.34</v>
      </c>
      <c r="R164" s="178" t="s">
        <v>369</v>
      </c>
      <c r="S164" s="178" t="s">
        <v>147</v>
      </c>
      <c r="T164" s="179" t="s">
        <v>147</v>
      </c>
      <c r="U164" s="157">
        <v>0.63200000000000001</v>
      </c>
      <c r="V164" s="157">
        <f>ROUND(E164*U164,2)</f>
        <v>9.1</v>
      </c>
      <c r="W164" s="157"/>
      <c r="X164" s="157" t="s">
        <v>178</v>
      </c>
      <c r="Y164" s="157" t="s">
        <v>150</v>
      </c>
      <c r="Z164" s="147"/>
      <c r="AA164" s="147"/>
      <c r="AB164" s="147"/>
      <c r="AC164" s="147"/>
      <c r="AD164" s="147"/>
      <c r="AE164" s="147"/>
      <c r="AF164" s="147"/>
      <c r="AG164" s="147" t="s">
        <v>179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.5" outlineLevel="1" x14ac:dyDescent="0.2">
      <c r="A165" s="166">
        <v>52</v>
      </c>
      <c r="B165" s="167" t="s">
        <v>373</v>
      </c>
      <c r="C165" s="182" t="s">
        <v>374</v>
      </c>
      <c r="D165" s="168" t="s">
        <v>250</v>
      </c>
      <c r="E165" s="169">
        <v>14.4</v>
      </c>
      <c r="F165" s="170"/>
      <c r="G165" s="171">
        <f>ROUND(E165*F165,2)</f>
        <v>0</v>
      </c>
      <c r="H165" s="170"/>
      <c r="I165" s="171">
        <f>ROUND(E165*H165,2)</f>
        <v>0</v>
      </c>
      <c r="J165" s="170"/>
      <c r="K165" s="171">
        <f>ROUND(E165*J165,2)</f>
        <v>0</v>
      </c>
      <c r="L165" s="171">
        <v>21</v>
      </c>
      <c r="M165" s="171">
        <f>G165*(1+L165/100)</f>
        <v>0</v>
      </c>
      <c r="N165" s="169">
        <v>0</v>
      </c>
      <c r="O165" s="169">
        <f>ROUND(E165*N165,2)</f>
        <v>0</v>
      </c>
      <c r="P165" s="169">
        <v>0.35199999999999998</v>
      </c>
      <c r="Q165" s="169">
        <f>ROUND(E165*P165,2)</f>
        <v>5.07</v>
      </c>
      <c r="R165" s="171" t="s">
        <v>369</v>
      </c>
      <c r="S165" s="171" t="s">
        <v>147</v>
      </c>
      <c r="T165" s="172" t="s">
        <v>147</v>
      </c>
      <c r="U165" s="157">
        <v>0.32600000000000001</v>
      </c>
      <c r="V165" s="157">
        <f>ROUND(E165*U165,2)</f>
        <v>4.6900000000000004</v>
      </c>
      <c r="W165" s="157"/>
      <c r="X165" s="157" t="s">
        <v>178</v>
      </c>
      <c r="Y165" s="157" t="s">
        <v>150</v>
      </c>
      <c r="Z165" s="147"/>
      <c r="AA165" s="147"/>
      <c r="AB165" s="147"/>
      <c r="AC165" s="147"/>
      <c r="AD165" s="147"/>
      <c r="AE165" s="147"/>
      <c r="AF165" s="147"/>
      <c r="AG165" s="147" t="s">
        <v>179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">
      <c r="A166" s="154"/>
      <c r="B166" s="155"/>
      <c r="C166" s="189" t="s">
        <v>375</v>
      </c>
      <c r="D166" s="186"/>
      <c r="E166" s="187">
        <v>14.4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183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66">
        <v>53</v>
      </c>
      <c r="B167" s="167" t="s">
        <v>376</v>
      </c>
      <c r="C167" s="182" t="s">
        <v>377</v>
      </c>
      <c r="D167" s="168" t="s">
        <v>378</v>
      </c>
      <c r="E167" s="169">
        <v>6.84</v>
      </c>
      <c r="F167" s="170"/>
      <c r="G167" s="171">
        <f>ROUND(E167*F167,2)</f>
        <v>0</v>
      </c>
      <c r="H167" s="170"/>
      <c r="I167" s="171">
        <f>ROUND(E167*H167,2)</f>
        <v>0</v>
      </c>
      <c r="J167" s="170"/>
      <c r="K167" s="171">
        <f>ROUND(E167*J167,2)</f>
        <v>0</v>
      </c>
      <c r="L167" s="171">
        <v>21</v>
      </c>
      <c r="M167" s="171">
        <f>G167*(1+L167/100)</f>
        <v>0</v>
      </c>
      <c r="N167" s="169">
        <v>0</v>
      </c>
      <c r="O167" s="169">
        <f>ROUND(E167*N167,2)</f>
        <v>0</v>
      </c>
      <c r="P167" s="169">
        <v>0</v>
      </c>
      <c r="Q167" s="169">
        <f>ROUND(E167*P167,2)</f>
        <v>0</v>
      </c>
      <c r="R167" s="171"/>
      <c r="S167" s="171" t="s">
        <v>293</v>
      </c>
      <c r="T167" s="172" t="s">
        <v>148</v>
      </c>
      <c r="U167" s="157">
        <v>0</v>
      </c>
      <c r="V167" s="157">
        <f>ROUND(E167*U167,2)</f>
        <v>0</v>
      </c>
      <c r="W167" s="157"/>
      <c r="X167" s="157" t="s">
        <v>178</v>
      </c>
      <c r="Y167" s="157" t="s">
        <v>150</v>
      </c>
      <c r="Z167" s="147"/>
      <c r="AA167" s="147"/>
      <c r="AB167" s="147"/>
      <c r="AC167" s="147"/>
      <c r="AD167" s="147"/>
      <c r="AE167" s="147"/>
      <c r="AF167" s="147"/>
      <c r="AG167" s="147" t="s">
        <v>179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">
      <c r="A168" s="154"/>
      <c r="B168" s="155"/>
      <c r="C168" s="256" t="s">
        <v>379</v>
      </c>
      <c r="D168" s="257"/>
      <c r="E168" s="257"/>
      <c r="F168" s="257"/>
      <c r="G168" s="2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295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4"/>
      <c r="B169" s="155"/>
      <c r="C169" s="258" t="s">
        <v>296</v>
      </c>
      <c r="D169" s="259"/>
      <c r="E169" s="259"/>
      <c r="F169" s="259"/>
      <c r="G169" s="259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295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22.5" outlineLevel="3" x14ac:dyDescent="0.2">
      <c r="A170" s="154"/>
      <c r="B170" s="155"/>
      <c r="C170" s="258" t="s">
        <v>380</v>
      </c>
      <c r="D170" s="259"/>
      <c r="E170" s="259"/>
      <c r="F170" s="259"/>
      <c r="G170" s="259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295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88" t="str">
        <f>C170</f>
        <v>-veškeré poplatky provozovateli skládky, recyklační linky nebo jiného zařízení na zpracování nebo likvidaci odpadů související s převzetím, uložením, zpracováním nebo likvidací odpadu</v>
      </c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">
      <c r="A171" s="154"/>
      <c r="B171" s="155"/>
      <c r="C171" s="258" t="s">
        <v>381</v>
      </c>
      <c r="D171" s="259"/>
      <c r="E171" s="259"/>
      <c r="F171" s="259"/>
      <c r="G171" s="259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295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88" t="str">
        <f>C171</f>
        <v>- náklady spojené s dopravou odpadu z místa stavby na místo převzetí provozovatelem skládky, recyklační linky nebo likvidaci odpadů</v>
      </c>
      <c r="BB171" s="147"/>
      <c r="BC171" s="147"/>
      <c r="BD171" s="147"/>
      <c r="BE171" s="147"/>
      <c r="BF171" s="147"/>
      <c r="BG171" s="147"/>
      <c r="BH171" s="147"/>
    </row>
    <row r="172" spans="1:60" x14ac:dyDescent="0.2">
      <c r="A172" s="159" t="s">
        <v>142</v>
      </c>
      <c r="B172" s="160" t="s">
        <v>97</v>
      </c>
      <c r="C172" s="180" t="s">
        <v>98</v>
      </c>
      <c r="D172" s="161"/>
      <c r="E172" s="162"/>
      <c r="F172" s="163"/>
      <c r="G172" s="163">
        <f>SUMIF(AG173:AG181,"&lt;&gt;NOR",G173:G181)</f>
        <v>0</v>
      </c>
      <c r="H172" s="163"/>
      <c r="I172" s="163">
        <f>SUM(I173:I181)</f>
        <v>0</v>
      </c>
      <c r="J172" s="163"/>
      <c r="K172" s="163">
        <f>SUM(K173:K181)</f>
        <v>0</v>
      </c>
      <c r="L172" s="163"/>
      <c r="M172" s="163">
        <f>SUM(M173:M181)</f>
        <v>0</v>
      </c>
      <c r="N172" s="162"/>
      <c r="O172" s="162">
        <f>SUM(O173:O181)</f>
        <v>0</v>
      </c>
      <c r="P172" s="162"/>
      <c r="Q172" s="162">
        <f>SUM(Q173:Q181)</f>
        <v>6.33</v>
      </c>
      <c r="R172" s="163"/>
      <c r="S172" s="163"/>
      <c r="T172" s="164"/>
      <c r="U172" s="158"/>
      <c r="V172" s="158">
        <f>SUM(V173:V181)</f>
        <v>9.4300000000000015</v>
      </c>
      <c r="W172" s="158"/>
      <c r="X172" s="158"/>
      <c r="Y172" s="158"/>
      <c r="AG172" t="s">
        <v>143</v>
      </c>
    </row>
    <row r="173" spans="1:60" ht="22.5" outlineLevel="1" x14ac:dyDescent="0.2">
      <c r="A173" s="173">
        <v>54</v>
      </c>
      <c r="B173" s="174" t="s">
        <v>382</v>
      </c>
      <c r="C173" s="181" t="s">
        <v>383</v>
      </c>
      <c r="D173" s="175" t="s">
        <v>250</v>
      </c>
      <c r="E173" s="176">
        <v>14.4</v>
      </c>
      <c r="F173" s="177"/>
      <c r="G173" s="178">
        <f>ROUND(E173*F173,2)</f>
        <v>0</v>
      </c>
      <c r="H173" s="177"/>
      <c r="I173" s="178">
        <f>ROUND(E173*H173,2)</f>
        <v>0</v>
      </c>
      <c r="J173" s="177"/>
      <c r="K173" s="178">
        <f>ROUND(E173*J173,2)</f>
        <v>0</v>
      </c>
      <c r="L173" s="178">
        <v>21</v>
      </c>
      <c r="M173" s="178">
        <f>G173*(1+L173/100)</f>
        <v>0</v>
      </c>
      <c r="N173" s="176">
        <v>0</v>
      </c>
      <c r="O173" s="176">
        <f>ROUND(E173*N173,2)</f>
        <v>0</v>
      </c>
      <c r="P173" s="176">
        <v>0.11</v>
      </c>
      <c r="Q173" s="176">
        <f>ROUND(E173*P173,2)</f>
        <v>1.58</v>
      </c>
      <c r="R173" s="178" t="s">
        <v>369</v>
      </c>
      <c r="S173" s="178" t="s">
        <v>147</v>
      </c>
      <c r="T173" s="179" t="s">
        <v>147</v>
      </c>
      <c r="U173" s="157">
        <v>0.2</v>
      </c>
      <c r="V173" s="157">
        <f>ROUND(E173*U173,2)</f>
        <v>2.88</v>
      </c>
      <c r="W173" s="157"/>
      <c r="X173" s="157" t="s">
        <v>178</v>
      </c>
      <c r="Y173" s="157" t="s">
        <v>150</v>
      </c>
      <c r="Z173" s="147"/>
      <c r="AA173" s="147"/>
      <c r="AB173" s="147"/>
      <c r="AC173" s="147"/>
      <c r="AD173" s="147"/>
      <c r="AE173" s="147"/>
      <c r="AF173" s="147"/>
      <c r="AG173" s="147" t="s">
        <v>179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22.5" outlineLevel="1" x14ac:dyDescent="0.2">
      <c r="A174" s="173">
        <v>55</v>
      </c>
      <c r="B174" s="174" t="s">
        <v>384</v>
      </c>
      <c r="C174" s="181" t="s">
        <v>385</v>
      </c>
      <c r="D174" s="175" t="s">
        <v>250</v>
      </c>
      <c r="E174" s="176">
        <v>14.4</v>
      </c>
      <c r="F174" s="177"/>
      <c r="G174" s="178">
        <f>ROUND(E174*F174,2)</f>
        <v>0</v>
      </c>
      <c r="H174" s="177"/>
      <c r="I174" s="178">
        <f>ROUND(E174*H174,2)</f>
        <v>0</v>
      </c>
      <c r="J174" s="177"/>
      <c r="K174" s="178">
        <f>ROUND(E174*J174,2)</f>
        <v>0</v>
      </c>
      <c r="L174" s="178">
        <v>21</v>
      </c>
      <c r="M174" s="178">
        <f>G174*(1+L174/100)</f>
        <v>0</v>
      </c>
      <c r="N174" s="176">
        <v>0</v>
      </c>
      <c r="O174" s="176">
        <f>ROUND(E174*N174,2)</f>
        <v>0</v>
      </c>
      <c r="P174" s="176">
        <v>0.22</v>
      </c>
      <c r="Q174" s="176">
        <f>ROUND(E174*P174,2)</f>
        <v>3.17</v>
      </c>
      <c r="R174" s="178" t="s">
        <v>369</v>
      </c>
      <c r="S174" s="178" t="s">
        <v>147</v>
      </c>
      <c r="T174" s="179" t="s">
        <v>147</v>
      </c>
      <c r="U174" s="157">
        <v>0.375</v>
      </c>
      <c r="V174" s="157">
        <f>ROUND(E174*U174,2)</f>
        <v>5.4</v>
      </c>
      <c r="W174" s="157"/>
      <c r="X174" s="157" t="s">
        <v>178</v>
      </c>
      <c r="Y174" s="157" t="s">
        <v>150</v>
      </c>
      <c r="Z174" s="147"/>
      <c r="AA174" s="147"/>
      <c r="AB174" s="147"/>
      <c r="AC174" s="147"/>
      <c r="AD174" s="147"/>
      <c r="AE174" s="147"/>
      <c r="AF174" s="147"/>
      <c r="AG174" s="147" t="s">
        <v>179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ht="22.5" outlineLevel="1" x14ac:dyDescent="0.2">
      <c r="A175" s="166">
        <v>56</v>
      </c>
      <c r="B175" s="167" t="s">
        <v>386</v>
      </c>
      <c r="C175" s="182" t="s">
        <v>387</v>
      </c>
      <c r="D175" s="168" t="s">
        <v>250</v>
      </c>
      <c r="E175" s="169">
        <v>14.4</v>
      </c>
      <c r="F175" s="170"/>
      <c r="G175" s="171">
        <f>ROUND(E175*F175,2)</f>
        <v>0</v>
      </c>
      <c r="H175" s="170"/>
      <c r="I175" s="171">
        <f>ROUND(E175*H175,2)</f>
        <v>0</v>
      </c>
      <c r="J175" s="170"/>
      <c r="K175" s="171">
        <f>ROUND(E175*J175,2)</f>
        <v>0</v>
      </c>
      <c r="L175" s="171">
        <v>21</v>
      </c>
      <c r="M175" s="171">
        <f>G175*(1+L175/100)</f>
        <v>0</v>
      </c>
      <c r="N175" s="169">
        <v>0</v>
      </c>
      <c r="O175" s="169">
        <f>ROUND(E175*N175,2)</f>
        <v>0</v>
      </c>
      <c r="P175" s="169">
        <v>0.11</v>
      </c>
      <c r="Q175" s="169">
        <f>ROUND(E175*P175,2)</f>
        <v>1.58</v>
      </c>
      <c r="R175" s="171" t="s">
        <v>369</v>
      </c>
      <c r="S175" s="171" t="s">
        <v>147</v>
      </c>
      <c r="T175" s="172" t="s">
        <v>147</v>
      </c>
      <c r="U175" s="157">
        <v>0.08</v>
      </c>
      <c r="V175" s="157">
        <f>ROUND(E175*U175,2)</f>
        <v>1.1499999999999999</v>
      </c>
      <c r="W175" s="157"/>
      <c r="X175" s="157" t="s">
        <v>178</v>
      </c>
      <c r="Y175" s="157" t="s">
        <v>150</v>
      </c>
      <c r="Z175" s="147"/>
      <c r="AA175" s="147"/>
      <c r="AB175" s="147"/>
      <c r="AC175" s="147"/>
      <c r="AD175" s="147"/>
      <c r="AE175" s="147"/>
      <c r="AF175" s="147"/>
      <c r="AG175" s="147" t="s">
        <v>179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22.5" outlineLevel="2" x14ac:dyDescent="0.2">
      <c r="A176" s="154"/>
      <c r="B176" s="155"/>
      <c r="C176" s="254" t="s">
        <v>388</v>
      </c>
      <c r="D176" s="255"/>
      <c r="E176" s="255"/>
      <c r="F176" s="255"/>
      <c r="G176" s="255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181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88" t="str">
        <f>C176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66">
        <v>57</v>
      </c>
      <c r="B177" s="167" t="s">
        <v>389</v>
      </c>
      <c r="C177" s="182" t="s">
        <v>377</v>
      </c>
      <c r="D177" s="168" t="s">
        <v>378</v>
      </c>
      <c r="E177" s="169">
        <v>5.8608000000000002</v>
      </c>
      <c r="F177" s="170"/>
      <c r="G177" s="171">
        <f>ROUND(E177*F177,2)</f>
        <v>0</v>
      </c>
      <c r="H177" s="170"/>
      <c r="I177" s="171">
        <f>ROUND(E177*H177,2)</f>
        <v>0</v>
      </c>
      <c r="J177" s="170"/>
      <c r="K177" s="171">
        <f>ROUND(E177*J177,2)</f>
        <v>0</v>
      </c>
      <c r="L177" s="171">
        <v>21</v>
      </c>
      <c r="M177" s="171">
        <f>G177*(1+L177/100)</f>
        <v>0</v>
      </c>
      <c r="N177" s="169">
        <v>0</v>
      </c>
      <c r="O177" s="169">
        <f>ROUND(E177*N177,2)</f>
        <v>0</v>
      </c>
      <c r="P177" s="169">
        <v>0</v>
      </c>
      <c r="Q177" s="169">
        <f>ROUND(E177*P177,2)</f>
        <v>0</v>
      </c>
      <c r="R177" s="171"/>
      <c r="S177" s="171" t="s">
        <v>293</v>
      </c>
      <c r="T177" s="172" t="s">
        <v>148</v>
      </c>
      <c r="U177" s="157">
        <v>0</v>
      </c>
      <c r="V177" s="157">
        <f>ROUND(E177*U177,2)</f>
        <v>0</v>
      </c>
      <c r="W177" s="157"/>
      <c r="X177" s="157" t="s">
        <v>178</v>
      </c>
      <c r="Y177" s="157" t="s">
        <v>150</v>
      </c>
      <c r="Z177" s="147"/>
      <c r="AA177" s="147"/>
      <c r="AB177" s="147"/>
      <c r="AC177" s="147"/>
      <c r="AD177" s="147"/>
      <c r="AE177" s="147"/>
      <c r="AF177" s="147"/>
      <c r="AG177" s="147" t="s">
        <v>179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4"/>
      <c r="B178" s="155"/>
      <c r="C178" s="256" t="s">
        <v>390</v>
      </c>
      <c r="D178" s="257"/>
      <c r="E178" s="257"/>
      <c r="F178" s="257"/>
      <c r="G178" s="2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295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">
      <c r="A179" s="154"/>
      <c r="B179" s="155"/>
      <c r="C179" s="258" t="s">
        <v>296</v>
      </c>
      <c r="D179" s="259"/>
      <c r="E179" s="259"/>
      <c r="F179" s="259"/>
      <c r="G179" s="259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295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22.5" outlineLevel="3" x14ac:dyDescent="0.2">
      <c r="A180" s="154"/>
      <c r="B180" s="155"/>
      <c r="C180" s="258" t="s">
        <v>380</v>
      </c>
      <c r="D180" s="259"/>
      <c r="E180" s="259"/>
      <c r="F180" s="259"/>
      <c r="G180" s="259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295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88" t="str">
        <f>C180</f>
        <v>-veškeré poplatky provozovateli skládky, recyklační linky nebo jiného zařízení na zpracování nebo likvidaci odpadů související s převzetím, uložením, zpracováním nebo likvidací odpadu</v>
      </c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">
      <c r="A181" s="154"/>
      <c r="B181" s="155"/>
      <c r="C181" s="258" t="s">
        <v>381</v>
      </c>
      <c r="D181" s="259"/>
      <c r="E181" s="259"/>
      <c r="F181" s="259"/>
      <c r="G181" s="259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295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88" t="str">
        <f>C181</f>
        <v>- náklady spojené s dopravou odpadu z místa stavby na místo převzetí provozovatelem skládky, recyklační linky nebo likvidaci odpadů</v>
      </c>
      <c r="BB181" s="147"/>
      <c r="BC181" s="147"/>
      <c r="BD181" s="147"/>
      <c r="BE181" s="147"/>
      <c r="BF181" s="147"/>
      <c r="BG181" s="147"/>
      <c r="BH181" s="147"/>
    </row>
    <row r="182" spans="1:60" x14ac:dyDescent="0.2">
      <c r="A182" s="159" t="s">
        <v>142</v>
      </c>
      <c r="B182" s="160" t="s">
        <v>101</v>
      </c>
      <c r="C182" s="180" t="s">
        <v>102</v>
      </c>
      <c r="D182" s="161"/>
      <c r="E182" s="162"/>
      <c r="F182" s="163"/>
      <c r="G182" s="163">
        <f>SUMIF(AG183:AG211,"&lt;&gt;NOR",G183:G211)</f>
        <v>0</v>
      </c>
      <c r="H182" s="163"/>
      <c r="I182" s="163">
        <f>SUM(I183:I211)</f>
        <v>0</v>
      </c>
      <c r="J182" s="163"/>
      <c r="K182" s="163">
        <f>SUM(K183:K211)</f>
        <v>0</v>
      </c>
      <c r="L182" s="163"/>
      <c r="M182" s="163">
        <f>SUM(M183:M211)</f>
        <v>0</v>
      </c>
      <c r="N182" s="162"/>
      <c r="O182" s="162">
        <f>SUM(O183:O211)</f>
        <v>15.179999999999998</v>
      </c>
      <c r="P182" s="162"/>
      <c r="Q182" s="162">
        <f>SUM(Q183:Q211)</f>
        <v>0</v>
      </c>
      <c r="R182" s="163"/>
      <c r="S182" s="163"/>
      <c r="T182" s="164"/>
      <c r="U182" s="158"/>
      <c r="V182" s="158">
        <f>SUM(V183:V211)</f>
        <v>123.94</v>
      </c>
      <c r="W182" s="158"/>
      <c r="X182" s="158"/>
      <c r="Y182" s="158"/>
      <c r="AG182" t="s">
        <v>143</v>
      </c>
    </row>
    <row r="183" spans="1:60" outlineLevel="1" x14ac:dyDescent="0.2">
      <c r="A183" s="166">
        <v>58</v>
      </c>
      <c r="B183" s="167" t="s">
        <v>391</v>
      </c>
      <c r="C183" s="182" t="s">
        <v>392</v>
      </c>
      <c r="D183" s="168" t="s">
        <v>196</v>
      </c>
      <c r="E183" s="169">
        <v>58.5</v>
      </c>
      <c r="F183" s="170"/>
      <c r="G183" s="171">
        <f>ROUND(E183*F183,2)</f>
        <v>0</v>
      </c>
      <c r="H183" s="170"/>
      <c r="I183" s="171">
        <f>ROUND(E183*H183,2)</f>
        <v>0</v>
      </c>
      <c r="J183" s="170"/>
      <c r="K183" s="171">
        <f>ROUND(E183*J183,2)</f>
        <v>0</v>
      </c>
      <c r="L183" s="171">
        <v>21</v>
      </c>
      <c r="M183" s="171">
        <f>G183*(1+L183/100)</f>
        <v>0</v>
      </c>
      <c r="N183" s="169">
        <v>1.0000000000000001E-5</v>
      </c>
      <c r="O183" s="169">
        <f>ROUND(E183*N183,2)</f>
        <v>0</v>
      </c>
      <c r="P183" s="169">
        <v>0</v>
      </c>
      <c r="Q183" s="169">
        <f>ROUND(E183*P183,2)</f>
        <v>0</v>
      </c>
      <c r="R183" s="171" t="s">
        <v>333</v>
      </c>
      <c r="S183" s="171" t="s">
        <v>147</v>
      </c>
      <c r="T183" s="172" t="s">
        <v>147</v>
      </c>
      <c r="U183" s="157">
        <v>0.08</v>
      </c>
      <c r="V183" s="157">
        <f>ROUND(E183*U183,2)</f>
        <v>4.68</v>
      </c>
      <c r="W183" s="157"/>
      <c r="X183" s="157" t="s">
        <v>178</v>
      </c>
      <c r="Y183" s="157" t="s">
        <v>150</v>
      </c>
      <c r="Z183" s="147"/>
      <c r="AA183" s="147"/>
      <c r="AB183" s="147"/>
      <c r="AC183" s="147"/>
      <c r="AD183" s="147"/>
      <c r="AE183" s="147"/>
      <c r="AF183" s="147"/>
      <c r="AG183" s="147" t="s">
        <v>179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">
      <c r="A184" s="154"/>
      <c r="B184" s="155"/>
      <c r="C184" s="254" t="s">
        <v>393</v>
      </c>
      <c r="D184" s="255"/>
      <c r="E184" s="255"/>
      <c r="F184" s="255"/>
      <c r="G184" s="255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181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2" x14ac:dyDescent="0.2">
      <c r="A185" s="154"/>
      <c r="B185" s="155"/>
      <c r="C185" s="189" t="s">
        <v>394</v>
      </c>
      <c r="D185" s="186"/>
      <c r="E185" s="187">
        <v>23.5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183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3" x14ac:dyDescent="0.2">
      <c r="A186" s="154"/>
      <c r="B186" s="155"/>
      <c r="C186" s="189" t="s">
        <v>395</v>
      </c>
      <c r="D186" s="186"/>
      <c r="E186" s="187">
        <v>32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183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">
      <c r="A187" s="154"/>
      <c r="B187" s="155"/>
      <c r="C187" s="189" t="s">
        <v>396</v>
      </c>
      <c r="D187" s="186"/>
      <c r="E187" s="187">
        <v>3</v>
      </c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183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66">
        <v>59</v>
      </c>
      <c r="B188" s="167" t="s">
        <v>397</v>
      </c>
      <c r="C188" s="182" t="s">
        <v>398</v>
      </c>
      <c r="D188" s="168" t="s">
        <v>196</v>
      </c>
      <c r="E188" s="169">
        <v>10.0425</v>
      </c>
      <c r="F188" s="170"/>
      <c r="G188" s="171">
        <f>ROUND(E188*F188,2)</f>
        <v>0</v>
      </c>
      <c r="H188" s="170"/>
      <c r="I188" s="171">
        <f>ROUND(E188*H188,2)</f>
        <v>0</v>
      </c>
      <c r="J188" s="170"/>
      <c r="K188" s="171">
        <f>ROUND(E188*J188,2)</f>
        <v>0</v>
      </c>
      <c r="L188" s="171">
        <v>21</v>
      </c>
      <c r="M188" s="171">
        <f>G188*(1+L188/100)</f>
        <v>0</v>
      </c>
      <c r="N188" s="169">
        <v>0</v>
      </c>
      <c r="O188" s="169">
        <f>ROUND(E188*N188,2)</f>
        <v>0</v>
      </c>
      <c r="P188" s="169">
        <v>0</v>
      </c>
      <c r="Q188" s="169">
        <f>ROUND(E188*P188,2)</f>
        <v>0</v>
      </c>
      <c r="R188" s="171"/>
      <c r="S188" s="171" t="s">
        <v>293</v>
      </c>
      <c r="T188" s="172" t="s">
        <v>148</v>
      </c>
      <c r="U188" s="157">
        <v>0</v>
      </c>
      <c r="V188" s="157">
        <f>ROUND(E188*U188,2)</f>
        <v>0</v>
      </c>
      <c r="W188" s="157"/>
      <c r="X188" s="157" t="s">
        <v>178</v>
      </c>
      <c r="Y188" s="157" t="s">
        <v>150</v>
      </c>
      <c r="Z188" s="147"/>
      <c r="AA188" s="147"/>
      <c r="AB188" s="147"/>
      <c r="AC188" s="147"/>
      <c r="AD188" s="147"/>
      <c r="AE188" s="147"/>
      <c r="AF188" s="147"/>
      <c r="AG188" s="147" t="s">
        <v>179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2" x14ac:dyDescent="0.2">
      <c r="A189" s="154"/>
      <c r="B189" s="155"/>
      <c r="C189" s="256" t="s">
        <v>399</v>
      </c>
      <c r="D189" s="257"/>
      <c r="E189" s="257"/>
      <c r="F189" s="257"/>
      <c r="G189" s="2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295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">
      <c r="A190" s="154"/>
      <c r="B190" s="155"/>
      <c r="C190" s="189" t="s">
        <v>400</v>
      </c>
      <c r="D190" s="186"/>
      <c r="E190" s="187">
        <v>10.039999999999999</v>
      </c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183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22.5" outlineLevel="1" x14ac:dyDescent="0.2">
      <c r="A191" s="166">
        <v>60</v>
      </c>
      <c r="B191" s="167" t="s">
        <v>401</v>
      </c>
      <c r="C191" s="182" t="s">
        <v>402</v>
      </c>
      <c r="D191" s="168" t="s">
        <v>196</v>
      </c>
      <c r="E191" s="169">
        <v>62.4</v>
      </c>
      <c r="F191" s="170"/>
      <c r="G191" s="171">
        <f>ROUND(E191*F191,2)</f>
        <v>0</v>
      </c>
      <c r="H191" s="170"/>
      <c r="I191" s="171">
        <f>ROUND(E191*H191,2)</f>
        <v>0</v>
      </c>
      <c r="J191" s="170"/>
      <c r="K191" s="171">
        <f>ROUND(E191*J191,2)</f>
        <v>0</v>
      </c>
      <c r="L191" s="171">
        <v>21</v>
      </c>
      <c r="M191" s="171">
        <f>G191*(1+L191/100)</f>
        <v>0</v>
      </c>
      <c r="N191" s="169">
        <v>0.1381</v>
      </c>
      <c r="O191" s="169">
        <f>ROUND(E191*N191,2)</f>
        <v>8.6199999999999992</v>
      </c>
      <c r="P191" s="169">
        <v>0</v>
      </c>
      <c r="Q191" s="169">
        <f>ROUND(E191*P191,2)</f>
        <v>0</v>
      </c>
      <c r="R191" s="171" t="s">
        <v>333</v>
      </c>
      <c r="S191" s="171" t="s">
        <v>147</v>
      </c>
      <c r="T191" s="172" t="s">
        <v>147</v>
      </c>
      <c r="U191" s="157">
        <v>1.032</v>
      </c>
      <c r="V191" s="157">
        <f>ROUND(E191*U191,2)</f>
        <v>64.400000000000006</v>
      </c>
      <c r="W191" s="157"/>
      <c r="X191" s="157" t="s">
        <v>178</v>
      </c>
      <c r="Y191" s="157" t="s">
        <v>150</v>
      </c>
      <c r="Z191" s="147"/>
      <c r="AA191" s="147"/>
      <c r="AB191" s="147"/>
      <c r="AC191" s="147"/>
      <c r="AD191" s="147"/>
      <c r="AE191" s="147"/>
      <c r="AF191" s="147"/>
      <c r="AG191" s="147" t="s">
        <v>179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2" x14ac:dyDescent="0.2">
      <c r="A192" s="154"/>
      <c r="B192" s="155"/>
      <c r="C192" s="254" t="s">
        <v>403</v>
      </c>
      <c r="D192" s="255"/>
      <c r="E192" s="255"/>
      <c r="F192" s="255"/>
      <c r="G192" s="255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181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2" x14ac:dyDescent="0.2">
      <c r="A193" s="154"/>
      <c r="B193" s="155"/>
      <c r="C193" s="258" t="s">
        <v>404</v>
      </c>
      <c r="D193" s="259"/>
      <c r="E193" s="259"/>
      <c r="F193" s="259"/>
      <c r="G193" s="259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295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 x14ac:dyDescent="0.2">
      <c r="A194" s="154"/>
      <c r="B194" s="155"/>
      <c r="C194" s="189" t="s">
        <v>405</v>
      </c>
      <c r="D194" s="186"/>
      <c r="E194" s="187">
        <v>62.4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183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22.5" outlineLevel="1" x14ac:dyDescent="0.2">
      <c r="A195" s="166">
        <v>61</v>
      </c>
      <c r="B195" s="167" t="s">
        <v>406</v>
      </c>
      <c r="C195" s="182" t="s">
        <v>407</v>
      </c>
      <c r="D195" s="168" t="s">
        <v>196</v>
      </c>
      <c r="E195" s="169">
        <v>19.3</v>
      </c>
      <c r="F195" s="170"/>
      <c r="G195" s="171">
        <f>ROUND(E195*F195,2)</f>
        <v>0</v>
      </c>
      <c r="H195" s="170"/>
      <c r="I195" s="171">
        <f>ROUND(E195*H195,2)</f>
        <v>0</v>
      </c>
      <c r="J195" s="170"/>
      <c r="K195" s="171">
        <f>ROUND(E195*J195,2)</f>
        <v>0</v>
      </c>
      <c r="L195" s="171">
        <v>21</v>
      </c>
      <c r="M195" s="171">
        <f>G195*(1+L195/100)</f>
        <v>0</v>
      </c>
      <c r="N195" s="169">
        <v>0.23354</v>
      </c>
      <c r="O195" s="169">
        <f>ROUND(E195*N195,2)</f>
        <v>4.51</v>
      </c>
      <c r="P195" s="169">
        <v>0</v>
      </c>
      <c r="Q195" s="169">
        <f>ROUND(E195*P195,2)</f>
        <v>0</v>
      </c>
      <c r="R195" s="171" t="s">
        <v>333</v>
      </c>
      <c r="S195" s="171" t="s">
        <v>147</v>
      </c>
      <c r="T195" s="172" t="s">
        <v>147</v>
      </c>
      <c r="U195" s="157">
        <v>1.5660000000000001</v>
      </c>
      <c r="V195" s="157">
        <f>ROUND(E195*U195,2)</f>
        <v>30.22</v>
      </c>
      <c r="W195" s="157"/>
      <c r="X195" s="157" t="s">
        <v>178</v>
      </c>
      <c r="Y195" s="157" t="s">
        <v>150</v>
      </c>
      <c r="Z195" s="147"/>
      <c r="AA195" s="147"/>
      <c r="AB195" s="147"/>
      <c r="AC195" s="147"/>
      <c r="AD195" s="147"/>
      <c r="AE195" s="147"/>
      <c r="AF195" s="147"/>
      <c r="AG195" s="147" t="s">
        <v>179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2" x14ac:dyDescent="0.2">
      <c r="A196" s="154"/>
      <c r="B196" s="155"/>
      <c r="C196" s="254" t="s">
        <v>403</v>
      </c>
      <c r="D196" s="255"/>
      <c r="E196" s="255"/>
      <c r="F196" s="255"/>
      <c r="G196" s="255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181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2" x14ac:dyDescent="0.2">
      <c r="A197" s="154"/>
      <c r="B197" s="155"/>
      <c r="C197" s="258" t="s">
        <v>404</v>
      </c>
      <c r="D197" s="259"/>
      <c r="E197" s="259"/>
      <c r="F197" s="259"/>
      <c r="G197" s="259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295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2" x14ac:dyDescent="0.2">
      <c r="A198" s="154"/>
      <c r="B198" s="155"/>
      <c r="C198" s="189" t="s">
        <v>408</v>
      </c>
      <c r="D198" s="186"/>
      <c r="E198" s="187">
        <v>19.3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183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ht="22.5" outlineLevel="1" x14ac:dyDescent="0.2">
      <c r="A199" s="166">
        <v>62</v>
      </c>
      <c r="B199" s="167" t="s">
        <v>409</v>
      </c>
      <c r="C199" s="182" t="s">
        <v>410</v>
      </c>
      <c r="D199" s="168" t="s">
        <v>206</v>
      </c>
      <c r="E199" s="169">
        <v>13</v>
      </c>
      <c r="F199" s="170"/>
      <c r="G199" s="171">
        <f>ROUND(E199*F199,2)</f>
        <v>0</v>
      </c>
      <c r="H199" s="170"/>
      <c r="I199" s="171">
        <f>ROUND(E199*H199,2)</f>
        <v>0</v>
      </c>
      <c r="J199" s="170"/>
      <c r="K199" s="171">
        <f>ROUND(E199*J199,2)</f>
        <v>0</v>
      </c>
      <c r="L199" s="171">
        <v>21</v>
      </c>
      <c r="M199" s="171">
        <f>G199*(1+L199/100)</f>
        <v>0</v>
      </c>
      <c r="N199" s="169">
        <v>0.14726</v>
      </c>
      <c r="O199" s="169">
        <f>ROUND(E199*N199,2)</f>
        <v>1.91</v>
      </c>
      <c r="P199" s="169">
        <v>0</v>
      </c>
      <c r="Q199" s="169">
        <f>ROUND(E199*P199,2)</f>
        <v>0</v>
      </c>
      <c r="R199" s="171" t="s">
        <v>333</v>
      </c>
      <c r="S199" s="171" t="s">
        <v>147</v>
      </c>
      <c r="T199" s="172" t="s">
        <v>147</v>
      </c>
      <c r="U199" s="157">
        <v>0.88600000000000001</v>
      </c>
      <c r="V199" s="157">
        <f>ROUND(E199*U199,2)</f>
        <v>11.52</v>
      </c>
      <c r="W199" s="157"/>
      <c r="X199" s="157" t="s">
        <v>178</v>
      </c>
      <c r="Y199" s="157" t="s">
        <v>150</v>
      </c>
      <c r="Z199" s="147"/>
      <c r="AA199" s="147"/>
      <c r="AB199" s="147"/>
      <c r="AC199" s="147"/>
      <c r="AD199" s="147"/>
      <c r="AE199" s="147"/>
      <c r="AF199" s="147"/>
      <c r="AG199" s="147" t="s">
        <v>179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2" x14ac:dyDescent="0.2">
      <c r="A200" s="154"/>
      <c r="B200" s="155"/>
      <c r="C200" s="254" t="s">
        <v>411</v>
      </c>
      <c r="D200" s="255"/>
      <c r="E200" s="255"/>
      <c r="F200" s="255"/>
      <c r="G200" s="255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181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2" x14ac:dyDescent="0.2">
      <c r="A201" s="154"/>
      <c r="B201" s="155"/>
      <c r="C201" s="258" t="s">
        <v>404</v>
      </c>
      <c r="D201" s="259"/>
      <c r="E201" s="259"/>
      <c r="F201" s="259"/>
      <c r="G201" s="259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295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66">
        <v>63</v>
      </c>
      <c r="B202" s="167" t="s">
        <v>412</v>
      </c>
      <c r="C202" s="182" t="s">
        <v>413</v>
      </c>
      <c r="D202" s="168" t="s">
        <v>206</v>
      </c>
      <c r="E202" s="169">
        <v>13</v>
      </c>
      <c r="F202" s="170"/>
      <c r="G202" s="171">
        <f>ROUND(E202*F202,2)</f>
        <v>0</v>
      </c>
      <c r="H202" s="170"/>
      <c r="I202" s="171">
        <f>ROUND(E202*H202,2)</f>
        <v>0</v>
      </c>
      <c r="J202" s="170"/>
      <c r="K202" s="171">
        <f>ROUND(E202*J202,2)</f>
        <v>0</v>
      </c>
      <c r="L202" s="171">
        <v>21</v>
      </c>
      <c r="M202" s="171">
        <f>G202*(1+L202/100)</f>
        <v>0</v>
      </c>
      <c r="N202" s="169">
        <v>3.0000000000000001E-5</v>
      </c>
      <c r="O202" s="169">
        <f>ROUND(E202*N202,2)</f>
        <v>0</v>
      </c>
      <c r="P202" s="169">
        <v>0</v>
      </c>
      <c r="Q202" s="169">
        <f>ROUND(E202*P202,2)</f>
        <v>0</v>
      </c>
      <c r="R202" s="171" t="s">
        <v>333</v>
      </c>
      <c r="S202" s="171" t="s">
        <v>147</v>
      </c>
      <c r="T202" s="172" t="s">
        <v>147</v>
      </c>
      <c r="U202" s="157">
        <v>0.249</v>
      </c>
      <c r="V202" s="157">
        <f>ROUND(E202*U202,2)</f>
        <v>3.24</v>
      </c>
      <c r="W202" s="157"/>
      <c r="X202" s="157" t="s">
        <v>178</v>
      </c>
      <c r="Y202" s="157" t="s">
        <v>150</v>
      </c>
      <c r="Z202" s="147"/>
      <c r="AA202" s="147"/>
      <c r="AB202" s="147"/>
      <c r="AC202" s="147"/>
      <c r="AD202" s="147"/>
      <c r="AE202" s="147"/>
      <c r="AF202" s="147"/>
      <c r="AG202" s="147" t="s">
        <v>179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2" x14ac:dyDescent="0.2">
      <c r="A203" s="154"/>
      <c r="B203" s="155"/>
      <c r="C203" s="254" t="s">
        <v>411</v>
      </c>
      <c r="D203" s="255"/>
      <c r="E203" s="255"/>
      <c r="F203" s="255"/>
      <c r="G203" s="255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181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22.5" outlineLevel="1" x14ac:dyDescent="0.2">
      <c r="A204" s="166">
        <v>64</v>
      </c>
      <c r="B204" s="167" t="s">
        <v>414</v>
      </c>
      <c r="C204" s="182" t="s">
        <v>415</v>
      </c>
      <c r="D204" s="168" t="s">
        <v>206</v>
      </c>
      <c r="E204" s="169">
        <v>26</v>
      </c>
      <c r="F204" s="170"/>
      <c r="G204" s="171">
        <f>ROUND(E204*F204,2)</f>
        <v>0</v>
      </c>
      <c r="H204" s="170"/>
      <c r="I204" s="171">
        <f>ROUND(E204*H204,2)</f>
        <v>0</v>
      </c>
      <c r="J204" s="170"/>
      <c r="K204" s="171">
        <f>ROUND(E204*J204,2)</f>
        <v>0</v>
      </c>
      <c r="L204" s="171">
        <v>21</v>
      </c>
      <c r="M204" s="171">
        <f>G204*(1+L204/100)</f>
        <v>0</v>
      </c>
      <c r="N204" s="169">
        <v>2.0000000000000002E-5</v>
      </c>
      <c r="O204" s="169">
        <f>ROUND(E204*N204,2)</f>
        <v>0</v>
      </c>
      <c r="P204" s="169">
        <v>0</v>
      </c>
      <c r="Q204" s="169">
        <f>ROUND(E204*P204,2)</f>
        <v>0</v>
      </c>
      <c r="R204" s="171" t="s">
        <v>333</v>
      </c>
      <c r="S204" s="171" t="s">
        <v>147</v>
      </c>
      <c r="T204" s="172" t="s">
        <v>147</v>
      </c>
      <c r="U204" s="157">
        <v>0.20599999999999999</v>
      </c>
      <c r="V204" s="157">
        <f>ROUND(E204*U204,2)</f>
        <v>5.36</v>
      </c>
      <c r="W204" s="157"/>
      <c r="X204" s="157" t="s">
        <v>178</v>
      </c>
      <c r="Y204" s="157" t="s">
        <v>150</v>
      </c>
      <c r="Z204" s="147"/>
      <c r="AA204" s="147"/>
      <c r="AB204" s="147"/>
      <c r="AC204" s="147"/>
      <c r="AD204" s="147"/>
      <c r="AE204" s="147"/>
      <c r="AF204" s="147"/>
      <c r="AG204" s="147" t="s">
        <v>179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2" x14ac:dyDescent="0.2">
      <c r="A205" s="154"/>
      <c r="B205" s="155"/>
      <c r="C205" s="254" t="s">
        <v>348</v>
      </c>
      <c r="D205" s="255"/>
      <c r="E205" s="255"/>
      <c r="F205" s="255"/>
      <c r="G205" s="255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181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ht="22.5" outlineLevel="1" x14ac:dyDescent="0.2">
      <c r="A206" s="166">
        <v>65</v>
      </c>
      <c r="B206" s="167" t="s">
        <v>416</v>
      </c>
      <c r="C206" s="182" t="s">
        <v>417</v>
      </c>
      <c r="D206" s="168" t="s">
        <v>206</v>
      </c>
      <c r="E206" s="169">
        <v>26</v>
      </c>
      <c r="F206" s="170"/>
      <c r="G206" s="171">
        <f>ROUND(E206*F206,2)</f>
        <v>0</v>
      </c>
      <c r="H206" s="170"/>
      <c r="I206" s="171">
        <f>ROUND(E206*H206,2)</f>
        <v>0</v>
      </c>
      <c r="J206" s="170"/>
      <c r="K206" s="171">
        <f>ROUND(E206*J206,2)</f>
        <v>0</v>
      </c>
      <c r="L206" s="171">
        <v>21</v>
      </c>
      <c r="M206" s="171">
        <f>G206*(1+L206/100)</f>
        <v>0</v>
      </c>
      <c r="N206" s="169">
        <v>1.1999999999999999E-3</v>
      </c>
      <c r="O206" s="169">
        <f>ROUND(E206*N206,2)</f>
        <v>0.03</v>
      </c>
      <c r="P206" s="169">
        <v>0</v>
      </c>
      <c r="Q206" s="169">
        <f>ROUND(E206*P206,2)</f>
        <v>0</v>
      </c>
      <c r="R206" s="171" t="s">
        <v>207</v>
      </c>
      <c r="S206" s="171" t="s">
        <v>147</v>
      </c>
      <c r="T206" s="172" t="s">
        <v>147</v>
      </c>
      <c r="U206" s="157">
        <v>0</v>
      </c>
      <c r="V206" s="157">
        <f>ROUND(E206*U206,2)</f>
        <v>0</v>
      </c>
      <c r="W206" s="157"/>
      <c r="X206" s="157" t="s">
        <v>208</v>
      </c>
      <c r="Y206" s="157" t="s">
        <v>150</v>
      </c>
      <c r="Z206" s="147"/>
      <c r="AA206" s="147"/>
      <c r="AB206" s="147"/>
      <c r="AC206" s="147"/>
      <c r="AD206" s="147"/>
      <c r="AE206" s="147"/>
      <c r="AF206" s="147"/>
      <c r="AG206" s="147" t="s">
        <v>209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2" x14ac:dyDescent="0.2">
      <c r="A207" s="154"/>
      <c r="B207" s="155"/>
      <c r="C207" s="256" t="s">
        <v>399</v>
      </c>
      <c r="D207" s="257"/>
      <c r="E207" s="257"/>
      <c r="F207" s="257"/>
      <c r="G207" s="2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295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22.5" outlineLevel="1" x14ac:dyDescent="0.2">
      <c r="A208" s="166">
        <v>66</v>
      </c>
      <c r="B208" s="167" t="s">
        <v>418</v>
      </c>
      <c r="C208" s="182" t="s">
        <v>419</v>
      </c>
      <c r="D208" s="168" t="s">
        <v>206</v>
      </c>
      <c r="E208" s="169">
        <v>2</v>
      </c>
      <c r="F208" s="170"/>
      <c r="G208" s="171">
        <f>ROUND(E208*F208,2)</f>
        <v>0</v>
      </c>
      <c r="H208" s="170"/>
      <c r="I208" s="171">
        <f>ROUND(E208*H208,2)</f>
        <v>0</v>
      </c>
      <c r="J208" s="170"/>
      <c r="K208" s="171">
        <f>ROUND(E208*J208,2)</f>
        <v>0</v>
      </c>
      <c r="L208" s="171">
        <v>21</v>
      </c>
      <c r="M208" s="171">
        <f>G208*(1+L208/100)</f>
        <v>0</v>
      </c>
      <c r="N208" s="169">
        <v>0</v>
      </c>
      <c r="O208" s="169">
        <f>ROUND(E208*N208,2)</f>
        <v>0</v>
      </c>
      <c r="P208" s="169">
        <v>0</v>
      </c>
      <c r="Q208" s="169">
        <f>ROUND(E208*P208,2)</f>
        <v>0</v>
      </c>
      <c r="R208" s="171"/>
      <c r="S208" s="171" t="s">
        <v>293</v>
      </c>
      <c r="T208" s="172" t="s">
        <v>148</v>
      </c>
      <c r="U208" s="157">
        <v>0.65</v>
      </c>
      <c r="V208" s="157">
        <f>ROUND(E208*U208,2)</f>
        <v>1.3</v>
      </c>
      <c r="W208" s="157"/>
      <c r="X208" s="157" t="s">
        <v>178</v>
      </c>
      <c r="Y208" s="157" t="s">
        <v>150</v>
      </c>
      <c r="Z208" s="147"/>
      <c r="AA208" s="147"/>
      <c r="AB208" s="147"/>
      <c r="AC208" s="147"/>
      <c r="AD208" s="147"/>
      <c r="AE208" s="147"/>
      <c r="AF208" s="147"/>
      <c r="AG208" s="147" t="s">
        <v>179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2" x14ac:dyDescent="0.2">
      <c r="A209" s="154"/>
      <c r="B209" s="155"/>
      <c r="C209" s="256" t="s">
        <v>420</v>
      </c>
      <c r="D209" s="257"/>
      <c r="E209" s="257"/>
      <c r="F209" s="257"/>
      <c r="G209" s="2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295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73">
        <v>67</v>
      </c>
      <c r="B210" s="174" t="s">
        <v>421</v>
      </c>
      <c r="C210" s="181" t="s">
        <v>422</v>
      </c>
      <c r="D210" s="175" t="s">
        <v>423</v>
      </c>
      <c r="E210" s="176">
        <v>6</v>
      </c>
      <c r="F210" s="177"/>
      <c r="G210" s="178">
        <f>ROUND(E210*F210,2)</f>
        <v>0</v>
      </c>
      <c r="H210" s="177"/>
      <c r="I210" s="178">
        <f>ROUND(E210*H210,2)</f>
        <v>0</v>
      </c>
      <c r="J210" s="177"/>
      <c r="K210" s="178">
        <f>ROUND(E210*J210,2)</f>
        <v>0</v>
      </c>
      <c r="L210" s="178">
        <v>21</v>
      </c>
      <c r="M210" s="178">
        <f>G210*(1+L210/100)</f>
        <v>0</v>
      </c>
      <c r="N210" s="176">
        <v>0</v>
      </c>
      <c r="O210" s="176">
        <f>ROUND(E210*N210,2)</f>
        <v>0</v>
      </c>
      <c r="P210" s="176">
        <v>0</v>
      </c>
      <c r="Q210" s="176">
        <f>ROUND(E210*P210,2)</f>
        <v>0</v>
      </c>
      <c r="R210" s="178"/>
      <c r="S210" s="178" t="s">
        <v>293</v>
      </c>
      <c r="T210" s="179" t="s">
        <v>148</v>
      </c>
      <c r="U210" s="157">
        <v>0</v>
      </c>
      <c r="V210" s="157">
        <f>ROUND(E210*U210,2)</f>
        <v>0</v>
      </c>
      <c r="W210" s="157"/>
      <c r="X210" s="157" t="s">
        <v>178</v>
      </c>
      <c r="Y210" s="157" t="s">
        <v>150</v>
      </c>
      <c r="Z210" s="147"/>
      <c r="AA210" s="147"/>
      <c r="AB210" s="147"/>
      <c r="AC210" s="147"/>
      <c r="AD210" s="147"/>
      <c r="AE210" s="147"/>
      <c r="AF210" s="147"/>
      <c r="AG210" s="147" t="s">
        <v>179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73">
        <v>68</v>
      </c>
      <c r="B211" s="174" t="s">
        <v>424</v>
      </c>
      <c r="C211" s="181" t="s">
        <v>425</v>
      </c>
      <c r="D211" s="175" t="s">
        <v>206</v>
      </c>
      <c r="E211" s="176">
        <v>4</v>
      </c>
      <c r="F211" s="177"/>
      <c r="G211" s="178">
        <f>ROUND(E211*F211,2)</f>
        <v>0</v>
      </c>
      <c r="H211" s="177"/>
      <c r="I211" s="178">
        <f>ROUND(E211*H211,2)</f>
        <v>0</v>
      </c>
      <c r="J211" s="177"/>
      <c r="K211" s="178">
        <f>ROUND(E211*J211,2)</f>
        <v>0</v>
      </c>
      <c r="L211" s="178">
        <v>21</v>
      </c>
      <c r="M211" s="178">
        <f>G211*(1+L211/100)</f>
        <v>0</v>
      </c>
      <c r="N211" s="176">
        <v>2.8250000000000001E-2</v>
      </c>
      <c r="O211" s="176">
        <f>ROUND(E211*N211,2)</f>
        <v>0.11</v>
      </c>
      <c r="P211" s="176">
        <v>0</v>
      </c>
      <c r="Q211" s="176">
        <f>ROUND(E211*P211,2)</f>
        <v>0</v>
      </c>
      <c r="R211" s="178" t="s">
        <v>426</v>
      </c>
      <c r="S211" s="178" t="s">
        <v>147</v>
      </c>
      <c r="T211" s="179" t="s">
        <v>147</v>
      </c>
      <c r="U211" s="157">
        <v>0.80400000000000005</v>
      </c>
      <c r="V211" s="157">
        <f>ROUND(E211*U211,2)</f>
        <v>3.22</v>
      </c>
      <c r="W211" s="157"/>
      <c r="X211" s="157" t="s">
        <v>178</v>
      </c>
      <c r="Y211" s="157" t="s">
        <v>150</v>
      </c>
      <c r="Z211" s="147"/>
      <c r="AA211" s="147"/>
      <c r="AB211" s="147"/>
      <c r="AC211" s="147"/>
      <c r="AD211" s="147"/>
      <c r="AE211" s="147"/>
      <c r="AF211" s="147"/>
      <c r="AG211" s="147" t="s">
        <v>179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x14ac:dyDescent="0.2">
      <c r="A212" s="159" t="s">
        <v>142</v>
      </c>
      <c r="B212" s="160" t="s">
        <v>103</v>
      </c>
      <c r="C212" s="180" t="s">
        <v>104</v>
      </c>
      <c r="D212" s="161"/>
      <c r="E212" s="162"/>
      <c r="F212" s="163"/>
      <c r="G212" s="163">
        <f>SUMIF(AG213:AG250,"&lt;&gt;NOR",G213:G250)</f>
        <v>0</v>
      </c>
      <c r="H212" s="163"/>
      <c r="I212" s="163">
        <f>SUM(I213:I250)</f>
        <v>0</v>
      </c>
      <c r="J212" s="163"/>
      <c r="K212" s="163">
        <f>SUM(K213:K250)</f>
        <v>0</v>
      </c>
      <c r="L212" s="163"/>
      <c r="M212" s="163">
        <f>SUM(M213:M250)</f>
        <v>0</v>
      </c>
      <c r="N212" s="162"/>
      <c r="O212" s="162">
        <f>SUM(O213:O250)</f>
        <v>15.51</v>
      </c>
      <c r="P212" s="162"/>
      <c r="Q212" s="162">
        <f>SUM(Q213:Q250)</f>
        <v>0</v>
      </c>
      <c r="R212" s="163"/>
      <c r="S212" s="163"/>
      <c r="T212" s="164"/>
      <c r="U212" s="158"/>
      <c r="V212" s="158">
        <f>SUM(V213:V250)</f>
        <v>36.72</v>
      </c>
      <c r="W212" s="158"/>
      <c r="X212" s="158"/>
      <c r="Y212" s="158"/>
      <c r="AG212" t="s">
        <v>143</v>
      </c>
    </row>
    <row r="213" spans="1:60" ht="22.5" outlineLevel="1" x14ac:dyDescent="0.2">
      <c r="A213" s="166">
        <v>69</v>
      </c>
      <c r="B213" s="167" t="s">
        <v>427</v>
      </c>
      <c r="C213" s="182" t="s">
        <v>428</v>
      </c>
      <c r="D213" s="168" t="s">
        <v>206</v>
      </c>
      <c r="E213" s="169">
        <v>4</v>
      </c>
      <c r="F213" s="170"/>
      <c r="G213" s="171">
        <f>ROUND(E213*F213,2)</f>
        <v>0</v>
      </c>
      <c r="H213" s="170"/>
      <c r="I213" s="171">
        <f>ROUND(E213*H213,2)</f>
        <v>0</v>
      </c>
      <c r="J213" s="170"/>
      <c r="K213" s="171">
        <f>ROUND(E213*J213,2)</f>
        <v>0</v>
      </c>
      <c r="L213" s="171">
        <v>21</v>
      </c>
      <c r="M213" s="171">
        <f>G213*(1+L213/100)</f>
        <v>0</v>
      </c>
      <c r="N213" s="169">
        <v>0</v>
      </c>
      <c r="O213" s="169">
        <f>ROUND(E213*N213,2)</f>
        <v>0</v>
      </c>
      <c r="P213" s="169">
        <v>0</v>
      </c>
      <c r="Q213" s="169">
        <f>ROUND(E213*P213,2)</f>
        <v>0</v>
      </c>
      <c r="R213" s="171" t="s">
        <v>333</v>
      </c>
      <c r="S213" s="171" t="s">
        <v>147</v>
      </c>
      <c r="T213" s="172" t="s">
        <v>147</v>
      </c>
      <c r="U213" s="157">
        <v>2.2519999999999998</v>
      </c>
      <c r="V213" s="157">
        <f>ROUND(E213*U213,2)</f>
        <v>9.01</v>
      </c>
      <c r="W213" s="157"/>
      <c r="X213" s="157" t="s">
        <v>178</v>
      </c>
      <c r="Y213" s="157" t="s">
        <v>150</v>
      </c>
      <c r="Z213" s="147"/>
      <c r="AA213" s="147"/>
      <c r="AB213" s="147"/>
      <c r="AC213" s="147"/>
      <c r="AD213" s="147"/>
      <c r="AE213" s="147"/>
      <c r="AF213" s="147"/>
      <c r="AG213" s="147" t="s">
        <v>179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2" x14ac:dyDescent="0.2">
      <c r="A214" s="154"/>
      <c r="B214" s="155"/>
      <c r="C214" s="254" t="s">
        <v>429</v>
      </c>
      <c r="D214" s="255"/>
      <c r="E214" s="255"/>
      <c r="F214" s="255"/>
      <c r="G214" s="255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181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ht="22.5" outlineLevel="1" x14ac:dyDescent="0.2">
      <c r="A215" s="166">
        <v>70</v>
      </c>
      <c r="B215" s="167" t="s">
        <v>430</v>
      </c>
      <c r="C215" s="182" t="s">
        <v>431</v>
      </c>
      <c r="D215" s="168" t="s">
        <v>206</v>
      </c>
      <c r="E215" s="169">
        <v>4</v>
      </c>
      <c r="F215" s="170"/>
      <c r="G215" s="171">
        <f>ROUND(E215*F215,2)</f>
        <v>0</v>
      </c>
      <c r="H215" s="170"/>
      <c r="I215" s="171">
        <f>ROUND(E215*H215,2)</f>
        <v>0</v>
      </c>
      <c r="J215" s="170"/>
      <c r="K215" s="171">
        <f>ROUND(E215*J215,2)</f>
        <v>0</v>
      </c>
      <c r="L215" s="171">
        <v>21</v>
      </c>
      <c r="M215" s="171">
        <f>G215*(1+L215/100)</f>
        <v>0</v>
      </c>
      <c r="N215" s="169">
        <v>0</v>
      </c>
      <c r="O215" s="169">
        <f>ROUND(E215*N215,2)</f>
        <v>0</v>
      </c>
      <c r="P215" s="169">
        <v>0</v>
      </c>
      <c r="Q215" s="169">
        <f>ROUND(E215*P215,2)</f>
        <v>0</v>
      </c>
      <c r="R215" s="171" t="s">
        <v>333</v>
      </c>
      <c r="S215" s="171" t="s">
        <v>147</v>
      </c>
      <c r="T215" s="172" t="s">
        <v>147</v>
      </c>
      <c r="U215" s="157">
        <v>0.9</v>
      </c>
      <c r="V215" s="157">
        <f>ROUND(E215*U215,2)</f>
        <v>3.6</v>
      </c>
      <c r="W215" s="157"/>
      <c r="X215" s="157" t="s">
        <v>178</v>
      </c>
      <c r="Y215" s="157" t="s">
        <v>150</v>
      </c>
      <c r="Z215" s="147"/>
      <c r="AA215" s="147"/>
      <c r="AB215" s="147"/>
      <c r="AC215" s="147"/>
      <c r="AD215" s="147"/>
      <c r="AE215" s="147"/>
      <c r="AF215" s="147"/>
      <c r="AG215" s="147" t="s">
        <v>179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2" x14ac:dyDescent="0.2">
      <c r="A216" s="154"/>
      <c r="B216" s="155"/>
      <c r="C216" s="254" t="s">
        <v>429</v>
      </c>
      <c r="D216" s="255"/>
      <c r="E216" s="255"/>
      <c r="F216" s="255"/>
      <c r="G216" s="255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181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22.5" outlineLevel="1" x14ac:dyDescent="0.2">
      <c r="A217" s="166">
        <v>71</v>
      </c>
      <c r="B217" s="167" t="s">
        <v>432</v>
      </c>
      <c r="C217" s="182" t="s">
        <v>431</v>
      </c>
      <c r="D217" s="168" t="s">
        <v>206</v>
      </c>
      <c r="E217" s="169">
        <v>14</v>
      </c>
      <c r="F217" s="170"/>
      <c r="G217" s="171">
        <f>ROUND(E217*F217,2)</f>
        <v>0</v>
      </c>
      <c r="H217" s="170"/>
      <c r="I217" s="171">
        <f>ROUND(E217*H217,2)</f>
        <v>0</v>
      </c>
      <c r="J217" s="170"/>
      <c r="K217" s="171">
        <f>ROUND(E217*J217,2)</f>
        <v>0</v>
      </c>
      <c r="L217" s="171">
        <v>21</v>
      </c>
      <c r="M217" s="171">
        <f>G217*(1+L217/100)</f>
        <v>0</v>
      </c>
      <c r="N217" s="169">
        <v>0</v>
      </c>
      <c r="O217" s="169">
        <f>ROUND(E217*N217,2)</f>
        <v>0</v>
      </c>
      <c r="P217" s="169">
        <v>0</v>
      </c>
      <c r="Q217" s="169">
        <f>ROUND(E217*P217,2)</f>
        <v>0</v>
      </c>
      <c r="R217" s="171" t="s">
        <v>333</v>
      </c>
      <c r="S217" s="171" t="s">
        <v>147</v>
      </c>
      <c r="T217" s="172" t="s">
        <v>147</v>
      </c>
      <c r="U217" s="157">
        <v>0.9</v>
      </c>
      <c r="V217" s="157">
        <f>ROUND(E217*U217,2)</f>
        <v>12.6</v>
      </c>
      <c r="W217" s="157"/>
      <c r="X217" s="157" t="s">
        <v>178</v>
      </c>
      <c r="Y217" s="157" t="s">
        <v>150</v>
      </c>
      <c r="Z217" s="147"/>
      <c r="AA217" s="147"/>
      <c r="AB217" s="147"/>
      <c r="AC217" s="147"/>
      <c r="AD217" s="147"/>
      <c r="AE217" s="147"/>
      <c r="AF217" s="147"/>
      <c r="AG217" s="147" t="s">
        <v>179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">
      <c r="A218" s="154"/>
      <c r="B218" s="155"/>
      <c r="C218" s="254" t="s">
        <v>429</v>
      </c>
      <c r="D218" s="255"/>
      <c r="E218" s="255"/>
      <c r="F218" s="255"/>
      <c r="G218" s="255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181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ht="22.5" outlineLevel="1" x14ac:dyDescent="0.2">
      <c r="A219" s="173">
        <v>72</v>
      </c>
      <c r="B219" s="174" t="s">
        <v>433</v>
      </c>
      <c r="C219" s="181" t="s">
        <v>434</v>
      </c>
      <c r="D219" s="175" t="s">
        <v>206</v>
      </c>
      <c r="E219" s="176">
        <v>1</v>
      </c>
      <c r="F219" s="177"/>
      <c r="G219" s="178">
        <f>ROUND(E219*F219,2)</f>
        <v>0</v>
      </c>
      <c r="H219" s="177"/>
      <c r="I219" s="178">
        <f>ROUND(E219*H219,2)</f>
        <v>0</v>
      </c>
      <c r="J219" s="177"/>
      <c r="K219" s="178">
        <f>ROUND(E219*J219,2)</f>
        <v>0</v>
      </c>
      <c r="L219" s="178">
        <v>21</v>
      </c>
      <c r="M219" s="178">
        <f>G219*(1+L219/100)</f>
        <v>0</v>
      </c>
      <c r="N219" s="176">
        <v>6.6E-3</v>
      </c>
      <c r="O219" s="176">
        <f>ROUND(E219*N219,2)</f>
        <v>0.01</v>
      </c>
      <c r="P219" s="176">
        <v>0</v>
      </c>
      <c r="Q219" s="176">
        <f>ROUND(E219*P219,2)</f>
        <v>0</v>
      </c>
      <c r="R219" s="178" t="s">
        <v>333</v>
      </c>
      <c r="S219" s="178" t="s">
        <v>147</v>
      </c>
      <c r="T219" s="179" t="s">
        <v>147</v>
      </c>
      <c r="U219" s="157">
        <v>0.56000000000000005</v>
      </c>
      <c r="V219" s="157">
        <f>ROUND(E219*U219,2)</f>
        <v>0.56000000000000005</v>
      </c>
      <c r="W219" s="157"/>
      <c r="X219" s="157" t="s">
        <v>178</v>
      </c>
      <c r="Y219" s="157" t="s">
        <v>150</v>
      </c>
      <c r="Z219" s="147"/>
      <c r="AA219" s="147"/>
      <c r="AB219" s="147"/>
      <c r="AC219" s="147"/>
      <c r="AD219" s="147"/>
      <c r="AE219" s="147"/>
      <c r="AF219" s="147"/>
      <c r="AG219" s="147" t="s">
        <v>179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ht="22.5" outlineLevel="1" x14ac:dyDescent="0.2">
      <c r="A220" s="173">
        <v>73</v>
      </c>
      <c r="B220" s="174" t="s">
        <v>435</v>
      </c>
      <c r="C220" s="181" t="s">
        <v>436</v>
      </c>
      <c r="D220" s="175" t="s">
        <v>206</v>
      </c>
      <c r="E220" s="176">
        <v>4</v>
      </c>
      <c r="F220" s="177"/>
      <c r="G220" s="178">
        <f>ROUND(E220*F220,2)</f>
        <v>0</v>
      </c>
      <c r="H220" s="177"/>
      <c r="I220" s="178">
        <f>ROUND(E220*H220,2)</f>
        <v>0</v>
      </c>
      <c r="J220" s="177"/>
      <c r="K220" s="178">
        <f>ROUND(E220*J220,2)</f>
        <v>0</v>
      </c>
      <c r="L220" s="178">
        <v>21</v>
      </c>
      <c r="M220" s="178">
        <f>G220*(1+L220/100)</f>
        <v>0</v>
      </c>
      <c r="N220" s="176">
        <v>6.6E-3</v>
      </c>
      <c r="O220" s="176">
        <f>ROUND(E220*N220,2)</f>
        <v>0.03</v>
      </c>
      <c r="P220" s="176">
        <v>0</v>
      </c>
      <c r="Q220" s="176">
        <f>ROUND(E220*P220,2)</f>
        <v>0</v>
      </c>
      <c r="R220" s="178" t="s">
        <v>333</v>
      </c>
      <c r="S220" s="178" t="s">
        <v>147</v>
      </c>
      <c r="T220" s="179" t="s">
        <v>147</v>
      </c>
      <c r="U220" s="157">
        <v>0.28000000000000003</v>
      </c>
      <c r="V220" s="157">
        <f>ROUND(E220*U220,2)</f>
        <v>1.1200000000000001</v>
      </c>
      <c r="W220" s="157"/>
      <c r="X220" s="157" t="s">
        <v>178</v>
      </c>
      <c r="Y220" s="157" t="s">
        <v>150</v>
      </c>
      <c r="Z220" s="147"/>
      <c r="AA220" s="147"/>
      <c r="AB220" s="147"/>
      <c r="AC220" s="147"/>
      <c r="AD220" s="147"/>
      <c r="AE220" s="147"/>
      <c r="AF220" s="147"/>
      <c r="AG220" s="147" t="s">
        <v>179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73">
        <v>74</v>
      </c>
      <c r="B221" s="174" t="s">
        <v>437</v>
      </c>
      <c r="C221" s="181" t="s">
        <v>438</v>
      </c>
      <c r="D221" s="175" t="s">
        <v>206</v>
      </c>
      <c r="E221" s="176">
        <v>4</v>
      </c>
      <c r="F221" s="177"/>
      <c r="G221" s="178">
        <f>ROUND(E221*F221,2)</f>
        <v>0</v>
      </c>
      <c r="H221" s="177"/>
      <c r="I221" s="178">
        <f>ROUND(E221*H221,2)</f>
        <v>0</v>
      </c>
      <c r="J221" s="177"/>
      <c r="K221" s="178">
        <f>ROUND(E221*J221,2)</f>
        <v>0</v>
      </c>
      <c r="L221" s="178">
        <v>21</v>
      </c>
      <c r="M221" s="178">
        <f>G221*(1+L221/100)</f>
        <v>0</v>
      </c>
      <c r="N221" s="176">
        <v>7.0200000000000002E-3</v>
      </c>
      <c r="O221" s="176">
        <f>ROUND(E221*N221,2)</f>
        <v>0.03</v>
      </c>
      <c r="P221" s="176">
        <v>0</v>
      </c>
      <c r="Q221" s="176">
        <f>ROUND(E221*P221,2)</f>
        <v>0</v>
      </c>
      <c r="R221" s="178" t="s">
        <v>333</v>
      </c>
      <c r="S221" s="178" t="s">
        <v>147</v>
      </c>
      <c r="T221" s="179" t="s">
        <v>147</v>
      </c>
      <c r="U221" s="157">
        <v>1.694</v>
      </c>
      <c r="V221" s="157">
        <f>ROUND(E221*U221,2)</f>
        <v>6.78</v>
      </c>
      <c r="W221" s="157"/>
      <c r="X221" s="157" t="s">
        <v>178</v>
      </c>
      <c r="Y221" s="157" t="s">
        <v>150</v>
      </c>
      <c r="Z221" s="147"/>
      <c r="AA221" s="147"/>
      <c r="AB221" s="147"/>
      <c r="AC221" s="147"/>
      <c r="AD221" s="147"/>
      <c r="AE221" s="147"/>
      <c r="AF221" s="147"/>
      <c r="AG221" s="147" t="s">
        <v>179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66">
        <v>75</v>
      </c>
      <c r="B222" s="167" t="s">
        <v>439</v>
      </c>
      <c r="C222" s="182" t="s">
        <v>440</v>
      </c>
      <c r="D222" s="168" t="s">
        <v>206</v>
      </c>
      <c r="E222" s="169">
        <v>4.12</v>
      </c>
      <c r="F222" s="170"/>
      <c r="G222" s="171">
        <f>ROUND(E222*F222,2)</f>
        <v>0</v>
      </c>
      <c r="H222" s="170"/>
      <c r="I222" s="171">
        <f>ROUND(E222*H222,2)</f>
        <v>0</v>
      </c>
      <c r="J222" s="170"/>
      <c r="K222" s="171">
        <f>ROUND(E222*J222,2)</f>
        <v>0</v>
      </c>
      <c r="L222" s="171">
        <v>21</v>
      </c>
      <c r="M222" s="171">
        <f>G222*(1+L222/100)</f>
        <v>0</v>
      </c>
      <c r="N222" s="169">
        <v>1.1599999999999999</v>
      </c>
      <c r="O222" s="169">
        <f>ROUND(E222*N222,2)</f>
        <v>4.78</v>
      </c>
      <c r="P222" s="169">
        <v>0</v>
      </c>
      <c r="Q222" s="169">
        <f>ROUND(E222*P222,2)</f>
        <v>0</v>
      </c>
      <c r="R222" s="171"/>
      <c r="S222" s="171" t="s">
        <v>293</v>
      </c>
      <c r="T222" s="172" t="s">
        <v>148</v>
      </c>
      <c r="U222" s="157">
        <v>0</v>
      </c>
      <c r="V222" s="157">
        <f>ROUND(E222*U222,2)</f>
        <v>0</v>
      </c>
      <c r="W222" s="157"/>
      <c r="X222" s="157" t="s">
        <v>208</v>
      </c>
      <c r="Y222" s="157" t="s">
        <v>150</v>
      </c>
      <c r="Z222" s="147"/>
      <c r="AA222" s="147"/>
      <c r="AB222" s="147"/>
      <c r="AC222" s="147"/>
      <c r="AD222" s="147"/>
      <c r="AE222" s="147"/>
      <c r="AF222" s="147"/>
      <c r="AG222" s="147" t="s">
        <v>209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2" x14ac:dyDescent="0.2">
      <c r="A223" s="154"/>
      <c r="B223" s="155"/>
      <c r="C223" s="256" t="s">
        <v>441</v>
      </c>
      <c r="D223" s="257"/>
      <c r="E223" s="257"/>
      <c r="F223" s="257"/>
      <c r="G223" s="2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295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2" x14ac:dyDescent="0.2">
      <c r="A224" s="154"/>
      <c r="B224" s="155"/>
      <c r="C224" s="189" t="s">
        <v>442</v>
      </c>
      <c r="D224" s="186"/>
      <c r="E224" s="187">
        <v>4.12</v>
      </c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183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66">
        <v>76</v>
      </c>
      <c r="B225" s="167" t="s">
        <v>443</v>
      </c>
      <c r="C225" s="182" t="s">
        <v>444</v>
      </c>
      <c r="D225" s="168" t="s">
        <v>206</v>
      </c>
      <c r="E225" s="169">
        <v>4.12</v>
      </c>
      <c r="F225" s="170"/>
      <c r="G225" s="171">
        <f>ROUND(E225*F225,2)</f>
        <v>0</v>
      </c>
      <c r="H225" s="170"/>
      <c r="I225" s="171">
        <f>ROUND(E225*H225,2)</f>
        <v>0</v>
      </c>
      <c r="J225" s="170"/>
      <c r="K225" s="171">
        <f>ROUND(E225*J225,2)</f>
        <v>0</v>
      </c>
      <c r="L225" s="171">
        <v>21</v>
      </c>
      <c r="M225" s="171">
        <f>G225*(1+L225/100)</f>
        <v>0</v>
      </c>
      <c r="N225" s="169">
        <v>0.56999999999999995</v>
      </c>
      <c r="O225" s="169">
        <f>ROUND(E225*N225,2)</f>
        <v>2.35</v>
      </c>
      <c r="P225" s="169">
        <v>0</v>
      </c>
      <c r="Q225" s="169">
        <f>ROUND(E225*P225,2)</f>
        <v>0</v>
      </c>
      <c r="R225" s="171"/>
      <c r="S225" s="171" t="s">
        <v>293</v>
      </c>
      <c r="T225" s="172" t="s">
        <v>148</v>
      </c>
      <c r="U225" s="157">
        <v>0</v>
      </c>
      <c r="V225" s="157">
        <f>ROUND(E225*U225,2)</f>
        <v>0</v>
      </c>
      <c r="W225" s="157"/>
      <c r="X225" s="157" t="s">
        <v>208</v>
      </c>
      <c r="Y225" s="157" t="s">
        <v>150</v>
      </c>
      <c r="Z225" s="147"/>
      <c r="AA225" s="147"/>
      <c r="AB225" s="147"/>
      <c r="AC225" s="147"/>
      <c r="AD225" s="147"/>
      <c r="AE225" s="147"/>
      <c r="AF225" s="147"/>
      <c r="AG225" s="147" t="s">
        <v>209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2" x14ac:dyDescent="0.2">
      <c r="A226" s="154"/>
      <c r="B226" s="155"/>
      <c r="C226" s="256" t="s">
        <v>441</v>
      </c>
      <c r="D226" s="257"/>
      <c r="E226" s="257"/>
      <c r="F226" s="257"/>
      <c r="G226" s="2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295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2" x14ac:dyDescent="0.2">
      <c r="A227" s="154"/>
      <c r="B227" s="155"/>
      <c r="C227" s="189" t="s">
        <v>442</v>
      </c>
      <c r="D227" s="186"/>
      <c r="E227" s="187">
        <v>4.12</v>
      </c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183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66">
        <v>77</v>
      </c>
      <c r="B228" s="167" t="s">
        <v>445</v>
      </c>
      <c r="C228" s="182" t="s">
        <v>446</v>
      </c>
      <c r="D228" s="168" t="s">
        <v>423</v>
      </c>
      <c r="E228" s="169">
        <v>2.06</v>
      </c>
      <c r="F228" s="170"/>
      <c r="G228" s="171">
        <f>ROUND(E228*F228,2)</f>
        <v>0</v>
      </c>
      <c r="H228" s="170"/>
      <c r="I228" s="171">
        <f>ROUND(E228*H228,2)</f>
        <v>0</v>
      </c>
      <c r="J228" s="170"/>
      <c r="K228" s="171">
        <f>ROUND(E228*J228,2)</f>
        <v>0</v>
      </c>
      <c r="L228" s="171">
        <v>21</v>
      </c>
      <c r="M228" s="171">
        <f>G228*(1+L228/100)</f>
        <v>0</v>
      </c>
      <c r="N228" s="169">
        <v>0</v>
      </c>
      <c r="O228" s="169">
        <f>ROUND(E228*N228,2)</f>
        <v>0</v>
      </c>
      <c r="P228" s="169">
        <v>0</v>
      </c>
      <c r="Q228" s="169">
        <f>ROUND(E228*P228,2)</f>
        <v>0</v>
      </c>
      <c r="R228" s="171"/>
      <c r="S228" s="171" t="s">
        <v>293</v>
      </c>
      <c r="T228" s="172" t="s">
        <v>148</v>
      </c>
      <c r="U228" s="157">
        <v>0</v>
      </c>
      <c r="V228" s="157">
        <f>ROUND(E228*U228,2)</f>
        <v>0</v>
      </c>
      <c r="W228" s="157"/>
      <c r="X228" s="157" t="s">
        <v>178</v>
      </c>
      <c r="Y228" s="157" t="s">
        <v>150</v>
      </c>
      <c r="Z228" s="147"/>
      <c r="AA228" s="147"/>
      <c r="AB228" s="147"/>
      <c r="AC228" s="147"/>
      <c r="AD228" s="147"/>
      <c r="AE228" s="147"/>
      <c r="AF228" s="147"/>
      <c r="AG228" s="147" t="s">
        <v>179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2" x14ac:dyDescent="0.2">
      <c r="A229" s="154"/>
      <c r="B229" s="155"/>
      <c r="C229" s="256" t="s">
        <v>441</v>
      </c>
      <c r="D229" s="257"/>
      <c r="E229" s="257"/>
      <c r="F229" s="257"/>
      <c r="G229" s="2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295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">
      <c r="A230" s="154"/>
      <c r="B230" s="155"/>
      <c r="C230" s="189" t="s">
        <v>447</v>
      </c>
      <c r="D230" s="186"/>
      <c r="E230" s="187">
        <v>2.06</v>
      </c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183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66">
        <v>78</v>
      </c>
      <c r="B231" s="167" t="s">
        <v>448</v>
      </c>
      <c r="C231" s="182" t="s">
        <v>449</v>
      </c>
      <c r="D231" s="168" t="s">
        <v>206</v>
      </c>
      <c r="E231" s="169">
        <v>4.12</v>
      </c>
      <c r="F231" s="170"/>
      <c r="G231" s="171">
        <f>ROUND(E231*F231,2)</f>
        <v>0</v>
      </c>
      <c r="H231" s="170"/>
      <c r="I231" s="171">
        <f>ROUND(E231*H231,2)</f>
        <v>0</v>
      </c>
      <c r="J231" s="170"/>
      <c r="K231" s="171">
        <f>ROUND(E231*J231,2)</f>
        <v>0</v>
      </c>
      <c r="L231" s="171">
        <v>21</v>
      </c>
      <c r="M231" s="171">
        <f>G231*(1+L231/100)</f>
        <v>0</v>
      </c>
      <c r="N231" s="169">
        <v>0.37</v>
      </c>
      <c r="O231" s="169">
        <f>ROUND(E231*N231,2)</f>
        <v>1.52</v>
      </c>
      <c r="P231" s="169">
        <v>0</v>
      </c>
      <c r="Q231" s="169">
        <f>ROUND(E231*P231,2)</f>
        <v>0</v>
      </c>
      <c r="R231" s="171"/>
      <c r="S231" s="171" t="s">
        <v>293</v>
      </c>
      <c r="T231" s="172" t="s">
        <v>148</v>
      </c>
      <c r="U231" s="157">
        <v>0</v>
      </c>
      <c r="V231" s="157">
        <f>ROUND(E231*U231,2)</f>
        <v>0</v>
      </c>
      <c r="W231" s="157"/>
      <c r="X231" s="157" t="s">
        <v>208</v>
      </c>
      <c r="Y231" s="157" t="s">
        <v>150</v>
      </c>
      <c r="Z231" s="147"/>
      <c r="AA231" s="147"/>
      <c r="AB231" s="147"/>
      <c r="AC231" s="147"/>
      <c r="AD231" s="147"/>
      <c r="AE231" s="147"/>
      <c r="AF231" s="147"/>
      <c r="AG231" s="147" t="s">
        <v>209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2" x14ac:dyDescent="0.2">
      <c r="A232" s="154"/>
      <c r="B232" s="155"/>
      <c r="C232" s="256" t="s">
        <v>441</v>
      </c>
      <c r="D232" s="257"/>
      <c r="E232" s="257"/>
      <c r="F232" s="257"/>
      <c r="G232" s="2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295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2" x14ac:dyDescent="0.2">
      <c r="A233" s="154"/>
      <c r="B233" s="155"/>
      <c r="C233" s="189" t="s">
        <v>442</v>
      </c>
      <c r="D233" s="186"/>
      <c r="E233" s="187">
        <v>4.12</v>
      </c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183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66">
        <v>79</v>
      </c>
      <c r="B234" s="167" t="s">
        <v>450</v>
      </c>
      <c r="C234" s="182" t="s">
        <v>451</v>
      </c>
      <c r="D234" s="168" t="s">
        <v>206</v>
      </c>
      <c r="E234" s="169">
        <v>8.24</v>
      </c>
      <c r="F234" s="170"/>
      <c r="G234" s="171">
        <f>ROUND(E234*F234,2)</f>
        <v>0</v>
      </c>
      <c r="H234" s="170"/>
      <c r="I234" s="171">
        <f>ROUND(E234*H234,2)</f>
        <v>0</v>
      </c>
      <c r="J234" s="170"/>
      <c r="K234" s="171">
        <f>ROUND(E234*J234,2)</f>
        <v>0</v>
      </c>
      <c r="L234" s="171">
        <v>21</v>
      </c>
      <c r="M234" s="171">
        <f>G234*(1+L234/100)</f>
        <v>0</v>
      </c>
      <c r="N234" s="169">
        <v>0.74</v>
      </c>
      <c r="O234" s="169">
        <f>ROUND(E234*N234,2)</f>
        <v>6.1</v>
      </c>
      <c r="P234" s="169">
        <v>0</v>
      </c>
      <c r="Q234" s="169">
        <f>ROUND(E234*P234,2)</f>
        <v>0</v>
      </c>
      <c r="R234" s="171"/>
      <c r="S234" s="171" t="s">
        <v>293</v>
      </c>
      <c r="T234" s="172" t="s">
        <v>148</v>
      </c>
      <c r="U234" s="157">
        <v>0</v>
      </c>
      <c r="V234" s="157">
        <f>ROUND(E234*U234,2)</f>
        <v>0</v>
      </c>
      <c r="W234" s="157"/>
      <c r="X234" s="157" t="s">
        <v>208</v>
      </c>
      <c r="Y234" s="157" t="s">
        <v>150</v>
      </c>
      <c r="Z234" s="147"/>
      <c r="AA234" s="147"/>
      <c r="AB234" s="147"/>
      <c r="AC234" s="147"/>
      <c r="AD234" s="147"/>
      <c r="AE234" s="147"/>
      <c r="AF234" s="147"/>
      <c r="AG234" s="147" t="s">
        <v>209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2" x14ac:dyDescent="0.2">
      <c r="A235" s="154"/>
      <c r="B235" s="155"/>
      <c r="C235" s="256" t="s">
        <v>441</v>
      </c>
      <c r="D235" s="257"/>
      <c r="E235" s="257"/>
      <c r="F235" s="257"/>
      <c r="G235" s="2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295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2" x14ac:dyDescent="0.2">
      <c r="A236" s="154"/>
      <c r="B236" s="155"/>
      <c r="C236" s="189" t="s">
        <v>452</v>
      </c>
      <c r="D236" s="186"/>
      <c r="E236" s="187">
        <v>8.24</v>
      </c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183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ht="22.5" outlineLevel="1" x14ac:dyDescent="0.2">
      <c r="A237" s="173">
        <v>80</v>
      </c>
      <c r="B237" s="174" t="s">
        <v>453</v>
      </c>
      <c r="C237" s="181" t="s">
        <v>454</v>
      </c>
      <c r="D237" s="175" t="s">
        <v>206</v>
      </c>
      <c r="E237" s="176">
        <v>18</v>
      </c>
      <c r="F237" s="177"/>
      <c r="G237" s="178">
        <f>ROUND(E237*F237,2)</f>
        <v>0</v>
      </c>
      <c r="H237" s="177"/>
      <c r="I237" s="178">
        <f>ROUND(E237*H237,2)</f>
        <v>0</v>
      </c>
      <c r="J237" s="177"/>
      <c r="K237" s="178">
        <f>ROUND(E237*J237,2)</f>
        <v>0</v>
      </c>
      <c r="L237" s="178">
        <v>21</v>
      </c>
      <c r="M237" s="178">
        <f>G237*(1+L237/100)</f>
        <v>0</v>
      </c>
      <c r="N237" s="176">
        <v>2E-3</v>
      </c>
      <c r="O237" s="176">
        <f>ROUND(E237*N237,2)</f>
        <v>0.04</v>
      </c>
      <c r="P237" s="176">
        <v>0</v>
      </c>
      <c r="Q237" s="176">
        <f>ROUND(E237*P237,2)</f>
        <v>0</v>
      </c>
      <c r="R237" s="178" t="s">
        <v>207</v>
      </c>
      <c r="S237" s="178" t="s">
        <v>147</v>
      </c>
      <c r="T237" s="179" t="s">
        <v>147</v>
      </c>
      <c r="U237" s="157">
        <v>0</v>
      </c>
      <c r="V237" s="157">
        <f>ROUND(E237*U237,2)</f>
        <v>0</v>
      </c>
      <c r="W237" s="157"/>
      <c r="X237" s="157" t="s">
        <v>208</v>
      </c>
      <c r="Y237" s="157" t="s">
        <v>150</v>
      </c>
      <c r="Z237" s="147"/>
      <c r="AA237" s="147"/>
      <c r="AB237" s="147"/>
      <c r="AC237" s="147"/>
      <c r="AD237" s="147"/>
      <c r="AE237" s="147"/>
      <c r="AF237" s="147"/>
      <c r="AG237" s="147" t="s">
        <v>209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66">
        <v>81</v>
      </c>
      <c r="B238" s="167" t="s">
        <v>455</v>
      </c>
      <c r="C238" s="182" t="s">
        <v>456</v>
      </c>
      <c r="D238" s="168" t="s">
        <v>206</v>
      </c>
      <c r="E238" s="169">
        <v>2.02</v>
      </c>
      <c r="F238" s="170"/>
      <c r="G238" s="171">
        <f>ROUND(E238*F238,2)</f>
        <v>0</v>
      </c>
      <c r="H238" s="170"/>
      <c r="I238" s="171">
        <f>ROUND(E238*H238,2)</f>
        <v>0</v>
      </c>
      <c r="J238" s="170"/>
      <c r="K238" s="171">
        <f>ROUND(E238*J238,2)</f>
        <v>0</v>
      </c>
      <c r="L238" s="171">
        <v>21</v>
      </c>
      <c r="M238" s="171">
        <f>G238*(1+L238/100)</f>
        <v>0</v>
      </c>
      <c r="N238" s="169">
        <v>2.8000000000000001E-2</v>
      </c>
      <c r="O238" s="169">
        <f>ROUND(E238*N238,2)</f>
        <v>0.06</v>
      </c>
      <c r="P238" s="169">
        <v>0</v>
      </c>
      <c r="Q238" s="169">
        <f>ROUND(E238*P238,2)</f>
        <v>0</v>
      </c>
      <c r="R238" s="171"/>
      <c r="S238" s="171" t="s">
        <v>293</v>
      </c>
      <c r="T238" s="172" t="s">
        <v>148</v>
      </c>
      <c r="U238" s="157">
        <v>0</v>
      </c>
      <c r="V238" s="157">
        <f>ROUND(E238*U238,2)</f>
        <v>0</v>
      </c>
      <c r="W238" s="157"/>
      <c r="X238" s="157" t="s">
        <v>208</v>
      </c>
      <c r="Y238" s="157" t="s">
        <v>150</v>
      </c>
      <c r="Z238" s="147"/>
      <c r="AA238" s="147"/>
      <c r="AB238" s="147"/>
      <c r="AC238" s="147"/>
      <c r="AD238" s="147"/>
      <c r="AE238" s="147"/>
      <c r="AF238" s="147"/>
      <c r="AG238" s="147" t="s">
        <v>209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2" x14ac:dyDescent="0.2">
      <c r="A239" s="154"/>
      <c r="B239" s="155"/>
      <c r="C239" s="189" t="s">
        <v>457</v>
      </c>
      <c r="D239" s="186"/>
      <c r="E239" s="187">
        <v>2.02</v>
      </c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183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66">
        <v>82</v>
      </c>
      <c r="B240" s="167" t="s">
        <v>458</v>
      </c>
      <c r="C240" s="182" t="s">
        <v>459</v>
      </c>
      <c r="D240" s="168" t="s">
        <v>423</v>
      </c>
      <c r="E240" s="169">
        <v>2.06</v>
      </c>
      <c r="F240" s="170"/>
      <c r="G240" s="171">
        <f>ROUND(E240*F240,2)</f>
        <v>0</v>
      </c>
      <c r="H240" s="170"/>
      <c r="I240" s="171">
        <f>ROUND(E240*H240,2)</f>
        <v>0</v>
      </c>
      <c r="J240" s="170"/>
      <c r="K240" s="171">
        <f>ROUND(E240*J240,2)</f>
        <v>0</v>
      </c>
      <c r="L240" s="171">
        <v>21</v>
      </c>
      <c r="M240" s="171">
        <f>G240*(1+L240/100)</f>
        <v>0</v>
      </c>
      <c r="N240" s="169">
        <v>0</v>
      </c>
      <c r="O240" s="169">
        <f>ROUND(E240*N240,2)</f>
        <v>0</v>
      </c>
      <c r="P240" s="169">
        <v>0</v>
      </c>
      <c r="Q240" s="169">
        <f>ROUND(E240*P240,2)</f>
        <v>0</v>
      </c>
      <c r="R240" s="171"/>
      <c r="S240" s="171" t="s">
        <v>293</v>
      </c>
      <c r="T240" s="172" t="s">
        <v>148</v>
      </c>
      <c r="U240" s="157">
        <v>0</v>
      </c>
      <c r="V240" s="157">
        <f>ROUND(E240*U240,2)</f>
        <v>0</v>
      </c>
      <c r="W240" s="157"/>
      <c r="X240" s="157" t="s">
        <v>178</v>
      </c>
      <c r="Y240" s="157" t="s">
        <v>150</v>
      </c>
      <c r="Z240" s="147"/>
      <c r="AA240" s="147"/>
      <c r="AB240" s="147"/>
      <c r="AC240" s="147"/>
      <c r="AD240" s="147"/>
      <c r="AE240" s="147"/>
      <c r="AF240" s="147"/>
      <c r="AG240" s="147" t="s">
        <v>179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2" x14ac:dyDescent="0.2">
      <c r="A241" s="154"/>
      <c r="B241" s="155"/>
      <c r="C241" s="189" t="s">
        <v>447</v>
      </c>
      <c r="D241" s="186"/>
      <c r="E241" s="187">
        <v>2.06</v>
      </c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183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66">
        <v>83</v>
      </c>
      <c r="B242" s="167" t="s">
        <v>460</v>
      </c>
      <c r="C242" s="182" t="s">
        <v>461</v>
      </c>
      <c r="D242" s="168" t="s">
        <v>206</v>
      </c>
      <c r="E242" s="169">
        <v>1.01</v>
      </c>
      <c r="F242" s="170"/>
      <c r="G242" s="171">
        <f>ROUND(E242*F242,2)</f>
        <v>0</v>
      </c>
      <c r="H242" s="170"/>
      <c r="I242" s="171">
        <f>ROUND(E242*H242,2)</f>
        <v>0</v>
      </c>
      <c r="J242" s="170"/>
      <c r="K242" s="171">
        <f>ROUND(E242*J242,2)</f>
        <v>0</v>
      </c>
      <c r="L242" s="171">
        <v>21</v>
      </c>
      <c r="M242" s="171">
        <f>G242*(1+L242/100)</f>
        <v>0</v>
      </c>
      <c r="N242" s="169">
        <v>6.4000000000000001E-2</v>
      </c>
      <c r="O242" s="169">
        <f>ROUND(E242*N242,2)</f>
        <v>0.06</v>
      </c>
      <c r="P242" s="169">
        <v>0</v>
      </c>
      <c r="Q242" s="169">
        <f>ROUND(E242*P242,2)</f>
        <v>0</v>
      </c>
      <c r="R242" s="171"/>
      <c r="S242" s="171" t="s">
        <v>293</v>
      </c>
      <c r="T242" s="172" t="s">
        <v>148</v>
      </c>
      <c r="U242" s="157">
        <v>0</v>
      </c>
      <c r="V242" s="157">
        <f>ROUND(E242*U242,2)</f>
        <v>0</v>
      </c>
      <c r="W242" s="157"/>
      <c r="X242" s="157" t="s">
        <v>208</v>
      </c>
      <c r="Y242" s="157" t="s">
        <v>150</v>
      </c>
      <c r="Z242" s="147"/>
      <c r="AA242" s="147"/>
      <c r="AB242" s="147"/>
      <c r="AC242" s="147"/>
      <c r="AD242" s="147"/>
      <c r="AE242" s="147"/>
      <c r="AF242" s="147"/>
      <c r="AG242" s="147" t="s">
        <v>209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2" x14ac:dyDescent="0.2">
      <c r="A243" s="154"/>
      <c r="B243" s="155"/>
      <c r="C243" s="189" t="s">
        <v>462</v>
      </c>
      <c r="D243" s="186"/>
      <c r="E243" s="187">
        <v>1.01</v>
      </c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183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ht="22.5" outlineLevel="1" x14ac:dyDescent="0.2">
      <c r="A244" s="166">
        <v>84</v>
      </c>
      <c r="B244" s="167" t="s">
        <v>463</v>
      </c>
      <c r="C244" s="182" t="s">
        <v>464</v>
      </c>
      <c r="D244" s="168" t="s">
        <v>206</v>
      </c>
      <c r="E244" s="169">
        <v>3.09</v>
      </c>
      <c r="F244" s="170"/>
      <c r="G244" s="171">
        <f>ROUND(E244*F244,2)</f>
        <v>0</v>
      </c>
      <c r="H244" s="170"/>
      <c r="I244" s="171">
        <f>ROUND(E244*H244,2)</f>
        <v>0</v>
      </c>
      <c r="J244" s="170"/>
      <c r="K244" s="171">
        <f>ROUND(E244*J244,2)</f>
        <v>0</v>
      </c>
      <c r="L244" s="171">
        <v>21</v>
      </c>
      <c r="M244" s="171">
        <f>G244*(1+L244/100)</f>
        <v>0</v>
      </c>
      <c r="N244" s="169">
        <v>0.158</v>
      </c>
      <c r="O244" s="169">
        <f>ROUND(E244*N244,2)</f>
        <v>0.49</v>
      </c>
      <c r="P244" s="169">
        <v>0</v>
      </c>
      <c r="Q244" s="169">
        <f>ROUND(E244*P244,2)</f>
        <v>0</v>
      </c>
      <c r="R244" s="171" t="s">
        <v>207</v>
      </c>
      <c r="S244" s="171" t="s">
        <v>147</v>
      </c>
      <c r="T244" s="172" t="s">
        <v>147</v>
      </c>
      <c r="U244" s="157">
        <v>0</v>
      </c>
      <c r="V244" s="157">
        <f>ROUND(E244*U244,2)</f>
        <v>0</v>
      </c>
      <c r="W244" s="157"/>
      <c r="X244" s="157" t="s">
        <v>208</v>
      </c>
      <c r="Y244" s="157" t="s">
        <v>150</v>
      </c>
      <c r="Z244" s="147"/>
      <c r="AA244" s="147"/>
      <c r="AB244" s="147"/>
      <c r="AC244" s="147"/>
      <c r="AD244" s="147"/>
      <c r="AE244" s="147"/>
      <c r="AF244" s="147"/>
      <c r="AG244" s="147" t="s">
        <v>209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2" x14ac:dyDescent="0.2">
      <c r="A245" s="154"/>
      <c r="B245" s="155"/>
      <c r="C245" s="256" t="s">
        <v>465</v>
      </c>
      <c r="D245" s="257"/>
      <c r="E245" s="257"/>
      <c r="F245" s="257"/>
      <c r="G245" s="2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295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3" x14ac:dyDescent="0.2">
      <c r="A246" s="154"/>
      <c r="B246" s="155"/>
      <c r="C246" s="258" t="s">
        <v>466</v>
      </c>
      <c r="D246" s="259"/>
      <c r="E246" s="259"/>
      <c r="F246" s="259"/>
      <c r="G246" s="259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295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2" x14ac:dyDescent="0.2">
      <c r="A247" s="154"/>
      <c r="B247" s="155"/>
      <c r="C247" s="189" t="s">
        <v>467</v>
      </c>
      <c r="D247" s="186"/>
      <c r="E247" s="187">
        <v>3.09</v>
      </c>
      <c r="F247" s="157"/>
      <c r="G247" s="1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183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22.5" outlineLevel="1" x14ac:dyDescent="0.2">
      <c r="A248" s="173">
        <v>85</v>
      </c>
      <c r="B248" s="174" t="s">
        <v>468</v>
      </c>
      <c r="C248" s="181" t="s">
        <v>469</v>
      </c>
      <c r="D248" s="175" t="s">
        <v>206</v>
      </c>
      <c r="E248" s="176">
        <v>1</v>
      </c>
      <c r="F248" s="177"/>
      <c r="G248" s="178">
        <f>ROUND(E248*F248,2)</f>
        <v>0</v>
      </c>
      <c r="H248" s="177"/>
      <c r="I248" s="178">
        <f>ROUND(E248*H248,2)</f>
        <v>0</v>
      </c>
      <c r="J248" s="177"/>
      <c r="K248" s="178">
        <f>ROUND(E248*J248,2)</f>
        <v>0</v>
      </c>
      <c r="L248" s="178">
        <v>21</v>
      </c>
      <c r="M248" s="178">
        <f>G248*(1+L248/100)</f>
        <v>0</v>
      </c>
      <c r="N248" s="176">
        <v>3.5819999999999998E-2</v>
      </c>
      <c r="O248" s="176">
        <f>ROUND(E248*N248,2)</f>
        <v>0.04</v>
      </c>
      <c r="P248" s="176">
        <v>0</v>
      </c>
      <c r="Q248" s="176">
        <f>ROUND(E248*P248,2)</f>
        <v>0</v>
      </c>
      <c r="R248" s="178" t="s">
        <v>333</v>
      </c>
      <c r="S248" s="178" t="s">
        <v>147</v>
      </c>
      <c r="T248" s="179" t="s">
        <v>147</v>
      </c>
      <c r="U248" s="157">
        <v>3.052</v>
      </c>
      <c r="V248" s="157">
        <f>ROUND(E248*U248,2)</f>
        <v>3.05</v>
      </c>
      <c r="W248" s="157"/>
      <c r="X248" s="157" t="s">
        <v>178</v>
      </c>
      <c r="Y248" s="157" t="s">
        <v>150</v>
      </c>
      <c r="Z248" s="147"/>
      <c r="AA248" s="147"/>
      <c r="AB248" s="147"/>
      <c r="AC248" s="147"/>
      <c r="AD248" s="147"/>
      <c r="AE248" s="147"/>
      <c r="AF248" s="147"/>
      <c r="AG248" s="147" t="s">
        <v>179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73">
        <v>86</v>
      </c>
      <c r="B249" s="174" t="s">
        <v>470</v>
      </c>
      <c r="C249" s="181" t="s">
        <v>471</v>
      </c>
      <c r="D249" s="175" t="s">
        <v>423</v>
      </c>
      <c r="E249" s="176">
        <v>1</v>
      </c>
      <c r="F249" s="177"/>
      <c r="G249" s="178">
        <f>ROUND(E249*F249,2)</f>
        <v>0</v>
      </c>
      <c r="H249" s="177"/>
      <c r="I249" s="178">
        <f>ROUND(E249*H249,2)</f>
        <v>0</v>
      </c>
      <c r="J249" s="177"/>
      <c r="K249" s="178">
        <f>ROUND(E249*J249,2)</f>
        <v>0</v>
      </c>
      <c r="L249" s="178">
        <v>21</v>
      </c>
      <c r="M249" s="178">
        <f>G249*(1+L249/100)</f>
        <v>0</v>
      </c>
      <c r="N249" s="176">
        <v>0</v>
      </c>
      <c r="O249" s="176">
        <f>ROUND(E249*N249,2)</f>
        <v>0</v>
      </c>
      <c r="P249" s="176">
        <v>0</v>
      </c>
      <c r="Q249" s="176">
        <f>ROUND(E249*P249,2)</f>
        <v>0</v>
      </c>
      <c r="R249" s="178"/>
      <c r="S249" s="178" t="s">
        <v>293</v>
      </c>
      <c r="T249" s="179" t="s">
        <v>148</v>
      </c>
      <c r="U249" s="157">
        <v>0</v>
      </c>
      <c r="V249" s="157">
        <f>ROUND(E249*U249,2)</f>
        <v>0</v>
      </c>
      <c r="W249" s="157"/>
      <c r="X249" s="157" t="s">
        <v>178</v>
      </c>
      <c r="Y249" s="157" t="s">
        <v>150</v>
      </c>
      <c r="Z249" s="147"/>
      <c r="AA249" s="147"/>
      <c r="AB249" s="147"/>
      <c r="AC249" s="147"/>
      <c r="AD249" s="147"/>
      <c r="AE249" s="147"/>
      <c r="AF249" s="147"/>
      <c r="AG249" s="147" t="s">
        <v>179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73">
        <v>87</v>
      </c>
      <c r="B250" s="174" t="s">
        <v>472</v>
      </c>
      <c r="C250" s="181" t="s">
        <v>473</v>
      </c>
      <c r="D250" s="175" t="s">
        <v>423</v>
      </c>
      <c r="E250" s="176">
        <v>2</v>
      </c>
      <c r="F250" s="177"/>
      <c r="G250" s="178">
        <f>ROUND(E250*F250,2)</f>
        <v>0</v>
      </c>
      <c r="H250" s="177"/>
      <c r="I250" s="178">
        <f>ROUND(E250*H250,2)</f>
        <v>0</v>
      </c>
      <c r="J250" s="177"/>
      <c r="K250" s="178">
        <f>ROUND(E250*J250,2)</f>
        <v>0</v>
      </c>
      <c r="L250" s="178">
        <v>21</v>
      </c>
      <c r="M250" s="178">
        <f>G250*(1+L250/100)</f>
        <v>0</v>
      </c>
      <c r="N250" s="176">
        <v>0</v>
      </c>
      <c r="O250" s="176">
        <f>ROUND(E250*N250,2)</f>
        <v>0</v>
      </c>
      <c r="P250" s="176">
        <v>0</v>
      </c>
      <c r="Q250" s="176">
        <f>ROUND(E250*P250,2)</f>
        <v>0</v>
      </c>
      <c r="R250" s="178"/>
      <c r="S250" s="178" t="s">
        <v>293</v>
      </c>
      <c r="T250" s="179" t="s">
        <v>148</v>
      </c>
      <c r="U250" s="157">
        <v>0</v>
      </c>
      <c r="V250" s="157">
        <f>ROUND(E250*U250,2)</f>
        <v>0</v>
      </c>
      <c r="W250" s="157"/>
      <c r="X250" s="157" t="s">
        <v>178</v>
      </c>
      <c r="Y250" s="157" t="s">
        <v>150</v>
      </c>
      <c r="Z250" s="147"/>
      <c r="AA250" s="147"/>
      <c r="AB250" s="147"/>
      <c r="AC250" s="147"/>
      <c r="AD250" s="147"/>
      <c r="AE250" s="147"/>
      <c r="AF250" s="147"/>
      <c r="AG250" s="147" t="s">
        <v>179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x14ac:dyDescent="0.2">
      <c r="A251" s="159" t="s">
        <v>142</v>
      </c>
      <c r="B251" s="160" t="s">
        <v>105</v>
      </c>
      <c r="C251" s="180" t="s">
        <v>106</v>
      </c>
      <c r="D251" s="161"/>
      <c r="E251" s="162"/>
      <c r="F251" s="163"/>
      <c r="G251" s="163">
        <f>SUMIF(AG252:AG256,"&lt;&gt;NOR",G252:G256)</f>
        <v>0</v>
      </c>
      <c r="H251" s="163"/>
      <c r="I251" s="163">
        <f>SUM(I252:I256)</f>
        <v>0</v>
      </c>
      <c r="J251" s="163"/>
      <c r="K251" s="163">
        <f>SUM(K252:K256)</f>
        <v>0</v>
      </c>
      <c r="L251" s="163"/>
      <c r="M251" s="163">
        <f>SUM(M252:M256)</f>
        <v>0</v>
      </c>
      <c r="N251" s="162"/>
      <c r="O251" s="162">
        <f>SUM(O252:O256)</f>
        <v>0</v>
      </c>
      <c r="P251" s="162"/>
      <c r="Q251" s="162">
        <f>SUM(Q252:Q256)</f>
        <v>0</v>
      </c>
      <c r="R251" s="163"/>
      <c r="S251" s="163"/>
      <c r="T251" s="164"/>
      <c r="U251" s="158"/>
      <c r="V251" s="158">
        <f>SUM(V252:V256)</f>
        <v>1.32</v>
      </c>
      <c r="W251" s="158"/>
      <c r="X251" s="158"/>
      <c r="Y251" s="158"/>
      <c r="AG251" t="s">
        <v>143</v>
      </c>
    </row>
    <row r="252" spans="1:60" outlineLevel="1" x14ac:dyDescent="0.2">
      <c r="A252" s="166">
        <v>88</v>
      </c>
      <c r="B252" s="167" t="s">
        <v>474</v>
      </c>
      <c r="C252" s="182" t="s">
        <v>475</v>
      </c>
      <c r="D252" s="168" t="s">
        <v>196</v>
      </c>
      <c r="E252" s="169">
        <v>14.4</v>
      </c>
      <c r="F252" s="170"/>
      <c r="G252" s="171">
        <f>ROUND(E252*F252,2)</f>
        <v>0</v>
      </c>
      <c r="H252" s="170"/>
      <c r="I252" s="171">
        <f>ROUND(E252*H252,2)</f>
        <v>0</v>
      </c>
      <c r="J252" s="170"/>
      <c r="K252" s="171">
        <f>ROUND(E252*J252,2)</f>
        <v>0</v>
      </c>
      <c r="L252" s="171">
        <v>21</v>
      </c>
      <c r="M252" s="171">
        <f>G252*(1+L252/100)</f>
        <v>0</v>
      </c>
      <c r="N252" s="169">
        <v>0</v>
      </c>
      <c r="O252" s="169">
        <f>ROUND(E252*N252,2)</f>
        <v>0</v>
      </c>
      <c r="P252" s="169">
        <v>0</v>
      </c>
      <c r="Q252" s="169">
        <f>ROUND(E252*P252,2)</f>
        <v>0</v>
      </c>
      <c r="R252" s="171" t="s">
        <v>369</v>
      </c>
      <c r="S252" s="171" t="s">
        <v>147</v>
      </c>
      <c r="T252" s="172" t="s">
        <v>147</v>
      </c>
      <c r="U252" s="157">
        <v>3.6999999999999998E-2</v>
      </c>
      <c r="V252" s="157">
        <f>ROUND(E252*U252,2)</f>
        <v>0.53</v>
      </c>
      <c r="W252" s="157"/>
      <c r="X252" s="157" t="s">
        <v>178</v>
      </c>
      <c r="Y252" s="157" t="s">
        <v>150</v>
      </c>
      <c r="Z252" s="147"/>
      <c r="AA252" s="147"/>
      <c r="AB252" s="147"/>
      <c r="AC252" s="147"/>
      <c r="AD252" s="147"/>
      <c r="AE252" s="147"/>
      <c r="AF252" s="147"/>
      <c r="AG252" s="147" t="s">
        <v>179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2" x14ac:dyDescent="0.2">
      <c r="A253" s="154"/>
      <c r="B253" s="155"/>
      <c r="C253" s="254" t="s">
        <v>476</v>
      </c>
      <c r="D253" s="255"/>
      <c r="E253" s="255"/>
      <c r="F253" s="255"/>
      <c r="G253" s="255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181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2" x14ac:dyDescent="0.2">
      <c r="A254" s="154"/>
      <c r="B254" s="155"/>
      <c r="C254" s="189" t="s">
        <v>477</v>
      </c>
      <c r="D254" s="186"/>
      <c r="E254" s="187">
        <v>14.4</v>
      </c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183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66">
        <v>89</v>
      </c>
      <c r="B255" s="167" t="s">
        <v>478</v>
      </c>
      <c r="C255" s="182" t="s">
        <v>479</v>
      </c>
      <c r="D255" s="168" t="s">
        <v>196</v>
      </c>
      <c r="E255" s="169">
        <v>14.4</v>
      </c>
      <c r="F255" s="170"/>
      <c r="G255" s="171">
        <f>ROUND(E255*F255,2)</f>
        <v>0</v>
      </c>
      <c r="H255" s="170"/>
      <c r="I255" s="171">
        <f>ROUND(E255*H255,2)</f>
        <v>0</v>
      </c>
      <c r="J255" s="170"/>
      <c r="K255" s="171">
        <f>ROUND(E255*J255,2)</f>
        <v>0</v>
      </c>
      <c r="L255" s="171">
        <v>21</v>
      </c>
      <c r="M255" s="171">
        <f>G255*(1+L255/100)</f>
        <v>0</v>
      </c>
      <c r="N255" s="169">
        <v>0</v>
      </c>
      <c r="O255" s="169">
        <f>ROUND(E255*N255,2)</f>
        <v>0</v>
      </c>
      <c r="P255" s="169">
        <v>0</v>
      </c>
      <c r="Q255" s="169">
        <f>ROUND(E255*P255,2)</f>
        <v>0</v>
      </c>
      <c r="R255" s="171" t="s">
        <v>369</v>
      </c>
      <c r="S255" s="171" t="s">
        <v>147</v>
      </c>
      <c r="T255" s="172" t="s">
        <v>147</v>
      </c>
      <c r="U255" s="157">
        <v>5.5E-2</v>
      </c>
      <c r="V255" s="157">
        <f>ROUND(E255*U255,2)</f>
        <v>0.79</v>
      </c>
      <c r="W255" s="157"/>
      <c r="X255" s="157" t="s">
        <v>178</v>
      </c>
      <c r="Y255" s="157" t="s">
        <v>150</v>
      </c>
      <c r="Z255" s="147"/>
      <c r="AA255" s="147"/>
      <c r="AB255" s="147"/>
      <c r="AC255" s="147"/>
      <c r="AD255" s="147"/>
      <c r="AE255" s="147"/>
      <c r="AF255" s="147"/>
      <c r="AG255" s="147" t="s">
        <v>179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2" x14ac:dyDescent="0.2">
      <c r="A256" s="154"/>
      <c r="B256" s="155"/>
      <c r="C256" s="254" t="s">
        <v>476</v>
      </c>
      <c r="D256" s="255"/>
      <c r="E256" s="255"/>
      <c r="F256" s="255"/>
      <c r="G256" s="255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181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x14ac:dyDescent="0.2">
      <c r="A257" s="159" t="s">
        <v>142</v>
      </c>
      <c r="B257" s="160" t="s">
        <v>107</v>
      </c>
      <c r="C257" s="180" t="s">
        <v>108</v>
      </c>
      <c r="D257" s="161"/>
      <c r="E257" s="162"/>
      <c r="F257" s="163"/>
      <c r="G257" s="163">
        <f>SUMIF(AG258:AG276,"&lt;&gt;NOR",G258:G276)</f>
        <v>0</v>
      </c>
      <c r="H257" s="163"/>
      <c r="I257" s="163">
        <f>SUM(I258:I276)</f>
        <v>0</v>
      </c>
      <c r="J257" s="163"/>
      <c r="K257" s="163">
        <f>SUM(K258:K276)</f>
        <v>0</v>
      </c>
      <c r="L257" s="163"/>
      <c r="M257" s="163">
        <f>SUM(M258:M276)</f>
        <v>0</v>
      </c>
      <c r="N257" s="162"/>
      <c r="O257" s="162">
        <f>SUM(O258:O276)</f>
        <v>23.99</v>
      </c>
      <c r="P257" s="162"/>
      <c r="Q257" s="162">
        <f>SUM(Q258:Q276)</f>
        <v>0</v>
      </c>
      <c r="R257" s="163"/>
      <c r="S257" s="163"/>
      <c r="T257" s="164"/>
      <c r="U257" s="158"/>
      <c r="V257" s="158">
        <f>SUM(V258:V276)</f>
        <v>93.22</v>
      </c>
      <c r="W257" s="158"/>
      <c r="X257" s="158"/>
      <c r="Y257" s="158"/>
      <c r="AG257" t="s">
        <v>143</v>
      </c>
    </row>
    <row r="258" spans="1:60" ht="22.5" outlineLevel="1" x14ac:dyDescent="0.2">
      <c r="A258" s="166">
        <v>90</v>
      </c>
      <c r="B258" s="167" t="s">
        <v>480</v>
      </c>
      <c r="C258" s="182" t="s">
        <v>481</v>
      </c>
      <c r="D258" s="168" t="s">
        <v>196</v>
      </c>
      <c r="E258" s="169">
        <v>62.4</v>
      </c>
      <c r="F258" s="170"/>
      <c r="G258" s="171">
        <f>ROUND(E258*F258,2)</f>
        <v>0</v>
      </c>
      <c r="H258" s="170"/>
      <c r="I258" s="171">
        <f>ROUND(E258*H258,2)</f>
        <v>0</v>
      </c>
      <c r="J258" s="170"/>
      <c r="K258" s="171">
        <f>ROUND(E258*J258,2)</f>
        <v>0</v>
      </c>
      <c r="L258" s="171">
        <v>21</v>
      </c>
      <c r="M258" s="171">
        <f>G258*(1+L258/100)</f>
        <v>0</v>
      </c>
      <c r="N258" s="169">
        <v>0</v>
      </c>
      <c r="O258" s="169">
        <f>ROUND(E258*N258,2)</f>
        <v>0</v>
      </c>
      <c r="P258" s="169">
        <v>0</v>
      </c>
      <c r="Q258" s="169">
        <f>ROUND(E258*P258,2)</f>
        <v>0</v>
      </c>
      <c r="R258" s="171" t="s">
        <v>333</v>
      </c>
      <c r="S258" s="171" t="s">
        <v>147</v>
      </c>
      <c r="T258" s="172" t="s">
        <v>147</v>
      </c>
      <c r="U258" s="157">
        <v>9.1999999999999998E-2</v>
      </c>
      <c r="V258" s="157">
        <f>ROUND(E258*U258,2)</f>
        <v>5.74</v>
      </c>
      <c r="W258" s="157"/>
      <c r="X258" s="157" t="s">
        <v>178</v>
      </c>
      <c r="Y258" s="157" t="s">
        <v>150</v>
      </c>
      <c r="Z258" s="147"/>
      <c r="AA258" s="147"/>
      <c r="AB258" s="147"/>
      <c r="AC258" s="147"/>
      <c r="AD258" s="147"/>
      <c r="AE258" s="147"/>
      <c r="AF258" s="147"/>
      <c r="AG258" s="147" t="s">
        <v>179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2" x14ac:dyDescent="0.2">
      <c r="A259" s="154"/>
      <c r="B259" s="155"/>
      <c r="C259" s="254" t="s">
        <v>482</v>
      </c>
      <c r="D259" s="255"/>
      <c r="E259" s="255"/>
      <c r="F259" s="255"/>
      <c r="G259" s="255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181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ht="22.5" outlineLevel="1" x14ac:dyDescent="0.2">
      <c r="A260" s="166">
        <v>91</v>
      </c>
      <c r="B260" s="167" t="s">
        <v>483</v>
      </c>
      <c r="C260" s="182" t="s">
        <v>484</v>
      </c>
      <c r="D260" s="168" t="s">
        <v>485</v>
      </c>
      <c r="E260" s="169">
        <v>2</v>
      </c>
      <c r="F260" s="170"/>
      <c r="G260" s="171">
        <f>ROUND(E260*F260,2)</f>
        <v>0</v>
      </c>
      <c r="H260" s="170"/>
      <c r="I260" s="171">
        <f>ROUND(E260*H260,2)</f>
        <v>0</v>
      </c>
      <c r="J260" s="170"/>
      <c r="K260" s="171">
        <f>ROUND(E260*J260,2)</f>
        <v>0</v>
      </c>
      <c r="L260" s="171">
        <v>21</v>
      </c>
      <c r="M260" s="171">
        <f>G260*(1+L260/100)</f>
        <v>0</v>
      </c>
      <c r="N260" s="169">
        <v>3.2000000000000003E-4</v>
      </c>
      <c r="O260" s="169">
        <f>ROUND(E260*N260,2)</f>
        <v>0</v>
      </c>
      <c r="P260" s="169">
        <v>0</v>
      </c>
      <c r="Q260" s="169">
        <f>ROUND(E260*P260,2)</f>
        <v>0</v>
      </c>
      <c r="R260" s="171" t="s">
        <v>333</v>
      </c>
      <c r="S260" s="171" t="s">
        <v>147</v>
      </c>
      <c r="T260" s="172" t="s">
        <v>147</v>
      </c>
      <c r="U260" s="157">
        <v>8.1999999999999993</v>
      </c>
      <c r="V260" s="157">
        <f>ROUND(E260*U260,2)</f>
        <v>16.399999999999999</v>
      </c>
      <c r="W260" s="157"/>
      <c r="X260" s="157" t="s">
        <v>178</v>
      </c>
      <c r="Y260" s="157" t="s">
        <v>150</v>
      </c>
      <c r="Z260" s="147"/>
      <c r="AA260" s="147"/>
      <c r="AB260" s="147"/>
      <c r="AC260" s="147"/>
      <c r="AD260" s="147"/>
      <c r="AE260" s="147"/>
      <c r="AF260" s="147"/>
      <c r="AG260" s="147" t="s">
        <v>179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2" x14ac:dyDescent="0.2">
      <c r="A261" s="154"/>
      <c r="B261" s="155"/>
      <c r="C261" s="254" t="s">
        <v>482</v>
      </c>
      <c r="D261" s="255"/>
      <c r="E261" s="255"/>
      <c r="F261" s="255"/>
      <c r="G261" s="255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181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ht="22.5" outlineLevel="1" x14ac:dyDescent="0.2">
      <c r="A262" s="166">
        <v>92</v>
      </c>
      <c r="B262" s="167" t="s">
        <v>486</v>
      </c>
      <c r="C262" s="182" t="s">
        <v>487</v>
      </c>
      <c r="D262" s="168" t="s">
        <v>196</v>
      </c>
      <c r="E262" s="169">
        <v>19.3</v>
      </c>
      <c r="F262" s="170"/>
      <c r="G262" s="171">
        <f>ROUND(E262*F262,2)</f>
        <v>0</v>
      </c>
      <c r="H262" s="170"/>
      <c r="I262" s="171">
        <f>ROUND(E262*H262,2)</f>
        <v>0</v>
      </c>
      <c r="J262" s="170"/>
      <c r="K262" s="171">
        <f>ROUND(E262*J262,2)</f>
        <v>0</v>
      </c>
      <c r="L262" s="171">
        <v>21</v>
      </c>
      <c r="M262" s="171">
        <f>G262*(1+L262/100)</f>
        <v>0</v>
      </c>
      <c r="N262" s="169">
        <v>0</v>
      </c>
      <c r="O262" s="169">
        <f>ROUND(E262*N262,2)</f>
        <v>0</v>
      </c>
      <c r="P262" s="169">
        <v>0</v>
      </c>
      <c r="Q262" s="169">
        <f>ROUND(E262*P262,2)</f>
        <v>0</v>
      </c>
      <c r="R262" s="171" t="s">
        <v>333</v>
      </c>
      <c r="S262" s="171" t="s">
        <v>147</v>
      </c>
      <c r="T262" s="172" t="s">
        <v>147</v>
      </c>
      <c r="U262" s="157">
        <v>0.123</v>
      </c>
      <c r="V262" s="157">
        <f>ROUND(E262*U262,2)</f>
        <v>2.37</v>
      </c>
      <c r="W262" s="157"/>
      <c r="X262" s="157" t="s">
        <v>178</v>
      </c>
      <c r="Y262" s="157" t="s">
        <v>150</v>
      </c>
      <c r="Z262" s="147"/>
      <c r="AA262" s="147"/>
      <c r="AB262" s="147"/>
      <c r="AC262" s="147"/>
      <c r="AD262" s="147"/>
      <c r="AE262" s="147"/>
      <c r="AF262" s="147"/>
      <c r="AG262" s="147" t="s">
        <v>179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2" x14ac:dyDescent="0.2">
      <c r="A263" s="154"/>
      <c r="B263" s="155"/>
      <c r="C263" s="254" t="s">
        <v>482</v>
      </c>
      <c r="D263" s="255"/>
      <c r="E263" s="255"/>
      <c r="F263" s="255"/>
      <c r="G263" s="255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7"/>
      <c r="AA263" s="147"/>
      <c r="AB263" s="147"/>
      <c r="AC263" s="147"/>
      <c r="AD263" s="147"/>
      <c r="AE263" s="147"/>
      <c r="AF263" s="147"/>
      <c r="AG263" s="147" t="s">
        <v>181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2" x14ac:dyDescent="0.2">
      <c r="A264" s="154"/>
      <c r="B264" s="155"/>
      <c r="C264" s="189" t="s">
        <v>488</v>
      </c>
      <c r="D264" s="186"/>
      <c r="E264" s="187">
        <v>19.3</v>
      </c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183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ht="22.5" outlineLevel="1" x14ac:dyDescent="0.2">
      <c r="A265" s="166">
        <v>93</v>
      </c>
      <c r="B265" s="167" t="s">
        <v>489</v>
      </c>
      <c r="C265" s="182" t="s">
        <v>490</v>
      </c>
      <c r="D265" s="168" t="s">
        <v>485</v>
      </c>
      <c r="E265" s="169">
        <v>2</v>
      </c>
      <c r="F265" s="170"/>
      <c r="G265" s="171">
        <f>ROUND(E265*F265,2)</f>
        <v>0</v>
      </c>
      <c r="H265" s="170"/>
      <c r="I265" s="171">
        <f>ROUND(E265*H265,2)</f>
        <v>0</v>
      </c>
      <c r="J265" s="170"/>
      <c r="K265" s="171">
        <f>ROUND(E265*J265,2)</f>
        <v>0</v>
      </c>
      <c r="L265" s="171">
        <v>21</v>
      </c>
      <c r="M265" s="171">
        <f>G265*(1+L265/100)</f>
        <v>0</v>
      </c>
      <c r="N265" s="169">
        <v>4.0999999999999999E-4</v>
      </c>
      <c r="O265" s="169">
        <f>ROUND(E265*N265,2)</f>
        <v>0</v>
      </c>
      <c r="P265" s="169">
        <v>0</v>
      </c>
      <c r="Q265" s="169">
        <f>ROUND(E265*P265,2)</f>
        <v>0</v>
      </c>
      <c r="R265" s="171" t="s">
        <v>333</v>
      </c>
      <c r="S265" s="171" t="s">
        <v>147</v>
      </c>
      <c r="T265" s="172" t="s">
        <v>147</v>
      </c>
      <c r="U265" s="157">
        <v>8.8000000000000007</v>
      </c>
      <c r="V265" s="157">
        <f>ROUND(E265*U265,2)</f>
        <v>17.600000000000001</v>
      </c>
      <c r="W265" s="157"/>
      <c r="X265" s="157" t="s">
        <v>178</v>
      </c>
      <c r="Y265" s="157" t="s">
        <v>150</v>
      </c>
      <c r="Z265" s="147"/>
      <c r="AA265" s="147"/>
      <c r="AB265" s="147"/>
      <c r="AC265" s="147"/>
      <c r="AD265" s="147"/>
      <c r="AE265" s="147"/>
      <c r="AF265" s="147"/>
      <c r="AG265" s="147" t="s">
        <v>179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2" x14ac:dyDescent="0.2">
      <c r="A266" s="154"/>
      <c r="B266" s="155"/>
      <c r="C266" s="254" t="s">
        <v>482</v>
      </c>
      <c r="D266" s="255"/>
      <c r="E266" s="255"/>
      <c r="F266" s="255"/>
      <c r="G266" s="255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181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ht="22.5" outlineLevel="1" x14ac:dyDescent="0.2">
      <c r="A267" s="166">
        <v>94</v>
      </c>
      <c r="B267" s="167" t="s">
        <v>491</v>
      </c>
      <c r="C267" s="182" t="s">
        <v>492</v>
      </c>
      <c r="D267" s="168" t="s">
        <v>493</v>
      </c>
      <c r="E267" s="169">
        <v>12</v>
      </c>
      <c r="F267" s="170"/>
      <c r="G267" s="171">
        <f>ROUND(E267*F267,2)</f>
        <v>0</v>
      </c>
      <c r="H267" s="170"/>
      <c r="I267" s="171">
        <f>ROUND(E267*H267,2)</f>
        <v>0</v>
      </c>
      <c r="J267" s="170"/>
      <c r="K267" s="171">
        <f>ROUND(E267*J267,2)</f>
        <v>0</v>
      </c>
      <c r="L267" s="171">
        <v>21</v>
      </c>
      <c r="M267" s="171">
        <f>G267*(1+L267/100)</f>
        <v>0</v>
      </c>
      <c r="N267" s="169">
        <v>2.0000000000000002E-5</v>
      </c>
      <c r="O267" s="169">
        <f>ROUND(E267*N267,2)</f>
        <v>0</v>
      </c>
      <c r="P267" s="169">
        <v>0</v>
      </c>
      <c r="Q267" s="169">
        <f>ROUND(E267*P267,2)</f>
        <v>0</v>
      </c>
      <c r="R267" s="171" t="s">
        <v>333</v>
      </c>
      <c r="S267" s="171" t="s">
        <v>147</v>
      </c>
      <c r="T267" s="172" t="s">
        <v>147</v>
      </c>
      <c r="U267" s="157">
        <v>0.31</v>
      </c>
      <c r="V267" s="157">
        <f>ROUND(E267*U267,2)</f>
        <v>3.72</v>
      </c>
      <c r="W267" s="157"/>
      <c r="X267" s="157" t="s">
        <v>178</v>
      </c>
      <c r="Y267" s="157" t="s">
        <v>150</v>
      </c>
      <c r="Z267" s="147"/>
      <c r="AA267" s="147"/>
      <c r="AB267" s="147"/>
      <c r="AC267" s="147"/>
      <c r="AD267" s="147"/>
      <c r="AE267" s="147"/>
      <c r="AF267" s="147"/>
      <c r="AG267" s="147" t="s">
        <v>179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2" x14ac:dyDescent="0.2">
      <c r="A268" s="154"/>
      <c r="B268" s="155"/>
      <c r="C268" s="254" t="s">
        <v>482</v>
      </c>
      <c r="D268" s="255"/>
      <c r="E268" s="255"/>
      <c r="F268" s="255"/>
      <c r="G268" s="255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181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ht="22.5" outlineLevel="1" x14ac:dyDescent="0.2">
      <c r="A269" s="166">
        <v>95</v>
      </c>
      <c r="B269" s="167" t="s">
        <v>494</v>
      </c>
      <c r="C269" s="182" t="s">
        <v>495</v>
      </c>
      <c r="D269" s="168" t="s">
        <v>196</v>
      </c>
      <c r="E269" s="169">
        <v>58.5</v>
      </c>
      <c r="F269" s="170"/>
      <c r="G269" s="171">
        <f>ROUND(E269*F269,2)</f>
        <v>0</v>
      </c>
      <c r="H269" s="170"/>
      <c r="I269" s="171">
        <f>ROUND(E269*H269,2)</f>
        <v>0</v>
      </c>
      <c r="J269" s="170"/>
      <c r="K269" s="171">
        <f>ROUND(E269*J269,2)</f>
        <v>0</v>
      </c>
      <c r="L269" s="171">
        <v>21</v>
      </c>
      <c r="M269" s="171">
        <f>G269*(1+L269/100)</f>
        <v>0</v>
      </c>
      <c r="N269" s="169">
        <v>0</v>
      </c>
      <c r="O269" s="169">
        <f>ROUND(E269*N269,2)</f>
        <v>0</v>
      </c>
      <c r="P269" s="169">
        <v>0</v>
      </c>
      <c r="Q269" s="169">
        <f>ROUND(E269*P269,2)</f>
        <v>0</v>
      </c>
      <c r="R269" s="171" t="s">
        <v>333</v>
      </c>
      <c r="S269" s="171" t="s">
        <v>147</v>
      </c>
      <c r="T269" s="172" t="s">
        <v>147</v>
      </c>
      <c r="U269" s="157">
        <v>5.8999999999999997E-2</v>
      </c>
      <c r="V269" s="157">
        <f>ROUND(E269*U269,2)</f>
        <v>3.45</v>
      </c>
      <c r="W269" s="157"/>
      <c r="X269" s="157" t="s">
        <v>178</v>
      </c>
      <c r="Y269" s="157" t="s">
        <v>150</v>
      </c>
      <c r="Z269" s="147"/>
      <c r="AA269" s="147"/>
      <c r="AB269" s="147"/>
      <c r="AC269" s="147"/>
      <c r="AD269" s="147"/>
      <c r="AE269" s="147"/>
      <c r="AF269" s="147"/>
      <c r="AG269" s="147" t="s">
        <v>179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2" x14ac:dyDescent="0.2">
      <c r="A270" s="154"/>
      <c r="B270" s="155"/>
      <c r="C270" s="254" t="s">
        <v>482</v>
      </c>
      <c r="D270" s="255"/>
      <c r="E270" s="255"/>
      <c r="F270" s="255"/>
      <c r="G270" s="255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181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2" x14ac:dyDescent="0.2">
      <c r="A271" s="154"/>
      <c r="B271" s="155"/>
      <c r="C271" s="189" t="s">
        <v>496</v>
      </c>
      <c r="D271" s="186"/>
      <c r="E271" s="187">
        <v>58.5</v>
      </c>
      <c r="F271" s="157"/>
      <c r="G271" s="157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183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66">
        <v>96</v>
      </c>
      <c r="B272" s="167" t="s">
        <v>497</v>
      </c>
      <c r="C272" s="182" t="s">
        <v>498</v>
      </c>
      <c r="D272" s="168" t="s">
        <v>214</v>
      </c>
      <c r="E272" s="169">
        <v>13.29162</v>
      </c>
      <c r="F272" s="170"/>
      <c r="G272" s="171">
        <f>ROUND(E272*F272,2)</f>
        <v>0</v>
      </c>
      <c r="H272" s="170"/>
      <c r="I272" s="171">
        <f>ROUND(E272*H272,2)</f>
        <v>0</v>
      </c>
      <c r="J272" s="170"/>
      <c r="K272" s="171">
        <f>ROUND(E272*J272,2)</f>
        <v>0</v>
      </c>
      <c r="L272" s="171">
        <v>21</v>
      </c>
      <c r="M272" s="171">
        <f>G272*(1+L272/100)</f>
        <v>0</v>
      </c>
      <c r="N272" s="169">
        <v>1.8050999999999999</v>
      </c>
      <c r="O272" s="169">
        <f>ROUND(E272*N272,2)</f>
        <v>23.99</v>
      </c>
      <c r="P272" s="169">
        <v>0</v>
      </c>
      <c r="Q272" s="169">
        <f>ROUND(E272*P272,2)</f>
        <v>0</v>
      </c>
      <c r="R272" s="171" t="s">
        <v>333</v>
      </c>
      <c r="S272" s="171" t="s">
        <v>147</v>
      </c>
      <c r="T272" s="172" t="s">
        <v>147</v>
      </c>
      <c r="U272" s="157">
        <v>2.68</v>
      </c>
      <c r="V272" s="157">
        <f>ROUND(E272*U272,2)</f>
        <v>35.619999999999997</v>
      </c>
      <c r="W272" s="157"/>
      <c r="X272" s="157" t="s">
        <v>178</v>
      </c>
      <c r="Y272" s="157" t="s">
        <v>150</v>
      </c>
      <c r="Z272" s="147"/>
      <c r="AA272" s="147"/>
      <c r="AB272" s="147"/>
      <c r="AC272" s="147"/>
      <c r="AD272" s="147"/>
      <c r="AE272" s="147"/>
      <c r="AF272" s="147"/>
      <c r="AG272" s="147" t="s">
        <v>179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2" x14ac:dyDescent="0.2">
      <c r="A273" s="154"/>
      <c r="B273" s="155"/>
      <c r="C273" s="189" t="s">
        <v>499</v>
      </c>
      <c r="D273" s="186"/>
      <c r="E273" s="187">
        <v>7.84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183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3" x14ac:dyDescent="0.2">
      <c r="A274" s="154"/>
      <c r="B274" s="155"/>
      <c r="C274" s="189" t="s">
        <v>500</v>
      </c>
      <c r="D274" s="186"/>
      <c r="E274" s="187">
        <v>5.45</v>
      </c>
      <c r="F274" s="157"/>
      <c r="G274" s="157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7"/>
      <c r="AA274" s="147"/>
      <c r="AB274" s="147"/>
      <c r="AC274" s="147"/>
      <c r="AD274" s="147"/>
      <c r="AE274" s="147"/>
      <c r="AF274" s="147"/>
      <c r="AG274" s="147" t="s">
        <v>183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66">
        <v>97</v>
      </c>
      <c r="B275" s="167" t="s">
        <v>501</v>
      </c>
      <c r="C275" s="182" t="s">
        <v>502</v>
      </c>
      <c r="D275" s="168" t="s">
        <v>196</v>
      </c>
      <c r="E275" s="169">
        <v>163.19999999999999</v>
      </c>
      <c r="F275" s="170"/>
      <c r="G275" s="171">
        <f>ROUND(E275*F275,2)</f>
        <v>0</v>
      </c>
      <c r="H275" s="170"/>
      <c r="I275" s="171">
        <f>ROUND(E275*H275,2)</f>
        <v>0</v>
      </c>
      <c r="J275" s="170"/>
      <c r="K275" s="171">
        <f>ROUND(E275*J275,2)</f>
        <v>0</v>
      </c>
      <c r="L275" s="171">
        <v>21</v>
      </c>
      <c r="M275" s="171">
        <f>G275*(1+L275/100)</f>
        <v>0</v>
      </c>
      <c r="N275" s="169">
        <v>0</v>
      </c>
      <c r="O275" s="169">
        <f>ROUND(E275*N275,2)</f>
        <v>0</v>
      </c>
      <c r="P275" s="169">
        <v>0</v>
      </c>
      <c r="Q275" s="169">
        <f>ROUND(E275*P275,2)</f>
        <v>0</v>
      </c>
      <c r="R275" s="171" t="s">
        <v>333</v>
      </c>
      <c r="S275" s="171" t="s">
        <v>147</v>
      </c>
      <c r="T275" s="172" t="s">
        <v>147</v>
      </c>
      <c r="U275" s="157">
        <v>5.0999999999999997E-2</v>
      </c>
      <c r="V275" s="157">
        <f>ROUND(E275*U275,2)</f>
        <v>8.32</v>
      </c>
      <c r="W275" s="157"/>
      <c r="X275" s="157" t="s">
        <v>178</v>
      </c>
      <c r="Y275" s="157" t="s">
        <v>150</v>
      </c>
      <c r="Z275" s="147"/>
      <c r="AA275" s="147"/>
      <c r="AB275" s="147"/>
      <c r="AC275" s="147"/>
      <c r="AD275" s="147"/>
      <c r="AE275" s="147"/>
      <c r="AF275" s="147"/>
      <c r="AG275" s="147" t="s">
        <v>179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2" x14ac:dyDescent="0.2">
      <c r="A276" s="154"/>
      <c r="B276" s="155"/>
      <c r="C276" s="189" t="s">
        <v>503</v>
      </c>
      <c r="D276" s="186"/>
      <c r="E276" s="187">
        <v>163.19999999999999</v>
      </c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183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x14ac:dyDescent="0.2">
      <c r="A277" s="159" t="s">
        <v>142</v>
      </c>
      <c r="B277" s="160" t="s">
        <v>109</v>
      </c>
      <c r="C277" s="180" t="s">
        <v>110</v>
      </c>
      <c r="D277" s="161"/>
      <c r="E277" s="162"/>
      <c r="F277" s="163"/>
      <c r="G277" s="163">
        <f>SUMIF(AG278:AG279,"&lt;&gt;NOR",G278:G279)</f>
        <v>0</v>
      </c>
      <c r="H277" s="163"/>
      <c r="I277" s="163">
        <f>SUM(I278:I279)</f>
        <v>0</v>
      </c>
      <c r="J277" s="163"/>
      <c r="K277" s="163">
        <f>SUM(K278:K279)</f>
        <v>0</v>
      </c>
      <c r="L277" s="163"/>
      <c r="M277" s="163">
        <f>SUM(M278:M279)</f>
        <v>0</v>
      </c>
      <c r="N277" s="162"/>
      <c r="O277" s="162">
        <f>SUM(O278:O279)</f>
        <v>0</v>
      </c>
      <c r="P277" s="162"/>
      <c r="Q277" s="162">
        <f>SUM(Q278:Q279)</f>
        <v>0</v>
      </c>
      <c r="R277" s="163"/>
      <c r="S277" s="163"/>
      <c r="T277" s="164"/>
      <c r="U277" s="158"/>
      <c r="V277" s="158">
        <f>SUM(V278:V279)</f>
        <v>33.26</v>
      </c>
      <c r="W277" s="158"/>
      <c r="X277" s="158"/>
      <c r="Y277" s="158"/>
      <c r="AG277" t="s">
        <v>143</v>
      </c>
    </row>
    <row r="278" spans="1:60" outlineLevel="1" x14ac:dyDescent="0.2">
      <c r="A278" s="166">
        <v>98</v>
      </c>
      <c r="B278" s="167" t="s">
        <v>504</v>
      </c>
      <c r="C278" s="182" t="s">
        <v>505</v>
      </c>
      <c r="D278" s="168" t="s">
        <v>378</v>
      </c>
      <c r="E278" s="169">
        <v>334.28417999999999</v>
      </c>
      <c r="F278" s="170"/>
      <c r="G278" s="171">
        <f>ROUND(E278*F278,2)</f>
        <v>0</v>
      </c>
      <c r="H278" s="170"/>
      <c r="I278" s="171">
        <f>ROUND(E278*H278,2)</f>
        <v>0</v>
      </c>
      <c r="J278" s="170"/>
      <c r="K278" s="171">
        <f>ROUND(E278*J278,2)</f>
        <v>0</v>
      </c>
      <c r="L278" s="171">
        <v>21</v>
      </c>
      <c r="M278" s="171">
        <f>G278*(1+L278/100)</f>
        <v>0</v>
      </c>
      <c r="N278" s="169">
        <v>0</v>
      </c>
      <c r="O278" s="169">
        <f>ROUND(E278*N278,2)</f>
        <v>0</v>
      </c>
      <c r="P278" s="169">
        <v>0</v>
      </c>
      <c r="Q278" s="169">
        <f>ROUND(E278*P278,2)</f>
        <v>0</v>
      </c>
      <c r="R278" s="171" t="s">
        <v>333</v>
      </c>
      <c r="S278" s="171" t="s">
        <v>147</v>
      </c>
      <c r="T278" s="172" t="s">
        <v>147</v>
      </c>
      <c r="U278" s="157">
        <v>9.9500000000000005E-2</v>
      </c>
      <c r="V278" s="157">
        <f>ROUND(E278*U278,2)</f>
        <v>33.26</v>
      </c>
      <c r="W278" s="157"/>
      <c r="X278" s="157" t="s">
        <v>178</v>
      </c>
      <c r="Y278" s="157" t="s">
        <v>150</v>
      </c>
      <c r="Z278" s="147"/>
      <c r="AA278" s="147"/>
      <c r="AB278" s="147"/>
      <c r="AC278" s="147"/>
      <c r="AD278" s="147"/>
      <c r="AE278" s="147"/>
      <c r="AF278" s="147"/>
      <c r="AG278" s="147" t="s">
        <v>179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2" x14ac:dyDescent="0.2">
      <c r="A279" s="154"/>
      <c r="B279" s="155"/>
      <c r="C279" s="254" t="s">
        <v>506</v>
      </c>
      <c r="D279" s="255"/>
      <c r="E279" s="255"/>
      <c r="F279" s="255"/>
      <c r="G279" s="255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181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x14ac:dyDescent="0.2">
      <c r="A280" s="3"/>
      <c r="B280" s="4"/>
      <c r="C280" s="183"/>
      <c r="D280" s="6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AE280">
        <v>15</v>
      </c>
      <c r="AF280">
        <v>21</v>
      </c>
      <c r="AG280" t="s">
        <v>128</v>
      </c>
    </row>
    <row r="281" spans="1:60" x14ac:dyDescent="0.2">
      <c r="A281" s="150"/>
      <c r="B281" s="151" t="s">
        <v>29</v>
      </c>
      <c r="C281" s="184"/>
      <c r="D281" s="152"/>
      <c r="E281" s="153"/>
      <c r="F281" s="153"/>
      <c r="G281" s="165">
        <f>G8+G30+G34+G66+G77+G110+G121+G129+G142+G158+G161+G172+G182+G212+G251+G257+G277</f>
        <v>0</v>
      </c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AE281">
        <f>SUMIF(L7:L279,AE280,G7:G279)</f>
        <v>0</v>
      </c>
      <c r="AF281">
        <f>SUMIF(L7:L279,AF280,G7:G279)</f>
        <v>0</v>
      </c>
      <c r="AG281" t="s">
        <v>171</v>
      </c>
    </row>
    <row r="282" spans="1:60" x14ac:dyDescent="0.2">
      <c r="C282" s="185"/>
      <c r="D282" s="10"/>
      <c r="AG282" t="s">
        <v>172</v>
      </c>
    </row>
    <row r="283" spans="1:60" x14ac:dyDescent="0.2">
      <c r="D283" s="10"/>
    </row>
    <row r="284" spans="1:60" x14ac:dyDescent="0.2">
      <c r="D284" s="10"/>
    </row>
    <row r="285" spans="1:60" x14ac:dyDescent="0.2">
      <c r="D285" s="10"/>
    </row>
    <row r="286" spans="1:60" x14ac:dyDescent="0.2">
      <c r="D286" s="10"/>
    </row>
    <row r="287" spans="1:60" x14ac:dyDescent="0.2">
      <c r="D287" s="10"/>
    </row>
    <row r="288" spans="1:60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IRatpHjAegW3GdC5TBTIaSAcZibKHfBPbGH8shwtWrNDPujvCITOaLyMHNqoqYehIz9nWHcNjoYHkrqrM90Vg==" saltValue="KYfvivCsmSxTJK1ce06Qcg==" spinCount="100000" sheet="1" formatRows="0"/>
  <mergeCells count="87">
    <mergeCell ref="C268:G268"/>
    <mergeCell ref="C270:G270"/>
    <mergeCell ref="C279:G279"/>
    <mergeCell ref="C253:G253"/>
    <mergeCell ref="C256:G256"/>
    <mergeCell ref="C259:G259"/>
    <mergeCell ref="C261:G261"/>
    <mergeCell ref="C263:G263"/>
    <mergeCell ref="C266:G266"/>
    <mergeCell ref="C246:G246"/>
    <mergeCell ref="C207:G207"/>
    <mergeCell ref="C209:G209"/>
    <mergeCell ref="C214:G214"/>
    <mergeCell ref="C216:G216"/>
    <mergeCell ref="C218:G218"/>
    <mergeCell ref="C223:G223"/>
    <mergeCell ref="C226:G226"/>
    <mergeCell ref="C229:G229"/>
    <mergeCell ref="C232:G232"/>
    <mergeCell ref="C235:G235"/>
    <mergeCell ref="C245:G245"/>
    <mergeCell ref="C205:G205"/>
    <mergeCell ref="C180:G180"/>
    <mergeCell ref="C181:G181"/>
    <mergeCell ref="C184:G184"/>
    <mergeCell ref="C189:G189"/>
    <mergeCell ref="C192:G192"/>
    <mergeCell ref="C193:G193"/>
    <mergeCell ref="C196:G196"/>
    <mergeCell ref="C197:G197"/>
    <mergeCell ref="C200:G200"/>
    <mergeCell ref="C201:G201"/>
    <mergeCell ref="C203:G203"/>
    <mergeCell ref="C179:G179"/>
    <mergeCell ref="C135:G135"/>
    <mergeCell ref="C144:G144"/>
    <mergeCell ref="C148:G148"/>
    <mergeCell ref="C152:G152"/>
    <mergeCell ref="C156:G156"/>
    <mergeCell ref="C168:G168"/>
    <mergeCell ref="C169:G169"/>
    <mergeCell ref="C170:G170"/>
    <mergeCell ref="C171:G171"/>
    <mergeCell ref="C176:G176"/>
    <mergeCell ref="C178:G178"/>
    <mergeCell ref="C131:G131"/>
    <mergeCell ref="C97:G97"/>
    <mergeCell ref="C99:G99"/>
    <mergeCell ref="C105:G105"/>
    <mergeCell ref="C106:G106"/>
    <mergeCell ref="C107:G107"/>
    <mergeCell ref="C108:G108"/>
    <mergeCell ref="C112:G112"/>
    <mergeCell ref="C113:G113"/>
    <mergeCell ref="C116:G116"/>
    <mergeCell ref="C123:G123"/>
    <mergeCell ref="C126:G126"/>
    <mergeCell ref="C94:G94"/>
    <mergeCell ref="C60:G60"/>
    <mergeCell ref="C64:G64"/>
    <mergeCell ref="C68:G68"/>
    <mergeCell ref="C70:G70"/>
    <mergeCell ref="C74:G74"/>
    <mergeCell ref="C76:G76"/>
    <mergeCell ref="C79:G79"/>
    <mergeCell ref="C82:G82"/>
    <mergeCell ref="C85:G85"/>
    <mergeCell ref="C88:G88"/>
    <mergeCell ref="C91:G91"/>
    <mergeCell ref="C56:G56"/>
    <mergeCell ref="C21:G21"/>
    <mergeCell ref="C23:G23"/>
    <mergeCell ref="C25:G25"/>
    <mergeCell ref="C27:G27"/>
    <mergeCell ref="C32:G32"/>
    <mergeCell ref="C36:G36"/>
    <mergeCell ref="C40:G40"/>
    <mergeCell ref="C44:G44"/>
    <mergeCell ref="C46:G46"/>
    <mergeCell ref="C50:G50"/>
    <mergeCell ref="C52:G52"/>
    <mergeCell ref="C18:G18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16" sqref="C16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63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7" t="s">
        <v>173</v>
      </c>
      <c r="B1" s="247"/>
      <c r="C1" s="247"/>
      <c r="D1" s="247"/>
      <c r="E1" s="247"/>
      <c r="F1" s="247"/>
      <c r="G1" s="247"/>
      <c r="AG1" t="s">
        <v>114</v>
      </c>
    </row>
    <row r="2" spans="1:60" ht="25.15" customHeight="1" x14ac:dyDescent="0.2">
      <c r="A2" s="139" t="s">
        <v>7</v>
      </c>
      <c r="B2" s="49" t="s">
        <v>43</v>
      </c>
      <c r="C2" s="248" t="s">
        <v>44</v>
      </c>
      <c r="D2" s="249"/>
      <c r="E2" s="249"/>
      <c r="F2" s="249"/>
      <c r="G2" s="250"/>
      <c r="AG2" t="s">
        <v>115</v>
      </c>
    </row>
    <row r="3" spans="1:60" ht="25.15" customHeight="1" x14ac:dyDescent="0.2">
      <c r="A3" s="139" t="s">
        <v>8</v>
      </c>
      <c r="B3" s="49" t="s">
        <v>58</v>
      </c>
      <c r="C3" s="248" t="s">
        <v>59</v>
      </c>
      <c r="D3" s="249"/>
      <c r="E3" s="249"/>
      <c r="F3" s="249"/>
      <c r="G3" s="250"/>
      <c r="AC3" s="120" t="s">
        <v>115</v>
      </c>
      <c r="AG3" t="s">
        <v>118</v>
      </c>
    </row>
    <row r="4" spans="1:60" ht="25.15" customHeight="1" x14ac:dyDescent="0.2">
      <c r="A4" s="140" t="s">
        <v>9</v>
      </c>
      <c r="B4" s="141" t="s">
        <v>60</v>
      </c>
      <c r="C4" s="251" t="s">
        <v>59</v>
      </c>
      <c r="D4" s="252"/>
      <c r="E4" s="252"/>
      <c r="F4" s="252"/>
      <c r="G4" s="253"/>
      <c r="AG4" t="s">
        <v>119</v>
      </c>
    </row>
    <row r="5" spans="1:60" x14ac:dyDescent="0.2">
      <c r="D5" s="10"/>
    </row>
    <row r="6" spans="1:60" ht="38.25" x14ac:dyDescent="0.2">
      <c r="A6" s="143" t="s">
        <v>120</v>
      </c>
      <c r="B6" s="145" t="s">
        <v>121</v>
      </c>
      <c r="C6" s="145" t="s">
        <v>122</v>
      </c>
      <c r="D6" s="144" t="s">
        <v>123</v>
      </c>
      <c r="E6" s="143" t="s">
        <v>124</v>
      </c>
      <c r="F6" s="142" t="s">
        <v>125</v>
      </c>
      <c r="G6" s="143" t="s">
        <v>29</v>
      </c>
      <c r="H6" s="146" t="s">
        <v>30</v>
      </c>
      <c r="I6" s="146" t="s">
        <v>126</v>
      </c>
      <c r="J6" s="146" t="s">
        <v>31</v>
      </c>
      <c r="K6" s="146" t="s">
        <v>127</v>
      </c>
      <c r="L6" s="146" t="s">
        <v>128</v>
      </c>
      <c r="M6" s="146" t="s">
        <v>129</v>
      </c>
      <c r="N6" s="146" t="s">
        <v>130</v>
      </c>
      <c r="O6" s="146" t="s">
        <v>131</v>
      </c>
      <c r="P6" s="146" t="s">
        <v>132</v>
      </c>
      <c r="Q6" s="146" t="s">
        <v>133</v>
      </c>
      <c r="R6" s="146" t="s">
        <v>134</v>
      </c>
      <c r="S6" s="146" t="s">
        <v>135</v>
      </c>
      <c r="T6" s="146" t="s">
        <v>136</v>
      </c>
      <c r="U6" s="146" t="s">
        <v>137</v>
      </c>
      <c r="V6" s="146" t="s">
        <v>138</v>
      </c>
      <c r="W6" s="146" t="s">
        <v>139</v>
      </c>
      <c r="X6" s="146" t="s">
        <v>140</v>
      </c>
      <c r="Y6" s="146" t="s">
        <v>141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59" t="s">
        <v>142</v>
      </c>
      <c r="B8" s="160" t="s">
        <v>75</v>
      </c>
      <c r="C8" s="180" t="s">
        <v>76</v>
      </c>
      <c r="D8" s="161"/>
      <c r="E8" s="162"/>
      <c r="F8" s="163"/>
      <c r="G8" s="163">
        <f>SUMIF(AG9:AG23,"&lt;&gt;NOR",G9:G23)</f>
        <v>0</v>
      </c>
      <c r="H8" s="163"/>
      <c r="I8" s="163">
        <f>SUM(I9:I23)</f>
        <v>0</v>
      </c>
      <c r="J8" s="163"/>
      <c r="K8" s="163">
        <f>SUM(K9:K23)</f>
        <v>0</v>
      </c>
      <c r="L8" s="163"/>
      <c r="M8" s="163">
        <f>SUM(M9:M23)</f>
        <v>0</v>
      </c>
      <c r="N8" s="162"/>
      <c r="O8" s="162">
        <f>SUM(O9:O23)</f>
        <v>1.7900000000000003</v>
      </c>
      <c r="P8" s="162"/>
      <c r="Q8" s="162">
        <f>SUM(Q9:Q23)</f>
        <v>0</v>
      </c>
      <c r="R8" s="163"/>
      <c r="S8" s="163"/>
      <c r="T8" s="164"/>
      <c r="U8" s="158"/>
      <c r="V8" s="158">
        <f>SUM(V9:V23)</f>
        <v>158.38</v>
      </c>
      <c r="W8" s="158"/>
      <c r="X8" s="158"/>
      <c r="Y8" s="158"/>
      <c r="AG8" t="s">
        <v>143</v>
      </c>
    </row>
    <row r="9" spans="1:60" outlineLevel="1" x14ac:dyDescent="0.2">
      <c r="A9" s="166">
        <v>1</v>
      </c>
      <c r="B9" s="167" t="s">
        <v>174</v>
      </c>
      <c r="C9" s="182" t="s">
        <v>507</v>
      </c>
      <c r="D9" s="168" t="s">
        <v>176</v>
      </c>
      <c r="E9" s="169">
        <v>60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69">
        <v>0</v>
      </c>
      <c r="O9" s="169">
        <f>ROUND(E9*N9,2)</f>
        <v>0</v>
      </c>
      <c r="P9" s="169">
        <v>0</v>
      </c>
      <c r="Q9" s="169">
        <f>ROUND(E9*P9,2)</f>
        <v>0</v>
      </c>
      <c r="R9" s="171"/>
      <c r="S9" s="171" t="s">
        <v>147</v>
      </c>
      <c r="T9" s="172" t="s">
        <v>147</v>
      </c>
      <c r="U9" s="157">
        <v>0.20300000000000001</v>
      </c>
      <c r="V9" s="157">
        <f>ROUND(E9*U9,2)</f>
        <v>12.18</v>
      </c>
      <c r="W9" s="157"/>
      <c r="X9" s="157" t="s">
        <v>178</v>
      </c>
      <c r="Y9" s="157" t="s">
        <v>150</v>
      </c>
      <c r="Z9" s="147"/>
      <c r="AA9" s="147"/>
      <c r="AB9" s="147"/>
      <c r="AC9" s="147"/>
      <c r="AD9" s="147"/>
      <c r="AE9" s="147"/>
      <c r="AF9" s="147"/>
      <c r="AG9" s="147" t="s">
        <v>179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9" t="s">
        <v>182</v>
      </c>
      <c r="D10" s="186"/>
      <c r="E10" s="187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183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89" t="s">
        <v>508</v>
      </c>
      <c r="D11" s="186"/>
      <c r="E11" s="187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183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89" t="s">
        <v>509</v>
      </c>
      <c r="D12" s="186"/>
      <c r="E12" s="187"/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183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89" t="s">
        <v>510</v>
      </c>
      <c r="D13" s="186"/>
      <c r="E13" s="187"/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183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89" t="s">
        <v>187</v>
      </c>
      <c r="D14" s="186"/>
      <c r="E14" s="187"/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183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89" t="s">
        <v>511</v>
      </c>
      <c r="D15" s="186"/>
      <c r="E15" s="187">
        <v>60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183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66">
        <v>2</v>
      </c>
      <c r="B16" s="167" t="s">
        <v>189</v>
      </c>
      <c r="C16" s="182" t="s">
        <v>512</v>
      </c>
      <c r="D16" s="168" t="s">
        <v>191</v>
      </c>
      <c r="E16" s="169">
        <v>30</v>
      </c>
      <c r="F16" s="170"/>
      <c r="G16" s="171">
        <f>ROUND(E16*F16,2)</f>
        <v>0</v>
      </c>
      <c r="H16" s="170"/>
      <c r="I16" s="171">
        <f>ROUND(E16*H16,2)</f>
        <v>0</v>
      </c>
      <c r="J16" s="170"/>
      <c r="K16" s="171">
        <f>ROUND(E16*J16,2)</f>
        <v>0</v>
      </c>
      <c r="L16" s="171">
        <v>21</v>
      </c>
      <c r="M16" s="171">
        <f>G16*(1+L16/100)</f>
        <v>0</v>
      </c>
      <c r="N16" s="169">
        <v>0</v>
      </c>
      <c r="O16" s="169">
        <f>ROUND(E16*N16,2)</f>
        <v>0</v>
      </c>
      <c r="P16" s="169">
        <v>0</v>
      </c>
      <c r="Q16" s="169">
        <f>ROUND(E16*P16,2)</f>
        <v>0</v>
      </c>
      <c r="R16" s="171"/>
      <c r="S16" s="171" t="s">
        <v>147</v>
      </c>
      <c r="T16" s="172" t="s">
        <v>147</v>
      </c>
      <c r="U16" s="157">
        <v>0</v>
      </c>
      <c r="V16" s="157">
        <f>ROUND(E16*U16,2)</f>
        <v>0</v>
      </c>
      <c r="W16" s="157"/>
      <c r="X16" s="157" t="s">
        <v>178</v>
      </c>
      <c r="Y16" s="157" t="s">
        <v>150</v>
      </c>
      <c r="Z16" s="147"/>
      <c r="AA16" s="147"/>
      <c r="AB16" s="147"/>
      <c r="AC16" s="147"/>
      <c r="AD16" s="147"/>
      <c r="AE16" s="147"/>
      <c r="AF16" s="147"/>
      <c r="AG16" s="147" t="s">
        <v>179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89" t="s">
        <v>513</v>
      </c>
      <c r="D17" s="186"/>
      <c r="E17" s="187">
        <v>30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183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3">
        <v>3</v>
      </c>
      <c r="B18" s="174" t="s">
        <v>194</v>
      </c>
      <c r="C18" s="181" t="s">
        <v>514</v>
      </c>
      <c r="D18" s="175" t="s">
        <v>196</v>
      </c>
      <c r="E18" s="176">
        <v>75</v>
      </c>
      <c r="F18" s="177"/>
      <c r="G18" s="178">
        <f t="shared" ref="G18:G23" si="0">ROUND(E18*F18,2)</f>
        <v>0</v>
      </c>
      <c r="H18" s="177"/>
      <c r="I18" s="178">
        <f t="shared" ref="I18:I23" si="1">ROUND(E18*H18,2)</f>
        <v>0</v>
      </c>
      <c r="J18" s="177"/>
      <c r="K18" s="178">
        <f t="shared" ref="K18:K23" si="2">ROUND(E18*J18,2)</f>
        <v>0</v>
      </c>
      <c r="L18" s="178">
        <v>21</v>
      </c>
      <c r="M18" s="178">
        <f t="shared" ref="M18:M23" si="3">G18*(1+L18/100)</f>
        <v>0</v>
      </c>
      <c r="N18" s="176">
        <v>8.6899999999999998E-3</v>
      </c>
      <c r="O18" s="176">
        <f t="shared" ref="O18:O23" si="4">ROUND(E18*N18,2)</f>
        <v>0.65</v>
      </c>
      <c r="P18" s="176">
        <v>0</v>
      </c>
      <c r="Q18" s="176">
        <f t="shared" ref="Q18:Q23" si="5">ROUND(E18*P18,2)</f>
        <v>0</v>
      </c>
      <c r="R18" s="178"/>
      <c r="S18" s="178" t="s">
        <v>147</v>
      </c>
      <c r="T18" s="179" t="s">
        <v>147</v>
      </c>
      <c r="U18" s="157">
        <v>0.70299999999999996</v>
      </c>
      <c r="V18" s="157">
        <f t="shared" ref="V18:V23" si="6">ROUND(E18*U18,2)</f>
        <v>52.73</v>
      </c>
      <c r="W18" s="157"/>
      <c r="X18" s="157" t="s">
        <v>178</v>
      </c>
      <c r="Y18" s="157" t="s">
        <v>150</v>
      </c>
      <c r="Z18" s="147"/>
      <c r="AA18" s="147"/>
      <c r="AB18" s="147"/>
      <c r="AC18" s="147"/>
      <c r="AD18" s="147"/>
      <c r="AE18" s="147"/>
      <c r="AF18" s="147"/>
      <c r="AG18" s="147" t="s">
        <v>179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4</v>
      </c>
      <c r="B19" s="174" t="s">
        <v>198</v>
      </c>
      <c r="C19" s="181" t="s">
        <v>515</v>
      </c>
      <c r="D19" s="175" t="s">
        <v>196</v>
      </c>
      <c r="E19" s="176">
        <v>75</v>
      </c>
      <c r="F19" s="177"/>
      <c r="G19" s="178">
        <f t="shared" si="0"/>
        <v>0</v>
      </c>
      <c r="H19" s="177"/>
      <c r="I19" s="178">
        <f t="shared" si="1"/>
        <v>0</v>
      </c>
      <c r="J19" s="177"/>
      <c r="K19" s="178">
        <f t="shared" si="2"/>
        <v>0</v>
      </c>
      <c r="L19" s="178">
        <v>21</v>
      </c>
      <c r="M19" s="178">
        <f t="shared" si="3"/>
        <v>0</v>
      </c>
      <c r="N19" s="176">
        <v>1.2710000000000001E-2</v>
      </c>
      <c r="O19" s="176">
        <f t="shared" si="4"/>
        <v>0.95</v>
      </c>
      <c r="P19" s="176">
        <v>0</v>
      </c>
      <c r="Q19" s="176">
        <f t="shared" si="5"/>
        <v>0</v>
      </c>
      <c r="R19" s="178"/>
      <c r="S19" s="178" t="s">
        <v>147</v>
      </c>
      <c r="T19" s="179" t="s">
        <v>147</v>
      </c>
      <c r="U19" s="157">
        <v>1.153</v>
      </c>
      <c r="V19" s="157">
        <f t="shared" si="6"/>
        <v>86.48</v>
      </c>
      <c r="W19" s="157"/>
      <c r="X19" s="157" t="s">
        <v>178</v>
      </c>
      <c r="Y19" s="157" t="s">
        <v>150</v>
      </c>
      <c r="Z19" s="147"/>
      <c r="AA19" s="147"/>
      <c r="AB19" s="147"/>
      <c r="AC19" s="147"/>
      <c r="AD19" s="147"/>
      <c r="AE19" s="147"/>
      <c r="AF19" s="147"/>
      <c r="AG19" s="147" t="s">
        <v>179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3">
        <v>5</v>
      </c>
      <c r="B20" s="174" t="s">
        <v>200</v>
      </c>
      <c r="C20" s="181" t="s">
        <v>516</v>
      </c>
      <c r="D20" s="175" t="s">
        <v>196</v>
      </c>
      <c r="E20" s="176">
        <v>6.5</v>
      </c>
      <c r="F20" s="177"/>
      <c r="G20" s="178">
        <f t="shared" si="0"/>
        <v>0</v>
      </c>
      <c r="H20" s="177"/>
      <c r="I20" s="178">
        <f t="shared" si="1"/>
        <v>0</v>
      </c>
      <c r="J20" s="177"/>
      <c r="K20" s="178">
        <f t="shared" si="2"/>
        <v>0</v>
      </c>
      <c r="L20" s="178">
        <v>21</v>
      </c>
      <c r="M20" s="178">
        <f t="shared" si="3"/>
        <v>0</v>
      </c>
      <c r="N20" s="176">
        <v>1.0699999999999999E-2</v>
      </c>
      <c r="O20" s="176">
        <f t="shared" si="4"/>
        <v>7.0000000000000007E-2</v>
      </c>
      <c r="P20" s="176">
        <v>0</v>
      </c>
      <c r="Q20" s="176">
        <f t="shared" si="5"/>
        <v>0</v>
      </c>
      <c r="R20" s="178"/>
      <c r="S20" s="178" t="s">
        <v>147</v>
      </c>
      <c r="T20" s="179" t="s">
        <v>147</v>
      </c>
      <c r="U20" s="157">
        <v>0.90800000000000003</v>
      </c>
      <c r="V20" s="157">
        <f t="shared" si="6"/>
        <v>5.9</v>
      </c>
      <c r="W20" s="157"/>
      <c r="X20" s="157" t="s">
        <v>178</v>
      </c>
      <c r="Y20" s="157" t="s">
        <v>150</v>
      </c>
      <c r="Z20" s="147"/>
      <c r="AA20" s="147"/>
      <c r="AB20" s="147"/>
      <c r="AC20" s="147"/>
      <c r="AD20" s="147"/>
      <c r="AE20" s="147"/>
      <c r="AF20" s="147"/>
      <c r="AG20" s="147" t="s">
        <v>179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3">
        <v>6</v>
      </c>
      <c r="B21" s="174" t="s">
        <v>202</v>
      </c>
      <c r="C21" s="181" t="s">
        <v>517</v>
      </c>
      <c r="D21" s="175" t="s">
        <v>196</v>
      </c>
      <c r="E21" s="176">
        <v>2</v>
      </c>
      <c r="F21" s="177"/>
      <c r="G21" s="178">
        <f t="shared" si="0"/>
        <v>0</v>
      </c>
      <c r="H21" s="177"/>
      <c r="I21" s="178">
        <f t="shared" si="1"/>
        <v>0</v>
      </c>
      <c r="J21" s="177"/>
      <c r="K21" s="178">
        <f t="shared" si="2"/>
        <v>0</v>
      </c>
      <c r="L21" s="178">
        <v>21</v>
      </c>
      <c r="M21" s="178">
        <f t="shared" si="3"/>
        <v>0</v>
      </c>
      <c r="N21" s="176">
        <v>2.478E-2</v>
      </c>
      <c r="O21" s="176">
        <f t="shared" si="4"/>
        <v>0.05</v>
      </c>
      <c r="P21" s="176">
        <v>0</v>
      </c>
      <c r="Q21" s="176">
        <f t="shared" si="5"/>
        <v>0</v>
      </c>
      <c r="R21" s="178"/>
      <c r="S21" s="178" t="s">
        <v>147</v>
      </c>
      <c r="T21" s="179" t="s">
        <v>147</v>
      </c>
      <c r="U21" s="157">
        <v>0.54700000000000004</v>
      </c>
      <c r="V21" s="157">
        <f t="shared" si="6"/>
        <v>1.0900000000000001</v>
      </c>
      <c r="W21" s="157"/>
      <c r="X21" s="157" t="s">
        <v>178</v>
      </c>
      <c r="Y21" s="157" t="s">
        <v>150</v>
      </c>
      <c r="Z21" s="147"/>
      <c r="AA21" s="147"/>
      <c r="AB21" s="147"/>
      <c r="AC21" s="147"/>
      <c r="AD21" s="147"/>
      <c r="AE21" s="147"/>
      <c r="AF21" s="147"/>
      <c r="AG21" s="147" t="s">
        <v>179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3">
        <v>7</v>
      </c>
      <c r="B22" s="174" t="s">
        <v>204</v>
      </c>
      <c r="C22" s="181" t="s">
        <v>518</v>
      </c>
      <c r="D22" s="175" t="s">
        <v>206</v>
      </c>
      <c r="E22" s="176">
        <v>2</v>
      </c>
      <c r="F22" s="177"/>
      <c r="G22" s="178">
        <f t="shared" si="0"/>
        <v>0</v>
      </c>
      <c r="H22" s="177"/>
      <c r="I22" s="178">
        <f t="shared" si="1"/>
        <v>0</v>
      </c>
      <c r="J22" s="177"/>
      <c r="K22" s="178">
        <f t="shared" si="2"/>
        <v>0</v>
      </c>
      <c r="L22" s="178">
        <v>21</v>
      </c>
      <c r="M22" s="178">
        <f t="shared" si="3"/>
        <v>0</v>
      </c>
      <c r="N22" s="176">
        <v>6.0000000000000001E-3</v>
      </c>
      <c r="O22" s="176">
        <f t="shared" si="4"/>
        <v>0.01</v>
      </c>
      <c r="P22" s="176">
        <v>0</v>
      </c>
      <c r="Q22" s="176">
        <f t="shared" si="5"/>
        <v>0</v>
      </c>
      <c r="R22" s="178" t="s">
        <v>207</v>
      </c>
      <c r="S22" s="178" t="s">
        <v>147</v>
      </c>
      <c r="T22" s="179" t="s">
        <v>147</v>
      </c>
      <c r="U22" s="157">
        <v>0</v>
      </c>
      <c r="V22" s="157">
        <f t="shared" si="6"/>
        <v>0</v>
      </c>
      <c r="W22" s="157"/>
      <c r="X22" s="157" t="s">
        <v>208</v>
      </c>
      <c r="Y22" s="157" t="s">
        <v>150</v>
      </c>
      <c r="Z22" s="147"/>
      <c r="AA22" s="147"/>
      <c r="AB22" s="147"/>
      <c r="AC22" s="147"/>
      <c r="AD22" s="147"/>
      <c r="AE22" s="147"/>
      <c r="AF22" s="147"/>
      <c r="AG22" s="147" t="s">
        <v>209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73">
        <v>8</v>
      </c>
      <c r="B23" s="174" t="s">
        <v>210</v>
      </c>
      <c r="C23" s="181" t="s">
        <v>519</v>
      </c>
      <c r="D23" s="175" t="s">
        <v>206</v>
      </c>
      <c r="E23" s="176">
        <v>2</v>
      </c>
      <c r="F23" s="177"/>
      <c r="G23" s="178">
        <f t="shared" si="0"/>
        <v>0</v>
      </c>
      <c r="H23" s="177"/>
      <c r="I23" s="178">
        <f t="shared" si="1"/>
        <v>0</v>
      </c>
      <c r="J23" s="177"/>
      <c r="K23" s="178">
        <f t="shared" si="2"/>
        <v>0</v>
      </c>
      <c r="L23" s="178">
        <v>21</v>
      </c>
      <c r="M23" s="178">
        <f t="shared" si="3"/>
        <v>0</v>
      </c>
      <c r="N23" s="176">
        <v>2.9000000000000001E-2</v>
      </c>
      <c r="O23" s="176">
        <f t="shared" si="4"/>
        <v>0.06</v>
      </c>
      <c r="P23" s="176">
        <v>0</v>
      </c>
      <c r="Q23" s="176">
        <f t="shared" si="5"/>
        <v>0</v>
      </c>
      <c r="R23" s="178" t="s">
        <v>207</v>
      </c>
      <c r="S23" s="178" t="s">
        <v>147</v>
      </c>
      <c r="T23" s="179" t="s">
        <v>147</v>
      </c>
      <c r="U23" s="157">
        <v>0</v>
      </c>
      <c r="V23" s="157">
        <f t="shared" si="6"/>
        <v>0</v>
      </c>
      <c r="W23" s="157"/>
      <c r="X23" s="157" t="s">
        <v>208</v>
      </c>
      <c r="Y23" s="157" t="s">
        <v>150</v>
      </c>
      <c r="Z23" s="147"/>
      <c r="AA23" s="147"/>
      <c r="AB23" s="147"/>
      <c r="AC23" s="147"/>
      <c r="AD23" s="147"/>
      <c r="AE23" s="147"/>
      <c r="AF23" s="147"/>
      <c r="AG23" s="147" t="s">
        <v>209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59" t="s">
        <v>142</v>
      </c>
      <c r="B24" s="160" t="s">
        <v>79</v>
      </c>
      <c r="C24" s="180" t="s">
        <v>80</v>
      </c>
      <c r="D24" s="161"/>
      <c r="E24" s="162"/>
      <c r="F24" s="163"/>
      <c r="G24" s="163">
        <f>SUMIF(AG25:AG48,"&lt;&gt;NOR",G25:G48)</f>
        <v>0</v>
      </c>
      <c r="H24" s="163"/>
      <c r="I24" s="163">
        <f>SUM(I25:I48)</f>
        <v>0</v>
      </c>
      <c r="J24" s="163"/>
      <c r="K24" s="163">
        <f>SUM(K25:K48)</f>
        <v>0</v>
      </c>
      <c r="L24" s="163"/>
      <c r="M24" s="163">
        <f>SUM(M25:M48)</f>
        <v>0</v>
      </c>
      <c r="N24" s="162"/>
      <c r="O24" s="162">
        <f>SUM(O25:O48)</f>
        <v>0</v>
      </c>
      <c r="P24" s="162"/>
      <c r="Q24" s="162">
        <f>SUM(Q25:Q48)</f>
        <v>0</v>
      </c>
      <c r="R24" s="163"/>
      <c r="S24" s="163"/>
      <c r="T24" s="164"/>
      <c r="U24" s="158"/>
      <c r="V24" s="158">
        <f>SUM(V25:V48)</f>
        <v>585.23</v>
      </c>
      <c r="W24" s="158"/>
      <c r="X24" s="158"/>
      <c r="Y24" s="158"/>
      <c r="AG24" t="s">
        <v>143</v>
      </c>
    </row>
    <row r="25" spans="1:60" outlineLevel="1" x14ac:dyDescent="0.2">
      <c r="A25" s="166">
        <v>9</v>
      </c>
      <c r="B25" s="167" t="s">
        <v>217</v>
      </c>
      <c r="C25" s="182" t="s">
        <v>520</v>
      </c>
      <c r="D25" s="168" t="s">
        <v>214</v>
      </c>
      <c r="E25" s="169">
        <v>9.0719999999999992</v>
      </c>
      <c r="F25" s="170"/>
      <c r="G25" s="171">
        <f>ROUND(E25*F25,2)</f>
        <v>0</v>
      </c>
      <c r="H25" s="170"/>
      <c r="I25" s="171">
        <f>ROUND(E25*H25,2)</f>
        <v>0</v>
      </c>
      <c r="J25" s="170"/>
      <c r="K25" s="171">
        <f>ROUND(E25*J25,2)</f>
        <v>0</v>
      </c>
      <c r="L25" s="171">
        <v>21</v>
      </c>
      <c r="M25" s="171">
        <f>G25*(1+L25/100)</f>
        <v>0</v>
      </c>
      <c r="N25" s="169">
        <v>0</v>
      </c>
      <c r="O25" s="169">
        <f>ROUND(E25*N25,2)</f>
        <v>0</v>
      </c>
      <c r="P25" s="169">
        <v>0</v>
      </c>
      <c r="Q25" s="169">
        <f>ROUND(E25*P25,2)</f>
        <v>0</v>
      </c>
      <c r="R25" s="171"/>
      <c r="S25" s="171" t="s">
        <v>147</v>
      </c>
      <c r="T25" s="172" t="s">
        <v>147</v>
      </c>
      <c r="U25" s="157">
        <v>0.13</v>
      </c>
      <c r="V25" s="157">
        <f>ROUND(E25*U25,2)</f>
        <v>1.18</v>
      </c>
      <c r="W25" s="157"/>
      <c r="X25" s="157" t="s">
        <v>178</v>
      </c>
      <c r="Y25" s="157" t="s">
        <v>150</v>
      </c>
      <c r="Z25" s="147"/>
      <c r="AA25" s="147"/>
      <c r="AB25" s="147"/>
      <c r="AC25" s="147"/>
      <c r="AD25" s="147"/>
      <c r="AE25" s="147"/>
      <c r="AF25" s="147"/>
      <c r="AG25" s="147" t="s">
        <v>179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89" t="s">
        <v>521</v>
      </c>
      <c r="D26" s="186"/>
      <c r="E26" s="187">
        <v>6.27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183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89" t="s">
        <v>522</v>
      </c>
      <c r="D27" s="186"/>
      <c r="E27" s="187">
        <v>2.8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183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6">
        <v>10</v>
      </c>
      <c r="B28" s="167" t="s">
        <v>222</v>
      </c>
      <c r="C28" s="182" t="s">
        <v>523</v>
      </c>
      <c r="D28" s="168" t="s">
        <v>214</v>
      </c>
      <c r="E28" s="169">
        <v>18.143999999999998</v>
      </c>
      <c r="F28" s="170"/>
      <c r="G28" s="171">
        <f>ROUND(E28*F28,2)</f>
        <v>0</v>
      </c>
      <c r="H28" s="170"/>
      <c r="I28" s="171">
        <f>ROUND(E28*H28,2)</f>
        <v>0</v>
      </c>
      <c r="J28" s="170"/>
      <c r="K28" s="171">
        <f>ROUND(E28*J28,2)</f>
        <v>0</v>
      </c>
      <c r="L28" s="171">
        <v>21</v>
      </c>
      <c r="M28" s="171">
        <f>G28*(1+L28/100)</f>
        <v>0</v>
      </c>
      <c r="N28" s="169">
        <v>0</v>
      </c>
      <c r="O28" s="169">
        <f>ROUND(E28*N28,2)</f>
        <v>0</v>
      </c>
      <c r="P28" s="169">
        <v>0</v>
      </c>
      <c r="Q28" s="169">
        <f>ROUND(E28*P28,2)</f>
        <v>0</v>
      </c>
      <c r="R28" s="171"/>
      <c r="S28" s="171" t="s">
        <v>147</v>
      </c>
      <c r="T28" s="172" t="s">
        <v>147</v>
      </c>
      <c r="U28" s="157">
        <v>0.16</v>
      </c>
      <c r="V28" s="157">
        <f>ROUND(E28*U28,2)</f>
        <v>2.9</v>
      </c>
      <c r="W28" s="157"/>
      <c r="X28" s="157" t="s">
        <v>178</v>
      </c>
      <c r="Y28" s="157" t="s">
        <v>150</v>
      </c>
      <c r="Z28" s="147"/>
      <c r="AA28" s="147"/>
      <c r="AB28" s="147"/>
      <c r="AC28" s="147"/>
      <c r="AD28" s="147"/>
      <c r="AE28" s="147"/>
      <c r="AF28" s="147"/>
      <c r="AG28" s="147" t="s">
        <v>179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189" t="s">
        <v>524</v>
      </c>
      <c r="D29" s="186"/>
      <c r="E29" s="187">
        <v>12.54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183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189" t="s">
        <v>525</v>
      </c>
      <c r="D30" s="186"/>
      <c r="E30" s="187">
        <v>5.6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183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3">
        <v>11</v>
      </c>
      <c r="B31" s="174" t="s">
        <v>226</v>
      </c>
      <c r="C31" s="181" t="s">
        <v>526</v>
      </c>
      <c r="D31" s="175" t="s">
        <v>214</v>
      </c>
      <c r="E31" s="176">
        <v>18.143999999999998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8"/>
      <c r="S31" s="178" t="s">
        <v>147</v>
      </c>
      <c r="T31" s="179" t="s">
        <v>147</v>
      </c>
      <c r="U31" s="157">
        <v>8.4000000000000005E-2</v>
      </c>
      <c r="V31" s="157">
        <f>ROUND(E31*U31,2)</f>
        <v>1.52</v>
      </c>
      <c r="W31" s="157"/>
      <c r="X31" s="157" t="s">
        <v>178</v>
      </c>
      <c r="Y31" s="157" t="s">
        <v>150</v>
      </c>
      <c r="Z31" s="147"/>
      <c r="AA31" s="147"/>
      <c r="AB31" s="147"/>
      <c r="AC31" s="147"/>
      <c r="AD31" s="147"/>
      <c r="AE31" s="147"/>
      <c r="AF31" s="147"/>
      <c r="AG31" s="147" t="s">
        <v>179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66">
        <v>12</v>
      </c>
      <c r="B32" s="167" t="s">
        <v>228</v>
      </c>
      <c r="C32" s="182" t="s">
        <v>527</v>
      </c>
      <c r="D32" s="168" t="s">
        <v>214</v>
      </c>
      <c r="E32" s="169">
        <v>36.287999999999997</v>
      </c>
      <c r="F32" s="170"/>
      <c r="G32" s="171">
        <f>ROUND(E32*F32,2)</f>
        <v>0</v>
      </c>
      <c r="H32" s="170"/>
      <c r="I32" s="171">
        <f>ROUND(E32*H32,2)</f>
        <v>0</v>
      </c>
      <c r="J32" s="170"/>
      <c r="K32" s="171">
        <f>ROUND(E32*J32,2)</f>
        <v>0</v>
      </c>
      <c r="L32" s="171">
        <v>21</v>
      </c>
      <c r="M32" s="171">
        <f>G32*(1+L32/100)</f>
        <v>0</v>
      </c>
      <c r="N32" s="169">
        <v>0</v>
      </c>
      <c r="O32" s="169">
        <f>ROUND(E32*N32,2)</f>
        <v>0</v>
      </c>
      <c r="P32" s="169">
        <v>0</v>
      </c>
      <c r="Q32" s="169">
        <f>ROUND(E32*P32,2)</f>
        <v>0</v>
      </c>
      <c r="R32" s="171"/>
      <c r="S32" s="171" t="s">
        <v>147</v>
      </c>
      <c r="T32" s="172" t="s">
        <v>147</v>
      </c>
      <c r="U32" s="157">
        <v>0.3</v>
      </c>
      <c r="V32" s="157">
        <f>ROUND(E32*U32,2)</f>
        <v>10.89</v>
      </c>
      <c r="W32" s="157"/>
      <c r="X32" s="157" t="s">
        <v>178</v>
      </c>
      <c r="Y32" s="157" t="s">
        <v>150</v>
      </c>
      <c r="Z32" s="147"/>
      <c r="AA32" s="147"/>
      <c r="AB32" s="147"/>
      <c r="AC32" s="147"/>
      <c r="AD32" s="147"/>
      <c r="AE32" s="147"/>
      <c r="AF32" s="147"/>
      <c r="AG32" s="147" t="s">
        <v>179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89" t="s">
        <v>528</v>
      </c>
      <c r="D33" s="186"/>
      <c r="E33" s="187">
        <v>25.09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183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89" t="s">
        <v>529</v>
      </c>
      <c r="D34" s="186"/>
      <c r="E34" s="187">
        <v>11.2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183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3">
        <v>13</v>
      </c>
      <c r="B35" s="174" t="s">
        <v>232</v>
      </c>
      <c r="C35" s="181" t="s">
        <v>530</v>
      </c>
      <c r="D35" s="175" t="s">
        <v>214</v>
      </c>
      <c r="E35" s="176">
        <v>36.287999999999997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21</v>
      </c>
      <c r="M35" s="178">
        <f>G35*(1+L35/100)</f>
        <v>0</v>
      </c>
      <c r="N35" s="176">
        <v>0</v>
      </c>
      <c r="O35" s="176">
        <f>ROUND(E35*N35,2)</f>
        <v>0</v>
      </c>
      <c r="P35" s="176">
        <v>0</v>
      </c>
      <c r="Q35" s="176">
        <f>ROUND(E35*P35,2)</f>
        <v>0</v>
      </c>
      <c r="R35" s="178"/>
      <c r="S35" s="178" t="s">
        <v>147</v>
      </c>
      <c r="T35" s="179" t="s">
        <v>147</v>
      </c>
      <c r="U35" s="157">
        <v>0.14829999999999999</v>
      </c>
      <c r="V35" s="157">
        <f>ROUND(E35*U35,2)</f>
        <v>5.38</v>
      </c>
      <c r="W35" s="157"/>
      <c r="X35" s="157" t="s">
        <v>178</v>
      </c>
      <c r="Y35" s="157" t="s">
        <v>150</v>
      </c>
      <c r="Z35" s="147"/>
      <c r="AA35" s="147"/>
      <c r="AB35" s="147"/>
      <c r="AC35" s="147"/>
      <c r="AD35" s="147"/>
      <c r="AE35" s="147"/>
      <c r="AF35" s="147"/>
      <c r="AG35" s="147" t="s">
        <v>179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6">
        <v>14</v>
      </c>
      <c r="B36" s="167" t="s">
        <v>234</v>
      </c>
      <c r="C36" s="182" t="s">
        <v>235</v>
      </c>
      <c r="D36" s="168" t="s">
        <v>214</v>
      </c>
      <c r="E36" s="169">
        <v>36.287999999999997</v>
      </c>
      <c r="F36" s="170"/>
      <c r="G36" s="171">
        <f>ROUND(E36*F36,2)</f>
        <v>0</v>
      </c>
      <c r="H36" s="170"/>
      <c r="I36" s="171">
        <f>ROUND(E36*H36,2)</f>
        <v>0</v>
      </c>
      <c r="J36" s="170"/>
      <c r="K36" s="171">
        <f>ROUND(E36*J36,2)</f>
        <v>0</v>
      </c>
      <c r="L36" s="171">
        <v>21</v>
      </c>
      <c r="M36" s="171">
        <f>G36*(1+L36/100)</f>
        <v>0</v>
      </c>
      <c r="N36" s="169">
        <v>0</v>
      </c>
      <c r="O36" s="169">
        <f>ROUND(E36*N36,2)</f>
        <v>0</v>
      </c>
      <c r="P36" s="169">
        <v>0</v>
      </c>
      <c r="Q36" s="169">
        <f>ROUND(E36*P36,2)</f>
        <v>0</v>
      </c>
      <c r="R36" s="171" t="s">
        <v>177</v>
      </c>
      <c r="S36" s="171" t="s">
        <v>147</v>
      </c>
      <c r="T36" s="172" t="s">
        <v>147</v>
      </c>
      <c r="U36" s="157">
        <v>0.53</v>
      </c>
      <c r="V36" s="157">
        <f>ROUND(E36*U36,2)</f>
        <v>19.23</v>
      </c>
      <c r="W36" s="157"/>
      <c r="X36" s="157" t="s">
        <v>178</v>
      </c>
      <c r="Y36" s="157" t="s">
        <v>150</v>
      </c>
      <c r="Z36" s="147"/>
      <c r="AA36" s="147"/>
      <c r="AB36" s="147"/>
      <c r="AC36" s="147"/>
      <c r="AD36" s="147"/>
      <c r="AE36" s="147"/>
      <c r="AF36" s="147"/>
      <c r="AG36" s="147" t="s">
        <v>179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33.75" outlineLevel="2" x14ac:dyDescent="0.2">
      <c r="A37" s="154"/>
      <c r="B37" s="155"/>
      <c r="C37" s="254" t="s">
        <v>219</v>
      </c>
      <c r="D37" s="255"/>
      <c r="E37" s="255"/>
      <c r="F37" s="255"/>
      <c r="G37" s="255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181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88" t="str">
        <f>C37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189" t="s">
        <v>528</v>
      </c>
      <c r="D38" s="186"/>
      <c r="E38" s="187">
        <v>25.088000000000001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183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89" t="s">
        <v>529</v>
      </c>
      <c r="D39" s="186"/>
      <c r="E39" s="187">
        <v>11.2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183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6">
        <v>15</v>
      </c>
      <c r="B40" s="167" t="s">
        <v>236</v>
      </c>
      <c r="C40" s="182" t="s">
        <v>237</v>
      </c>
      <c r="D40" s="168" t="s">
        <v>214</v>
      </c>
      <c r="E40" s="169">
        <v>54.432000000000002</v>
      </c>
      <c r="F40" s="170"/>
      <c r="G40" s="171">
        <f>ROUND(E40*F40,2)</f>
        <v>0</v>
      </c>
      <c r="H40" s="170"/>
      <c r="I40" s="171">
        <f>ROUND(E40*H40,2)</f>
        <v>0</v>
      </c>
      <c r="J40" s="170"/>
      <c r="K40" s="171">
        <f>ROUND(E40*J40,2)</f>
        <v>0</v>
      </c>
      <c r="L40" s="171">
        <v>21</v>
      </c>
      <c r="M40" s="171">
        <f>G40*(1+L40/100)</f>
        <v>0</v>
      </c>
      <c r="N40" s="169">
        <v>0</v>
      </c>
      <c r="O40" s="169">
        <f>ROUND(E40*N40,2)</f>
        <v>0</v>
      </c>
      <c r="P40" s="169">
        <v>0</v>
      </c>
      <c r="Q40" s="169">
        <f>ROUND(E40*P40,2)</f>
        <v>0</v>
      </c>
      <c r="R40" s="171" t="s">
        <v>177</v>
      </c>
      <c r="S40" s="171" t="s">
        <v>147</v>
      </c>
      <c r="T40" s="172" t="s">
        <v>147</v>
      </c>
      <c r="U40" s="157">
        <v>0.25</v>
      </c>
      <c r="V40" s="157">
        <f>ROUND(E40*U40,2)</f>
        <v>13.61</v>
      </c>
      <c r="W40" s="157"/>
      <c r="X40" s="157" t="s">
        <v>178</v>
      </c>
      <c r="Y40" s="157" t="s">
        <v>150</v>
      </c>
      <c r="Z40" s="147"/>
      <c r="AA40" s="147"/>
      <c r="AB40" s="147"/>
      <c r="AC40" s="147"/>
      <c r="AD40" s="147"/>
      <c r="AE40" s="147"/>
      <c r="AF40" s="147"/>
      <c r="AG40" s="147" t="s">
        <v>179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33.75" outlineLevel="2" x14ac:dyDescent="0.2">
      <c r="A41" s="154"/>
      <c r="B41" s="155"/>
      <c r="C41" s="254" t="s">
        <v>219</v>
      </c>
      <c r="D41" s="255"/>
      <c r="E41" s="255"/>
      <c r="F41" s="255"/>
      <c r="G41" s="255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181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88" t="str">
        <f>C41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89" t="s">
        <v>531</v>
      </c>
      <c r="D42" s="186"/>
      <c r="E42" s="187">
        <v>37.631999999999998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183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89" t="s">
        <v>532</v>
      </c>
      <c r="D43" s="186"/>
      <c r="E43" s="187">
        <v>16.8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183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66">
        <v>16</v>
      </c>
      <c r="B44" s="167" t="s">
        <v>240</v>
      </c>
      <c r="C44" s="182" t="s">
        <v>533</v>
      </c>
      <c r="D44" s="168" t="s">
        <v>214</v>
      </c>
      <c r="E44" s="169">
        <v>18.143999999999998</v>
      </c>
      <c r="F44" s="170"/>
      <c r="G44" s="171">
        <f>ROUND(E44*F44,2)</f>
        <v>0</v>
      </c>
      <c r="H44" s="170"/>
      <c r="I44" s="171">
        <f>ROUND(E44*H44,2)</f>
        <v>0</v>
      </c>
      <c r="J44" s="170"/>
      <c r="K44" s="171">
        <f>ROUND(E44*J44,2)</f>
        <v>0</v>
      </c>
      <c r="L44" s="171">
        <v>21</v>
      </c>
      <c r="M44" s="171">
        <f>G44*(1+L44/100)</f>
        <v>0</v>
      </c>
      <c r="N44" s="169">
        <v>0</v>
      </c>
      <c r="O44" s="169">
        <f>ROUND(E44*N44,2)</f>
        <v>0</v>
      </c>
      <c r="P44" s="169">
        <v>0</v>
      </c>
      <c r="Q44" s="169">
        <f>ROUND(E44*P44,2)</f>
        <v>0</v>
      </c>
      <c r="R44" s="171"/>
      <c r="S44" s="171" t="s">
        <v>147</v>
      </c>
      <c r="T44" s="172" t="s">
        <v>147</v>
      </c>
      <c r="U44" s="157">
        <v>10.583</v>
      </c>
      <c r="V44" s="157">
        <f>ROUND(E44*U44,2)</f>
        <v>192.02</v>
      </c>
      <c r="W44" s="157"/>
      <c r="X44" s="157" t="s">
        <v>178</v>
      </c>
      <c r="Y44" s="157" t="s">
        <v>150</v>
      </c>
      <c r="Z44" s="147"/>
      <c r="AA44" s="147"/>
      <c r="AB44" s="147"/>
      <c r="AC44" s="147"/>
      <c r="AD44" s="147"/>
      <c r="AE44" s="147"/>
      <c r="AF44" s="147"/>
      <c r="AG44" s="147" t="s">
        <v>179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89" t="s">
        <v>524</v>
      </c>
      <c r="D45" s="186"/>
      <c r="E45" s="187">
        <v>12.54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183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89" t="s">
        <v>525</v>
      </c>
      <c r="D46" s="186"/>
      <c r="E46" s="187">
        <v>5.6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183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66">
        <v>17</v>
      </c>
      <c r="B47" s="167" t="s">
        <v>244</v>
      </c>
      <c r="C47" s="182" t="s">
        <v>534</v>
      </c>
      <c r="D47" s="168" t="s">
        <v>214</v>
      </c>
      <c r="E47" s="169">
        <v>192</v>
      </c>
      <c r="F47" s="170"/>
      <c r="G47" s="171">
        <f>ROUND(E47*F47,2)</f>
        <v>0</v>
      </c>
      <c r="H47" s="170"/>
      <c r="I47" s="171">
        <f>ROUND(E47*H47,2)</f>
        <v>0</v>
      </c>
      <c r="J47" s="170"/>
      <c r="K47" s="171">
        <f>ROUND(E47*J47,2)</f>
        <v>0</v>
      </c>
      <c r="L47" s="171">
        <v>21</v>
      </c>
      <c r="M47" s="171">
        <f>G47*(1+L47/100)</f>
        <v>0</v>
      </c>
      <c r="N47" s="169">
        <v>0</v>
      </c>
      <c r="O47" s="169">
        <f>ROUND(E47*N47,2)</f>
        <v>0</v>
      </c>
      <c r="P47" s="169">
        <v>0</v>
      </c>
      <c r="Q47" s="169">
        <f>ROUND(E47*P47,2)</f>
        <v>0</v>
      </c>
      <c r="R47" s="171"/>
      <c r="S47" s="171" t="s">
        <v>147</v>
      </c>
      <c r="T47" s="172" t="s">
        <v>147</v>
      </c>
      <c r="U47" s="157">
        <v>1.7629999999999999</v>
      </c>
      <c r="V47" s="157">
        <f>ROUND(E47*U47,2)</f>
        <v>338.5</v>
      </c>
      <c r="W47" s="157"/>
      <c r="X47" s="157" t="s">
        <v>178</v>
      </c>
      <c r="Y47" s="157" t="s">
        <v>150</v>
      </c>
      <c r="Z47" s="147"/>
      <c r="AA47" s="147"/>
      <c r="AB47" s="147"/>
      <c r="AC47" s="147"/>
      <c r="AD47" s="147"/>
      <c r="AE47" s="147"/>
      <c r="AF47" s="147"/>
      <c r="AG47" s="147" t="s">
        <v>179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189" t="s">
        <v>535</v>
      </c>
      <c r="D48" s="186"/>
      <c r="E48" s="187">
        <v>192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183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59" t="s">
        <v>142</v>
      </c>
      <c r="B49" s="160" t="s">
        <v>81</v>
      </c>
      <c r="C49" s="180" t="s">
        <v>82</v>
      </c>
      <c r="D49" s="161"/>
      <c r="E49" s="162"/>
      <c r="F49" s="163"/>
      <c r="G49" s="163">
        <f>SUMIF(AG50:AG53,"&lt;&gt;NOR",G50:G53)</f>
        <v>0</v>
      </c>
      <c r="H49" s="163"/>
      <c r="I49" s="163">
        <f>SUM(I50:I53)</f>
        <v>0</v>
      </c>
      <c r="J49" s="163"/>
      <c r="K49" s="163">
        <f>SUM(K50:K53)</f>
        <v>0</v>
      </c>
      <c r="L49" s="163"/>
      <c r="M49" s="163">
        <f>SUM(M50:M53)</f>
        <v>0</v>
      </c>
      <c r="N49" s="162"/>
      <c r="O49" s="162">
        <f>SUM(O50:O53)</f>
        <v>0.46</v>
      </c>
      <c r="P49" s="162"/>
      <c r="Q49" s="162">
        <f>SUM(Q50:Q53)</f>
        <v>0</v>
      </c>
      <c r="R49" s="163"/>
      <c r="S49" s="163"/>
      <c r="T49" s="164"/>
      <c r="U49" s="158"/>
      <c r="V49" s="158">
        <f>SUM(V50:V53)</f>
        <v>142.76999999999998</v>
      </c>
      <c r="W49" s="158"/>
      <c r="X49" s="158"/>
      <c r="Y49" s="158"/>
      <c r="AG49" t="s">
        <v>143</v>
      </c>
    </row>
    <row r="50" spans="1:60" outlineLevel="1" x14ac:dyDescent="0.2">
      <c r="A50" s="166">
        <v>18</v>
      </c>
      <c r="B50" s="167" t="s">
        <v>536</v>
      </c>
      <c r="C50" s="182" t="s">
        <v>537</v>
      </c>
      <c r="D50" s="168" t="s">
        <v>250</v>
      </c>
      <c r="E50" s="169">
        <v>466.56</v>
      </c>
      <c r="F50" s="170"/>
      <c r="G50" s="171">
        <f>ROUND(E50*F50,2)</f>
        <v>0</v>
      </c>
      <c r="H50" s="170"/>
      <c r="I50" s="171">
        <f>ROUND(E50*H50,2)</f>
        <v>0</v>
      </c>
      <c r="J50" s="170"/>
      <c r="K50" s="171">
        <f>ROUND(E50*J50,2)</f>
        <v>0</v>
      </c>
      <c r="L50" s="171">
        <v>21</v>
      </c>
      <c r="M50" s="171">
        <f>G50*(1+L50/100)</f>
        <v>0</v>
      </c>
      <c r="N50" s="169">
        <v>9.8999999999999999E-4</v>
      </c>
      <c r="O50" s="169">
        <f>ROUND(E50*N50,2)</f>
        <v>0.46</v>
      </c>
      <c r="P50" s="169">
        <v>0</v>
      </c>
      <c r="Q50" s="169">
        <f>ROUND(E50*P50,2)</f>
        <v>0</v>
      </c>
      <c r="R50" s="171"/>
      <c r="S50" s="171" t="s">
        <v>147</v>
      </c>
      <c r="T50" s="172" t="s">
        <v>147</v>
      </c>
      <c r="U50" s="157">
        <v>0.23599999999999999</v>
      </c>
      <c r="V50" s="157">
        <f>ROUND(E50*U50,2)</f>
        <v>110.11</v>
      </c>
      <c r="W50" s="157"/>
      <c r="X50" s="157" t="s">
        <v>178</v>
      </c>
      <c r="Y50" s="157" t="s">
        <v>150</v>
      </c>
      <c r="Z50" s="147"/>
      <c r="AA50" s="147"/>
      <c r="AB50" s="147"/>
      <c r="AC50" s="147"/>
      <c r="AD50" s="147"/>
      <c r="AE50" s="147"/>
      <c r="AF50" s="147"/>
      <c r="AG50" s="147" t="s">
        <v>179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189" t="s">
        <v>538</v>
      </c>
      <c r="D51" s="186"/>
      <c r="E51" s="187">
        <v>322.56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183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89" t="s">
        <v>539</v>
      </c>
      <c r="D52" s="186"/>
      <c r="E52" s="187">
        <v>144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183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3">
        <v>19</v>
      </c>
      <c r="B53" s="174" t="s">
        <v>540</v>
      </c>
      <c r="C53" s="181" t="s">
        <v>541</v>
      </c>
      <c r="D53" s="175" t="s">
        <v>250</v>
      </c>
      <c r="E53" s="176">
        <v>466.56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21</v>
      </c>
      <c r="M53" s="178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8"/>
      <c r="S53" s="178" t="s">
        <v>147</v>
      </c>
      <c r="T53" s="179" t="s">
        <v>147</v>
      </c>
      <c r="U53" s="157">
        <v>7.0000000000000007E-2</v>
      </c>
      <c r="V53" s="157">
        <f>ROUND(E53*U53,2)</f>
        <v>32.659999999999997</v>
      </c>
      <c r="W53" s="157"/>
      <c r="X53" s="157" t="s">
        <v>178</v>
      </c>
      <c r="Y53" s="157" t="s">
        <v>150</v>
      </c>
      <c r="Z53" s="147"/>
      <c r="AA53" s="147"/>
      <c r="AB53" s="147"/>
      <c r="AC53" s="147"/>
      <c r="AD53" s="147"/>
      <c r="AE53" s="147"/>
      <c r="AF53" s="147"/>
      <c r="AG53" s="147" t="s">
        <v>179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">
      <c r="A54" s="159" t="s">
        <v>142</v>
      </c>
      <c r="B54" s="160" t="s">
        <v>83</v>
      </c>
      <c r="C54" s="180" t="s">
        <v>84</v>
      </c>
      <c r="D54" s="161"/>
      <c r="E54" s="162"/>
      <c r="F54" s="163"/>
      <c r="G54" s="163">
        <f>SUMIF(AG55:AG72,"&lt;&gt;NOR",G55:G72)</f>
        <v>0</v>
      </c>
      <c r="H54" s="163"/>
      <c r="I54" s="163">
        <f>SUM(I55:I72)</f>
        <v>0</v>
      </c>
      <c r="J54" s="163"/>
      <c r="K54" s="163">
        <f>SUM(K55:K72)</f>
        <v>0</v>
      </c>
      <c r="L54" s="163"/>
      <c r="M54" s="163">
        <f>SUM(M55:M72)</f>
        <v>0</v>
      </c>
      <c r="N54" s="162"/>
      <c r="O54" s="162">
        <f>SUM(O55:O72)</f>
        <v>0</v>
      </c>
      <c r="P54" s="162"/>
      <c r="Q54" s="162">
        <f>SUM(Q55:Q72)</f>
        <v>0</v>
      </c>
      <c r="R54" s="163"/>
      <c r="S54" s="163"/>
      <c r="T54" s="164"/>
      <c r="U54" s="158"/>
      <c r="V54" s="158">
        <f>SUM(V55:V72)</f>
        <v>94.370000000000019</v>
      </c>
      <c r="W54" s="158"/>
      <c r="X54" s="158"/>
      <c r="Y54" s="158"/>
      <c r="AG54" t="s">
        <v>143</v>
      </c>
    </row>
    <row r="55" spans="1:60" outlineLevel="1" x14ac:dyDescent="0.2">
      <c r="A55" s="166">
        <v>20</v>
      </c>
      <c r="B55" s="167" t="s">
        <v>542</v>
      </c>
      <c r="C55" s="182" t="s">
        <v>543</v>
      </c>
      <c r="D55" s="168" t="s">
        <v>214</v>
      </c>
      <c r="E55" s="169">
        <v>63.503999999999998</v>
      </c>
      <c r="F55" s="170"/>
      <c r="G55" s="171">
        <f>ROUND(E55*F55,2)</f>
        <v>0</v>
      </c>
      <c r="H55" s="170"/>
      <c r="I55" s="171">
        <f>ROUND(E55*H55,2)</f>
        <v>0</v>
      </c>
      <c r="J55" s="170"/>
      <c r="K55" s="171">
        <f>ROUND(E55*J55,2)</f>
        <v>0</v>
      </c>
      <c r="L55" s="171">
        <v>21</v>
      </c>
      <c r="M55" s="171">
        <f>G55*(1+L55/100)</f>
        <v>0</v>
      </c>
      <c r="N55" s="169">
        <v>0</v>
      </c>
      <c r="O55" s="169">
        <f>ROUND(E55*N55,2)</f>
        <v>0</v>
      </c>
      <c r="P55" s="169">
        <v>0</v>
      </c>
      <c r="Q55" s="169">
        <f>ROUND(E55*P55,2)</f>
        <v>0</v>
      </c>
      <c r="R55" s="171"/>
      <c r="S55" s="171" t="s">
        <v>147</v>
      </c>
      <c r="T55" s="172" t="s">
        <v>147</v>
      </c>
      <c r="U55" s="157">
        <v>0.34499999999999997</v>
      </c>
      <c r="V55" s="157">
        <f>ROUND(E55*U55,2)</f>
        <v>21.91</v>
      </c>
      <c r="W55" s="157"/>
      <c r="X55" s="157" t="s">
        <v>178</v>
      </c>
      <c r="Y55" s="157" t="s">
        <v>150</v>
      </c>
      <c r="Z55" s="147"/>
      <c r="AA55" s="147"/>
      <c r="AB55" s="147"/>
      <c r="AC55" s="147"/>
      <c r="AD55" s="147"/>
      <c r="AE55" s="147"/>
      <c r="AF55" s="147"/>
      <c r="AG55" s="147" t="s">
        <v>179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89" t="s">
        <v>544</v>
      </c>
      <c r="D56" s="186"/>
      <c r="E56" s="187">
        <v>63.5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183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66">
        <v>21</v>
      </c>
      <c r="B57" s="167" t="s">
        <v>545</v>
      </c>
      <c r="C57" s="182" t="s">
        <v>546</v>
      </c>
      <c r="D57" s="168" t="s">
        <v>214</v>
      </c>
      <c r="E57" s="169">
        <v>108.864</v>
      </c>
      <c r="F57" s="170"/>
      <c r="G57" s="171">
        <f>ROUND(E57*F57,2)</f>
        <v>0</v>
      </c>
      <c r="H57" s="170"/>
      <c r="I57" s="171">
        <f>ROUND(E57*H57,2)</f>
        <v>0</v>
      </c>
      <c r="J57" s="170"/>
      <c r="K57" s="171">
        <f>ROUND(E57*J57,2)</f>
        <v>0</v>
      </c>
      <c r="L57" s="171">
        <v>21</v>
      </c>
      <c r="M57" s="171">
        <f>G57*(1+L57/100)</f>
        <v>0</v>
      </c>
      <c r="N57" s="169">
        <v>0</v>
      </c>
      <c r="O57" s="169">
        <f>ROUND(E57*N57,2)</f>
        <v>0</v>
      </c>
      <c r="P57" s="169">
        <v>0</v>
      </c>
      <c r="Q57" s="169">
        <f>ROUND(E57*P57,2)</f>
        <v>0</v>
      </c>
      <c r="R57" s="171"/>
      <c r="S57" s="171" t="s">
        <v>147</v>
      </c>
      <c r="T57" s="172" t="s">
        <v>147</v>
      </c>
      <c r="U57" s="157">
        <v>0.48399999999999999</v>
      </c>
      <c r="V57" s="157">
        <f>ROUND(E57*U57,2)</f>
        <v>52.69</v>
      </c>
      <c r="W57" s="157"/>
      <c r="X57" s="157" t="s">
        <v>178</v>
      </c>
      <c r="Y57" s="157" t="s">
        <v>150</v>
      </c>
      <c r="Z57" s="147"/>
      <c r="AA57" s="147"/>
      <c r="AB57" s="147"/>
      <c r="AC57" s="147"/>
      <c r="AD57" s="147"/>
      <c r="AE57" s="147"/>
      <c r="AF57" s="147"/>
      <c r="AG57" s="147" t="s">
        <v>179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189" t="s">
        <v>547</v>
      </c>
      <c r="D58" s="186"/>
      <c r="E58" s="187">
        <v>108.86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183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3">
        <v>22</v>
      </c>
      <c r="B59" s="174" t="s">
        <v>274</v>
      </c>
      <c r="C59" s="181" t="s">
        <v>548</v>
      </c>
      <c r="D59" s="175" t="s">
        <v>214</v>
      </c>
      <c r="E59" s="176">
        <v>63.503999999999998</v>
      </c>
      <c r="F59" s="177"/>
      <c r="G59" s="178">
        <f>ROUND(E59*F59,2)</f>
        <v>0</v>
      </c>
      <c r="H59" s="177"/>
      <c r="I59" s="178">
        <f>ROUND(E59*H59,2)</f>
        <v>0</v>
      </c>
      <c r="J59" s="177"/>
      <c r="K59" s="178">
        <f>ROUND(E59*J59,2)</f>
        <v>0</v>
      </c>
      <c r="L59" s="178">
        <v>21</v>
      </c>
      <c r="M59" s="178">
        <f>G59*(1+L59/100)</f>
        <v>0</v>
      </c>
      <c r="N59" s="176">
        <v>0</v>
      </c>
      <c r="O59" s="176">
        <f>ROUND(E59*N59,2)</f>
        <v>0</v>
      </c>
      <c r="P59" s="176">
        <v>0</v>
      </c>
      <c r="Q59" s="176">
        <f>ROUND(E59*P59,2)</f>
        <v>0</v>
      </c>
      <c r="R59" s="178"/>
      <c r="S59" s="178" t="s">
        <v>147</v>
      </c>
      <c r="T59" s="179" t="s">
        <v>147</v>
      </c>
      <c r="U59" s="157">
        <v>7.3999999999999996E-2</v>
      </c>
      <c r="V59" s="157">
        <f>ROUND(E59*U59,2)</f>
        <v>4.7</v>
      </c>
      <c r="W59" s="157"/>
      <c r="X59" s="157" t="s">
        <v>178</v>
      </c>
      <c r="Y59" s="157" t="s">
        <v>150</v>
      </c>
      <c r="Z59" s="147"/>
      <c r="AA59" s="147"/>
      <c r="AB59" s="147"/>
      <c r="AC59" s="147"/>
      <c r="AD59" s="147"/>
      <c r="AE59" s="147"/>
      <c r="AF59" s="147"/>
      <c r="AG59" s="147" t="s">
        <v>179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3">
        <v>23</v>
      </c>
      <c r="B60" s="174" t="s">
        <v>278</v>
      </c>
      <c r="C60" s="181" t="s">
        <v>549</v>
      </c>
      <c r="D60" s="175" t="s">
        <v>214</v>
      </c>
      <c r="E60" s="176">
        <v>108.864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8"/>
      <c r="S60" s="178" t="s">
        <v>147</v>
      </c>
      <c r="T60" s="179" t="s">
        <v>147</v>
      </c>
      <c r="U60" s="157">
        <v>9.4E-2</v>
      </c>
      <c r="V60" s="157">
        <f>ROUND(E60*U60,2)</f>
        <v>10.23</v>
      </c>
      <c r="W60" s="157"/>
      <c r="X60" s="157" t="s">
        <v>178</v>
      </c>
      <c r="Y60" s="157" t="s">
        <v>150</v>
      </c>
      <c r="Z60" s="147"/>
      <c r="AA60" s="147"/>
      <c r="AB60" s="147"/>
      <c r="AC60" s="147"/>
      <c r="AD60" s="147"/>
      <c r="AE60" s="147"/>
      <c r="AF60" s="147"/>
      <c r="AG60" s="147" t="s">
        <v>179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3">
        <v>24</v>
      </c>
      <c r="B61" s="174" t="s">
        <v>281</v>
      </c>
      <c r="C61" s="181" t="s">
        <v>550</v>
      </c>
      <c r="D61" s="175" t="s">
        <v>214</v>
      </c>
      <c r="E61" s="176">
        <v>63.503999999999998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21</v>
      </c>
      <c r="M61" s="178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8"/>
      <c r="S61" s="178" t="s">
        <v>147</v>
      </c>
      <c r="T61" s="179" t="s">
        <v>147</v>
      </c>
      <c r="U61" s="157">
        <v>1.0999999999999999E-2</v>
      </c>
      <c r="V61" s="157">
        <f>ROUND(E61*U61,2)</f>
        <v>0.7</v>
      </c>
      <c r="W61" s="157"/>
      <c r="X61" s="157" t="s">
        <v>178</v>
      </c>
      <c r="Y61" s="157" t="s">
        <v>150</v>
      </c>
      <c r="Z61" s="147"/>
      <c r="AA61" s="147"/>
      <c r="AB61" s="147"/>
      <c r="AC61" s="147"/>
      <c r="AD61" s="147"/>
      <c r="AE61" s="147"/>
      <c r="AF61" s="147"/>
      <c r="AG61" s="147" t="s">
        <v>179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3">
        <v>25</v>
      </c>
      <c r="B62" s="174" t="s">
        <v>283</v>
      </c>
      <c r="C62" s="181" t="s">
        <v>551</v>
      </c>
      <c r="D62" s="175" t="s">
        <v>214</v>
      </c>
      <c r="E62" s="176">
        <v>108.864</v>
      </c>
      <c r="F62" s="177"/>
      <c r="G62" s="178">
        <f>ROUND(E62*F62,2)</f>
        <v>0</v>
      </c>
      <c r="H62" s="177"/>
      <c r="I62" s="178">
        <f>ROUND(E62*H62,2)</f>
        <v>0</v>
      </c>
      <c r="J62" s="177"/>
      <c r="K62" s="178">
        <f>ROUND(E62*J62,2)</f>
        <v>0</v>
      </c>
      <c r="L62" s="178">
        <v>21</v>
      </c>
      <c r="M62" s="178">
        <f>G62*(1+L62/100)</f>
        <v>0</v>
      </c>
      <c r="N62" s="176">
        <v>0</v>
      </c>
      <c r="O62" s="176">
        <f>ROUND(E62*N62,2)</f>
        <v>0</v>
      </c>
      <c r="P62" s="176">
        <v>0</v>
      </c>
      <c r="Q62" s="176">
        <f>ROUND(E62*P62,2)</f>
        <v>0</v>
      </c>
      <c r="R62" s="178"/>
      <c r="S62" s="178" t="s">
        <v>147</v>
      </c>
      <c r="T62" s="179" t="s">
        <v>147</v>
      </c>
      <c r="U62" s="157">
        <v>1.2E-2</v>
      </c>
      <c r="V62" s="157">
        <f>ROUND(E62*U62,2)</f>
        <v>1.31</v>
      </c>
      <c r="W62" s="157"/>
      <c r="X62" s="157" t="s">
        <v>178</v>
      </c>
      <c r="Y62" s="157" t="s">
        <v>150</v>
      </c>
      <c r="Z62" s="147"/>
      <c r="AA62" s="147"/>
      <c r="AB62" s="147"/>
      <c r="AC62" s="147"/>
      <c r="AD62" s="147"/>
      <c r="AE62" s="147"/>
      <c r="AF62" s="147"/>
      <c r="AG62" s="147" t="s">
        <v>179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66">
        <v>26</v>
      </c>
      <c r="B63" s="167" t="s">
        <v>285</v>
      </c>
      <c r="C63" s="182" t="s">
        <v>552</v>
      </c>
      <c r="D63" s="168" t="s">
        <v>214</v>
      </c>
      <c r="E63" s="169">
        <v>17.024000000000001</v>
      </c>
      <c r="F63" s="170"/>
      <c r="G63" s="171">
        <f>ROUND(E63*F63,2)</f>
        <v>0</v>
      </c>
      <c r="H63" s="170"/>
      <c r="I63" s="171">
        <f>ROUND(E63*H63,2)</f>
        <v>0</v>
      </c>
      <c r="J63" s="170"/>
      <c r="K63" s="171">
        <f>ROUND(E63*J63,2)</f>
        <v>0</v>
      </c>
      <c r="L63" s="171">
        <v>21</v>
      </c>
      <c r="M63" s="171">
        <f>G63*(1+L63/100)</f>
        <v>0</v>
      </c>
      <c r="N63" s="169">
        <v>0</v>
      </c>
      <c r="O63" s="169">
        <f>ROUND(E63*N63,2)</f>
        <v>0</v>
      </c>
      <c r="P63" s="169">
        <v>0</v>
      </c>
      <c r="Q63" s="169">
        <f>ROUND(E63*P63,2)</f>
        <v>0</v>
      </c>
      <c r="R63" s="171"/>
      <c r="S63" s="171" t="s">
        <v>147</v>
      </c>
      <c r="T63" s="172" t="s">
        <v>147</v>
      </c>
      <c r="U63" s="157">
        <v>5.2999999999999999E-2</v>
      </c>
      <c r="V63" s="157">
        <f>ROUND(E63*U63,2)</f>
        <v>0.9</v>
      </c>
      <c r="W63" s="157"/>
      <c r="X63" s="157" t="s">
        <v>178</v>
      </c>
      <c r="Y63" s="157" t="s">
        <v>150</v>
      </c>
      <c r="Z63" s="147"/>
      <c r="AA63" s="147"/>
      <c r="AB63" s="147"/>
      <c r="AC63" s="147"/>
      <c r="AD63" s="147"/>
      <c r="AE63" s="147"/>
      <c r="AF63" s="147"/>
      <c r="AG63" s="147" t="s">
        <v>179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89" t="s">
        <v>553</v>
      </c>
      <c r="D64" s="186"/>
      <c r="E64" s="187">
        <v>17.02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183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66">
        <v>27</v>
      </c>
      <c r="B65" s="167" t="s">
        <v>288</v>
      </c>
      <c r="C65" s="182" t="s">
        <v>554</v>
      </c>
      <c r="D65" s="168" t="s">
        <v>214</v>
      </c>
      <c r="E65" s="169">
        <v>31.616</v>
      </c>
      <c r="F65" s="170"/>
      <c r="G65" s="171">
        <f>ROUND(E65*F65,2)</f>
        <v>0</v>
      </c>
      <c r="H65" s="170"/>
      <c r="I65" s="171">
        <f>ROUND(E65*H65,2)</f>
        <v>0</v>
      </c>
      <c r="J65" s="170"/>
      <c r="K65" s="171">
        <f>ROUND(E65*J65,2)</f>
        <v>0</v>
      </c>
      <c r="L65" s="171">
        <v>21</v>
      </c>
      <c r="M65" s="171">
        <f>G65*(1+L65/100)</f>
        <v>0</v>
      </c>
      <c r="N65" s="169">
        <v>0</v>
      </c>
      <c r="O65" s="169">
        <f>ROUND(E65*N65,2)</f>
        <v>0</v>
      </c>
      <c r="P65" s="169">
        <v>0</v>
      </c>
      <c r="Q65" s="169">
        <f>ROUND(E65*P65,2)</f>
        <v>0</v>
      </c>
      <c r="R65" s="171"/>
      <c r="S65" s="171" t="s">
        <v>147</v>
      </c>
      <c r="T65" s="172" t="s">
        <v>147</v>
      </c>
      <c r="U65" s="157">
        <v>6.0999999999999999E-2</v>
      </c>
      <c r="V65" s="157">
        <f>ROUND(E65*U65,2)</f>
        <v>1.93</v>
      </c>
      <c r="W65" s="157"/>
      <c r="X65" s="157" t="s">
        <v>178</v>
      </c>
      <c r="Y65" s="157" t="s">
        <v>150</v>
      </c>
      <c r="Z65" s="147"/>
      <c r="AA65" s="147"/>
      <c r="AB65" s="147"/>
      <c r="AC65" s="147"/>
      <c r="AD65" s="147"/>
      <c r="AE65" s="147"/>
      <c r="AF65" s="147"/>
      <c r="AG65" s="147" t="s">
        <v>179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189" t="s">
        <v>555</v>
      </c>
      <c r="D66" s="186"/>
      <c r="E66" s="187">
        <v>31.62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183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66">
        <v>28</v>
      </c>
      <c r="B67" s="167" t="s">
        <v>291</v>
      </c>
      <c r="C67" s="182" t="s">
        <v>292</v>
      </c>
      <c r="D67" s="168" t="s">
        <v>214</v>
      </c>
      <c r="E67" s="169">
        <v>48.64</v>
      </c>
      <c r="F67" s="170"/>
      <c r="G67" s="171">
        <f>ROUND(E67*F67,2)</f>
        <v>0</v>
      </c>
      <c r="H67" s="170"/>
      <c r="I67" s="171">
        <f>ROUND(E67*H67,2)</f>
        <v>0</v>
      </c>
      <c r="J67" s="170"/>
      <c r="K67" s="171">
        <f>ROUND(E67*J67,2)</f>
        <v>0</v>
      </c>
      <c r="L67" s="171">
        <v>21</v>
      </c>
      <c r="M67" s="171">
        <f>G67*(1+L67/100)</f>
        <v>0</v>
      </c>
      <c r="N67" s="169">
        <v>0</v>
      </c>
      <c r="O67" s="169">
        <f>ROUND(E67*N67,2)</f>
        <v>0</v>
      </c>
      <c r="P67" s="169">
        <v>0</v>
      </c>
      <c r="Q67" s="169">
        <f>ROUND(E67*P67,2)</f>
        <v>0</v>
      </c>
      <c r="R67" s="171"/>
      <c r="S67" s="171" t="s">
        <v>293</v>
      </c>
      <c r="T67" s="172" t="s">
        <v>148</v>
      </c>
      <c r="U67" s="157">
        <v>0</v>
      </c>
      <c r="V67" s="157">
        <f>ROUND(E67*U67,2)</f>
        <v>0</v>
      </c>
      <c r="W67" s="157"/>
      <c r="X67" s="157" t="s">
        <v>178</v>
      </c>
      <c r="Y67" s="157" t="s">
        <v>150</v>
      </c>
      <c r="Z67" s="147"/>
      <c r="AA67" s="147"/>
      <c r="AB67" s="147"/>
      <c r="AC67" s="147"/>
      <c r="AD67" s="147"/>
      <c r="AE67" s="147"/>
      <c r="AF67" s="147"/>
      <c r="AG67" s="147" t="s">
        <v>179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256" t="s">
        <v>294</v>
      </c>
      <c r="D68" s="257"/>
      <c r="E68" s="257"/>
      <c r="F68" s="257"/>
      <c r="G68" s="2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295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258" t="s">
        <v>296</v>
      </c>
      <c r="D69" s="259"/>
      <c r="E69" s="259"/>
      <c r="F69" s="259"/>
      <c r="G69" s="259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295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3" x14ac:dyDescent="0.2">
      <c r="A70" s="154"/>
      <c r="B70" s="155"/>
      <c r="C70" s="258" t="s">
        <v>297</v>
      </c>
      <c r="D70" s="259"/>
      <c r="E70" s="259"/>
      <c r="F70" s="259"/>
      <c r="G70" s="259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295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88" t="str">
        <f>C70</f>
        <v>- veškeré poplatky provozovateli skládky, recyklační linky nebo jiného zařízení na recyklaci nebo likvidaci odpadů související s převzetím, uložením, zpracováním nebo likvidací odpadu</v>
      </c>
      <c r="BB70" s="147"/>
      <c r="BC70" s="147"/>
      <c r="BD70" s="147"/>
      <c r="BE70" s="147"/>
      <c r="BF70" s="147"/>
      <c r="BG70" s="147"/>
      <c r="BH70" s="147"/>
    </row>
    <row r="71" spans="1:60" ht="22.5" outlineLevel="3" x14ac:dyDescent="0.2">
      <c r="A71" s="154"/>
      <c r="B71" s="155"/>
      <c r="C71" s="258" t="s">
        <v>298</v>
      </c>
      <c r="D71" s="259"/>
      <c r="E71" s="259"/>
      <c r="F71" s="259"/>
      <c r="G71" s="259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295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88" t="str">
        <f>C71</f>
        <v>- náklady spojené s dopravou odpadu z místa stavby na místo převzetí provozovatelem skládky, recyklační linky nebo jiného zařízení  na zpracování nebo likvidaci odpadů</v>
      </c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189" t="s">
        <v>556</v>
      </c>
      <c r="D72" s="186"/>
      <c r="E72" s="187">
        <v>48.64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183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x14ac:dyDescent="0.2">
      <c r="A73" s="159" t="s">
        <v>142</v>
      </c>
      <c r="B73" s="160" t="s">
        <v>85</v>
      </c>
      <c r="C73" s="180" t="s">
        <v>86</v>
      </c>
      <c r="D73" s="161"/>
      <c r="E73" s="162"/>
      <c r="F73" s="163"/>
      <c r="G73" s="163">
        <f>SUMIF(AG74:AG78,"&lt;&gt;NOR",G74:G78)</f>
        <v>0</v>
      </c>
      <c r="H73" s="163"/>
      <c r="I73" s="163">
        <f>SUM(I74:I78)</f>
        <v>0</v>
      </c>
      <c r="J73" s="163"/>
      <c r="K73" s="163">
        <f>SUM(K74:K78)</f>
        <v>0</v>
      </c>
      <c r="L73" s="163"/>
      <c r="M73" s="163">
        <f>SUM(M74:M78)</f>
        <v>0</v>
      </c>
      <c r="N73" s="162"/>
      <c r="O73" s="162">
        <f>SUM(O74:O78)</f>
        <v>0</v>
      </c>
      <c r="P73" s="162"/>
      <c r="Q73" s="162">
        <f>SUM(Q74:Q78)</f>
        <v>0</v>
      </c>
      <c r="R73" s="163"/>
      <c r="S73" s="163"/>
      <c r="T73" s="164"/>
      <c r="U73" s="158"/>
      <c r="V73" s="158">
        <f>SUM(V74:V78)</f>
        <v>85.73</v>
      </c>
      <c r="W73" s="158"/>
      <c r="X73" s="158"/>
      <c r="Y73" s="158"/>
      <c r="AG73" t="s">
        <v>143</v>
      </c>
    </row>
    <row r="74" spans="1:60" outlineLevel="1" x14ac:dyDescent="0.2">
      <c r="A74" s="166">
        <v>29</v>
      </c>
      <c r="B74" s="167" t="s">
        <v>300</v>
      </c>
      <c r="C74" s="182" t="s">
        <v>557</v>
      </c>
      <c r="D74" s="168" t="s">
        <v>214</v>
      </c>
      <c r="E74" s="169">
        <v>123.72799999999999</v>
      </c>
      <c r="F74" s="170"/>
      <c r="G74" s="171">
        <f>ROUND(E74*F74,2)</f>
        <v>0</v>
      </c>
      <c r="H74" s="170"/>
      <c r="I74" s="171">
        <f>ROUND(E74*H74,2)</f>
        <v>0</v>
      </c>
      <c r="J74" s="170"/>
      <c r="K74" s="171">
        <f>ROUND(E74*J74,2)</f>
        <v>0</v>
      </c>
      <c r="L74" s="171">
        <v>21</v>
      </c>
      <c r="M74" s="171">
        <f>G74*(1+L74/100)</f>
        <v>0</v>
      </c>
      <c r="N74" s="169">
        <v>0</v>
      </c>
      <c r="O74" s="169">
        <f>ROUND(E74*N74,2)</f>
        <v>0</v>
      </c>
      <c r="P74" s="169">
        <v>0</v>
      </c>
      <c r="Q74" s="169">
        <f>ROUND(E74*P74,2)</f>
        <v>0</v>
      </c>
      <c r="R74" s="171"/>
      <c r="S74" s="171" t="s">
        <v>147</v>
      </c>
      <c r="T74" s="172" t="s">
        <v>147</v>
      </c>
      <c r="U74" s="157">
        <v>0.20200000000000001</v>
      </c>
      <c r="V74" s="157">
        <f>ROUND(E74*U74,2)</f>
        <v>24.99</v>
      </c>
      <c r="W74" s="157"/>
      <c r="X74" s="157" t="s">
        <v>178</v>
      </c>
      <c r="Y74" s="157" t="s">
        <v>150</v>
      </c>
      <c r="Z74" s="147"/>
      <c r="AA74" s="147"/>
      <c r="AB74" s="147"/>
      <c r="AC74" s="147"/>
      <c r="AD74" s="147"/>
      <c r="AE74" s="147"/>
      <c r="AF74" s="147"/>
      <c r="AG74" s="147" t="s">
        <v>179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189" t="s">
        <v>558</v>
      </c>
      <c r="D75" s="186"/>
      <c r="E75" s="187">
        <v>123.73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183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66">
        <v>30</v>
      </c>
      <c r="B76" s="167" t="s">
        <v>305</v>
      </c>
      <c r="C76" s="182" t="s">
        <v>559</v>
      </c>
      <c r="D76" s="168" t="s">
        <v>214</v>
      </c>
      <c r="E76" s="169">
        <v>38.271999999999998</v>
      </c>
      <c r="F76" s="170"/>
      <c r="G76" s="171">
        <f>ROUND(E76*F76,2)</f>
        <v>0</v>
      </c>
      <c r="H76" s="170"/>
      <c r="I76" s="171">
        <f>ROUND(E76*H76,2)</f>
        <v>0</v>
      </c>
      <c r="J76" s="170"/>
      <c r="K76" s="171">
        <f>ROUND(E76*J76,2)</f>
        <v>0</v>
      </c>
      <c r="L76" s="171">
        <v>21</v>
      </c>
      <c r="M76" s="171">
        <f>G76*(1+L76/100)</f>
        <v>0</v>
      </c>
      <c r="N76" s="169">
        <v>0</v>
      </c>
      <c r="O76" s="169">
        <f>ROUND(E76*N76,2)</f>
        <v>0</v>
      </c>
      <c r="P76" s="169">
        <v>0</v>
      </c>
      <c r="Q76" s="169">
        <f>ROUND(E76*P76,2)</f>
        <v>0</v>
      </c>
      <c r="R76" s="171"/>
      <c r="S76" s="171" t="s">
        <v>147</v>
      </c>
      <c r="T76" s="172" t="s">
        <v>147</v>
      </c>
      <c r="U76" s="157">
        <v>1.587</v>
      </c>
      <c r="V76" s="157">
        <f>ROUND(E76*U76,2)</f>
        <v>60.74</v>
      </c>
      <c r="W76" s="157"/>
      <c r="X76" s="157" t="s">
        <v>178</v>
      </c>
      <c r="Y76" s="157" t="s">
        <v>150</v>
      </c>
      <c r="Z76" s="147"/>
      <c r="AA76" s="147"/>
      <c r="AB76" s="147"/>
      <c r="AC76" s="147"/>
      <c r="AD76" s="147"/>
      <c r="AE76" s="147"/>
      <c r="AF76" s="147"/>
      <c r="AG76" s="147" t="s">
        <v>179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189" t="s">
        <v>560</v>
      </c>
      <c r="D77" s="186"/>
      <c r="E77" s="187">
        <v>28.67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183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89" t="s">
        <v>561</v>
      </c>
      <c r="D78" s="186"/>
      <c r="E78" s="187">
        <v>9.6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183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x14ac:dyDescent="0.2">
      <c r="A79" s="159" t="s">
        <v>142</v>
      </c>
      <c r="B79" s="160" t="s">
        <v>89</v>
      </c>
      <c r="C79" s="180" t="s">
        <v>90</v>
      </c>
      <c r="D79" s="161"/>
      <c r="E79" s="162"/>
      <c r="F79" s="163"/>
      <c r="G79" s="163">
        <f>SUMIF(AG80:AG89,"&lt;&gt;NOR",G80:G89)</f>
        <v>0</v>
      </c>
      <c r="H79" s="163"/>
      <c r="I79" s="163">
        <f>SUM(I80:I89)</f>
        <v>0</v>
      </c>
      <c r="J79" s="163"/>
      <c r="K79" s="163">
        <f>SUM(K80:K89)</f>
        <v>0</v>
      </c>
      <c r="L79" s="163"/>
      <c r="M79" s="163">
        <f>SUM(M80:M89)</f>
        <v>0</v>
      </c>
      <c r="N79" s="162"/>
      <c r="O79" s="162">
        <f>SUM(O80:O89)</f>
        <v>10.989999999999998</v>
      </c>
      <c r="P79" s="162"/>
      <c r="Q79" s="162">
        <f>SUM(Q80:Q89)</f>
        <v>0</v>
      </c>
      <c r="R79" s="163"/>
      <c r="S79" s="163"/>
      <c r="T79" s="164"/>
      <c r="U79" s="158"/>
      <c r="V79" s="158">
        <f>SUM(V80:V89)</f>
        <v>22.71</v>
      </c>
      <c r="W79" s="158"/>
      <c r="X79" s="158"/>
      <c r="Y79" s="158"/>
      <c r="AG79" t="s">
        <v>143</v>
      </c>
    </row>
    <row r="80" spans="1:60" outlineLevel="1" x14ac:dyDescent="0.2">
      <c r="A80" s="166">
        <v>31</v>
      </c>
      <c r="B80" s="167" t="s">
        <v>562</v>
      </c>
      <c r="C80" s="182" t="s">
        <v>328</v>
      </c>
      <c r="D80" s="168" t="s">
        <v>214</v>
      </c>
      <c r="E80" s="169">
        <v>6.69</v>
      </c>
      <c r="F80" s="170"/>
      <c r="G80" s="171">
        <f>ROUND(E80*F80,2)</f>
        <v>0</v>
      </c>
      <c r="H80" s="170"/>
      <c r="I80" s="171">
        <f>ROUND(E80*H80,2)</f>
        <v>0</v>
      </c>
      <c r="J80" s="170"/>
      <c r="K80" s="171">
        <f>ROUND(E80*J80,2)</f>
        <v>0</v>
      </c>
      <c r="L80" s="171">
        <v>21</v>
      </c>
      <c r="M80" s="171">
        <f>G80*(1+L80/100)</f>
        <v>0</v>
      </c>
      <c r="N80" s="169">
        <v>1.63</v>
      </c>
      <c r="O80" s="169">
        <f>ROUND(E80*N80,2)</f>
        <v>10.9</v>
      </c>
      <c r="P80" s="169">
        <v>0</v>
      </c>
      <c r="Q80" s="169">
        <f>ROUND(E80*P80,2)</f>
        <v>0</v>
      </c>
      <c r="R80" s="171" t="s">
        <v>329</v>
      </c>
      <c r="S80" s="171" t="s">
        <v>147</v>
      </c>
      <c r="T80" s="172" t="s">
        <v>147</v>
      </c>
      <c r="U80" s="157">
        <v>0.92</v>
      </c>
      <c r="V80" s="157">
        <f>ROUND(E80*U80,2)</f>
        <v>6.15</v>
      </c>
      <c r="W80" s="157"/>
      <c r="X80" s="157" t="s">
        <v>178</v>
      </c>
      <c r="Y80" s="157" t="s">
        <v>150</v>
      </c>
      <c r="Z80" s="147"/>
      <c r="AA80" s="147"/>
      <c r="AB80" s="147"/>
      <c r="AC80" s="147"/>
      <c r="AD80" s="147"/>
      <c r="AE80" s="147"/>
      <c r="AF80" s="147"/>
      <c r="AG80" s="147" t="s">
        <v>179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4"/>
      <c r="B81" s="155"/>
      <c r="C81" s="254" t="s">
        <v>330</v>
      </c>
      <c r="D81" s="255"/>
      <c r="E81" s="255"/>
      <c r="F81" s="255"/>
      <c r="G81" s="255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181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3">
        <v>32</v>
      </c>
      <c r="B82" s="174" t="s">
        <v>331</v>
      </c>
      <c r="C82" s="181" t="s">
        <v>563</v>
      </c>
      <c r="D82" s="175" t="s">
        <v>196</v>
      </c>
      <c r="E82" s="176">
        <v>85.7</v>
      </c>
      <c r="F82" s="177"/>
      <c r="G82" s="178">
        <f>ROUND(E82*F82,2)</f>
        <v>0</v>
      </c>
      <c r="H82" s="177"/>
      <c r="I82" s="178">
        <f>ROUND(E82*H82,2)</f>
        <v>0</v>
      </c>
      <c r="J82" s="177"/>
      <c r="K82" s="178">
        <f>ROUND(E82*J82,2)</f>
        <v>0</v>
      </c>
      <c r="L82" s="178">
        <v>21</v>
      </c>
      <c r="M82" s="178">
        <f>G82*(1+L82/100)</f>
        <v>0</v>
      </c>
      <c r="N82" s="176">
        <v>0</v>
      </c>
      <c r="O82" s="176">
        <f>ROUND(E82*N82,2)</f>
        <v>0</v>
      </c>
      <c r="P82" s="176">
        <v>0</v>
      </c>
      <c r="Q82" s="176">
        <f>ROUND(E82*P82,2)</f>
        <v>0</v>
      </c>
      <c r="R82" s="178"/>
      <c r="S82" s="178" t="s">
        <v>147</v>
      </c>
      <c r="T82" s="179" t="s">
        <v>147</v>
      </c>
      <c r="U82" s="157">
        <v>5.1999999999999998E-2</v>
      </c>
      <c r="V82" s="157">
        <f>ROUND(E82*U82,2)</f>
        <v>4.46</v>
      </c>
      <c r="W82" s="157"/>
      <c r="X82" s="157" t="s">
        <v>178</v>
      </c>
      <c r="Y82" s="157" t="s">
        <v>150</v>
      </c>
      <c r="Z82" s="147"/>
      <c r="AA82" s="147"/>
      <c r="AB82" s="147"/>
      <c r="AC82" s="147"/>
      <c r="AD82" s="147"/>
      <c r="AE82" s="147"/>
      <c r="AF82" s="147"/>
      <c r="AG82" s="147" t="s">
        <v>179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66">
        <v>33</v>
      </c>
      <c r="B83" s="167" t="s">
        <v>335</v>
      </c>
      <c r="C83" s="182" t="s">
        <v>564</v>
      </c>
      <c r="D83" s="168" t="s">
        <v>250</v>
      </c>
      <c r="E83" s="169">
        <v>161.28</v>
      </c>
      <c r="F83" s="170"/>
      <c r="G83" s="171">
        <f>ROUND(E83*F83,2)</f>
        <v>0</v>
      </c>
      <c r="H83" s="170"/>
      <c r="I83" s="171">
        <f>ROUND(E83*H83,2)</f>
        <v>0</v>
      </c>
      <c r="J83" s="170"/>
      <c r="K83" s="171">
        <f>ROUND(E83*J83,2)</f>
        <v>0</v>
      </c>
      <c r="L83" s="171">
        <v>21</v>
      </c>
      <c r="M83" s="171">
        <f>G83*(1+L83/100)</f>
        <v>0</v>
      </c>
      <c r="N83" s="169">
        <v>1.8000000000000001E-4</v>
      </c>
      <c r="O83" s="169">
        <f>ROUND(E83*N83,2)</f>
        <v>0.03</v>
      </c>
      <c r="P83" s="169">
        <v>0</v>
      </c>
      <c r="Q83" s="169">
        <f>ROUND(E83*P83,2)</f>
        <v>0</v>
      </c>
      <c r="R83" s="171"/>
      <c r="S83" s="171" t="s">
        <v>147</v>
      </c>
      <c r="T83" s="172" t="s">
        <v>147</v>
      </c>
      <c r="U83" s="157">
        <v>7.4999999999999997E-2</v>
      </c>
      <c r="V83" s="157">
        <f>ROUND(E83*U83,2)</f>
        <v>12.1</v>
      </c>
      <c r="W83" s="157"/>
      <c r="X83" s="157" t="s">
        <v>178</v>
      </c>
      <c r="Y83" s="157" t="s">
        <v>150</v>
      </c>
      <c r="Z83" s="147"/>
      <c r="AA83" s="147"/>
      <c r="AB83" s="147"/>
      <c r="AC83" s="147"/>
      <c r="AD83" s="147"/>
      <c r="AE83" s="147"/>
      <c r="AF83" s="147"/>
      <c r="AG83" s="147" t="s">
        <v>179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89" t="s">
        <v>565</v>
      </c>
      <c r="D84" s="186"/>
      <c r="E84" s="187">
        <v>161.28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183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2.5" outlineLevel="1" x14ac:dyDescent="0.2">
      <c r="A85" s="166">
        <v>34</v>
      </c>
      <c r="B85" s="167" t="s">
        <v>339</v>
      </c>
      <c r="C85" s="182" t="s">
        <v>340</v>
      </c>
      <c r="D85" s="168" t="s">
        <v>196</v>
      </c>
      <c r="E85" s="169">
        <v>92.287999999999997</v>
      </c>
      <c r="F85" s="170"/>
      <c r="G85" s="171">
        <f>ROUND(E85*F85,2)</f>
        <v>0</v>
      </c>
      <c r="H85" s="170"/>
      <c r="I85" s="171">
        <f>ROUND(E85*H85,2)</f>
        <v>0</v>
      </c>
      <c r="J85" s="170"/>
      <c r="K85" s="171">
        <f>ROUND(E85*J85,2)</f>
        <v>0</v>
      </c>
      <c r="L85" s="171">
        <v>21</v>
      </c>
      <c r="M85" s="171">
        <f>G85*(1+L85/100)</f>
        <v>0</v>
      </c>
      <c r="N85" s="169">
        <v>2.2000000000000001E-4</v>
      </c>
      <c r="O85" s="169">
        <f>ROUND(E85*N85,2)</f>
        <v>0.02</v>
      </c>
      <c r="P85" s="169">
        <v>0</v>
      </c>
      <c r="Q85" s="169">
        <f>ROUND(E85*P85,2)</f>
        <v>0</v>
      </c>
      <c r="R85" s="171" t="s">
        <v>207</v>
      </c>
      <c r="S85" s="171" t="s">
        <v>147</v>
      </c>
      <c r="T85" s="172" t="s">
        <v>147</v>
      </c>
      <c r="U85" s="157">
        <v>0</v>
      </c>
      <c r="V85" s="157">
        <f>ROUND(E85*U85,2)</f>
        <v>0</v>
      </c>
      <c r="W85" s="157"/>
      <c r="X85" s="157" t="s">
        <v>208</v>
      </c>
      <c r="Y85" s="157" t="s">
        <v>150</v>
      </c>
      <c r="Z85" s="147"/>
      <c r="AA85" s="147"/>
      <c r="AB85" s="147"/>
      <c r="AC85" s="147"/>
      <c r="AD85" s="147"/>
      <c r="AE85" s="147"/>
      <c r="AF85" s="147"/>
      <c r="AG85" s="147" t="s">
        <v>209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189" t="s">
        <v>566</v>
      </c>
      <c r="D86" s="186"/>
      <c r="E86" s="187">
        <v>92.287999999999997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183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66">
        <v>35</v>
      </c>
      <c r="B87" s="167" t="s">
        <v>342</v>
      </c>
      <c r="C87" s="182" t="s">
        <v>343</v>
      </c>
      <c r="D87" s="168" t="s">
        <v>250</v>
      </c>
      <c r="E87" s="169">
        <v>161.28</v>
      </c>
      <c r="F87" s="170"/>
      <c r="G87" s="171">
        <f>ROUND(E87*F87,2)</f>
        <v>0</v>
      </c>
      <c r="H87" s="170"/>
      <c r="I87" s="171">
        <f>ROUND(E87*H87,2)</f>
        <v>0</v>
      </c>
      <c r="J87" s="170"/>
      <c r="K87" s="171">
        <f>ROUND(E87*J87,2)</f>
        <v>0</v>
      </c>
      <c r="L87" s="171">
        <v>21</v>
      </c>
      <c r="M87" s="171">
        <f>G87*(1+L87/100)</f>
        <v>0</v>
      </c>
      <c r="N87" s="169">
        <v>2.3000000000000001E-4</v>
      </c>
      <c r="O87" s="169">
        <f>ROUND(E87*N87,2)</f>
        <v>0.04</v>
      </c>
      <c r="P87" s="169">
        <v>0</v>
      </c>
      <c r="Q87" s="169">
        <f>ROUND(E87*P87,2)</f>
        <v>0</v>
      </c>
      <c r="R87" s="171" t="s">
        <v>207</v>
      </c>
      <c r="S87" s="171" t="s">
        <v>147</v>
      </c>
      <c r="T87" s="172" t="s">
        <v>147</v>
      </c>
      <c r="U87" s="157">
        <v>0</v>
      </c>
      <c r="V87" s="157">
        <f>ROUND(E87*U87,2)</f>
        <v>0</v>
      </c>
      <c r="W87" s="157"/>
      <c r="X87" s="157" t="s">
        <v>208</v>
      </c>
      <c r="Y87" s="157" t="s">
        <v>150</v>
      </c>
      <c r="Z87" s="147"/>
      <c r="AA87" s="147"/>
      <c r="AB87" s="147"/>
      <c r="AC87" s="147"/>
      <c r="AD87" s="147"/>
      <c r="AE87" s="147"/>
      <c r="AF87" s="147"/>
      <c r="AG87" s="147" t="s">
        <v>209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189" t="s">
        <v>567</v>
      </c>
      <c r="D88" s="186"/>
      <c r="E88" s="187">
        <v>161.28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183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89" t="s">
        <v>345</v>
      </c>
      <c r="D89" s="186"/>
      <c r="E89" s="187"/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183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x14ac:dyDescent="0.2">
      <c r="A90" s="159" t="s">
        <v>142</v>
      </c>
      <c r="B90" s="160" t="s">
        <v>91</v>
      </c>
      <c r="C90" s="180" t="s">
        <v>92</v>
      </c>
      <c r="D90" s="161"/>
      <c r="E90" s="162"/>
      <c r="F90" s="163"/>
      <c r="G90" s="163">
        <f>SUMIF(AG91:AG93,"&lt;&gt;NOR",G91:G93)</f>
        <v>0</v>
      </c>
      <c r="H90" s="163"/>
      <c r="I90" s="163">
        <f>SUM(I91:I93)</f>
        <v>0</v>
      </c>
      <c r="J90" s="163"/>
      <c r="K90" s="163">
        <f>SUM(K91:K93)</f>
        <v>0</v>
      </c>
      <c r="L90" s="163"/>
      <c r="M90" s="163">
        <f>SUM(M91:M93)</f>
        <v>0</v>
      </c>
      <c r="N90" s="162"/>
      <c r="O90" s="162">
        <f>SUM(O91:O93)</f>
        <v>19.600000000000001</v>
      </c>
      <c r="P90" s="162"/>
      <c r="Q90" s="162">
        <f>SUM(Q91:Q93)</f>
        <v>0</v>
      </c>
      <c r="R90" s="163"/>
      <c r="S90" s="163"/>
      <c r="T90" s="164"/>
      <c r="U90" s="158"/>
      <c r="V90" s="158">
        <f>SUM(V91:V93)</f>
        <v>13.65</v>
      </c>
      <c r="W90" s="158"/>
      <c r="X90" s="158"/>
      <c r="Y90" s="158"/>
      <c r="AG90" t="s">
        <v>143</v>
      </c>
    </row>
    <row r="91" spans="1:60" outlineLevel="1" x14ac:dyDescent="0.2">
      <c r="A91" s="166">
        <v>36</v>
      </c>
      <c r="B91" s="167" t="s">
        <v>346</v>
      </c>
      <c r="C91" s="182" t="s">
        <v>568</v>
      </c>
      <c r="D91" s="168" t="s">
        <v>214</v>
      </c>
      <c r="E91" s="169">
        <v>10.368</v>
      </c>
      <c r="F91" s="170"/>
      <c r="G91" s="171">
        <f>ROUND(E91*F91,2)</f>
        <v>0</v>
      </c>
      <c r="H91" s="170"/>
      <c r="I91" s="171">
        <f>ROUND(E91*H91,2)</f>
        <v>0</v>
      </c>
      <c r="J91" s="170"/>
      <c r="K91" s="171">
        <f>ROUND(E91*J91,2)</f>
        <v>0</v>
      </c>
      <c r="L91" s="171">
        <v>21</v>
      </c>
      <c r="M91" s="171">
        <f>G91*(1+L91/100)</f>
        <v>0</v>
      </c>
      <c r="N91" s="169">
        <v>1.8907700000000001</v>
      </c>
      <c r="O91" s="169">
        <f>ROUND(E91*N91,2)</f>
        <v>19.600000000000001</v>
      </c>
      <c r="P91" s="169">
        <v>0</v>
      </c>
      <c r="Q91" s="169">
        <f>ROUND(E91*P91,2)</f>
        <v>0</v>
      </c>
      <c r="R91" s="171"/>
      <c r="S91" s="171" t="s">
        <v>147</v>
      </c>
      <c r="T91" s="172" t="s">
        <v>147</v>
      </c>
      <c r="U91" s="157">
        <v>1.3169999999999999</v>
      </c>
      <c r="V91" s="157">
        <f>ROUND(E91*U91,2)</f>
        <v>13.65</v>
      </c>
      <c r="W91" s="157"/>
      <c r="X91" s="157" t="s">
        <v>178</v>
      </c>
      <c r="Y91" s="157" t="s">
        <v>150</v>
      </c>
      <c r="Z91" s="147"/>
      <c r="AA91" s="147"/>
      <c r="AB91" s="147"/>
      <c r="AC91" s="147"/>
      <c r="AD91" s="147"/>
      <c r="AE91" s="147"/>
      <c r="AF91" s="147"/>
      <c r="AG91" s="147" t="s">
        <v>179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189" t="s">
        <v>569</v>
      </c>
      <c r="D92" s="186"/>
      <c r="E92" s="187">
        <v>7.17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183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89" t="s">
        <v>570</v>
      </c>
      <c r="D93" s="186"/>
      <c r="E93" s="187">
        <v>3.2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183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x14ac:dyDescent="0.2">
      <c r="A94" s="159" t="s">
        <v>142</v>
      </c>
      <c r="B94" s="160" t="s">
        <v>99</v>
      </c>
      <c r="C94" s="180" t="s">
        <v>100</v>
      </c>
      <c r="D94" s="161"/>
      <c r="E94" s="162"/>
      <c r="F94" s="163"/>
      <c r="G94" s="163">
        <f>SUMIF(AG95:AG214,"&lt;&gt;NOR",G95:G214)</f>
        <v>0</v>
      </c>
      <c r="H94" s="163"/>
      <c r="I94" s="163">
        <f>SUM(I95:I214)</f>
        <v>0</v>
      </c>
      <c r="J94" s="163"/>
      <c r="K94" s="163">
        <f>SUM(K95:K214)</f>
        <v>0</v>
      </c>
      <c r="L94" s="163"/>
      <c r="M94" s="163">
        <f>SUM(M95:M214)</f>
        <v>0</v>
      </c>
      <c r="N94" s="162"/>
      <c r="O94" s="162">
        <f>SUM(O95:O214)</f>
        <v>6.5600000000000005</v>
      </c>
      <c r="P94" s="162"/>
      <c r="Q94" s="162">
        <f>SUM(Q95:Q214)</f>
        <v>3.43</v>
      </c>
      <c r="R94" s="163"/>
      <c r="S94" s="163"/>
      <c r="T94" s="164"/>
      <c r="U94" s="158"/>
      <c r="V94" s="158">
        <f>SUM(V95:V214)</f>
        <v>199.55</v>
      </c>
      <c r="W94" s="158"/>
      <c r="X94" s="158"/>
      <c r="Y94" s="158"/>
      <c r="AG94" t="s">
        <v>143</v>
      </c>
    </row>
    <row r="95" spans="1:60" outlineLevel="1" x14ac:dyDescent="0.2">
      <c r="A95" s="166">
        <v>37</v>
      </c>
      <c r="B95" s="167" t="s">
        <v>571</v>
      </c>
      <c r="C95" s="182" t="s">
        <v>572</v>
      </c>
      <c r="D95" s="168" t="s">
        <v>196</v>
      </c>
      <c r="E95" s="169">
        <v>3</v>
      </c>
      <c r="F95" s="170"/>
      <c r="G95" s="171">
        <f>ROUND(E95*F95,2)</f>
        <v>0</v>
      </c>
      <c r="H95" s="170"/>
      <c r="I95" s="171">
        <f>ROUND(E95*H95,2)</f>
        <v>0</v>
      </c>
      <c r="J95" s="170"/>
      <c r="K95" s="171">
        <f>ROUND(E95*J95,2)</f>
        <v>0</v>
      </c>
      <c r="L95" s="171">
        <v>21</v>
      </c>
      <c r="M95" s="171">
        <f>G95*(1+L95/100)</f>
        <v>0</v>
      </c>
      <c r="N95" s="169">
        <v>0</v>
      </c>
      <c r="O95" s="169">
        <f>ROUND(E95*N95,2)</f>
        <v>0</v>
      </c>
      <c r="P95" s="169">
        <v>0</v>
      </c>
      <c r="Q95" s="169">
        <f>ROUND(E95*P95,2)</f>
        <v>0</v>
      </c>
      <c r="R95" s="171"/>
      <c r="S95" s="171" t="s">
        <v>147</v>
      </c>
      <c r="T95" s="172" t="s">
        <v>147</v>
      </c>
      <c r="U95" s="157">
        <v>0.30599999999999999</v>
      </c>
      <c r="V95" s="157">
        <f>ROUND(E95*U95,2)</f>
        <v>0.92</v>
      </c>
      <c r="W95" s="157"/>
      <c r="X95" s="157" t="s">
        <v>178</v>
      </c>
      <c r="Y95" s="157" t="s">
        <v>150</v>
      </c>
      <c r="Z95" s="147"/>
      <c r="AA95" s="147"/>
      <c r="AB95" s="147"/>
      <c r="AC95" s="147"/>
      <c r="AD95" s="147"/>
      <c r="AE95" s="147"/>
      <c r="AF95" s="147"/>
      <c r="AG95" s="147" t="s">
        <v>179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189" t="s">
        <v>573</v>
      </c>
      <c r="D96" s="186"/>
      <c r="E96" s="187">
        <v>3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183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66">
        <v>38</v>
      </c>
      <c r="B97" s="167" t="s">
        <v>574</v>
      </c>
      <c r="C97" s="182" t="s">
        <v>575</v>
      </c>
      <c r="D97" s="168" t="s">
        <v>196</v>
      </c>
      <c r="E97" s="169">
        <v>3.09</v>
      </c>
      <c r="F97" s="170"/>
      <c r="G97" s="171">
        <f>ROUND(E97*F97,2)</f>
        <v>0</v>
      </c>
      <c r="H97" s="170"/>
      <c r="I97" s="171">
        <f>ROUND(E97*H97,2)</f>
        <v>0</v>
      </c>
      <c r="J97" s="170"/>
      <c r="K97" s="171">
        <f>ROUND(E97*J97,2)</f>
        <v>0</v>
      </c>
      <c r="L97" s="171">
        <v>21</v>
      </c>
      <c r="M97" s="171">
        <f>G97*(1+L97/100)</f>
        <v>0</v>
      </c>
      <c r="N97" s="169">
        <v>1.4500000000000001E-2</v>
      </c>
      <c r="O97" s="169">
        <f>ROUND(E97*N97,2)</f>
        <v>0.04</v>
      </c>
      <c r="P97" s="169">
        <v>0</v>
      </c>
      <c r="Q97" s="169">
        <f>ROUND(E97*P97,2)</f>
        <v>0</v>
      </c>
      <c r="R97" s="171" t="s">
        <v>207</v>
      </c>
      <c r="S97" s="171" t="s">
        <v>147</v>
      </c>
      <c r="T97" s="172" t="s">
        <v>147</v>
      </c>
      <c r="U97" s="157">
        <v>0</v>
      </c>
      <c r="V97" s="157">
        <f>ROUND(E97*U97,2)</f>
        <v>0</v>
      </c>
      <c r="W97" s="157"/>
      <c r="X97" s="157" t="s">
        <v>208</v>
      </c>
      <c r="Y97" s="157" t="s">
        <v>150</v>
      </c>
      <c r="Z97" s="147"/>
      <c r="AA97" s="147"/>
      <c r="AB97" s="147"/>
      <c r="AC97" s="147"/>
      <c r="AD97" s="147"/>
      <c r="AE97" s="147"/>
      <c r="AF97" s="147"/>
      <c r="AG97" s="147" t="s">
        <v>209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256" t="s">
        <v>576</v>
      </c>
      <c r="D98" s="257"/>
      <c r="E98" s="257"/>
      <c r="F98" s="257"/>
      <c r="G98" s="2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295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189" t="s">
        <v>467</v>
      </c>
      <c r="D99" s="186"/>
      <c r="E99" s="187">
        <v>3.09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183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3">
        <v>39</v>
      </c>
      <c r="B100" s="174" t="s">
        <v>577</v>
      </c>
      <c r="C100" s="181" t="s">
        <v>578</v>
      </c>
      <c r="D100" s="175" t="s">
        <v>196</v>
      </c>
      <c r="E100" s="176">
        <v>6</v>
      </c>
      <c r="F100" s="177"/>
      <c r="G100" s="178">
        <f>ROUND(E100*F100,2)</f>
        <v>0</v>
      </c>
      <c r="H100" s="177"/>
      <c r="I100" s="178">
        <f>ROUND(E100*H100,2)</f>
        <v>0</v>
      </c>
      <c r="J100" s="177"/>
      <c r="K100" s="178">
        <f>ROUND(E100*J100,2)</f>
        <v>0</v>
      </c>
      <c r="L100" s="178">
        <v>21</v>
      </c>
      <c r="M100" s="178">
        <f>G100*(1+L100/100)</f>
        <v>0</v>
      </c>
      <c r="N100" s="176">
        <v>0</v>
      </c>
      <c r="O100" s="176">
        <f>ROUND(E100*N100,2)</f>
        <v>0</v>
      </c>
      <c r="P100" s="176">
        <v>0</v>
      </c>
      <c r="Q100" s="176">
        <f>ROUND(E100*P100,2)</f>
        <v>0</v>
      </c>
      <c r="R100" s="178"/>
      <c r="S100" s="178" t="s">
        <v>147</v>
      </c>
      <c r="T100" s="179" t="s">
        <v>147</v>
      </c>
      <c r="U100" s="157">
        <v>0.32900000000000001</v>
      </c>
      <c r="V100" s="157">
        <f>ROUND(E100*U100,2)</f>
        <v>1.97</v>
      </c>
      <c r="W100" s="157"/>
      <c r="X100" s="157" t="s">
        <v>178</v>
      </c>
      <c r="Y100" s="157" t="s">
        <v>150</v>
      </c>
      <c r="Z100" s="147"/>
      <c r="AA100" s="147"/>
      <c r="AB100" s="147"/>
      <c r="AC100" s="147"/>
      <c r="AD100" s="147"/>
      <c r="AE100" s="147"/>
      <c r="AF100" s="147"/>
      <c r="AG100" s="147" t="s">
        <v>179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66">
        <v>40</v>
      </c>
      <c r="B101" s="167" t="s">
        <v>579</v>
      </c>
      <c r="C101" s="182" t="s">
        <v>580</v>
      </c>
      <c r="D101" s="168" t="s">
        <v>196</v>
      </c>
      <c r="E101" s="169">
        <v>6.18</v>
      </c>
      <c r="F101" s="170"/>
      <c r="G101" s="171">
        <f>ROUND(E101*F101,2)</f>
        <v>0</v>
      </c>
      <c r="H101" s="170"/>
      <c r="I101" s="171">
        <f>ROUND(E101*H101,2)</f>
        <v>0</v>
      </c>
      <c r="J101" s="170"/>
      <c r="K101" s="171">
        <f>ROUND(E101*J101,2)</f>
        <v>0</v>
      </c>
      <c r="L101" s="171">
        <v>21</v>
      </c>
      <c r="M101" s="171">
        <f>G101*(1+L101/100)</f>
        <v>0</v>
      </c>
      <c r="N101" s="169">
        <v>1.4500000000000001E-2</v>
      </c>
      <c r="O101" s="169">
        <f>ROUND(E101*N101,2)</f>
        <v>0.09</v>
      </c>
      <c r="P101" s="169">
        <v>0</v>
      </c>
      <c r="Q101" s="169">
        <f>ROUND(E101*P101,2)</f>
        <v>0</v>
      </c>
      <c r="R101" s="171" t="s">
        <v>207</v>
      </c>
      <c r="S101" s="171" t="s">
        <v>147</v>
      </c>
      <c r="T101" s="172" t="s">
        <v>147</v>
      </c>
      <c r="U101" s="157">
        <v>0</v>
      </c>
      <c r="V101" s="157">
        <f>ROUND(E101*U101,2)</f>
        <v>0</v>
      </c>
      <c r="W101" s="157"/>
      <c r="X101" s="157" t="s">
        <v>208</v>
      </c>
      <c r="Y101" s="157" t="s">
        <v>150</v>
      </c>
      <c r="Z101" s="147"/>
      <c r="AA101" s="147"/>
      <c r="AB101" s="147"/>
      <c r="AC101" s="147"/>
      <c r="AD101" s="147"/>
      <c r="AE101" s="147"/>
      <c r="AF101" s="147"/>
      <c r="AG101" s="147" t="s">
        <v>209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256" t="s">
        <v>576</v>
      </c>
      <c r="D102" s="257"/>
      <c r="E102" s="257"/>
      <c r="F102" s="257"/>
      <c r="G102" s="2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295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189" t="s">
        <v>581</v>
      </c>
      <c r="D103" s="186"/>
      <c r="E103" s="187">
        <v>6.18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183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66">
        <v>41</v>
      </c>
      <c r="B104" s="167" t="s">
        <v>582</v>
      </c>
      <c r="C104" s="182" t="s">
        <v>583</v>
      </c>
      <c r="D104" s="168" t="s">
        <v>196</v>
      </c>
      <c r="E104" s="169">
        <v>62.6</v>
      </c>
      <c r="F104" s="170"/>
      <c r="G104" s="171">
        <f>ROUND(E104*F104,2)</f>
        <v>0</v>
      </c>
      <c r="H104" s="170"/>
      <c r="I104" s="171">
        <f>ROUND(E104*H104,2)</f>
        <v>0</v>
      </c>
      <c r="J104" s="170"/>
      <c r="K104" s="171">
        <f>ROUND(E104*J104,2)</f>
        <v>0</v>
      </c>
      <c r="L104" s="171">
        <v>21</v>
      </c>
      <c r="M104" s="171">
        <f>G104*(1+L104/100)</f>
        <v>0</v>
      </c>
      <c r="N104" s="169">
        <v>0</v>
      </c>
      <c r="O104" s="169">
        <f>ROUND(E104*N104,2)</f>
        <v>0</v>
      </c>
      <c r="P104" s="169">
        <v>0</v>
      </c>
      <c r="Q104" s="169">
        <f>ROUND(E104*P104,2)</f>
        <v>0</v>
      </c>
      <c r="R104" s="171"/>
      <c r="S104" s="171" t="s">
        <v>147</v>
      </c>
      <c r="T104" s="172" t="s">
        <v>147</v>
      </c>
      <c r="U104" s="157">
        <v>0.40899999999999997</v>
      </c>
      <c r="V104" s="157">
        <f>ROUND(E104*U104,2)</f>
        <v>25.6</v>
      </c>
      <c r="W104" s="157"/>
      <c r="X104" s="157" t="s">
        <v>178</v>
      </c>
      <c r="Y104" s="157" t="s">
        <v>150</v>
      </c>
      <c r="Z104" s="147"/>
      <c r="AA104" s="147"/>
      <c r="AB104" s="147"/>
      <c r="AC104" s="147"/>
      <c r="AD104" s="147"/>
      <c r="AE104" s="147"/>
      <c r="AF104" s="147"/>
      <c r="AG104" s="147" t="s">
        <v>179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189" t="s">
        <v>584</v>
      </c>
      <c r="D105" s="186"/>
      <c r="E105" s="187">
        <v>62.6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183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66">
        <v>42</v>
      </c>
      <c r="B106" s="167" t="s">
        <v>585</v>
      </c>
      <c r="C106" s="182" t="s">
        <v>586</v>
      </c>
      <c r="D106" s="168" t="s">
        <v>196</v>
      </c>
      <c r="E106" s="169">
        <v>64.477999999999994</v>
      </c>
      <c r="F106" s="170"/>
      <c r="G106" s="171">
        <f>ROUND(E106*F106,2)</f>
        <v>0</v>
      </c>
      <c r="H106" s="170"/>
      <c r="I106" s="171">
        <f>ROUND(E106*H106,2)</f>
        <v>0</v>
      </c>
      <c r="J106" s="170"/>
      <c r="K106" s="171">
        <f>ROUND(E106*J106,2)</f>
        <v>0</v>
      </c>
      <c r="L106" s="171">
        <v>21</v>
      </c>
      <c r="M106" s="171">
        <f>G106*(1+L106/100)</f>
        <v>0</v>
      </c>
      <c r="N106" s="169">
        <v>1.77E-2</v>
      </c>
      <c r="O106" s="169">
        <f>ROUND(E106*N106,2)</f>
        <v>1.1399999999999999</v>
      </c>
      <c r="P106" s="169">
        <v>0</v>
      </c>
      <c r="Q106" s="169">
        <f>ROUND(E106*P106,2)</f>
        <v>0</v>
      </c>
      <c r="R106" s="171" t="s">
        <v>207</v>
      </c>
      <c r="S106" s="171" t="s">
        <v>147</v>
      </c>
      <c r="T106" s="172" t="s">
        <v>147</v>
      </c>
      <c r="U106" s="157">
        <v>0</v>
      </c>
      <c r="V106" s="157">
        <f>ROUND(E106*U106,2)</f>
        <v>0</v>
      </c>
      <c r="W106" s="157"/>
      <c r="X106" s="157" t="s">
        <v>208</v>
      </c>
      <c r="Y106" s="157" t="s">
        <v>150</v>
      </c>
      <c r="Z106" s="147"/>
      <c r="AA106" s="147"/>
      <c r="AB106" s="147"/>
      <c r="AC106" s="147"/>
      <c r="AD106" s="147"/>
      <c r="AE106" s="147"/>
      <c r="AF106" s="147"/>
      <c r="AG106" s="147" t="s">
        <v>209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256" t="s">
        <v>576</v>
      </c>
      <c r="D107" s="257"/>
      <c r="E107" s="257"/>
      <c r="F107" s="257"/>
      <c r="G107" s="2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295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189" t="s">
        <v>587</v>
      </c>
      <c r="D108" s="186"/>
      <c r="E108" s="187">
        <v>64.48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183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3">
        <v>43</v>
      </c>
      <c r="B109" s="174" t="s">
        <v>588</v>
      </c>
      <c r="C109" s="181" t="s">
        <v>589</v>
      </c>
      <c r="D109" s="175" t="s">
        <v>196</v>
      </c>
      <c r="E109" s="176">
        <v>18</v>
      </c>
      <c r="F109" s="177"/>
      <c r="G109" s="178">
        <f>ROUND(E109*F109,2)</f>
        <v>0</v>
      </c>
      <c r="H109" s="177"/>
      <c r="I109" s="178">
        <f>ROUND(E109*H109,2)</f>
        <v>0</v>
      </c>
      <c r="J109" s="177"/>
      <c r="K109" s="178">
        <f>ROUND(E109*J109,2)</f>
        <v>0</v>
      </c>
      <c r="L109" s="178">
        <v>21</v>
      </c>
      <c r="M109" s="178">
        <f>G109*(1+L109/100)</f>
        <v>0</v>
      </c>
      <c r="N109" s="176">
        <v>0</v>
      </c>
      <c r="O109" s="176">
        <f>ROUND(E109*N109,2)</f>
        <v>0</v>
      </c>
      <c r="P109" s="176">
        <v>0</v>
      </c>
      <c r="Q109" s="176">
        <f>ROUND(E109*P109,2)</f>
        <v>0</v>
      </c>
      <c r="R109" s="178"/>
      <c r="S109" s="178" t="s">
        <v>147</v>
      </c>
      <c r="T109" s="179" t="s">
        <v>147</v>
      </c>
      <c r="U109" s="157">
        <v>0.439</v>
      </c>
      <c r="V109" s="157">
        <f>ROUND(E109*U109,2)</f>
        <v>7.9</v>
      </c>
      <c r="W109" s="157"/>
      <c r="X109" s="157" t="s">
        <v>178</v>
      </c>
      <c r="Y109" s="157" t="s">
        <v>150</v>
      </c>
      <c r="Z109" s="147"/>
      <c r="AA109" s="147"/>
      <c r="AB109" s="147"/>
      <c r="AC109" s="147"/>
      <c r="AD109" s="147"/>
      <c r="AE109" s="147"/>
      <c r="AF109" s="147"/>
      <c r="AG109" s="147" t="s">
        <v>179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66">
        <v>44</v>
      </c>
      <c r="B110" s="167" t="s">
        <v>590</v>
      </c>
      <c r="C110" s="182" t="s">
        <v>591</v>
      </c>
      <c r="D110" s="168" t="s">
        <v>196</v>
      </c>
      <c r="E110" s="169">
        <v>18.54</v>
      </c>
      <c r="F110" s="170"/>
      <c r="G110" s="171">
        <f>ROUND(E110*F110,2)</f>
        <v>0</v>
      </c>
      <c r="H110" s="170"/>
      <c r="I110" s="171">
        <f>ROUND(E110*H110,2)</f>
        <v>0</v>
      </c>
      <c r="J110" s="170"/>
      <c r="K110" s="171">
        <f>ROUND(E110*J110,2)</f>
        <v>0</v>
      </c>
      <c r="L110" s="171">
        <v>21</v>
      </c>
      <c r="M110" s="171">
        <f>G110*(1+L110/100)</f>
        <v>0</v>
      </c>
      <c r="N110" s="169">
        <v>1.77E-2</v>
      </c>
      <c r="O110" s="169">
        <f>ROUND(E110*N110,2)</f>
        <v>0.33</v>
      </c>
      <c r="P110" s="169">
        <v>0</v>
      </c>
      <c r="Q110" s="169">
        <f>ROUND(E110*P110,2)</f>
        <v>0</v>
      </c>
      <c r="R110" s="171" t="s">
        <v>207</v>
      </c>
      <c r="S110" s="171" t="s">
        <v>147</v>
      </c>
      <c r="T110" s="172" t="s">
        <v>147</v>
      </c>
      <c r="U110" s="157">
        <v>0</v>
      </c>
      <c r="V110" s="157">
        <f>ROUND(E110*U110,2)</f>
        <v>0</v>
      </c>
      <c r="W110" s="157"/>
      <c r="X110" s="157" t="s">
        <v>208</v>
      </c>
      <c r="Y110" s="157" t="s">
        <v>150</v>
      </c>
      <c r="Z110" s="147"/>
      <c r="AA110" s="147"/>
      <c r="AB110" s="147"/>
      <c r="AC110" s="147"/>
      <c r="AD110" s="147"/>
      <c r="AE110" s="147"/>
      <c r="AF110" s="147"/>
      <c r="AG110" s="147" t="s">
        <v>209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4"/>
      <c r="B111" s="155"/>
      <c r="C111" s="256" t="s">
        <v>576</v>
      </c>
      <c r="D111" s="257"/>
      <c r="E111" s="257"/>
      <c r="F111" s="257"/>
      <c r="G111" s="2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295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189" t="s">
        <v>592</v>
      </c>
      <c r="D112" s="186"/>
      <c r="E112" s="187">
        <v>18.54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183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3">
        <v>45</v>
      </c>
      <c r="B113" s="174" t="s">
        <v>593</v>
      </c>
      <c r="C113" s="181" t="s">
        <v>594</v>
      </c>
      <c r="D113" s="175" t="s">
        <v>206</v>
      </c>
      <c r="E113" s="176">
        <v>4</v>
      </c>
      <c r="F113" s="177"/>
      <c r="G113" s="178">
        <f>ROUND(E113*F113,2)</f>
        <v>0</v>
      </c>
      <c r="H113" s="177"/>
      <c r="I113" s="178">
        <f>ROUND(E113*H113,2)</f>
        <v>0</v>
      </c>
      <c r="J113" s="177"/>
      <c r="K113" s="178">
        <f>ROUND(E113*J113,2)</f>
        <v>0</v>
      </c>
      <c r="L113" s="178">
        <v>21</v>
      </c>
      <c r="M113" s="178">
        <f>G113*(1+L113/100)</f>
        <v>0</v>
      </c>
      <c r="N113" s="176">
        <v>2.2000000000000001E-4</v>
      </c>
      <c r="O113" s="176">
        <f>ROUND(E113*N113,2)</f>
        <v>0</v>
      </c>
      <c r="P113" s="176">
        <v>0</v>
      </c>
      <c r="Q113" s="176">
        <f>ROUND(E113*P113,2)</f>
        <v>0</v>
      </c>
      <c r="R113" s="178"/>
      <c r="S113" s="178" t="s">
        <v>147</v>
      </c>
      <c r="T113" s="179" t="s">
        <v>147</v>
      </c>
      <c r="U113" s="157">
        <v>1.2210000000000001</v>
      </c>
      <c r="V113" s="157">
        <f>ROUND(E113*U113,2)</f>
        <v>4.88</v>
      </c>
      <c r="W113" s="157"/>
      <c r="X113" s="157" t="s">
        <v>178</v>
      </c>
      <c r="Y113" s="157" t="s">
        <v>150</v>
      </c>
      <c r="Z113" s="147"/>
      <c r="AA113" s="147"/>
      <c r="AB113" s="147"/>
      <c r="AC113" s="147"/>
      <c r="AD113" s="147"/>
      <c r="AE113" s="147"/>
      <c r="AF113" s="147"/>
      <c r="AG113" s="147" t="s">
        <v>179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66">
        <v>46</v>
      </c>
      <c r="B114" s="167" t="s">
        <v>595</v>
      </c>
      <c r="C114" s="182" t="s">
        <v>596</v>
      </c>
      <c r="D114" s="168" t="s">
        <v>206</v>
      </c>
      <c r="E114" s="169">
        <v>4.12</v>
      </c>
      <c r="F114" s="170"/>
      <c r="G114" s="171">
        <f>ROUND(E114*F114,2)</f>
        <v>0</v>
      </c>
      <c r="H114" s="170"/>
      <c r="I114" s="171">
        <f>ROUND(E114*H114,2)</f>
        <v>0</v>
      </c>
      <c r="J114" s="170"/>
      <c r="K114" s="171">
        <f>ROUND(E114*J114,2)</f>
        <v>0</v>
      </c>
      <c r="L114" s="171">
        <v>21</v>
      </c>
      <c r="M114" s="171">
        <f>G114*(1+L114/100)</f>
        <v>0</v>
      </c>
      <c r="N114" s="169">
        <v>2.5899999999999999E-2</v>
      </c>
      <c r="O114" s="169">
        <f>ROUND(E114*N114,2)</f>
        <v>0.11</v>
      </c>
      <c r="P114" s="169">
        <v>0</v>
      </c>
      <c r="Q114" s="169">
        <f>ROUND(E114*P114,2)</f>
        <v>0</v>
      </c>
      <c r="R114" s="171" t="s">
        <v>207</v>
      </c>
      <c r="S114" s="171" t="s">
        <v>147</v>
      </c>
      <c r="T114" s="172" t="s">
        <v>147</v>
      </c>
      <c r="U114" s="157">
        <v>0</v>
      </c>
      <c r="V114" s="157">
        <f>ROUND(E114*U114,2)</f>
        <v>0</v>
      </c>
      <c r="W114" s="157"/>
      <c r="X114" s="157" t="s">
        <v>208</v>
      </c>
      <c r="Y114" s="157" t="s">
        <v>150</v>
      </c>
      <c r="Z114" s="147"/>
      <c r="AA114" s="147"/>
      <c r="AB114" s="147"/>
      <c r="AC114" s="147"/>
      <c r="AD114" s="147"/>
      <c r="AE114" s="147"/>
      <c r="AF114" s="147"/>
      <c r="AG114" s="147" t="s">
        <v>209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256" t="s">
        <v>597</v>
      </c>
      <c r="D115" s="257"/>
      <c r="E115" s="257"/>
      <c r="F115" s="257"/>
      <c r="G115" s="2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295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189" t="s">
        <v>442</v>
      </c>
      <c r="D116" s="186"/>
      <c r="E116" s="187">
        <v>4.12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183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3">
        <v>47</v>
      </c>
      <c r="B117" s="174" t="s">
        <v>598</v>
      </c>
      <c r="C117" s="181" t="s">
        <v>599</v>
      </c>
      <c r="D117" s="175" t="s">
        <v>206</v>
      </c>
      <c r="E117" s="176">
        <v>3</v>
      </c>
      <c r="F117" s="177"/>
      <c r="G117" s="178">
        <f>ROUND(E117*F117,2)</f>
        <v>0</v>
      </c>
      <c r="H117" s="177"/>
      <c r="I117" s="178">
        <f>ROUND(E117*H117,2)</f>
        <v>0</v>
      </c>
      <c r="J117" s="177"/>
      <c r="K117" s="178">
        <f>ROUND(E117*J117,2)</f>
        <v>0</v>
      </c>
      <c r="L117" s="178">
        <v>21</v>
      </c>
      <c r="M117" s="178">
        <f>G117*(1+L117/100)</f>
        <v>0</v>
      </c>
      <c r="N117" s="176">
        <v>2.2000000000000001E-4</v>
      </c>
      <c r="O117" s="176">
        <f>ROUND(E117*N117,2)</f>
        <v>0</v>
      </c>
      <c r="P117" s="176">
        <v>0</v>
      </c>
      <c r="Q117" s="176">
        <f>ROUND(E117*P117,2)</f>
        <v>0</v>
      </c>
      <c r="R117" s="178"/>
      <c r="S117" s="178" t="s">
        <v>147</v>
      </c>
      <c r="T117" s="179" t="s">
        <v>147</v>
      </c>
      <c r="U117" s="157">
        <v>0.75900000000000001</v>
      </c>
      <c r="V117" s="157">
        <f>ROUND(E117*U117,2)</f>
        <v>2.2799999999999998</v>
      </c>
      <c r="W117" s="157"/>
      <c r="X117" s="157" t="s">
        <v>178</v>
      </c>
      <c r="Y117" s="157" t="s">
        <v>150</v>
      </c>
      <c r="Z117" s="147"/>
      <c r="AA117" s="147"/>
      <c r="AB117" s="147"/>
      <c r="AC117" s="147"/>
      <c r="AD117" s="147"/>
      <c r="AE117" s="147"/>
      <c r="AF117" s="147"/>
      <c r="AG117" s="147" t="s">
        <v>179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66">
        <v>48</v>
      </c>
      <c r="B118" s="167" t="s">
        <v>600</v>
      </c>
      <c r="C118" s="182" t="s">
        <v>601</v>
      </c>
      <c r="D118" s="168" t="s">
        <v>206</v>
      </c>
      <c r="E118" s="169">
        <v>1.03</v>
      </c>
      <c r="F118" s="170"/>
      <c r="G118" s="171">
        <f>ROUND(E118*F118,2)</f>
        <v>0</v>
      </c>
      <c r="H118" s="170"/>
      <c r="I118" s="171">
        <f>ROUND(E118*H118,2)</f>
        <v>0</v>
      </c>
      <c r="J118" s="170"/>
      <c r="K118" s="171">
        <f>ROUND(E118*J118,2)</f>
        <v>0</v>
      </c>
      <c r="L118" s="171">
        <v>21</v>
      </c>
      <c r="M118" s="171">
        <f>G118*(1+L118/100)</f>
        <v>0</v>
      </c>
      <c r="N118" s="169">
        <v>5.4999999999999997E-3</v>
      </c>
      <c r="O118" s="169">
        <f>ROUND(E118*N118,2)</f>
        <v>0.01</v>
      </c>
      <c r="P118" s="169">
        <v>0</v>
      </c>
      <c r="Q118" s="169">
        <f>ROUND(E118*P118,2)</f>
        <v>0</v>
      </c>
      <c r="R118" s="171" t="s">
        <v>207</v>
      </c>
      <c r="S118" s="171" t="s">
        <v>147</v>
      </c>
      <c r="T118" s="172" t="s">
        <v>147</v>
      </c>
      <c r="U118" s="157">
        <v>0</v>
      </c>
      <c r="V118" s="157">
        <f>ROUND(E118*U118,2)</f>
        <v>0</v>
      </c>
      <c r="W118" s="157"/>
      <c r="X118" s="157" t="s">
        <v>208</v>
      </c>
      <c r="Y118" s="157" t="s">
        <v>150</v>
      </c>
      <c r="Z118" s="147"/>
      <c r="AA118" s="147"/>
      <c r="AB118" s="147"/>
      <c r="AC118" s="147"/>
      <c r="AD118" s="147"/>
      <c r="AE118" s="147"/>
      <c r="AF118" s="147"/>
      <c r="AG118" s="147" t="s">
        <v>209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256" t="s">
        <v>597</v>
      </c>
      <c r="D119" s="257"/>
      <c r="E119" s="257"/>
      <c r="F119" s="257"/>
      <c r="G119" s="2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295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189" t="s">
        <v>602</v>
      </c>
      <c r="D120" s="186"/>
      <c r="E120" s="187">
        <v>1.03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183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66">
        <v>49</v>
      </c>
      <c r="B121" s="167" t="s">
        <v>603</v>
      </c>
      <c r="C121" s="182" t="s">
        <v>604</v>
      </c>
      <c r="D121" s="168" t="s">
        <v>423</v>
      </c>
      <c r="E121" s="169">
        <v>1</v>
      </c>
      <c r="F121" s="170"/>
      <c r="G121" s="171">
        <f>ROUND(E121*F121,2)</f>
        <v>0</v>
      </c>
      <c r="H121" s="170"/>
      <c r="I121" s="171">
        <f>ROUND(E121*H121,2)</f>
        <v>0</v>
      </c>
      <c r="J121" s="170"/>
      <c r="K121" s="171">
        <f>ROUND(E121*J121,2)</f>
        <v>0</v>
      </c>
      <c r="L121" s="171">
        <v>21</v>
      </c>
      <c r="M121" s="171">
        <f>G121*(1+L121/100)</f>
        <v>0</v>
      </c>
      <c r="N121" s="169">
        <v>0</v>
      </c>
      <c r="O121" s="169">
        <f>ROUND(E121*N121,2)</f>
        <v>0</v>
      </c>
      <c r="P121" s="169">
        <v>0</v>
      </c>
      <c r="Q121" s="169">
        <f>ROUND(E121*P121,2)</f>
        <v>0</v>
      </c>
      <c r="R121" s="171"/>
      <c r="S121" s="171" t="s">
        <v>293</v>
      </c>
      <c r="T121" s="172" t="s">
        <v>148</v>
      </c>
      <c r="U121" s="157">
        <v>0</v>
      </c>
      <c r="V121" s="157">
        <f>ROUND(E121*U121,2)</f>
        <v>0</v>
      </c>
      <c r="W121" s="157"/>
      <c r="X121" s="157" t="s">
        <v>178</v>
      </c>
      <c r="Y121" s="157" t="s">
        <v>150</v>
      </c>
      <c r="Z121" s="147"/>
      <c r="AA121" s="147"/>
      <c r="AB121" s="147"/>
      <c r="AC121" s="147"/>
      <c r="AD121" s="147"/>
      <c r="AE121" s="147"/>
      <c r="AF121" s="147"/>
      <c r="AG121" s="147" t="s">
        <v>179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4"/>
      <c r="B122" s="155"/>
      <c r="C122" s="256" t="s">
        <v>605</v>
      </c>
      <c r="D122" s="257"/>
      <c r="E122" s="257"/>
      <c r="F122" s="257"/>
      <c r="G122" s="2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295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66">
        <v>50</v>
      </c>
      <c r="B123" s="167" t="s">
        <v>606</v>
      </c>
      <c r="C123" s="182" t="s">
        <v>607</v>
      </c>
      <c r="D123" s="168" t="s">
        <v>206</v>
      </c>
      <c r="E123" s="169">
        <v>1.03</v>
      </c>
      <c r="F123" s="170"/>
      <c r="G123" s="171">
        <f>ROUND(E123*F123,2)</f>
        <v>0</v>
      </c>
      <c r="H123" s="170"/>
      <c r="I123" s="171">
        <f>ROUND(E123*H123,2)</f>
        <v>0</v>
      </c>
      <c r="J123" s="170"/>
      <c r="K123" s="171">
        <f>ROUND(E123*J123,2)</f>
        <v>0</v>
      </c>
      <c r="L123" s="171">
        <v>21</v>
      </c>
      <c r="M123" s="171">
        <f>G123*(1+L123/100)</f>
        <v>0</v>
      </c>
      <c r="N123" s="169">
        <v>1.41E-2</v>
      </c>
      <c r="O123" s="169">
        <f>ROUND(E123*N123,2)</f>
        <v>0.01</v>
      </c>
      <c r="P123" s="169">
        <v>0</v>
      </c>
      <c r="Q123" s="169">
        <f>ROUND(E123*P123,2)</f>
        <v>0</v>
      </c>
      <c r="R123" s="171" t="s">
        <v>207</v>
      </c>
      <c r="S123" s="171" t="s">
        <v>147</v>
      </c>
      <c r="T123" s="172" t="s">
        <v>147</v>
      </c>
      <c r="U123" s="157">
        <v>0</v>
      </c>
      <c r="V123" s="157">
        <f>ROUND(E123*U123,2)</f>
        <v>0</v>
      </c>
      <c r="W123" s="157"/>
      <c r="X123" s="157" t="s">
        <v>208</v>
      </c>
      <c r="Y123" s="157" t="s">
        <v>150</v>
      </c>
      <c r="Z123" s="147"/>
      <c r="AA123" s="147"/>
      <c r="AB123" s="147"/>
      <c r="AC123" s="147"/>
      <c r="AD123" s="147"/>
      <c r="AE123" s="147"/>
      <c r="AF123" s="147"/>
      <c r="AG123" s="147" t="s">
        <v>209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256" t="s">
        <v>597</v>
      </c>
      <c r="D124" s="257"/>
      <c r="E124" s="257"/>
      <c r="F124" s="257"/>
      <c r="G124" s="2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295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">
      <c r="A125" s="154"/>
      <c r="B125" s="155"/>
      <c r="C125" s="189" t="s">
        <v>602</v>
      </c>
      <c r="D125" s="186"/>
      <c r="E125" s="187">
        <v>1.03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183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3">
        <v>51</v>
      </c>
      <c r="B126" s="174" t="s">
        <v>608</v>
      </c>
      <c r="C126" s="181" t="s">
        <v>609</v>
      </c>
      <c r="D126" s="175" t="s">
        <v>206</v>
      </c>
      <c r="E126" s="176">
        <v>9</v>
      </c>
      <c r="F126" s="177"/>
      <c r="G126" s="178">
        <f>ROUND(E126*F126,2)</f>
        <v>0</v>
      </c>
      <c r="H126" s="177"/>
      <c r="I126" s="178">
        <f>ROUND(E126*H126,2)</f>
        <v>0</v>
      </c>
      <c r="J126" s="177"/>
      <c r="K126" s="178">
        <f>ROUND(E126*J126,2)</f>
        <v>0</v>
      </c>
      <c r="L126" s="178">
        <v>21</v>
      </c>
      <c r="M126" s="178">
        <f>G126*(1+L126/100)</f>
        <v>0</v>
      </c>
      <c r="N126" s="176">
        <v>4.0999999999999999E-4</v>
      </c>
      <c r="O126" s="176">
        <f>ROUND(E126*N126,2)</f>
        <v>0</v>
      </c>
      <c r="P126" s="176">
        <v>0</v>
      </c>
      <c r="Q126" s="176">
        <f>ROUND(E126*P126,2)</f>
        <v>0</v>
      </c>
      <c r="R126" s="178"/>
      <c r="S126" s="178" t="s">
        <v>147</v>
      </c>
      <c r="T126" s="179" t="s">
        <v>147</v>
      </c>
      <c r="U126" s="157">
        <v>0.85599999999999998</v>
      </c>
      <c r="V126" s="157">
        <f>ROUND(E126*U126,2)</f>
        <v>7.7</v>
      </c>
      <c r="W126" s="157"/>
      <c r="X126" s="157" t="s">
        <v>178</v>
      </c>
      <c r="Y126" s="157" t="s">
        <v>150</v>
      </c>
      <c r="Z126" s="147"/>
      <c r="AA126" s="147"/>
      <c r="AB126" s="147"/>
      <c r="AC126" s="147"/>
      <c r="AD126" s="147"/>
      <c r="AE126" s="147"/>
      <c r="AF126" s="147"/>
      <c r="AG126" s="147" t="s">
        <v>179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66">
        <v>52</v>
      </c>
      <c r="B127" s="167" t="s">
        <v>610</v>
      </c>
      <c r="C127" s="182" t="s">
        <v>611</v>
      </c>
      <c r="D127" s="168" t="s">
        <v>206</v>
      </c>
      <c r="E127" s="169">
        <v>3.09</v>
      </c>
      <c r="F127" s="170"/>
      <c r="G127" s="171">
        <f>ROUND(E127*F127,2)</f>
        <v>0</v>
      </c>
      <c r="H127" s="170"/>
      <c r="I127" s="171">
        <f>ROUND(E127*H127,2)</f>
        <v>0</v>
      </c>
      <c r="J127" s="170"/>
      <c r="K127" s="171">
        <f>ROUND(E127*J127,2)</f>
        <v>0</v>
      </c>
      <c r="L127" s="171">
        <v>21</v>
      </c>
      <c r="M127" s="171">
        <f>G127*(1+L127/100)</f>
        <v>0</v>
      </c>
      <c r="N127" s="169">
        <v>6.7000000000000002E-3</v>
      </c>
      <c r="O127" s="169">
        <f>ROUND(E127*N127,2)</f>
        <v>0.02</v>
      </c>
      <c r="P127" s="169">
        <v>0</v>
      </c>
      <c r="Q127" s="169">
        <f>ROUND(E127*P127,2)</f>
        <v>0</v>
      </c>
      <c r="R127" s="171" t="s">
        <v>207</v>
      </c>
      <c r="S127" s="171" t="s">
        <v>147</v>
      </c>
      <c r="T127" s="172" t="s">
        <v>147</v>
      </c>
      <c r="U127" s="157">
        <v>0</v>
      </c>
      <c r="V127" s="157">
        <f>ROUND(E127*U127,2)</f>
        <v>0</v>
      </c>
      <c r="W127" s="157"/>
      <c r="X127" s="157" t="s">
        <v>208</v>
      </c>
      <c r="Y127" s="157" t="s">
        <v>150</v>
      </c>
      <c r="Z127" s="147"/>
      <c r="AA127" s="147"/>
      <c r="AB127" s="147"/>
      <c r="AC127" s="147"/>
      <c r="AD127" s="147"/>
      <c r="AE127" s="147"/>
      <c r="AF127" s="147"/>
      <c r="AG127" s="147" t="s">
        <v>209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4"/>
      <c r="B128" s="155"/>
      <c r="C128" s="256" t="s">
        <v>597</v>
      </c>
      <c r="D128" s="257"/>
      <c r="E128" s="257"/>
      <c r="F128" s="257"/>
      <c r="G128" s="2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295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">
      <c r="A129" s="154"/>
      <c r="B129" s="155"/>
      <c r="C129" s="189" t="s">
        <v>467</v>
      </c>
      <c r="D129" s="186"/>
      <c r="E129" s="187">
        <v>3.09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183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66">
        <v>53</v>
      </c>
      <c r="B130" s="167" t="s">
        <v>612</v>
      </c>
      <c r="C130" s="182" t="s">
        <v>613</v>
      </c>
      <c r="D130" s="168" t="s">
        <v>423</v>
      </c>
      <c r="E130" s="169">
        <v>2</v>
      </c>
      <c r="F130" s="170"/>
      <c r="G130" s="171">
        <f>ROUND(E130*F130,2)</f>
        <v>0</v>
      </c>
      <c r="H130" s="170"/>
      <c r="I130" s="171">
        <f>ROUND(E130*H130,2)</f>
        <v>0</v>
      </c>
      <c r="J130" s="170"/>
      <c r="K130" s="171">
        <f>ROUND(E130*J130,2)</f>
        <v>0</v>
      </c>
      <c r="L130" s="171">
        <v>21</v>
      </c>
      <c r="M130" s="171">
        <f>G130*(1+L130/100)</f>
        <v>0</v>
      </c>
      <c r="N130" s="169">
        <v>0</v>
      </c>
      <c r="O130" s="169">
        <f>ROUND(E130*N130,2)</f>
        <v>0</v>
      </c>
      <c r="P130" s="169">
        <v>0</v>
      </c>
      <c r="Q130" s="169">
        <f>ROUND(E130*P130,2)</f>
        <v>0</v>
      </c>
      <c r="R130" s="171"/>
      <c r="S130" s="171" t="s">
        <v>293</v>
      </c>
      <c r="T130" s="172" t="s">
        <v>148</v>
      </c>
      <c r="U130" s="157">
        <v>0</v>
      </c>
      <c r="V130" s="157">
        <f>ROUND(E130*U130,2)</f>
        <v>0</v>
      </c>
      <c r="W130" s="157"/>
      <c r="X130" s="157" t="s">
        <v>178</v>
      </c>
      <c r="Y130" s="157" t="s">
        <v>150</v>
      </c>
      <c r="Z130" s="147"/>
      <c r="AA130" s="147"/>
      <c r="AB130" s="147"/>
      <c r="AC130" s="147"/>
      <c r="AD130" s="147"/>
      <c r="AE130" s="147"/>
      <c r="AF130" s="147"/>
      <c r="AG130" s="147" t="s">
        <v>179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256" t="s">
        <v>605</v>
      </c>
      <c r="D131" s="257"/>
      <c r="E131" s="257"/>
      <c r="F131" s="257"/>
      <c r="G131" s="2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295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66">
        <v>54</v>
      </c>
      <c r="B132" s="167" t="s">
        <v>614</v>
      </c>
      <c r="C132" s="182" t="s">
        <v>615</v>
      </c>
      <c r="D132" s="168" t="s">
        <v>206</v>
      </c>
      <c r="E132" s="169">
        <v>2.06</v>
      </c>
      <c r="F132" s="170"/>
      <c r="G132" s="171">
        <f>ROUND(E132*F132,2)</f>
        <v>0</v>
      </c>
      <c r="H132" s="170"/>
      <c r="I132" s="171">
        <f>ROUND(E132*H132,2)</f>
        <v>0</v>
      </c>
      <c r="J132" s="170"/>
      <c r="K132" s="171">
        <f>ROUND(E132*J132,2)</f>
        <v>0</v>
      </c>
      <c r="L132" s="171">
        <v>21</v>
      </c>
      <c r="M132" s="171">
        <f>G132*(1+L132/100)</f>
        <v>0</v>
      </c>
      <c r="N132" s="169">
        <v>1.0500000000000001E-2</v>
      </c>
      <c r="O132" s="169">
        <f>ROUND(E132*N132,2)</f>
        <v>0.02</v>
      </c>
      <c r="P132" s="169">
        <v>0</v>
      </c>
      <c r="Q132" s="169">
        <f>ROUND(E132*P132,2)</f>
        <v>0</v>
      </c>
      <c r="R132" s="171" t="s">
        <v>207</v>
      </c>
      <c r="S132" s="171" t="s">
        <v>147</v>
      </c>
      <c r="T132" s="172" t="s">
        <v>147</v>
      </c>
      <c r="U132" s="157">
        <v>0</v>
      </c>
      <c r="V132" s="157">
        <f>ROUND(E132*U132,2)</f>
        <v>0</v>
      </c>
      <c r="W132" s="157"/>
      <c r="X132" s="157" t="s">
        <v>208</v>
      </c>
      <c r="Y132" s="157" t="s">
        <v>150</v>
      </c>
      <c r="Z132" s="147"/>
      <c r="AA132" s="147"/>
      <c r="AB132" s="147"/>
      <c r="AC132" s="147"/>
      <c r="AD132" s="147"/>
      <c r="AE132" s="147"/>
      <c r="AF132" s="147"/>
      <c r="AG132" s="147" t="s">
        <v>209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256" t="s">
        <v>597</v>
      </c>
      <c r="D133" s="257"/>
      <c r="E133" s="257"/>
      <c r="F133" s="257"/>
      <c r="G133" s="2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295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4"/>
      <c r="B134" s="155"/>
      <c r="C134" s="189" t="s">
        <v>447</v>
      </c>
      <c r="D134" s="186"/>
      <c r="E134" s="187">
        <v>2.06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183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66">
        <v>55</v>
      </c>
      <c r="B135" s="167" t="s">
        <v>616</v>
      </c>
      <c r="C135" s="182" t="s">
        <v>617</v>
      </c>
      <c r="D135" s="168" t="s">
        <v>206</v>
      </c>
      <c r="E135" s="169">
        <v>1.03</v>
      </c>
      <c r="F135" s="170"/>
      <c r="G135" s="171">
        <f>ROUND(E135*F135,2)</f>
        <v>0</v>
      </c>
      <c r="H135" s="170"/>
      <c r="I135" s="171">
        <f>ROUND(E135*H135,2)</f>
        <v>0</v>
      </c>
      <c r="J135" s="170"/>
      <c r="K135" s="171">
        <f>ROUND(E135*J135,2)</f>
        <v>0</v>
      </c>
      <c r="L135" s="171">
        <v>21</v>
      </c>
      <c r="M135" s="171">
        <f>G135*(1+L135/100)</f>
        <v>0</v>
      </c>
      <c r="N135" s="169">
        <v>1.2E-2</v>
      </c>
      <c r="O135" s="169">
        <f>ROUND(E135*N135,2)</f>
        <v>0.01</v>
      </c>
      <c r="P135" s="169">
        <v>0</v>
      </c>
      <c r="Q135" s="169">
        <f>ROUND(E135*P135,2)</f>
        <v>0</v>
      </c>
      <c r="R135" s="171" t="s">
        <v>207</v>
      </c>
      <c r="S135" s="171" t="s">
        <v>147</v>
      </c>
      <c r="T135" s="172" t="s">
        <v>147</v>
      </c>
      <c r="U135" s="157">
        <v>0</v>
      </c>
      <c r="V135" s="157">
        <f>ROUND(E135*U135,2)</f>
        <v>0</v>
      </c>
      <c r="W135" s="157"/>
      <c r="X135" s="157" t="s">
        <v>208</v>
      </c>
      <c r="Y135" s="157" t="s">
        <v>150</v>
      </c>
      <c r="Z135" s="147"/>
      <c r="AA135" s="147"/>
      <c r="AB135" s="147"/>
      <c r="AC135" s="147"/>
      <c r="AD135" s="147"/>
      <c r="AE135" s="147"/>
      <c r="AF135" s="147"/>
      <c r="AG135" s="147" t="s">
        <v>209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4"/>
      <c r="B136" s="155"/>
      <c r="C136" s="256" t="s">
        <v>597</v>
      </c>
      <c r="D136" s="257"/>
      <c r="E136" s="257"/>
      <c r="F136" s="257"/>
      <c r="G136" s="2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295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189" t="s">
        <v>602</v>
      </c>
      <c r="D137" s="186"/>
      <c r="E137" s="187">
        <v>1.03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183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66">
        <v>56</v>
      </c>
      <c r="B138" s="167" t="s">
        <v>618</v>
      </c>
      <c r="C138" s="182" t="s">
        <v>619</v>
      </c>
      <c r="D138" s="168" t="s">
        <v>206</v>
      </c>
      <c r="E138" s="169">
        <v>1.03</v>
      </c>
      <c r="F138" s="170"/>
      <c r="G138" s="171">
        <f>ROUND(E138*F138,2)</f>
        <v>0</v>
      </c>
      <c r="H138" s="170"/>
      <c r="I138" s="171">
        <f>ROUND(E138*H138,2)</f>
        <v>0</v>
      </c>
      <c r="J138" s="170"/>
      <c r="K138" s="171">
        <f>ROUND(E138*J138,2)</f>
        <v>0</v>
      </c>
      <c r="L138" s="171">
        <v>21</v>
      </c>
      <c r="M138" s="171">
        <f>G138*(1+L138/100)</f>
        <v>0</v>
      </c>
      <c r="N138" s="169">
        <v>9.7999999999999997E-3</v>
      </c>
      <c r="O138" s="169">
        <f>ROUND(E138*N138,2)</f>
        <v>0.01</v>
      </c>
      <c r="P138" s="169">
        <v>0</v>
      </c>
      <c r="Q138" s="169">
        <f>ROUND(E138*P138,2)</f>
        <v>0</v>
      </c>
      <c r="R138" s="171" t="s">
        <v>207</v>
      </c>
      <c r="S138" s="171" t="s">
        <v>147</v>
      </c>
      <c r="T138" s="172" t="s">
        <v>147</v>
      </c>
      <c r="U138" s="157">
        <v>0</v>
      </c>
      <c r="V138" s="157">
        <f>ROUND(E138*U138,2)</f>
        <v>0</v>
      </c>
      <c r="W138" s="157"/>
      <c r="X138" s="157" t="s">
        <v>208</v>
      </c>
      <c r="Y138" s="157" t="s">
        <v>150</v>
      </c>
      <c r="Z138" s="147"/>
      <c r="AA138" s="147"/>
      <c r="AB138" s="147"/>
      <c r="AC138" s="147"/>
      <c r="AD138" s="147"/>
      <c r="AE138" s="147"/>
      <c r="AF138" s="147"/>
      <c r="AG138" s="147" t="s">
        <v>209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256" t="s">
        <v>597</v>
      </c>
      <c r="D139" s="257"/>
      <c r="E139" s="257"/>
      <c r="F139" s="257"/>
      <c r="G139" s="2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295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4"/>
      <c r="B140" s="155"/>
      <c r="C140" s="189" t="s">
        <v>602</v>
      </c>
      <c r="D140" s="186"/>
      <c r="E140" s="187">
        <v>1.03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183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3">
        <v>57</v>
      </c>
      <c r="B141" s="174" t="s">
        <v>620</v>
      </c>
      <c r="C141" s="181" t="s">
        <v>621</v>
      </c>
      <c r="D141" s="175" t="s">
        <v>206</v>
      </c>
      <c r="E141" s="176">
        <v>2</v>
      </c>
      <c r="F141" s="177"/>
      <c r="G141" s="178">
        <f>ROUND(E141*F141,2)</f>
        <v>0</v>
      </c>
      <c r="H141" s="177"/>
      <c r="I141" s="178">
        <f>ROUND(E141*H141,2)</f>
        <v>0</v>
      </c>
      <c r="J141" s="177"/>
      <c r="K141" s="178">
        <f>ROUND(E141*J141,2)</f>
        <v>0</v>
      </c>
      <c r="L141" s="178">
        <v>21</v>
      </c>
      <c r="M141" s="178">
        <f>G141*(1+L141/100)</f>
        <v>0</v>
      </c>
      <c r="N141" s="176">
        <v>3.2000000000000003E-4</v>
      </c>
      <c r="O141" s="176">
        <f>ROUND(E141*N141,2)</f>
        <v>0</v>
      </c>
      <c r="P141" s="176">
        <v>0</v>
      </c>
      <c r="Q141" s="176">
        <f>ROUND(E141*P141,2)</f>
        <v>0</v>
      </c>
      <c r="R141" s="178"/>
      <c r="S141" s="178" t="s">
        <v>147</v>
      </c>
      <c r="T141" s="179" t="s">
        <v>147</v>
      </c>
      <c r="U141" s="157">
        <v>1.0940000000000001</v>
      </c>
      <c r="V141" s="157">
        <f>ROUND(E141*U141,2)</f>
        <v>2.19</v>
      </c>
      <c r="W141" s="157"/>
      <c r="X141" s="157" t="s">
        <v>178</v>
      </c>
      <c r="Y141" s="157" t="s">
        <v>150</v>
      </c>
      <c r="Z141" s="147"/>
      <c r="AA141" s="147"/>
      <c r="AB141" s="147"/>
      <c r="AC141" s="147"/>
      <c r="AD141" s="147"/>
      <c r="AE141" s="147"/>
      <c r="AF141" s="147"/>
      <c r="AG141" s="147" t="s">
        <v>179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66">
        <v>58</v>
      </c>
      <c r="B142" s="167" t="s">
        <v>622</v>
      </c>
      <c r="C142" s="182" t="s">
        <v>623</v>
      </c>
      <c r="D142" s="168" t="s">
        <v>206</v>
      </c>
      <c r="E142" s="169">
        <v>1.03</v>
      </c>
      <c r="F142" s="170"/>
      <c r="G142" s="171">
        <f>ROUND(E142*F142,2)</f>
        <v>0</v>
      </c>
      <c r="H142" s="170"/>
      <c r="I142" s="171">
        <f>ROUND(E142*H142,2)</f>
        <v>0</v>
      </c>
      <c r="J142" s="170"/>
      <c r="K142" s="171">
        <f>ROUND(E142*J142,2)</f>
        <v>0</v>
      </c>
      <c r="L142" s="171">
        <v>21</v>
      </c>
      <c r="M142" s="171">
        <f>G142*(1+L142/100)</f>
        <v>0</v>
      </c>
      <c r="N142" s="169">
        <v>1.2500000000000001E-2</v>
      </c>
      <c r="O142" s="169">
        <f>ROUND(E142*N142,2)</f>
        <v>0.01</v>
      </c>
      <c r="P142" s="169">
        <v>0</v>
      </c>
      <c r="Q142" s="169">
        <f>ROUND(E142*P142,2)</f>
        <v>0</v>
      </c>
      <c r="R142" s="171" t="s">
        <v>207</v>
      </c>
      <c r="S142" s="171" t="s">
        <v>147</v>
      </c>
      <c r="T142" s="172" t="s">
        <v>147</v>
      </c>
      <c r="U142" s="157">
        <v>0</v>
      </c>
      <c r="V142" s="157">
        <f>ROUND(E142*U142,2)</f>
        <v>0</v>
      </c>
      <c r="W142" s="157"/>
      <c r="X142" s="157" t="s">
        <v>208</v>
      </c>
      <c r="Y142" s="157" t="s">
        <v>150</v>
      </c>
      <c r="Z142" s="147"/>
      <c r="AA142" s="147"/>
      <c r="AB142" s="147"/>
      <c r="AC142" s="147"/>
      <c r="AD142" s="147"/>
      <c r="AE142" s="147"/>
      <c r="AF142" s="147"/>
      <c r="AG142" s="147" t="s">
        <v>209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">
      <c r="A143" s="154"/>
      <c r="B143" s="155"/>
      <c r="C143" s="256" t="s">
        <v>597</v>
      </c>
      <c r="D143" s="257"/>
      <c r="E143" s="257"/>
      <c r="F143" s="257"/>
      <c r="G143" s="2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295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">
      <c r="A144" s="154"/>
      <c r="B144" s="155"/>
      <c r="C144" s="189" t="s">
        <v>602</v>
      </c>
      <c r="D144" s="186"/>
      <c r="E144" s="187">
        <v>1.03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183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73">
        <v>59</v>
      </c>
      <c r="B145" s="174" t="s">
        <v>624</v>
      </c>
      <c r="C145" s="181" t="s">
        <v>625</v>
      </c>
      <c r="D145" s="175" t="s">
        <v>206</v>
      </c>
      <c r="E145" s="176">
        <v>1</v>
      </c>
      <c r="F145" s="177"/>
      <c r="G145" s="178">
        <f>ROUND(E145*F145,2)</f>
        <v>0</v>
      </c>
      <c r="H145" s="177"/>
      <c r="I145" s="178">
        <f>ROUND(E145*H145,2)</f>
        <v>0</v>
      </c>
      <c r="J145" s="177"/>
      <c r="K145" s="178">
        <f>ROUND(E145*J145,2)</f>
        <v>0</v>
      </c>
      <c r="L145" s="178">
        <v>21</v>
      </c>
      <c r="M145" s="178">
        <f>G145*(1+L145/100)</f>
        <v>0</v>
      </c>
      <c r="N145" s="176">
        <v>6.2E-4</v>
      </c>
      <c r="O145" s="176">
        <f>ROUND(E145*N145,2)</f>
        <v>0</v>
      </c>
      <c r="P145" s="176">
        <v>0</v>
      </c>
      <c r="Q145" s="176">
        <f>ROUND(E145*P145,2)</f>
        <v>0</v>
      </c>
      <c r="R145" s="178"/>
      <c r="S145" s="178" t="s">
        <v>147</v>
      </c>
      <c r="T145" s="179" t="s">
        <v>147</v>
      </c>
      <c r="U145" s="157">
        <v>1.24</v>
      </c>
      <c r="V145" s="157">
        <f>ROUND(E145*U145,2)</f>
        <v>1.24</v>
      </c>
      <c r="W145" s="157"/>
      <c r="X145" s="157" t="s">
        <v>178</v>
      </c>
      <c r="Y145" s="157" t="s">
        <v>150</v>
      </c>
      <c r="Z145" s="147"/>
      <c r="AA145" s="147"/>
      <c r="AB145" s="147"/>
      <c r="AC145" s="147"/>
      <c r="AD145" s="147"/>
      <c r="AE145" s="147"/>
      <c r="AF145" s="147"/>
      <c r="AG145" s="147" t="s">
        <v>179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66">
        <v>60</v>
      </c>
      <c r="B146" s="167" t="s">
        <v>626</v>
      </c>
      <c r="C146" s="182" t="s">
        <v>627</v>
      </c>
      <c r="D146" s="168" t="s">
        <v>206</v>
      </c>
      <c r="E146" s="169">
        <v>1.03</v>
      </c>
      <c r="F146" s="170"/>
      <c r="G146" s="171">
        <f>ROUND(E146*F146,2)</f>
        <v>0</v>
      </c>
      <c r="H146" s="170"/>
      <c r="I146" s="171">
        <f>ROUND(E146*H146,2)</f>
        <v>0</v>
      </c>
      <c r="J146" s="170"/>
      <c r="K146" s="171">
        <f>ROUND(E146*J146,2)</f>
        <v>0</v>
      </c>
      <c r="L146" s="171">
        <v>21</v>
      </c>
      <c r="M146" s="171">
        <f>G146*(1+L146/100)</f>
        <v>0</v>
      </c>
      <c r="N146" s="169">
        <v>1.84E-2</v>
      </c>
      <c r="O146" s="169">
        <f>ROUND(E146*N146,2)</f>
        <v>0.02</v>
      </c>
      <c r="P146" s="169">
        <v>0</v>
      </c>
      <c r="Q146" s="169">
        <f>ROUND(E146*P146,2)</f>
        <v>0</v>
      </c>
      <c r="R146" s="171" t="s">
        <v>207</v>
      </c>
      <c r="S146" s="171" t="s">
        <v>147</v>
      </c>
      <c r="T146" s="172" t="s">
        <v>147</v>
      </c>
      <c r="U146" s="157">
        <v>0</v>
      </c>
      <c r="V146" s="157">
        <f>ROUND(E146*U146,2)</f>
        <v>0</v>
      </c>
      <c r="W146" s="157"/>
      <c r="X146" s="157" t="s">
        <v>208</v>
      </c>
      <c r="Y146" s="157" t="s">
        <v>150</v>
      </c>
      <c r="Z146" s="147"/>
      <c r="AA146" s="147"/>
      <c r="AB146" s="147"/>
      <c r="AC146" s="147"/>
      <c r="AD146" s="147"/>
      <c r="AE146" s="147"/>
      <c r="AF146" s="147"/>
      <c r="AG146" s="147" t="s">
        <v>209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">
      <c r="A147" s="154"/>
      <c r="B147" s="155"/>
      <c r="C147" s="256" t="s">
        <v>597</v>
      </c>
      <c r="D147" s="257"/>
      <c r="E147" s="257"/>
      <c r="F147" s="257"/>
      <c r="G147" s="2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295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">
      <c r="A148" s="154"/>
      <c r="B148" s="155"/>
      <c r="C148" s="189" t="s">
        <v>602</v>
      </c>
      <c r="D148" s="186"/>
      <c r="E148" s="187">
        <v>1.03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183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66">
        <v>61</v>
      </c>
      <c r="B149" s="167" t="s">
        <v>628</v>
      </c>
      <c r="C149" s="182" t="s">
        <v>629</v>
      </c>
      <c r="D149" s="168" t="s">
        <v>196</v>
      </c>
      <c r="E149" s="169">
        <v>170</v>
      </c>
      <c r="F149" s="170"/>
      <c r="G149" s="171">
        <f>ROUND(E149*F149,2)</f>
        <v>0</v>
      </c>
      <c r="H149" s="170"/>
      <c r="I149" s="171">
        <f>ROUND(E149*H149,2)</f>
        <v>0</v>
      </c>
      <c r="J149" s="170"/>
      <c r="K149" s="171">
        <f>ROUND(E149*J149,2)</f>
        <v>0</v>
      </c>
      <c r="L149" s="171">
        <v>21</v>
      </c>
      <c r="M149" s="171">
        <f>G149*(1+L149/100)</f>
        <v>0</v>
      </c>
      <c r="N149" s="169">
        <v>0</v>
      </c>
      <c r="O149" s="169">
        <f>ROUND(E149*N149,2)</f>
        <v>0</v>
      </c>
      <c r="P149" s="169">
        <v>0</v>
      </c>
      <c r="Q149" s="169">
        <f>ROUND(E149*P149,2)</f>
        <v>0</v>
      </c>
      <c r="R149" s="171"/>
      <c r="S149" s="171" t="s">
        <v>147</v>
      </c>
      <c r="T149" s="172" t="s">
        <v>147</v>
      </c>
      <c r="U149" s="157">
        <v>5.3999999999999999E-2</v>
      </c>
      <c r="V149" s="157">
        <f>ROUND(E149*U149,2)</f>
        <v>9.18</v>
      </c>
      <c r="W149" s="157"/>
      <c r="X149" s="157" t="s">
        <v>178</v>
      </c>
      <c r="Y149" s="157" t="s">
        <v>150</v>
      </c>
      <c r="Z149" s="147"/>
      <c r="AA149" s="147"/>
      <c r="AB149" s="147"/>
      <c r="AC149" s="147"/>
      <c r="AD149" s="147"/>
      <c r="AE149" s="147"/>
      <c r="AF149" s="147"/>
      <c r="AG149" s="147" t="s">
        <v>179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">
      <c r="A150" s="154"/>
      <c r="B150" s="155"/>
      <c r="C150" s="189" t="s">
        <v>630</v>
      </c>
      <c r="D150" s="186"/>
      <c r="E150" s="187">
        <v>40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183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">
      <c r="A151" s="154"/>
      <c r="B151" s="155"/>
      <c r="C151" s="189" t="s">
        <v>631</v>
      </c>
      <c r="D151" s="186"/>
      <c r="E151" s="187">
        <v>130</v>
      </c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183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2.5" outlineLevel="1" x14ac:dyDescent="0.2">
      <c r="A152" s="166">
        <v>62</v>
      </c>
      <c r="B152" s="167" t="s">
        <v>632</v>
      </c>
      <c r="C152" s="182" t="s">
        <v>633</v>
      </c>
      <c r="D152" s="168" t="s">
        <v>423</v>
      </c>
      <c r="E152" s="169">
        <v>6</v>
      </c>
      <c r="F152" s="170"/>
      <c r="G152" s="171">
        <f>ROUND(E152*F152,2)</f>
        <v>0</v>
      </c>
      <c r="H152" s="170"/>
      <c r="I152" s="171">
        <f>ROUND(E152*H152,2)</f>
        <v>0</v>
      </c>
      <c r="J152" s="170"/>
      <c r="K152" s="171">
        <f>ROUND(E152*J152,2)</f>
        <v>0</v>
      </c>
      <c r="L152" s="171">
        <v>21</v>
      </c>
      <c r="M152" s="171">
        <f>G152*(1+L152/100)</f>
        <v>0</v>
      </c>
      <c r="N152" s="169">
        <v>0</v>
      </c>
      <c r="O152" s="169">
        <f>ROUND(E152*N152,2)</f>
        <v>0</v>
      </c>
      <c r="P152" s="169">
        <v>0</v>
      </c>
      <c r="Q152" s="169">
        <f>ROUND(E152*P152,2)</f>
        <v>0</v>
      </c>
      <c r="R152" s="171"/>
      <c r="S152" s="171" t="s">
        <v>293</v>
      </c>
      <c r="T152" s="172" t="s">
        <v>148</v>
      </c>
      <c r="U152" s="157">
        <v>0</v>
      </c>
      <c r="V152" s="157">
        <f>ROUND(E152*U152,2)</f>
        <v>0</v>
      </c>
      <c r="W152" s="157"/>
      <c r="X152" s="157" t="s">
        <v>178</v>
      </c>
      <c r="Y152" s="157" t="s">
        <v>150</v>
      </c>
      <c r="Z152" s="147"/>
      <c r="AA152" s="147"/>
      <c r="AB152" s="147"/>
      <c r="AC152" s="147"/>
      <c r="AD152" s="147"/>
      <c r="AE152" s="147"/>
      <c r="AF152" s="147"/>
      <c r="AG152" s="147" t="s">
        <v>179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">
      <c r="A153" s="154"/>
      <c r="B153" s="155"/>
      <c r="C153" s="256" t="s">
        <v>634</v>
      </c>
      <c r="D153" s="257"/>
      <c r="E153" s="257"/>
      <c r="F153" s="257"/>
      <c r="G153" s="2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295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66">
        <v>63</v>
      </c>
      <c r="B154" s="167" t="s">
        <v>635</v>
      </c>
      <c r="C154" s="182" t="s">
        <v>636</v>
      </c>
      <c r="D154" s="168" t="s">
        <v>423</v>
      </c>
      <c r="E154" s="169">
        <v>1</v>
      </c>
      <c r="F154" s="170"/>
      <c r="G154" s="171">
        <f>ROUND(E154*F154,2)</f>
        <v>0</v>
      </c>
      <c r="H154" s="170"/>
      <c r="I154" s="171">
        <f>ROUND(E154*H154,2)</f>
        <v>0</v>
      </c>
      <c r="J154" s="170"/>
      <c r="K154" s="171">
        <f>ROUND(E154*J154,2)</f>
        <v>0</v>
      </c>
      <c r="L154" s="171">
        <v>21</v>
      </c>
      <c r="M154" s="171">
        <f>G154*(1+L154/100)</f>
        <v>0</v>
      </c>
      <c r="N154" s="169">
        <v>0</v>
      </c>
      <c r="O154" s="169">
        <f>ROUND(E154*N154,2)</f>
        <v>0</v>
      </c>
      <c r="P154" s="169">
        <v>0</v>
      </c>
      <c r="Q154" s="169">
        <f>ROUND(E154*P154,2)</f>
        <v>0</v>
      </c>
      <c r="R154" s="171"/>
      <c r="S154" s="171" t="s">
        <v>293</v>
      </c>
      <c r="T154" s="172" t="s">
        <v>148</v>
      </c>
      <c r="U154" s="157">
        <v>0</v>
      </c>
      <c r="V154" s="157">
        <f>ROUND(E154*U154,2)</f>
        <v>0</v>
      </c>
      <c r="W154" s="157"/>
      <c r="X154" s="157" t="s">
        <v>178</v>
      </c>
      <c r="Y154" s="157" t="s">
        <v>150</v>
      </c>
      <c r="Z154" s="147"/>
      <c r="AA154" s="147"/>
      <c r="AB154" s="147"/>
      <c r="AC154" s="147"/>
      <c r="AD154" s="147"/>
      <c r="AE154" s="147"/>
      <c r="AF154" s="147"/>
      <c r="AG154" s="147" t="s">
        <v>179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">
      <c r="A155" s="154"/>
      <c r="B155" s="155"/>
      <c r="C155" s="256" t="s">
        <v>637</v>
      </c>
      <c r="D155" s="257"/>
      <c r="E155" s="257"/>
      <c r="F155" s="257"/>
      <c r="G155" s="2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295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">
      <c r="A156" s="154"/>
      <c r="B156" s="155"/>
      <c r="C156" s="258" t="s">
        <v>638</v>
      </c>
      <c r="D156" s="259"/>
      <c r="E156" s="259"/>
      <c r="F156" s="259"/>
      <c r="G156" s="259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295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">
      <c r="A157" s="154"/>
      <c r="B157" s="155"/>
      <c r="C157" s="258" t="s">
        <v>639</v>
      </c>
      <c r="D157" s="259"/>
      <c r="E157" s="259"/>
      <c r="F157" s="259"/>
      <c r="G157" s="259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295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">
      <c r="A158" s="154"/>
      <c r="B158" s="155"/>
      <c r="C158" s="258" t="s">
        <v>640</v>
      </c>
      <c r="D158" s="259"/>
      <c r="E158" s="259"/>
      <c r="F158" s="259"/>
      <c r="G158" s="259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295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">
      <c r="A159" s="154"/>
      <c r="B159" s="155"/>
      <c r="C159" s="258" t="s">
        <v>641</v>
      </c>
      <c r="D159" s="259"/>
      <c r="E159" s="259"/>
      <c r="F159" s="259"/>
      <c r="G159" s="259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295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258" t="s">
        <v>642</v>
      </c>
      <c r="D160" s="259"/>
      <c r="E160" s="259"/>
      <c r="F160" s="259"/>
      <c r="G160" s="259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295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4"/>
      <c r="B161" s="155"/>
      <c r="C161" s="258" t="s">
        <v>643</v>
      </c>
      <c r="D161" s="259"/>
      <c r="E161" s="259"/>
      <c r="F161" s="259"/>
      <c r="G161" s="259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295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66">
        <v>64</v>
      </c>
      <c r="B162" s="167" t="s">
        <v>644</v>
      </c>
      <c r="C162" s="182" t="s">
        <v>645</v>
      </c>
      <c r="D162" s="168" t="s">
        <v>196</v>
      </c>
      <c r="E162" s="169">
        <v>175.1</v>
      </c>
      <c r="F162" s="170"/>
      <c r="G162" s="171">
        <f>ROUND(E162*F162,2)</f>
        <v>0</v>
      </c>
      <c r="H162" s="170"/>
      <c r="I162" s="171">
        <f>ROUND(E162*H162,2)</f>
        <v>0</v>
      </c>
      <c r="J162" s="170"/>
      <c r="K162" s="171">
        <f>ROUND(E162*J162,2)</f>
        <v>0</v>
      </c>
      <c r="L162" s="171">
        <v>21</v>
      </c>
      <c r="M162" s="171">
        <f>G162*(1+L162/100)</f>
        <v>0</v>
      </c>
      <c r="N162" s="169">
        <v>1.0499999999999999E-3</v>
      </c>
      <c r="O162" s="169">
        <f>ROUND(E162*N162,2)</f>
        <v>0.18</v>
      </c>
      <c r="P162" s="169">
        <v>0</v>
      </c>
      <c r="Q162" s="169">
        <f>ROUND(E162*P162,2)</f>
        <v>0</v>
      </c>
      <c r="R162" s="171" t="s">
        <v>207</v>
      </c>
      <c r="S162" s="171" t="s">
        <v>147</v>
      </c>
      <c r="T162" s="172" t="s">
        <v>147</v>
      </c>
      <c r="U162" s="157">
        <v>0</v>
      </c>
      <c r="V162" s="157">
        <f>ROUND(E162*U162,2)</f>
        <v>0</v>
      </c>
      <c r="W162" s="157"/>
      <c r="X162" s="157" t="s">
        <v>208</v>
      </c>
      <c r="Y162" s="157" t="s">
        <v>150</v>
      </c>
      <c r="Z162" s="147"/>
      <c r="AA162" s="147"/>
      <c r="AB162" s="147"/>
      <c r="AC162" s="147"/>
      <c r="AD162" s="147"/>
      <c r="AE162" s="147"/>
      <c r="AF162" s="147"/>
      <c r="AG162" s="147" t="s">
        <v>209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">
      <c r="A163" s="154"/>
      <c r="B163" s="155"/>
      <c r="C163" s="256" t="s">
        <v>646</v>
      </c>
      <c r="D163" s="257"/>
      <c r="E163" s="257"/>
      <c r="F163" s="257"/>
      <c r="G163" s="2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295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2" x14ac:dyDescent="0.2">
      <c r="A164" s="154"/>
      <c r="B164" s="155"/>
      <c r="C164" s="189" t="s">
        <v>647</v>
      </c>
      <c r="D164" s="186"/>
      <c r="E164" s="187">
        <v>41.2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183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4"/>
      <c r="B165" s="155"/>
      <c r="C165" s="189" t="s">
        <v>648</v>
      </c>
      <c r="D165" s="186"/>
      <c r="E165" s="187">
        <v>133.9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183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73">
        <v>65</v>
      </c>
      <c r="B166" s="174" t="s">
        <v>649</v>
      </c>
      <c r="C166" s="181" t="s">
        <v>650</v>
      </c>
      <c r="D166" s="175" t="s">
        <v>206</v>
      </c>
      <c r="E166" s="176">
        <v>1</v>
      </c>
      <c r="F166" s="177"/>
      <c r="G166" s="178">
        <f>ROUND(E166*F166,2)</f>
        <v>0</v>
      </c>
      <c r="H166" s="177"/>
      <c r="I166" s="178">
        <f>ROUND(E166*H166,2)</f>
        <v>0</v>
      </c>
      <c r="J166" s="177"/>
      <c r="K166" s="178">
        <f>ROUND(E166*J166,2)</f>
        <v>0</v>
      </c>
      <c r="L166" s="178">
        <v>21</v>
      </c>
      <c r="M166" s="178">
        <f>G166*(1+L166/100)</f>
        <v>0</v>
      </c>
      <c r="N166" s="176">
        <v>0</v>
      </c>
      <c r="O166" s="176">
        <f>ROUND(E166*N166,2)</f>
        <v>0</v>
      </c>
      <c r="P166" s="176">
        <v>0</v>
      </c>
      <c r="Q166" s="176">
        <f>ROUND(E166*P166,2)</f>
        <v>0</v>
      </c>
      <c r="R166" s="178"/>
      <c r="S166" s="178" t="s">
        <v>147</v>
      </c>
      <c r="T166" s="179" t="s">
        <v>147</v>
      </c>
      <c r="U166" s="157">
        <v>3.4740000000000002</v>
      </c>
      <c r="V166" s="157">
        <f>ROUND(E166*U166,2)</f>
        <v>3.47</v>
      </c>
      <c r="W166" s="157"/>
      <c r="X166" s="157" t="s">
        <v>178</v>
      </c>
      <c r="Y166" s="157" t="s">
        <v>150</v>
      </c>
      <c r="Z166" s="147"/>
      <c r="AA166" s="147"/>
      <c r="AB166" s="147"/>
      <c r="AC166" s="147"/>
      <c r="AD166" s="147"/>
      <c r="AE166" s="147"/>
      <c r="AF166" s="147"/>
      <c r="AG166" s="147" t="s">
        <v>179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66">
        <v>66</v>
      </c>
      <c r="B167" s="167" t="s">
        <v>651</v>
      </c>
      <c r="C167" s="182" t="s">
        <v>652</v>
      </c>
      <c r="D167" s="168" t="s">
        <v>206</v>
      </c>
      <c r="E167" s="169">
        <v>1.03</v>
      </c>
      <c r="F167" s="170"/>
      <c r="G167" s="171">
        <f>ROUND(E167*F167,2)</f>
        <v>0</v>
      </c>
      <c r="H167" s="170"/>
      <c r="I167" s="171">
        <f>ROUND(E167*H167,2)</f>
        <v>0</v>
      </c>
      <c r="J167" s="170"/>
      <c r="K167" s="171">
        <f>ROUND(E167*J167,2)</f>
        <v>0</v>
      </c>
      <c r="L167" s="171">
        <v>21</v>
      </c>
      <c r="M167" s="171">
        <f>G167*(1+L167/100)</f>
        <v>0</v>
      </c>
      <c r="N167" s="169">
        <v>6.6000000000000003E-2</v>
      </c>
      <c r="O167" s="169">
        <f>ROUND(E167*N167,2)</f>
        <v>7.0000000000000007E-2</v>
      </c>
      <c r="P167" s="169">
        <v>0</v>
      </c>
      <c r="Q167" s="169">
        <f>ROUND(E167*P167,2)</f>
        <v>0</v>
      </c>
      <c r="R167" s="171" t="s">
        <v>207</v>
      </c>
      <c r="S167" s="171" t="s">
        <v>147</v>
      </c>
      <c r="T167" s="172" t="s">
        <v>147</v>
      </c>
      <c r="U167" s="157">
        <v>0</v>
      </c>
      <c r="V167" s="157">
        <f>ROUND(E167*U167,2)</f>
        <v>0</v>
      </c>
      <c r="W167" s="157"/>
      <c r="X167" s="157" t="s">
        <v>208</v>
      </c>
      <c r="Y167" s="157" t="s">
        <v>150</v>
      </c>
      <c r="Z167" s="147"/>
      <c r="AA167" s="147"/>
      <c r="AB167" s="147"/>
      <c r="AC167" s="147"/>
      <c r="AD167" s="147"/>
      <c r="AE167" s="147"/>
      <c r="AF167" s="147"/>
      <c r="AG167" s="147" t="s">
        <v>209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">
      <c r="A168" s="154"/>
      <c r="B168" s="155"/>
      <c r="C168" s="256" t="s">
        <v>653</v>
      </c>
      <c r="D168" s="257"/>
      <c r="E168" s="257"/>
      <c r="F168" s="257"/>
      <c r="G168" s="2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295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2" x14ac:dyDescent="0.2">
      <c r="A169" s="154"/>
      <c r="B169" s="155"/>
      <c r="C169" s="189" t="s">
        <v>602</v>
      </c>
      <c r="D169" s="186"/>
      <c r="E169" s="187">
        <v>1.03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183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73">
        <v>67</v>
      </c>
      <c r="B170" s="174" t="s">
        <v>654</v>
      </c>
      <c r="C170" s="181" t="s">
        <v>655</v>
      </c>
      <c r="D170" s="175" t="s">
        <v>206</v>
      </c>
      <c r="E170" s="176">
        <v>4</v>
      </c>
      <c r="F170" s="177"/>
      <c r="G170" s="178">
        <f>ROUND(E170*F170,2)</f>
        <v>0</v>
      </c>
      <c r="H170" s="177"/>
      <c r="I170" s="178">
        <f>ROUND(E170*H170,2)</f>
        <v>0</v>
      </c>
      <c r="J170" s="177"/>
      <c r="K170" s="178">
        <f>ROUND(E170*J170,2)</f>
        <v>0</v>
      </c>
      <c r="L170" s="178">
        <v>21</v>
      </c>
      <c r="M170" s="178">
        <f>G170*(1+L170/100)</f>
        <v>0</v>
      </c>
      <c r="N170" s="176">
        <v>0</v>
      </c>
      <c r="O170" s="176">
        <f>ROUND(E170*N170,2)</f>
        <v>0</v>
      </c>
      <c r="P170" s="176">
        <v>0</v>
      </c>
      <c r="Q170" s="176">
        <f>ROUND(E170*P170,2)</f>
        <v>0</v>
      </c>
      <c r="R170" s="178"/>
      <c r="S170" s="178" t="s">
        <v>147</v>
      </c>
      <c r="T170" s="179" t="s">
        <v>147</v>
      </c>
      <c r="U170" s="157">
        <v>3.51</v>
      </c>
      <c r="V170" s="157">
        <f>ROUND(E170*U170,2)</f>
        <v>14.04</v>
      </c>
      <c r="W170" s="157"/>
      <c r="X170" s="157" t="s">
        <v>178</v>
      </c>
      <c r="Y170" s="157" t="s">
        <v>150</v>
      </c>
      <c r="Z170" s="147"/>
      <c r="AA170" s="147"/>
      <c r="AB170" s="147"/>
      <c r="AC170" s="147"/>
      <c r="AD170" s="147"/>
      <c r="AE170" s="147"/>
      <c r="AF170" s="147"/>
      <c r="AG170" s="147" t="s">
        <v>179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66">
        <v>68</v>
      </c>
      <c r="B171" s="167" t="s">
        <v>656</v>
      </c>
      <c r="C171" s="182" t="s">
        <v>657</v>
      </c>
      <c r="D171" s="168" t="s">
        <v>206</v>
      </c>
      <c r="E171" s="169">
        <v>4.12</v>
      </c>
      <c r="F171" s="170"/>
      <c r="G171" s="171">
        <f>ROUND(E171*F171,2)</f>
        <v>0</v>
      </c>
      <c r="H171" s="170"/>
      <c r="I171" s="171">
        <f>ROUND(E171*H171,2)</f>
        <v>0</v>
      </c>
      <c r="J171" s="170"/>
      <c r="K171" s="171">
        <f>ROUND(E171*J171,2)</f>
        <v>0</v>
      </c>
      <c r="L171" s="171">
        <v>21</v>
      </c>
      <c r="M171" s="171">
        <f>G171*(1+L171/100)</f>
        <v>0</v>
      </c>
      <c r="N171" s="169">
        <v>6.6000000000000003E-2</v>
      </c>
      <c r="O171" s="169">
        <f>ROUND(E171*N171,2)</f>
        <v>0.27</v>
      </c>
      <c r="P171" s="169">
        <v>0</v>
      </c>
      <c r="Q171" s="169">
        <f>ROUND(E171*P171,2)</f>
        <v>0</v>
      </c>
      <c r="R171" s="171" t="s">
        <v>207</v>
      </c>
      <c r="S171" s="171" t="s">
        <v>147</v>
      </c>
      <c r="T171" s="172" t="s">
        <v>147</v>
      </c>
      <c r="U171" s="157">
        <v>0</v>
      </c>
      <c r="V171" s="157">
        <f>ROUND(E171*U171,2)</f>
        <v>0</v>
      </c>
      <c r="W171" s="157"/>
      <c r="X171" s="157" t="s">
        <v>208</v>
      </c>
      <c r="Y171" s="157" t="s">
        <v>150</v>
      </c>
      <c r="Z171" s="147"/>
      <c r="AA171" s="147"/>
      <c r="AB171" s="147"/>
      <c r="AC171" s="147"/>
      <c r="AD171" s="147"/>
      <c r="AE171" s="147"/>
      <c r="AF171" s="147"/>
      <c r="AG171" s="147" t="s">
        <v>209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4"/>
      <c r="B172" s="155"/>
      <c r="C172" s="256" t="s">
        <v>653</v>
      </c>
      <c r="D172" s="257"/>
      <c r="E172" s="257"/>
      <c r="F172" s="257"/>
      <c r="G172" s="2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295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2" x14ac:dyDescent="0.2">
      <c r="A173" s="154"/>
      <c r="B173" s="155"/>
      <c r="C173" s="189" t="s">
        <v>442</v>
      </c>
      <c r="D173" s="186"/>
      <c r="E173" s="187">
        <v>4.12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183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73">
        <v>69</v>
      </c>
      <c r="B174" s="174" t="s">
        <v>658</v>
      </c>
      <c r="C174" s="181" t="s">
        <v>659</v>
      </c>
      <c r="D174" s="175" t="s">
        <v>206</v>
      </c>
      <c r="E174" s="176">
        <v>5</v>
      </c>
      <c r="F174" s="177"/>
      <c r="G174" s="178">
        <f>ROUND(E174*F174,2)</f>
        <v>0</v>
      </c>
      <c r="H174" s="177"/>
      <c r="I174" s="178">
        <f>ROUND(E174*H174,2)</f>
        <v>0</v>
      </c>
      <c r="J174" s="177"/>
      <c r="K174" s="178">
        <f>ROUND(E174*J174,2)</f>
        <v>0</v>
      </c>
      <c r="L174" s="178">
        <v>21</v>
      </c>
      <c r="M174" s="178">
        <f>G174*(1+L174/100)</f>
        <v>0</v>
      </c>
      <c r="N174" s="176">
        <v>2.1000000000000001E-4</v>
      </c>
      <c r="O174" s="176">
        <f>ROUND(E174*N174,2)</f>
        <v>0</v>
      </c>
      <c r="P174" s="176">
        <v>0</v>
      </c>
      <c r="Q174" s="176">
        <f>ROUND(E174*P174,2)</f>
        <v>0</v>
      </c>
      <c r="R174" s="178"/>
      <c r="S174" s="178" t="s">
        <v>147</v>
      </c>
      <c r="T174" s="179" t="s">
        <v>147</v>
      </c>
      <c r="U174" s="157">
        <v>1.278</v>
      </c>
      <c r="V174" s="157">
        <f>ROUND(E174*U174,2)</f>
        <v>6.39</v>
      </c>
      <c r="W174" s="157"/>
      <c r="X174" s="157" t="s">
        <v>178</v>
      </c>
      <c r="Y174" s="157" t="s">
        <v>150</v>
      </c>
      <c r="Z174" s="147"/>
      <c r="AA174" s="147"/>
      <c r="AB174" s="147"/>
      <c r="AC174" s="147"/>
      <c r="AD174" s="147"/>
      <c r="AE174" s="147"/>
      <c r="AF174" s="147"/>
      <c r="AG174" s="147" t="s">
        <v>179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66">
        <v>70</v>
      </c>
      <c r="B175" s="167" t="s">
        <v>660</v>
      </c>
      <c r="C175" s="182" t="s">
        <v>661</v>
      </c>
      <c r="D175" s="168" t="s">
        <v>206</v>
      </c>
      <c r="E175" s="169">
        <v>5.15</v>
      </c>
      <c r="F175" s="170"/>
      <c r="G175" s="171">
        <f>ROUND(E175*F175,2)</f>
        <v>0</v>
      </c>
      <c r="H175" s="170"/>
      <c r="I175" s="171">
        <f>ROUND(E175*H175,2)</f>
        <v>0</v>
      </c>
      <c r="J175" s="170"/>
      <c r="K175" s="171">
        <f>ROUND(E175*J175,2)</f>
        <v>0</v>
      </c>
      <c r="L175" s="171">
        <v>21</v>
      </c>
      <c r="M175" s="171">
        <f>G175*(1+L175/100)</f>
        <v>0</v>
      </c>
      <c r="N175" s="169">
        <v>4.0000000000000001E-3</v>
      </c>
      <c r="O175" s="169">
        <f>ROUND(E175*N175,2)</f>
        <v>0.02</v>
      </c>
      <c r="P175" s="169">
        <v>0</v>
      </c>
      <c r="Q175" s="169">
        <f>ROUND(E175*P175,2)</f>
        <v>0</v>
      </c>
      <c r="R175" s="171" t="s">
        <v>207</v>
      </c>
      <c r="S175" s="171" t="s">
        <v>147</v>
      </c>
      <c r="T175" s="172" t="s">
        <v>147</v>
      </c>
      <c r="U175" s="157">
        <v>0</v>
      </c>
      <c r="V175" s="157">
        <f>ROUND(E175*U175,2)</f>
        <v>0</v>
      </c>
      <c r="W175" s="157"/>
      <c r="X175" s="157" t="s">
        <v>208</v>
      </c>
      <c r="Y175" s="157" t="s">
        <v>150</v>
      </c>
      <c r="Z175" s="147"/>
      <c r="AA175" s="147"/>
      <c r="AB175" s="147"/>
      <c r="AC175" s="147"/>
      <c r="AD175" s="147"/>
      <c r="AE175" s="147"/>
      <c r="AF175" s="147"/>
      <c r="AG175" s="147" t="s">
        <v>209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2" x14ac:dyDescent="0.2">
      <c r="A176" s="154"/>
      <c r="B176" s="155"/>
      <c r="C176" s="256" t="s">
        <v>662</v>
      </c>
      <c r="D176" s="257"/>
      <c r="E176" s="257"/>
      <c r="F176" s="257"/>
      <c r="G176" s="2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295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">
      <c r="A177" s="154"/>
      <c r="B177" s="155"/>
      <c r="C177" s="189" t="s">
        <v>663</v>
      </c>
      <c r="D177" s="186"/>
      <c r="E177" s="187">
        <v>5.15</v>
      </c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183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73">
        <v>71</v>
      </c>
      <c r="B178" s="174" t="s">
        <v>664</v>
      </c>
      <c r="C178" s="181" t="s">
        <v>665</v>
      </c>
      <c r="D178" s="175" t="s">
        <v>206</v>
      </c>
      <c r="E178" s="176">
        <v>9</v>
      </c>
      <c r="F178" s="177"/>
      <c r="G178" s="178">
        <f>ROUND(E178*F178,2)</f>
        <v>0</v>
      </c>
      <c r="H178" s="177"/>
      <c r="I178" s="178">
        <f>ROUND(E178*H178,2)</f>
        <v>0</v>
      </c>
      <c r="J178" s="177"/>
      <c r="K178" s="178">
        <f>ROUND(E178*J178,2)</f>
        <v>0</v>
      </c>
      <c r="L178" s="178">
        <v>21</v>
      </c>
      <c r="M178" s="178">
        <f>G178*(1+L178/100)</f>
        <v>0</v>
      </c>
      <c r="N178" s="176">
        <v>0.12303</v>
      </c>
      <c r="O178" s="176">
        <f>ROUND(E178*N178,2)</f>
        <v>1.1100000000000001</v>
      </c>
      <c r="P178" s="176">
        <v>0</v>
      </c>
      <c r="Q178" s="176">
        <f>ROUND(E178*P178,2)</f>
        <v>0</v>
      </c>
      <c r="R178" s="178"/>
      <c r="S178" s="178" t="s">
        <v>147</v>
      </c>
      <c r="T178" s="179" t="s">
        <v>147</v>
      </c>
      <c r="U178" s="157">
        <v>0.86299999999999999</v>
      </c>
      <c r="V178" s="157">
        <f>ROUND(E178*U178,2)</f>
        <v>7.77</v>
      </c>
      <c r="W178" s="157"/>
      <c r="X178" s="157" t="s">
        <v>178</v>
      </c>
      <c r="Y178" s="157" t="s">
        <v>150</v>
      </c>
      <c r="Z178" s="147"/>
      <c r="AA178" s="147"/>
      <c r="AB178" s="147"/>
      <c r="AC178" s="147"/>
      <c r="AD178" s="147"/>
      <c r="AE178" s="147"/>
      <c r="AF178" s="147"/>
      <c r="AG178" s="147" t="s">
        <v>179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66">
        <v>72</v>
      </c>
      <c r="B179" s="167" t="s">
        <v>666</v>
      </c>
      <c r="C179" s="182" t="s">
        <v>667</v>
      </c>
      <c r="D179" s="168" t="s">
        <v>206</v>
      </c>
      <c r="E179" s="169">
        <v>9.27</v>
      </c>
      <c r="F179" s="170"/>
      <c r="G179" s="171">
        <f>ROUND(E179*F179,2)</f>
        <v>0</v>
      </c>
      <c r="H179" s="170"/>
      <c r="I179" s="171">
        <f>ROUND(E179*H179,2)</f>
        <v>0</v>
      </c>
      <c r="J179" s="170"/>
      <c r="K179" s="171">
        <f>ROUND(E179*J179,2)</f>
        <v>0</v>
      </c>
      <c r="L179" s="171">
        <v>21</v>
      </c>
      <c r="M179" s="171">
        <f>G179*(1+L179/100)</f>
        <v>0</v>
      </c>
      <c r="N179" s="169">
        <v>1.2E-2</v>
      </c>
      <c r="O179" s="169">
        <f>ROUND(E179*N179,2)</f>
        <v>0.11</v>
      </c>
      <c r="P179" s="169">
        <v>0</v>
      </c>
      <c r="Q179" s="169">
        <f>ROUND(E179*P179,2)</f>
        <v>0</v>
      </c>
      <c r="R179" s="171" t="s">
        <v>207</v>
      </c>
      <c r="S179" s="171" t="s">
        <v>147</v>
      </c>
      <c r="T179" s="172" t="s">
        <v>147</v>
      </c>
      <c r="U179" s="157">
        <v>0</v>
      </c>
      <c r="V179" s="157">
        <f>ROUND(E179*U179,2)</f>
        <v>0</v>
      </c>
      <c r="W179" s="157"/>
      <c r="X179" s="157" t="s">
        <v>208</v>
      </c>
      <c r="Y179" s="157" t="s">
        <v>150</v>
      </c>
      <c r="Z179" s="147"/>
      <c r="AA179" s="147"/>
      <c r="AB179" s="147"/>
      <c r="AC179" s="147"/>
      <c r="AD179" s="147"/>
      <c r="AE179" s="147"/>
      <c r="AF179" s="147"/>
      <c r="AG179" s="147" t="s">
        <v>209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2" x14ac:dyDescent="0.2">
      <c r="A180" s="154"/>
      <c r="B180" s="155"/>
      <c r="C180" s="256" t="s">
        <v>668</v>
      </c>
      <c r="D180" s="257"/>
      <c r="E180" s="257"/>
      <c r="F180" s="257"/>
      <c r="G180" s="2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295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2" x14ac:dyDescent="0.2">
      <c r="A181" s="154"/>
      <c r="B181" s="155"/>
      <c r="C181" s="189" t="s">
        <v>669</v>
      </c>
      <c r="D181" s="186"/>
      <c r="E181" s="187">
        <v>9.27</v>
      </c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183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66">
        <v>73</v>
      </c>
      <c r="B182" s="167" t="s">
        <v>670</v>
      </c>
      <c r="C182" s="182" t="s">
        <v>671</v>
      </c>
      <c r="D182" s="168" t="s">
        <v>206</v>
      </c>
      <c r="E182" s="169">
        <v>5</v>
      </c>
      <c r="F182" s="170"/>
      <c r="G182" s="171">
        <f>ROUND(E182*F182,2)</f>
        <v>0</v>
      </c>
      <c r="H182" s="170"/>
      <c r="I182" s="171">
        <f>ROUND(E182*H182,2)</f>
        <v>0</v>
      </c>
      <c r="J182" s="170"/>
      <c r="K182" s="171">
        <f>ROUND(E182*J182,2)</f>
        <v>0</v>
      </c>
      <c r="L182" s="171">
        <v>21</v>
      </c>
      <c r="M182" s="171">
        <f>G182*(1+L182/100)</f>
        <v>0</v>
      </c>
      <c r="N182" s="169">
        <v>6.3E-3</v>
      </c>
      <c r="O182" s="169">
        <f>ROUND(E182*N182,2)</f>
        <v>0.03</v>
      </c>
      <c r="P182" s="169">
        <v>0</v>
      </c>
      <c r="Q182" s="169">
        <f>ROUND(E182*P182,2)</f>
        <v>0</v>
      </c>
      <c r="R182" s="171" t="s">
        <v>207</v>
      </c>
      <c r="S182" s="171" t="s">
        <v>147</v>
      </c>
      <c r="T182" s="172" t="s">
        <v>147</v>
      </c>
      <c r="U182" s="157">
        <v>0</v>
      </c>
      <c r="V182" s="157">
        <f>ROUND(E182*U182,2)</f>
        <v>0</v>
      </c>
      <c r="W182" s="157"/>
      <c r="X182" s="157" t="s">
        <v>208</v>
      </c>
      <c r="Y182" s="157" t="s">
        <v>150</v>
      </c>
      <c r="Z182" s="147"/>
      <c r="AA182" s="147"/>
      <c r="AB182" s="147"/>
      <c r="AC182" s="147"/>
      <c r="AD182" s="147"/>
      <c r="AE182" s="147"/>
      <c r="AF182" s="147"/>
      <c r="AG182" s="147" t="s">
        <v>209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2" x14ac:dyDescent="0.2">
      <c r="A183" s="154"/>
      <c r="B183" s="155"/>
      <c r="C183" s="256" t="s">
        <v>672</v>
      </c>
      <c r="D183" s="257"/>
      <c r="E183" s="257"/>
      <c r="F183" s="257"/>
      <c r="G183" s="2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295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66">
        <v>74</v>
      </c>
      <c r="B184" s="167" t="s">
        <v>673</v>
      </c>
      <c r="C184" s="182" t="s">
        <v>674</v>
      </c>
      <c r="D184" s="168" t="s">
        <v>206</v>
      </c>
      <c r="E184" s="169">
        <v>2</v>
      </c>
      <c r="F184" s="170"/>
      <c r="G184" s="171">
        <f>ROUND(E184*F184,2)</f>
        <v>0</v>
      </c>
      <c r="H184" s="170"/>
      <c r="I184" s="171">
        <f>ROUND(E184*H184,2)</f>
        <v>0</v>
      </c>
      <c r="J184" s="170"/>
      <c r="K184" s="171">
        <f>ROUND(E184*J184,2)</f>
        <v>0</v>
      </c>
      <c r="L184" s="171">
        <v>21</v>
      </c>
      <c r="M184" s="171">
        <f>G184*(1+L184/100)</f>
        <v>0</v>
      </c>
      <c r="N184" s="169">
        <v>8.0000000000000002E-3</v>
      </c>
      <c r="O184" s="169">
        <f>ROUND(E184*N184,2)</f>
        <v>0.02</v>
      </c>
      <c r="P184" s="169">
        <v>0</v>
      </c>
      <c r="Q184" s="169">
        <f>ROUND(E184*P184,2)</f>
        <v>0</v>
      </c>
      <c r="R184" s="171" t="s">
        <v>207</v>
      </c>
      <c r="S184" s="171" t="s">
        <v>147</v>
      </c>
      <c r="T184" s="172" t="s">
        <v>147</v>
      </c>
      <c r="U184" s="157">
        <v>0</v>
      </c>
      <c r="V184" s="157">
        <f>ROUND(E184*U184,2)</f>
        <v>0</v>
      </c>
      <c r="W184" s="157"/>
      <c r="X184" s="157" t="s">
        <v>208</v>
      </c>
      <c r="Y184" s="157" t="s">
        <v>150</v>
      </c>
      <c r="Z184" s="147"/>
      <c r="AA184" s="147"/>
      <c r="AB184" s="147"/>
      <c r="AC184" s="147"/>
      <c r="AD184" s="147"/>
      <c r="AE184" s="147"/>
      <c r="AF184" s="147"/>
      <c r="AG184" s="147" t="s">
        <v>209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2" x14ac:dyDescent="0.2">
      <c r="A185" s="154"/>
      <c r="B185" s="155"/>
      <c r="C185" s="256" t="s">
        <v>675</v>
      </c>
      <c r="D185" s="257"/>
      <c r="E185" s="257"/>
      <c r="F185" s="257"/>
      <c r="G185" s="2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295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66">
        <v>75</v>
      </c>
      <c r="B186" s="167" t="s">
        <v>676</v>
      </c>
      <c r="C186" s="182" t="s">
        <v>677</v>
      </c>
      <c r="D186" s="168" t="s">
        <v>206</v>
      </c>
      <c r="E186" s="169">
        <v>2</v>
      </c>
      <c r="F186" s="170"/>
      <c r="G186" s="171">
        <f>ROUND(E186*F186,2)</f>
        <v>0</v>
      </c>
      <c r="H186" s="170"/>
      <c r="I186" s="171">
        <f>ROUND(E186*H186,2)</f>
        <v>0</v>
      </c>
      <c r="J186" s="170"/>
      <c r="K186" s="171">
        <f>ROUND(E186*J186,2)</f>
        <v>0</v>
      </c>
      <c r="L186" s="171">
        <v>21</v>
      </c>
      <c r="M186" s="171">
        <f>G186*(1+L186/100)</f>
        <v>0</v>
      </c>
      <c r="N186" s="169">
        <v>8.0000000000000002E-3</v>
      </c>
      <c r="O186" s="169">
        <f>ROUND(E186*N186,2)</f>
        <v>0.02</v>
      </c>
      <c r="P186" s="169">
        <v>0</v>
      </c>
      <c r="Q186" s="169">
        <f>ROUND(E186*P186,2)</f>
        <v>0</v>
      </c>
      <c r="R186" s="171" t="s">
        <v>207</v>
      </c>
      <c r="S186" s="171" t="s">
        <v>147</v>
      </c>
      <c r="T186" s="172" t="s">
        <v>147</v>
      </c>
      <c r="U186" s="157">
        <v>0</v>
      </c>
      <c r="V186" s="157">
        <f>ROUND(E186*U186,2)</f>
        <v>0</v>
      </c>
      <c r="W186" s="157"/>
      <c r="X186" s="157" t="s">
        <v>208</v>
      </c>
      <c r="Y186" s="157" t="s">
        <v>150</v>
      </c>
      <c r="Z186" s="147"/>
      <c r="AA186" s="147"/>
      <c r="AB186" s="147"/>
      <c r="AC186" s="147"/>
      <c r="AD186" s="147"/>
      <c r="AE186" s="147"/>
      <c r="AF186" s="147"/>
      <c r="AG186" s="147" t="s">
        <v>209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">
      <c r="A187" s="154"/>
      <c r="B187" s="155"/>
      <c r="C187" s="256" t="s">
        <v>675</v>
      </c>
      <c r="D187" s="257"/>
      <c r="E187" s="257"/>
      <c r="F187" s="257"/>
      <c r="G187" s="2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295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73">
        <v>76</v>
      </c>
      <c r="B188" s="174" t="s">
        <v>678</v>
      </c>
      <c r="C188" s="181" t="s">
        <v>679</v>
      </c>
      <c r="D188" s="175" t="s">
        <v>206</v>
      </c>
      <c r="E188" s="176">
        <v>2</v>
      </c>
      <c r="F188" s="177"/>
      <c r="G188" s="178">
        <f>ROUND(E188*F188,2)</f>
        <v>0</v>
      </c>
      <c r="H188" s="177"/>
      <c r="I188" s="178">
        <f>ROUND(E188*H188,2)</f>
        <v>0</v>
      </c>
      <c r="J188" s="177"/>
      <c r="K188" s="178">
        <f>ROUND(E188*J188,2)</f>
        <v>0</v>
      </c>
      <c r="L188" s="178">
        <v>21</v>
      </c>
      <c r="M188" s="178">
        <f>G188*(1+L188/100)</f>
        <v>0</v>
      </c>
      <c r="N188" s="176">
        <v>2.2000000000000001E-4</v>
      </c>
      <c r="O188" s="176">
        <f>ROUND(E188*N188,2)</f>
        <v>0</v>
      </c>
      <c r="P188" s="176">
        <v>0</v>
      </c>
      <c r="Q188" s="176">
        <f>ROUND(E188*P188,2)</f>
        <v>0</v>
      </c>
      <c r="R188" s="178"/>
      <c r="S188" s="178" t="s">
        <v>147</v>
      </c>
      <c r="T188" s="179" t="s">
        <v>147</v>
      </c>
      <c r="U188" s="157">
        <v>1.554</v>
      </c>
      <c r="V188" s="157">
        <f>ROUND(E188*U188,2)</f>
        <v>3.11</v>
      </c>
      <c r="W188" s="157"/>
      <c r="X188" s="157" t="s">
        <v>178</v>
      </c>
      <c r="Y188" s="157" t="s">
        <v>150</v>
      </c>
      <c r="Z188" s="147"/>
      <c r="AA188" s="147"/>
      <c r="AB188" s="147"/>
      <c r="AC188" s="147"/>
      <c r="AD188" s="147"/>
      <c r="AE188" s="147"/>
      <c r="AF188" s="147"/>
      <c r="AG188" s="147" t="s">
        <v>179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66">
        <v>77</v>
      </c>
      <c r="B189" s="167" t="s">
        <v>680</v>
      </c>
      <c r="C189" s="182" t="s">
        <v>681</v>
      </c>
      <c r="D189" s="168" t="s">
        <v>206</v>
      </c>
      <c r="E189" s="169">
        <v>2.06</v>
      </c>
      <c r="F189" s="170"/>
      <c r="G189" s="171">
        <f>ROUND(E189*F189,2)</f>
        <v>0</v>
      </c>
      <c r="H189" s="170"/>
      <c r="I189" s="171">
        <f>ROUND(E189*H189,2)</f>
        <v>0</v>
      </c>
      <c r="J189" s="170"/>
      <c r="K189" s="171">
        <f>ROUND(E189*J189,2)</f>
        <v>0</v>
      </c>
      <c r="L189" s="171">
        <v>21</v>
      </c>
      <c r="M189" s="171">
        <f>G189*(1+L189/100)</f>
        <v>0</v>
      </c>
      <c r="N189" s="169">
        <v>1.8499999999999999E-2</v>
      </c>
      <c r="O189" s="169">
        <f>ROUND(E189*N189,2)</f>
        <v>0.04</v>
      </c>
      <c r="P189" s="169">
        <v>0</v>
      </c>
      <c r="Q189" s="169">
        <f>ROUND(E189*P189,2)</f>
        <v>0</v>
      </c>
      <c r="R189" s="171" t="s">
        <v>207</v>
      </c>
      <c r="S189" s="171" t="s">
        <v>147</v>
      </c>
      <c r="T189" s="172" t="s">
        <v>147</v>
      </c>
      <c r="U189" s="157">
        <v>0</v>
      </c>
      <c r="V189" s="157">
        <f>ROUND(E189*U189,2)</f>
        <v>0</v>
      </c>
      <c r="W189" s="157"/>
      <c r="X189" s="157" t="s">
        <v>208</v>
      </c>
      <c r="Y189" s="157" t="s">
        <v>150</v>
      </c>
      <c r="Z189" s="147"/>
      <c r="AA189" s="147"/>
      <c r="AB189" s="147"/>
      <c r="AC189" s="147"/>
      <c r="AD189" s="147"/>
      <c r="AE189" s="147"/>
      <c r="AF189" s="147"/>
      <c r="AG189" s="147" t="s">
        <v>209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">
      <c r="A190" s="154"/>
      <c r="B190" s="155"/>
      <c r="C190" s="256" t="s">
        <v>675</v>
      </c>
      <c r="D190" s="257"/>
      <c r="E190" s="257"/>
      <c r="F190" s="257"/>
      <c r="G190" s="2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295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2" x14ac:dyDescent="0.2">
      <c r="A191" s="154"/>
      <c r="B191" s="155"/>
      <c r="C191" s="189" t="s">
        <v>447</v>
      </c>
      <c r="D191" s="186"/>
      <c r="E191" s="187">
        <v>2.06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183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73">
        <v>78</v>
      </c>
      <c r="B192" s="174" t="s">
        <v>682</v>
      </c>
      <c r="C192" s="181" t="s">
        <v>683</v>
      </c>
      <c r="D192" s="175" t="s">
        <v>206</v>
      </c>
      <c r="E192" s="176">
        <v>2</v>
      </c>
      <c r="F192" s="177"/>
      <c r="G192" s="178">
        <f>ROUND(E192*F192,2)</f>
        <v>0</v>
      </c>
      <c r="H192" s="177"/>
      <c r="I192" s="178">
        <f>ROUND(E192*H192,2)</f>
        <v>0</v>
      </c>
      <c r="J192" s="177"/>
      <c r="K192" s="178">
        <f>ROUND(E192*J192,2)</f>
        <v>0</v>
      </c>
      <c r="L192" s="178">
        <v>21</v>
      </c>
      <c r="M192" s="178">
        <f>G192*(1+L192/100)</f>
        <v>0</v>
      </c>
      <c r="N192" s="176">
        <v>4.0999999999999999E-4</v>
      </c>
      <c r="O192" s="176">
        <f>ROUND(E192*N192,2)</f>
        <v>0</v>
      </c>
      <c r="P192" s="176">
        <v>0</v>
      </c>
      <c r="Q192" s="176">
        <f>ROUND(E192*P192,2)</f>
        <v>0</v>
      </c>
      <c r="R192" s="178"/>
      <c r="S192" s="178" t="s">
        <v>147</v>
      </c>
      <c r="T192" s="179" t="s">
        <v>147</v>
      </c>
      <c r="U192" s="157">
        <v>1.8660000000000001</v>
      </c>
      <c r="V192" s="157">
        <f>ROUND(E192*U192,2)</f>
        <v>3.73</v>
      </c>
      <c r="W192" s="157"/>
      <c r="X192" s="157" t="s">
        <v>178</v>
      </c>
      <c r="Y192" s="157" t="s">
        <v>150</v>
      </c>
      <c r="Z192" s="147"/>
      <c r="AA192" s="147"/>
      <c r="AB192" s="147"/>
      <c r="AC192" s="147"/>
      <c r="AD192" s="147"/>
      <c r="AE192" s="147"/>
      <c r="AF192" s="147"/>
      <c r="AG192" s="147" t="s">
        <v>179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66">
        <v>79</v>
      </c>
      <c r="B193" s="167" t="s">
        <v>684</v>
      </c>
      <c r="C193" s="182" t="s">
        <v>685</v>
      </c>
      <c r="D193" s="168" t="s">
        <v>206</v>
      </c>
      <c r="E193" s="169">
        <v>2.06</v>
      </c>
      <c r="F193" s="170"/>
      <c r="G193" s="171">
        <f>ROUND(E193*F193,2)</f>
        <v>0</v>
      </c>
      <c r="H193" s="170"/>
      <c r="I193" s="171">
        <f>ROUND(E193*H193,2)</f>
        <v>0</v>
      </c>
      <c r="J193" s="170"/>
      <c r="K193" s="171">
        <f>ROUND(E193*J193,2)</f>
        <v>0</v>
      </c>
      <c r="L193" s="171">
        <v>21</v>
      </c>
      <c r="M193" s="171">
        <f>G193*(1+L193/100)</f>
        <v>0</v>
      </c>
      <c r="N193" s="169">
        <v>2.4500000000000001E-2</v>
      </c>
      <c r="O193" s="169">
        <f>ROUND(E193*N193,2)</f>
        <v>0.05</v>
      </c>
      <c r="P193" s="169">
        <v>0</v>
      </c>
      <c r="Q193" s="169">
        <f>ROUND(E193*P193,2)</f>
        <v>0</v>
      </c>
      <c r="R193" s="171" t="s">
        <v>207</v>
      </c>
      <c r="S193" s="171" t="s">
        <v>147</v>
      </c>
      <c r="T193" s="172" t="s">
        <v>147</v>
      </c>
      <c r="U193" s="157">
        <v>0</v>
      </c>
      <c r="V193" s="157">
        <f>ROUND(E193*U193,2)</f>
        <v>0</v>
      </c>
      <c r="W193" s="157"/>
      <c r="X193" s="157" t="s">
        <v>208</v>
      </c>
      <c r="Y193" s="157" t="s">
        <v>150</v>
      </c>
      <c r="Z193" s="147"/>
      <c r="AA193" s="147"/>
      <c r="AB193" s="147"/>
      <c r="AC193" s="147"/>
      <c r="AD193" s="147"/>
      <c r="AE193" s="147"/>
      <c r="AF193" s="147"/>
      <c r="AG193" s="147" t="s">
        <v>209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 x14ac:dyDescent="0.2">
      <c r="A194" s="154"/>
      <c r="B194" s="155"/>
      <c r="C194" s="256" t="s">
        <v>675</v>
      </c>
      <c r="D194" s="257"/>
      <c r="E194" s="257"/>
      <c r="F194" s="257"/>
      <c r="G194" s="2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295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2" x14ac:dyDescent="0.2">
      <c r="A195" s="154"/>
      <c r="B195" s="155"/>
      <c r="C195" s="189" t="s">
        <v>447</v>
      </c>
      <c r="D195" s="186"/>
      <c r="E195" s="187">
        <v>2.06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183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73">
        <v>80</v>
      </c>
      <c r="B196" s="174" t="s">
        <v>686</v>
      </c>
      <c r="C196" s="181" t="s">
        <v>687</v>
      </c>
      <c r="D196" s="175" t="s">
        <v>196</v>
      </c>
      <c r="E196" s="176">
        <v>129.6</v>
      </c>
      <c r="F196" s="177"/>
      <c r="G196" s="178">
        <f>ROUND(E196*F196,2)</f>
        <v>0</v>
      </c>
      <c r="H196" s="177"/>
      <c r="I196" s="178">
        <f>ROUND(E196*H196,2)</f>
        <v>0</v>
      </c>
      <c r="J196" s="177"/>
      <c r="K196" s="178">
        <f>ROUND(E196*J196,2)</f>
        <v>0</v>
      </c>
      <c r="L196" s="178">
        <v>21</v>
      </c>
      <c r="M196" s="178">
        <f>G196*(1+L196/100)</f>
        <v>0</v>
      </c>
      <c r="N196" s="176">
        <v>0</v>
      </c>
      <c r="O196" s="176">
        <f>ROUND(E196*N196,2)</f>
        <v>0</v>
      </c>
      <c r="P196" s="176">
        <v>0</v>
      </c>
      <c r="Q196" s="176">
        <f>ROUND(E196*P196,2)</f>
        <v>0</v>
      </c>
      <c r="R196" s="178"/>
      <c r="S196" s="178" t="s">
        <v>147</v>
      </c>
      <c r="T196" s="179" t="s">
        <v>147</v>
      </c>
      <c r="U196" s="157">
        <v>2.5999999999999999E-2</v>
      </c>
      <c r="V196" s="157">
        <f>ROUND(E196*U196,2)</f>
        <v>3.37</v>
      </c>
      <c r="W196" s="157"/>
      <c r="X196" s="157" t="s">
        <v>178</v>
      </c>
      <c r="Y196" s="157" t="s">
        <v>150</v>
      </c>
      <c r="Z196" s="147"/>
      <c r="AA196" s="147"/>
      <c r="AB196" s="147"/>
      <c r="AC196" s="147"/>
      <c r="AD196" s="147"/>
      <c r="AE196" s="147"/>
      <c r="AF196" s="147"/>
      <c r="AG196" s="147" t="s">
        <v>179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66">
        <v>81</v>
      </c>
      <c r="B197" s="167" t="s">
        <v>688</v>
      </c>
      <c r="C197" s="182" t="s">
        <v>689</v>
      </c>
      <c r="D197" s="168" t="s">
        <v>196</v>
      </c>
      <c r="E197" s="169">
        <v>129.6</v>
      </c>
      <c r="F197" s="170"/>
      <c r="G197" s="171">
        <f>ROUND(E197*F197,2)</f>
        <v>0</v>
      </c>
      <c r="H197" s="170"/>
      <c r="I197" s="171">
        <f>ROUND(E197*H197,2)</f>
        <v>0</v>
      </c>
      <c r="J197" s="170"/>
      <c r="K197" s="171">
        <f>ROUND(E197*J197,2)</f>
        <v>0</v>
      </c>
      <c r="L197" s="171">
        <v>21</v>
      </c>
      <c r="M197" s="171">
        <f>G197*(1+L197/100)</f>
        <v>0</v>
      </c>
      <c r="N197" s="169">
        <v>5.0000000000000002E-5</v>
      </c>
      <c r="O197" s="169">
        <f>ROUND(E197*N197,2)</f>
        <v>0.01</v>
      </c>
      <c r="P197" s="169">
        <v>0</v>
      </c>
      <c r="Q197" s="169">
        <f>ROUND(E197*P197,2)</f>
        <v>0</v>
      </c>
      <c r="R197" s="171"/>
      <c r="S197" s="171" t="s">
        <v>147</v>
      </c>
      <c r="T197" s="172" t="s">
        <v>147</v>
      </c>
      <c r="U197" s="157">
        <v>3.4000000000000002E-2</v>
      </c>
      <c r="V197" s="157">
        <f>ROUND(E197*U197,2)</f>
        <v>4.41</v>
      </c>
      <c r="W197" s="157"/>
      <c r="X197" s="157" t="s">
        <v>178</v>
      </c>
      <c r="Y197" s="157" t="s">
        <v>150</v>
      </c>
      <c r="Z197" s="147"/>
      <c r="AA197" s="147"/>
      <c r="AB197" s="147"/>
      <c r="AC197" s="147"/>
      <c r="AD197" s="147"/>
      <c r="AE197" s="147"/>
      <c r="AF197" s="147"/>
      <c r="AG197" s="147" t="s">
        <v>179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2" x14ac:dyDescent="0.2">
      <c r="A198" s="154"/>
      <c r="B198" s="155"/>
      <c r="C198" s="256" t="s">
        <v>690</v>
      </c>
      <c r="D198" s="257"/>
      <c r="E198" s="257"/>
      <c r="F198" s="257"/>
      <c r="G198" s="2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295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73">
        <v>82</v>
      </c>
      <c r="B199" s="174" t="s">
        <v>691</v>
      </c>
      <c r="C199" s="181" t="s">
        <v>692</v>
      </c>
      <c r="D199" s="175" t="s">
        <v>206</v>
      </c>
      <c r="E199" s="176">
        <v>1</v>
      </c>
      <c r="F199" s="177"/>
      <c r="G199" s="178">
        <f>ROUND(E199*F199,2)</f>
        <v>0</v>
      </c>
      <c r="H199" s="177"/>
      <c r="I199" s="178">
        <f>ROUND(E199*H199,2)</f>
        <v>0</v>
      </c>
      <c r="J199" s="177"/>
      <c r="K199" s="178">
        <f>ROUND(E199*J199,2)</f>
        <v>0</v>
      </c>
      <c r="L199" s="178">
        <v>21</v>
      </c>
      <c r="M199" s="178">
        <f>G199*(1+L199/100)</f>
        <v>0</v>
      </c>
      <c r="N199" s="176">
        <v>1.1E-4</v>
      </c>
      <c r="O199" s="176">
        <f>ROUND(E199*N199,2)</f>
        <v>0</v>
      </c>
      <c r="P199" s="176">
        <v>0</v>
      </c>
      <c r="Q199" s="176">
        <f>ROUND(E199*P199,2)</f>
        <v>0</v>
      </c>
      <c r="R199" s="178"/>
      <c r="S199" s="178" t="s">
        <v>147</v>
      </c>
      <c r="T199" s="179" t="s">
        <v>147</v>
      </c>
      <c r="U199" s="157">
        <v>0.70799999999999996</v>
      </c>
      <c r="V199" s="157">
        <f>ROUND(E199*U199,2)</f>
        <v>0.71</v>
      </c>
      <c r="W199" s="157"/>
      <c r="X199" s="157" t="s">
        <v>178</v>
      </c>
      <c r="Y199" s="157" t="s">
        <v>150</v>
      </c>
      <c r="Z199" s="147"/>
      <c r="AA199" s="147"/>
      <c r="AB199" s="147"/>
      <c r="AC199" s="147"/>
      <c r="AD199" s="147"/>
      <c r="AE199" s="147"/>
      <c r="AF199" s="147"/>
      <c r="AG199" s="147" t="s">
        <v>179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66">
        <v>83</v>
      </c>
      <c r="B200" s="167" t="s">
        <v>693</v>
      </c>
      <c r="C200" s="182" t="s">
        <v>694</v>
      </c>
      <c r="D200" s="168" t="s">
        <v>206</v>
      </c>
      <c r="E200" s="169">
        <v>1.03</v>
      </c>
      <c r="F200" s="170"/>
      <c r="G200" s="171">
        <f>ROUND(E200*F200,2)</f>
        <v>0</v>
      </c>
      <c r="H200" s="170"/>
      <c r="I200" s="171">
        <f>ROUND(E200*H200,2)</f>
        <v>0</v>
      </c>
      <c r="J200" s="170"/>
      <c r="K200" s="171">
        <f>ROUND(E200*J200,2)</f>
        <v>0</v>
      </c>
      <c r="L200" s="171">
        <v>21</v>
      </c>
      <c r="M200" s="171">
        <f>G200*(1+L200/100)</f>
        <v>0</v>
      </c>
      <c r="N200" s="169">
        <v>3.7499999999999999E-2</v>
      </c>
      <c r="O200" s="169">
        <f>ROUND(E200*N200,2)</f>
        <v>0.04</v>
      </c>
      <c r="P200" s="169">
        <v>0</v>
      </c>
      <c r="Q200" s="169">
        <f>ROUND(E200*P200,2)</f>
        <v>0</v>
      </c>
      <c r="R200" s="171" t="s">
        <v>207</v>
      </c>
      <c r="S200" s="171" t="s">
        <v>147</v>
      </c>
      <c r="T200" s="172" t="s">
        <v>147</v>
      </c>
      <c r="U200" s="157">
        <v>0</v>
      </c>
      <c r="V200" s="157">
        <f>ROUND(E200*U200,2)</f>
        <v>0</v>
      </c>
      <c r="W200" s="157"/>
      <c r="X200" s="157" t="s">
        <v>208</v>
      </c>
      <c r="Y200" s="157" t="s">
        <v>150</v>
      </c>
      <c r="Z200" s="147"/>
      <c r="AA200" s="147"/>
      <c r="AB200" s="147"/>
      <c r="AC200" s="147"/>
      <c r="AD200" s="147"/>
      <c r="AE200" s="147"/>
      <c r="AF200" s="147"/>
      <c r="AG200" s="147" t="s">
        <v>209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2" x14ac:dyDescent="0.2">
      <c r="A201" s="154"/>
      <c r="B201" s="155"/>
      <c r="C201" s="256" t="s">
        <v>695</v>
      </c>
      <c r="D201" s="257"/>
      <c r="E201" s="257"/>
      <c r="F201" s="257"/>
      <c r="G201" s="2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295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2" x14ac:dyDescent="0.2">
      <c r="A202" s="154"/>
      <c r="B202" s="155"/>
      <c r="C202" s="189" t="s">
        <v>602</v>
      </c>
      <c r="D202" s="186"/>
      <c r="E202" s="187">
        <v>1.03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183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66">
        <v>84</v>
      </c>
      <c r="B203" s="167" t="s">
        <v>696</v>
      </c>
      <c r="C203" s="182" t="s">
        <v>697</v>
      </c>
      <c r="D203" s="168" t="s">
        <v>206</v>
      </c>
      <c r="E203" s="169">
        <v>1</v>
      </c>
      <c r="F203" s="170"/>
      <c r="G203" s="171">
        <f>ROUND(E203*F203,2)</f>
        <v>0</v>
      </c>
      <c r="H203" s="170"/>
      <c r="I203" s="171">
        <f>ROUND(E203*H203,2)</f>
        <v>0</v>
      </c>
      <c r="J203" s="170"/>
      <c r="K203" s="171">
        <f>ROUND(E203*J203,2)</f>
        <v>0</v>
      </c>
      <c r="L203" s="171">
        <v>21</v>
      </c>
      <c r="M203" s="171">
        <f>G203*(1+L203/100)</f>
        <v>0</v>
      </c>
      <c r="N203" s="169">
        <v>2.4E-2</v>
      </c>
      <c r="O203" s="169">
        <f>ROUND(E203*N203,2)</f>
        <v>0.02</v>
      </c>
      <c r="P203" s="169">
        <v>0</v>
      </c>
      <c r="Q203" s="169">
        <f>ROUND(E203*P203,2)</f>
        <v>0</v>
      </c>
      <c r="R203" s="171" t="s">
        <v>207</v>
      </c>
      <c r="S203" s="171" t="s">
        <v>147</v>
      </c>
      <c r="T203" s="172" t="s">
        <v>147</v>
      </c>
      <c r="U203" s="157">
        <v>0</v>
      </c>
      <c r="V203" s="157">
        <f>ROUND(E203*U203,2)</f>
        <v>0</v>
      </c>
      <c r="W203" s="157"/>
      <c r="X203" s="157" t="s">
        <v>208</v>
      </c>
      <c r="Y203" s="157" t="s">
        <v>150</v>
      </c>
      <c r="Z203" s="147"/>
      <c r="AA203" s="147"/>
      <c r="AB203" s="147"/>
      <c r="AC203" s="147"/>
      <c r="AD203" s="147"/>
      <c r="AE203" s="147"/>
      <c r="AF203" s="147"/>
      <c r="AG203" s="147" t="s">
        <v>209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2" x14ac:dyDescent="0.2">
      <c r="A204" s="154"/>
      <c r="B204" s="155"/>
      <c r="C204" s="256" t="s">
        <v>698</v>
      </c>
      <c r="D204" s="257"/>
      <c r="E204" s="257"/>
      <c r="F204" s="257"/>
      <c r="G204" s="2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295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66">
        <v>85</v>
      </c>
      <c r="B205" s="167" t="s">
        <v>699</v>
      </c>
      <c r="C205" s="182" t="s">
        <v>700</v>
      </c>
      <c r="D205" s="168" t="s">
        <v>214</v>
      </c>
      <c r="E205" s="169">
        <v>1.1000000000000001</v>
      </c>
      <c r="F205" s="170"/>
      <c r="G205" s="171">
        <f>ROUND(E205*F205,2)</f>
        <v>0</v>
      </c>
      <c r="H205" s="170"/>
      <c r="I205" s="171">
        <f>ROUND(E205*H205,2)</f>
        <v>0</v>
      </c>
      <c r="J205" s="170"/>
      <c r="K205" s="171">
        <f>ROUND(E205*J205,2)</f>
        <v>0</v>
      </c>
      <c r="L205" s="171">
        <v>21</v>
      </c>
      <c r="M205" s="171">
        <f>G205*(1+L205/100)</f>
        <v>0</v>
      </c>
      <c r="N205" s="169">
        <v>2.5</v>
      </c>
      <c r="O205" s="169">
        <f>ROUND(E205*N205,2)</f>
        <v>2.75</v>
      </c>
      <c r="P205" s="169">
        <v>0</v>
      </c>
      <c r="Q205" s="169">
        <f>ROUND(E205*P205,2)</f>
        <v>0</v>
      </c>
      <c r="R205" s="171"/>
      <c r="S205" s="171" t="s">
        <v>147</v>
      </c>
      <c r="T205" s="172" t="s">
        <v>147</v>
      </c>
      <c r="U205" s="157">
        <v>1.1919999999999999</v>
      </c>
      <c r="V205" s="157">
        <f>ROUND(E205*U205,2)</f>
        <v>1.31</v>
      </c>
      <c r="W205" s="157"/>
      <c r="X205" s="157" t="s">
        <v>178</v>
      </c>
      <c r="Y205" s="157" t="s">
        <v>150</v>
      </c>
      <c r="Z205" s="147"/>
      <c r="AA205" s="147"/>
      <c r="AB205" s="147"/>
      <c r="AC205" s="147"/>
      <c r="AD205" s="147"/>
      <c r="AE205" s="147"/>
      <c r="AF205" s="147"/>
      <c r="AG205" s="147" t="s">
        <v>179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2" x14ac:dyDescent="0.2">
      <c r="A206" s="154"/>
      <c r="B206" s="155"/>
      <c r="C206" s="189" t="s">
        <v>701</v>
      </c>
      <c r="D206" s="186"/>
      <c r="E206" s="187">
        <v>1.1000000000000001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183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73">
        <v>86</v>
      </c>
      <c r="B207" s="174" t="s">
        <v>702</v>
      </c>
      <c r="C207" s="181" t="s">
        <v>703</v>
      </c>
      <c r="D207" s="175" t="s">
        <v>423</v>
      </c>
      <c r="E207" s="176">
        <v>5</v>
      </c>
      <c r="F207" s="177"/>
      <c r="G207" s="178">
        <f>ROUND(E207*F207,2)</f>
        <v>0</v>
      </c>
      <c r="H207" s="177"/>
      <c r="I207" s="178">
        <f>ROUND(E207*H207,2)</f>
        <v>0</v>
      </c>
      <c r="J207" s="177"/>
      <c r="K207" s="178">
        <f>ROUND(E207*J207,2)</f>
        <v>0</v>
      </c>
      <c r="L207" s="178">
        <v>21</v>
      </c>
      <c r="M207" s="178">
        <f>G207*(1+L207/100)</f>
        <v>0</v>
      </c>
      <c r="N207" s="176">
        <v>0</v>
      </c>
      <c r="O207" s="176">
        <f>ROUND(E207*N207,2)</f>
        <v>0</v>
      </c>
      <c r="P207" s="176">
        <v>0</v>
      </c>
      <c r="Q207" s="176">
        <f>ROUND(E207*P207,2)</f>
        <v>0</v>
      </c>
      <c r="R207" s="178"/>
      <c r="S207" s="178" t="s">
        <v>293</v>
      </c>
      <c r="T207" s="179" t="s">
        <v>148</v>
      </c>
      <c r="U207" s="157">
        <v>0</v>
      </c>
      <c r="V207" s="157">
        <f>ROUND(E207*U207,2)</f>
        <v>0</v>
      </c>
      <c r="W207" s="157"/>
      <c r="X207" s="157" t="s">
        <v>178</v>
      </c>
      <c r="Y207" s="157" t="s">
        <v>150</v>
      </c>
      <c r="Z207" s="147"/>
      <c r="AA207" s="147"/>
      <c r="AB207" s="147"/>
      <c r="AC207" s="147"/>
      <c r="AD207" s="147"/>
      <c r="AE207" s="147"/>
      <c r="AF207" s="147"/>
      <c r="AG207" s="147" t="s">
        <v>179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66">
        <v>87</v>
      </c>
      <c r="B208" s="167" t="s">
        <v>704</v>
      </c>
      <c r="C208" s="182" t="s">
        <v>705</v>
      </c>
      <c r="D208" s="168" t="s">
        <v>196</v>
      </c>
      <c r="E208" s="169">
        <v>179</v>
      </c>
      <c r="F208" s="170"/>
      <c r="G208" s="171">
        <f>ROUND(E208*F208,2)</f>
        <v>0</v>
      </c>
      <c r="H208" s="170"/>
      <c r="I208" s="171">
        <f>ROUND(E208*H208,2)</f>
        <v>0</v>
      </c>
      <c r="J208" s="170"/>
      <c r="K208" s="171">
        <f>ROUND(E208*J208,2)</f>
        <v>0</v>
      </c>
      <c r="L208" s="171">
        <v>21</v>
      </c>
      <c r="M208" s="171">
        <f>G208*(1+L208/100)</f>
        <v>0</v>
      </c>
      <c r="N208" s="169">
        <v>0</v>
      </c>
      <c r="O208" s="169">
        <f>ROUND(E208*N208,2)</f>
        <v>0</v>
      </c>
      <c r="P208" s="169">
        <v>0</v>
      </c>
      <c r="Q208" s="169">
        <f>ROUND(E208*P208,2)</f>
        <v>0</v>
      </c>
      <c r="R208" s="171"/>
      <c r="S208" s="171" t="s">
        <v>147</v>
      </c>
      <c r="T208" s="172" t="s">
        <v>147</v>
      </c>
      <c r="U208" s="157">
        <v>4.3999999999999997E-2</v>
      </c>
      <c r="V208" s="157">
        <f>ROUND(E208*U208,2)</f>
        <v>7.88</v>
      </c>
      <c r="W208" s="157"/>
      <c r="X208" s="157" t="s">
        <v>178</v>
      </c>
      <c r="Y208" s="157" t="s">
        <v>150</v>
      </c>
      <c r="Z208" s="147"/>
      <c r="AA208" s="147"/>
      <c r="AB208" s="147"/>
      <c r="AC208" s="147"/>
      <c r="AD208" s="147"/>
      <c r="AE208" s="147"/>
      <c r="AF208" s="147"/>
      <c r="AG208" s="147" t="s">
        <v>179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2" x14ac:dyDescent="0.2">
      <c r="A209" s="154"/>
      <c r="B209" s="155"/>
      <c r="C209" s="189" t="s">
        <v>706</v>
      </c>
      <c r="D209" s="186"/>
      <c r="E209" s="187">
        <v>179</v>
      </c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183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66">
        <v>88</v>
      </c>
      <c r="B210" s="167" t="s">
        <v>707</v>
      </c>
      <c r="C210" s="182" t="s">
        <v>708</v>
      </c>
      <c r="D210" s="168" t="s">
        <v>196</v>
      </c>
      <c r="E210" s="169">
        <v>80.599999999999994</v>
      </c>
      <c r="F210" s="170"/>
      <c r="G210" s="171">
        <f>ROUND(E210*F210,2)</f>
        <v>0</v>
      </c>
      <c r="H210" s="170"/>
      <c r="I210" s="171">
        <f>ROUND(E210*H210,2)</f>
        <v>0</v>
      </c>
      <c r="J210" s="170"/>
      <c r="K210" s="171">
        <f>ROUND(E210*J210,2)</f>
        <v>0</v>
      </c>
      <c r="L210" s="171">
        <v>21</v>
      </c>
      <c r="M210" s="171">
        <f>G210*(1+L210/100)</f>
        <v>0</v>
      </c>
      <c r="N210" s="169">
        <v>0</v>
      </c>
      <c r="O210" s="169">
        <f>ROUND(E210*N210,2)</f>
        <v>0</v>
      </c>
      <c r="P210" s="169">
        <v>0</v>
      </c>
      <c r="Q210" s="169">
        <f>ROUND(E210*P210,2)</f>
        <v>0</v>
      </c>
      <c r="R210" s="171"/>
      <c r="S210" s="171" t="s">
        <v>147</v>
      </c>
      <c r="T210" s="172" t="s">
        <v>147</v>
      </c>
      <c r="U210" s="157">
        <v>4.3999999999999997E-2</v>
      </c>
      <c r="V210" s="157">
        <f>ROUND(E210*U210,2)</f>
        <v>3.55</v>
      </c>
      <c r="W210" s="157"/>
      <c r="X210" s="157" t="s">
        <v>178</v>
      </c>
      <c r="Y210" s="157" t="s">
        <v>150</v>
      </c>
      <c r="Z210" s="147"/>
      <c r="AA210" s="147"/>
      <c r="AB210" s="147"/>
      <c r="AC210" s="147"/>
      <c r="AD210" s="147"/>
      <c r="AE210" s="147"/>
      <c r="AF210" s="147"/>
      <c r="AG210" s="147" t="s">
        <v>179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2" x14ac:dyDescent="0.2">
      <c r="A211" s="154"/>
      <c r="B211" s="155"/>
      <c r="C211" s="189" t="s">
        <v>709</v>
      </c>
      <c r="D211" s="186"/>
      <c r="E211" s="187">
        <v>80.599999999999994</v>
      </c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183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66">
        <v>89</v>
      </c>
      <c r="B212" s="167" t="s">
        <v>710</v>
      </c>
      <c r="C212" s="182" t="s">
        <v>711</v>
      </c>
      <c r="D212" s="168" t="s">
        <v>196</v>
      </c>
      <c r="E212" s="169">
        <v>259.60000000000002</v>
      </c>
      <c r="F212" s="170"/>
      <c r="G212" s="171">
        <f>ROUND(E212*F212,2)</f>
        <v>0</v>
      </c>
      <c r="H212" s="170"/>
      <c r="I212" s="171">
        <f>ROUND(E212*H212,2)</f>
        <v>0</v>
      </c>
      <c r="J212" s="170"/>
      <c r="K212" s="171">
        <f>ROUND(E212*J212,2)</f>
        <v>0</v>
      </c>
      <c r="L212" s="171">
        <v>21</v>
      </c>
      <c r="M212" s="171">
        <f>G212*(1+L212/100)</f>
        <v>0</v>
      </c>
      <c r="N212" s="169">
        <v>0</v>
      </c>
      <c r="O212" s="169">
        <f>ROUND(E212*N212,2)</f>
        <v>0</v>
      </c>
      <c r="P212" s="169">
        <v>0</v>
      </c>
      <c r="Q212" s="169">
        <f>ROUND(E212*P212,2)</f>
        <v>0</v>
      </c>
      <c r="R212" s="171"/>
      <c r="S212" s="171" t="s">
        <v>147</v>
      </c>
      <c r="T212" s="172" t="s">
        <v>147</v>
      </c>
      <c r="U212" s="157">
        <v>0.21</v>
      </c>
      <c r="V212" s="157">
        <f>ROUND(E212*U212,2)</f>
        <v>54.52</v>
      </c>
      <c r="W212" s="157"/>
      <c r="X212" s="157" t="s">
        <v>178</v>
      </c>
      <c r="Y212" s="157" t="s">
        <v>150</v>
      </c>
      <c r="Z212" s="147"/>
      <c r="AA212" s="147"/>
      <c r="AB212" s="147"/>
      <c r="AC212" s="147"/>
      <c r="AD212" s="147"/>
      <c r="AE212" s="147"/>
      <c r="AF212" s="147"/>
      <c r="AG212" s="147" t="s">
        <v>179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2" x14ac:dyDescent="0.2">
      <c r="A213" s="154"/>
      <c r="B213" s="155"/>
      <c r="C213" s="189" t="s">
        <v>712</v>
      </c>
      <c r="D213" s="186"/>
      <c r="E213" s="187">
        <v>259.60000000000002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183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73">
        <v>90</v>
      </c>
      <c r="B214" s="174" t="s">
        <v>713</v>
      </c>
      <c r="C214" s="181" t="s">
        <v>714</v>
      </c>
      <c r="D214" s="175" t="s">
        <v>196</v>
      </c>
      <c r="E214" s="176">
        <v>85.7</v>
      </c>
      <c r="F214" s="177"/>
      <c r="G214" s="178">
        <f>ROUND(E214*F214,2)</f>
        <v>0</v>
      </c>
      <c r="H214" s="177"/>
      <c r="I214" s="178">
        <f>ROUND(E214*H214,2)</f>
        <v>0</v>
      </c>
      <c r="J214" s="177"/>
      <c r="K214" s="178">
        <f>ROUND(E214*J214,2)</f>
        <v>0</v>
      </c>
      <c r="L214" s="178">
        <v>21</v>
      </c>
      <c r="M214" s="178">
        <f>G214*(1+L214/100)</f>
        <v>0</v>
      </c>
      <c r="N214" s="176">
        <v>0</v>
      </c>
      <c r="O214" s="176">
        <f>ROUND(E214*N214,2)</f>
        <v>0</v>
      </c>
      <c r="P214" s="176">
        <v>0.04</v>
      </c>
      <c r="Q214" s="176">
        <f>ROUND(E214*P214,2)</f>
        <v>3.43</v>
      </c>
      <c r="R214" s="178"/>
      <c r="S214" s="178" t="s">
        <v>147</v>
      </c>
      <c r="T214" s="179" t="s">
        <v>147</v>
      </c>
      <c r="U214" s="157">
        <v>0.25</v>
      </c>
      <c r="V214" s="157">
        <f>ROUND(E214*U214,2)</f>
        <v>21.43</v>
      </c>
      <c r="W214" s="157"/>
      <c r="X214" s="157" t="s">
        <v>178</v>
      </c>
      <c r="Y214" s="157" t="s">
        <v>150</v>
      </c>
      <c r="Z214" s="147"/>
      <c r="AA214" s="147"/>
      <c r="AB214" s="147"/>
      <c r="AC214" s="147"/>
      <c r="AD214" s="147"/>
      <c r="AE214" s="147"/>
      <c r="AF214" s="147"/>
      <c r="AG214" s="147" t="s">
        <v>179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x14ac:dyDescent="0.2">
      <c r="A215" s="159" t="s">
        <v>142</v>
      </c>
      <c r="B215" s="160" t="s">
        <v>109</v>
      </c>
      <c r="C215" s="180" t="s">
        <v>110</v>
      </c>
      <c r="D215" s="161"/>
      <c r="E215" s="162"/>
      <c r="F215" s="163"/>
      <c r="G215" s="163">
        <f>SUMIF(AG216:AG216,"&lt;&gt;NOR",G216:G216)</f>
        <v>0</v>
      </c>
      <c r="H215" s="163"/>
      <c r="I215" s="163">
        <f>SUM(I216:I216)</f>
        <v>0</v>
      </c>
      <c r="J215" s="163"/>
      <c r="K215" s="163">
        <f>SUM(K216:K216)</f>
        <v>0</v>
      </c>
      <c r="L215" s="163"/>
      <c r="M215" s="163">
        <f>SUM(M216:M216)</f>
        <v>0</v>
      </c>
      <c r="N215" s="162"/>
      <c r="O215" s="162">
        <f>SUM(O216:O216)</f>
        <v>0</v>
      </c>
      <c r="P215" s="162"/>
      <c r="Q215" s="162">
        <f>SUM(Q216:Q216)</f>
        <v>0</v>
      </c>
      <c r="R215" s="163"/>
      <c r="S215" s="163"/>
      <c r="T215" s="164"/>
      <c r="U215" s="158"/>
      <c r="V215" s="158">
        <f>SUM(V216:V216)</f>
        <v>4.26</v>
      </c>
      <c r="W215" s="158"/>
      <c r="X215" s="158"/>
      <c r="Y215" s="158"/>
      <c r="AG215" t="s">
        <v>143</v>
      </c>
    </row>
    <row r="216" spans="1:60" outlineLevel="1" x14ac:dyDescent="0.2">
      <c r="A216" s="166">
        <v>91</v>
      </c>
      <c r="B216" s="167" t="s">
        <v>715</v>
      </c>
      <c r="C216" s="182" t="s">
        <v>716</v>
      </c>
      <c r="D216" s="168" t="s">
        <v>378</v>
      </c>
      <c r="E216" s="169">
        <v>40.73921</v>
      </c>
      <c r="F216" s="170"/>
      <c r="G216" s="171">
        <f>ROUND(E216*F216,2)</f>
        <v>0</v>
      </c>
      <c r="H216" s="170"/>
      <c r="I216" s="171">
        <f>ROUND(E216*H216,2)</f>
        <v>0</v>
      </c>
      <c r="J216" s="170"/>
      <c r="K216" s="171">
        <f>ROUND(E216*J216,2)</f>
        <v>0</v>
      </c>
      <c r="L216" s="171">
        <v>21</v>
      </c>
      <c r="M216" s="171">
        <f>G216*(1+L216/100)</f>
        <v>0</v>
      </c>
      <c r="N216" s="169">
        <v>0</v>
      </c>
      <c r="O216" s="169">
        <f>ROUND(E216*N216,2)</f>
        <v>0</v>
      </c>
      <c r="P216" s="169">
        <v>0</v>
      </c>
      <c r="Q216" s="169">
        <f>ROUND(E216*P216,2)</f>
        <v>0</v>
      </c>
      <c r="R216" s="171"/>
      <c r="S216" s="171" t="s">
        <v>147</v>
      </c>
      <c r="T216" s="172" t="s">
        <v>147</v>
      </c>
      <c r="U216" s="157">
        <v>0.1045</v>
      </c>
      <c r="V216" s="157">
        <f>ROUND(E216*U216,2)</f>
        <v>4.26</v>
      </c>
      <c r="W216" s="157"/>
      <c r="X216" s="157" t="s">
        <v>178</v>
      </c>
      <c r="Y216" s="157" t="s">
        <v>150</v>
      </c>
      <c r="Z216" s="147"/>
      <c r="AA216" s="147"/>
      <c r="AB216" s="147"/>
      <c r="AC216" s="147"/>
      <c r="AD216" s="147"/>
      <c r="AE216" s="147"/>
      <c r="AF216" s="147"/>
      <c r="AG216" s="147" t="s">
        <v>179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x14ac:dyDescent="0.2">
      <c r="A217" s="3"/>
      <c r="B217" s="4"/>
      <c r="C217" s="183"/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AE217">
        <v>15</v>
      </c>
      <c r="AF217">
        <v>21</v>
      </c>
      <c r="AG217" t="s">
        <v>128</v>
      </c>
    </row>
    <row r="218" spans="1:60" x14ac:dyDescent="0.2">
      <c r="A218" s="150"/>
      <c r="B218" s="151" t="s">
        <v>29</v>
      </c>
      <c r="C218" s="184"/>
      <c r="D218" s="152"/>
      <c r="E218" s="153"/>
      <c r="F218" s="153"/>
      <c r="G218" s="165">
        <f>G8+G24+G49+G54+G73+G79+G90+G94+G215</f>
        <v>0</v>
      </c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AE218">
        <f>SUMIF(L7:L216,AE217,G7:G216)</f>
        <v>0</v>
      </c>
      <c r="AF218">
        <f>SUMIF(L7:L216,AF217,G7:G216)</f>
        <v>0</v>
      </c>
      <c r="AG218" t="s">
        <v>171</v>
      </c>
    </row>
    <row r="219" spans="1:60" x14ac:dyDescent="0.2">
      <c r="C219" s="185"/>
      <c r="D219" s="10"/>
      <c r="AG219" t="s">
        <v>172</v>
      </c>
    </row>
    <row r="220" spans="1:60" x14ac:dyDescent="0.2">
      <c r="D220" s="10"/>
    </row>
    <row r="221" spans="1:60" x14ac:dyDescent="0.2">
      <c r="D221" s="10"/>
    </row>
    <row r="222" spans="1:60" x14ac:dyDescent="0.2">
      <c r="D222" s="10"/>
    </row>
    <row r="223" spans="1:60" x14ac:dyDescent="0.2">
      <c r="D223" s="10"/>
    </row>
    <row r="224" spans="1:60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jyLzmlrjKehqYrxWZqkevQB1+jvYJ5VcsUPCm51FyOgFXiJs/cLJ1OoWhmvUzsKGvkgIhEq2oQdovIZlUSpeQ==" saltValue="ahzo96DC8ObMpMde8pGSEQ==" spinCount="100000" sheet="1" formatRows="0"/>
  <mergeCells count="47">
    <mergeCell ref="C190:G190"/>
    <mergeCell ref="C194:G194"/>
    <mergeCell ref="C198:G198"/>
    <mergeCell ref="C201:G201"/>
    <mergeCell ref="C204:G204"/>
    <mergeCell ref="C187:G187"/>
    <mergeCell ref="C158:G158"/>
    <mergeCell ref="C159:G159"/>
    <mergeCell ref="C160:G160"/>
    <mergeCell ref="C161:G161"/>
    <mergeCell ref="C163:G163"/>
    <mergeCell ref="C168:G168"/>
    <mergeCell ref="C172:G172"/>
    <mergeCell ref="C176:G176"/>
    <mergeCell ref="C180:G180"/>
    <mergeCell ref="C183:G183"/>
    <mergeCell ref="C185:G185"/>
    <mergeCell ref="C157:G157"/>
    <mergeCell ref="C124:G124"/>
    <mergeCell ref="C128:G128"/>
    <mergeCell ref="C131:G131"/>
    <mergeCell ref="C133:G133"/>
    <mergeCell ref="C136:G136"/>
    <mergeCell ref="C139:G139"/>
    <mergeCell ref="C143:G143"/>
    <mergeCell ref="C147:G147"/>
    <mergeCell ref="C153:G153"/>
    <mergeCell ref="C155:G155"/>
    <mergeCell ref="C156:G156"/>
    <mergeCell ref="C122:G122"/>
    <mergeCell ref="C68:G68"/>
    <mergeCell ref="C69:G69"/>
    <mergeCell ref="C70:G70"/>
    <mergeCell ref="C71:G71"/>
    <mergeCell ref="C81:G81"/>
    <mergeCell ref="C98:G98"/>
    <mergeCell ref="C102:G102"/>
    <mergeCell ref="C107:G107"/>
    <mergeCell ref="C111:G111"/>
    <mergeCell ref="C115:G115"/>
    <mergeCell ref="C119:G119"/>
    <mergeCell ref="C41:G41"/>
    <mergeCell ref="A1:G1"/>
    <mergeCell ref="C2:G2"/>
    <mergeCell ref="C3:G3"/>
    <mergeCell ref="C4:G4"/>
    <mergeCell ref="C37:G37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 1 Naklady</vt:lpstr>
      <vt:lpstr>SO 09 D.9 Pol</vt:lpstr>
      <vt:lpstr>SO 10 D.10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 1 Naklady'!Názvy_tisku</vt:lpstr>
      <vt:lpstr>'SO 09 D.9 Pol'!Názvy_tisku</vt:lpstr>
      <vt:lpstr>'SO 10 D.10 Pol'!Názvy_tisku</vt:lpstr>
      <vt:lpstr>oadresa</vt:lpstr>
      <vt:lpstr>Stavba!Objednatel</vt:lpstr>
      <vt:lpstr>Stavba!Objekt</vt:lpstr>
      <vt:lpstr>'0 1 Naklady'!Oblast_tisku</vt:lpstr>
      <vt:lpstr>'SO 09 D.9 Pol'!Oblast_tisku</vt:lpstr>
      <vt:lpstr>'SO 10 D.10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Rikan</dc:creator>
  <cp:lastModifiedBy>Nevoralová Jana, Ing.</cp:lastModifiedBy>
  <cp:lastPrinted>2019-03-19T12:27:02Z</cp:lastPrinted>
  <dcterms:created xsi:type="dcterms:W3CDTF">2009-04-08T07:15:50Z</dcterms:created>
  <dcterms:modified xsi:type="dcterms:W3CDTF">2023-11-07T09:51:13Z</dcterms:modified>
</cp:coreProperties>
</file>