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17\Václavské náměstí\Zadavaci_rizeni_2023\02_ZD\"/>
    </mc:Choice>
  </mc:AlternateContent>
  <workbookProtection workbookAlgorithmName="SHA-512" workbookHashValue="mcBIkZjYyutQmRL/qIWREJKFnLhAn+mgWmH0tANb9IfKUSvMo6JPXt7aemTIb60vj/6z3xWXQCNFdxXyeVwNGQ==" workbookSaltValue="Kn+dZbWqdv0cMm9ZoGcqOg==" workbookSpinCount="100000" lockStructure="1"/>
  <bookViews>
    <workbookView xWindow="-105" yWindow="-105" windowWidth="23250" windowHeight="12450" firstSheet="1" activeTab="3"/>
  </bookViews>
  <sheets>
    <sheet name="Pokyny pro vyplnění" sheetId="11" r:id="rId1"/>
    <sheet name="Stavba" sheetId="1" r:id="rId2"/>
    <sheet name="VzorPolozky" sheetId="10" state="hidden" r:id="rId3"/>
    <sheet name="0 1 Naklady" sheetId="12" r:id="rId4"/>
    <sheet name="SO 01 D.1_1 Pol" sheetId="13" r:id="rId5"/>
    <sheet name="SO 01 D.1 Pol" sheetId="14" r:id="rId6"/>
    <sheet name="SO 02 D.2 Pol" sheetId="15" r:id="rId7"/>
    <sheet name="SO 03 D.3 Pol" sheetId="16" r:id="rId8"/>
    <sheet name="SO 04 D.4.1 Pol" sheetId="17" r:id="rId9"/>
    <sheet name="SO 04 D.4.2 Pol" sheetId="18" r:id="rId10"/>
    <sheet name="SO 11 D.11 Pol" sheetId="19" r:id="rId11"/>
  </sheets>
  <externalReferences>
    <externalReference r:id="rId12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 1 Naklady'!$1:$7</definedName>
    <definedName name="_xlnm.Print_Titles" localSheetId="5">'SO 01 D.1 Pol'!$1:$7</definedName>
    <definedName name="_xlnm.Print_Titles" localSheetId="4">'SO 01 D.1_1 Pol'!$1:$7</definedName>
    <definedName name="_xlnm.Print_Titles" localSheetId="6">'SO 02 D.2 Pol'!$1:$7</definedName>
    <definedName name="_xlnm.Print_Titles" localSheetId="7">'SO 03 D.3 Pol'!$1:$7</definedName>
    <definedName name="_xlnm.Print_Titles" localSheetId="8">'SO 04 D.4.1 Pol'!$1:$7</definedName>
    <definedName name="_xlnm.Print_Titles" localSheetId="9">'SO 04 D.4.2 Pol'!$1:$7</definedName>
    <definedName name="_xlnm.Print_Titles" localSheetId="10">'SO 11 D.11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 1 Naklady'!$A$1:$Y$25</definedName>
    <definedName name="_xlnm.Print_Area" localSheetId="5">'SO 01 D.1 Pol'!$A$1:$Y$304</definedName>
    <definedName name="_xlnm.Print_Area" localSheetId="4">'SO 01 D.1_1 Pol'!$A$1:$Y$119</definedName>
    <definedName name="_xlnm.Print_Area" localSheetId="6">'SO 02 D.2 Pol'!$A$1:$Y$530</definedName>
    <definedName name="_xlnm.Print_Area" localSheetId="7">'SO 03 D.3 Pol'!$A$1:$Y$71</definedName>
    <definedName name="_xlnm.Print_Area" localSheetId="8">'SO 04 D.4.1 Pol'!$A$1:$Y$40</definedName>
    <definedName name="_xlnm.Print_Area" localSheetId="9">'SO 04 D.4.2 Pol'!$A$1:$Y$40</definedName>
    <definedName name="_xlnm.Print_Area" localSheetId="10">'SO 11 D.11 Pol'!$A$1:$Y$34</definedName>
    <definedName name="_xlnm.Print_Area" localSheetId="1">Stavba!$A$1:$J$103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2" i="1" l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4" i="1"/>
  <c r="I83" i="1"/>
  <c r="I82" i="1"/>
  <c r="I81" i="1"/>
  <c r="I77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4" i="1"/>
  <c r="F44" i="1"/>
  <c r="BA22" i="19"/>
  <c r="BA14" i="19"/>
  <c r="BA10" i="19"/>
  <c r="G9" i="19"/>
  <c r="I9" i="19"/>
  <c r="I8" i="19" s="1"/>
  <c r="K9" i="19"/>
  <c r="M9" i="19"/>
  <c r="O9" i="19"/>
  <c r="O8" i="19" s="1"/>
  <c r="Q9" i="19"/>
  <c r="Q8" i="19" s="1"/>
  <c r="V9" i="19"/>
  <c r="G11" i="19"/>
  <c r="M11" i="19" s="1"/>
  <c r="I11" i="19"/>
  <c r="K11" i="19"/>
  <c r="K8" i="19" s="1"/>
  <c r="O11" i="19"/>
  <c r="Q11" i="19"/>
  <c r="V11" i="19"/>
  <c r="G12" i="19"/>
  <c r="I12" i="19"/>
  <c r="K12" i="19"/>
  <c r="M12" i="19"/>
  <c r="O12" i="19"/>
  <c r="Q12" i="19"/>
  <c r="V12" i="19"/>
  <c r="G13" i="19"/>
  <c r="I13" i="19"/>
  <c r="K13" i="19"/>
  <c r="M13" i="19"/>
  <c r="O13" i="19"/>
  <c r="Q13" i="19"/>
  <c r="V13" i="19"/>
  <c r="V8" i="19" s="1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21" i="19"/>
  <c r="G20" i="19" s="1"/>
  <c r="I80" i="1" s="1"/>
  <c r="I21" i="19"/>
  <c r="I20" i="19" s="1"/>
  <c r="K21" i="19"/>
  <c r="O21" i="19"/>
  <c r="O20" i="19" s="1"/>
  <c r="Q21" i="19"/>
  <c r="V21" i="19"/>
  <c r="G23" i="19"/>
  <c r="M23" i="19" s="1"/>
  <c r="I23" i="19"/>
  <c r="K23" i="19"/>
  <c r="K20" i="19" s="1"/>
  <c r="O23" i="19"/>
  <c r="Q23" i="19"/>
  <c r="V23" i="19"/>
  <c r="G24" i="19"/>
  <c r="I24" i="19"/>
  <c r="K24" i="19"/>
  <c r="M24" i="19"/>
  <c r="O24" i="19"/>
  <c r="Q24" i="19"/>
  <c r="Q20" i="19" s="1"/>
  <c r="V24" i="19"/>
  <c r="G25" i="19"/>
  <c r="I25" i="19"/>
  <c r="K25" i="19"/>
  <c r="M25" i="19"/>
  <c r="O25" i="19"/>
  <c r="Q25" i="19"/>
  <c r="V25" i="19"/>
  <c r="V20" i="19" s="1"/>
  <c r="O28" i="19"/>
  <c r="Q28" i="19"/>
  <c r="G29" i="19"/>
  <c r="M29" i="19" s="1"/>
  <c r="I29" i="19"/>
  <c r="I28" i="19" s="1"/>
  <c r="K29" i="19"/>
  <c r="O29" i="19"/>
  <c r="Q29" i="19"/>
  <c r="V29" i="19"/>
  <c r="V28" i="19" s="1"/>
  <c r="G30" i="19"/>
  <c r="M30" i="19" s="1"/>
  <c r="I30" i="19"/>
  <c r="K30" i="19"/>
  <c r="K28" i="19" s="1"/>
  <c r="O30" i="19"/>
  <c r="Q30" i="19"/>
  <c r="V30" i="19"/>
  <c r="AE33" i="19"/>
  <c r="F53" i="1" s="1"/>
  <c r="G39" i="18"/>
  <c r="BA37" i="18"/>
  <c r="BA10" i="18"/>
  <c r="G8" i="18"/>
  <c r="I8" i="18"/>
  <c r="K8" i="18"/>
  <c r="M8" i="18"/>
  <c r="O8" i="18"/>
  <c r="G9" i="18"/>
  <c r="I9" i="18"/>
  <c r="K9" i="18"/>
  <c r="M9" i="18"/>
  <c r="O9" i="18"/>
  <c r="Q9" i="18"/>
  <c r="Q8" i="18" s="1"/>
  <c r="V9" i="18"/>
  <c r="V8" i="18" s="1"/>
  <c r="G12" i="18"/>
  <c r="I12" i="18"/>
  <c r="K12" i="18"/>
  <c r="M12" i="18"/>
  <c r="O12" i="18"/>
  <c r="Q12" i="18"/>
  <c r="V12" i="18"/>
  <c r="K15" i="18"/>
  <c r="O15" i="18"/>
  <c r="Q15" i="18"/>
  <c r="V15" i="18"/>
  <c r="G16" i="18"/>
  <c r="M16" i="18" s="1"/>
  <c r="M15" i="18" s="1"/>
  <c r="I16" i="18"/>
  <c r="I15" i="18" s="1"/>
  <c r="K16" i="18"/>
  <c r="O16" i="18"/>
  <c r="Q16" i="18"/>
  <c r="V16" i="18"/>
  <c r="G19" i="18"/>
  <c r="M19" i="18" s="1"/>
  <c r="I19" i="18"/>
  <c r="K19" i="18"/>
  <c r="O19" i="18"/>
  <c r="Q19" i="18"/>
  <c r="V19" i="18"/>
  <c r="G22" i="18"/>
  <c r="I22" i="18"/>
  <c r="K22" i="18"/>
  <c r="V22" i="18"/>
  <c r="G23" i="18"/>
  <c r="I23" i="18"/>
  <c r="K23" i="18"/>
  <c r="M23" i="18"/>
  <c r="M22" i="18" s="1"/>
  <c r="O23" i="18"/>
  <c r="O22" i="18" s="1"/>
  <c r="Q23" i="18"/>
  <c r="V23" i="18"/>
  <c r="G26" i="18"/>
  <c r="I26" i="18"/>
  <c r="K26" i="18"/>
  <c r="M26" i="18"/>
  <c r="O26" i="18"/>
  <c r="Q26" i="18"/>
  <c r="V26" i="18"/>
  <c r="G29" i="18"/>
  <c r="I29" i="18"/>
  <c r="K29" i="18"/>
  <c r="M29" i="18"/>
  <c r="O29" i="18"/>
  <c r="Q29" i="18"/>
  <c r="Q22" i="18" s="1"/>
  <c r="V29" i="18"/>
  <c r="I32" i="18"/>
  <c r="K32" i="18"/>
  <c r="M32" i="18"/>
  <c r="O32" i="18"/>
  <c r="Q32" i="18"/>
  <c r="V32" i="18"/>
  <c r="G33" i="18"/>
  <c r="G32" i="18" s="1"/>
  <c r="I33" i="18"/>
  <c r="K33" i="18"/>
  <c r="M33" i="18"/>
  <c r="O33" i="18"/>
  <c r="Q33" i="18"/>
  <c r="V33" i="18"/>
  <c r="G35" i="18"/>
  <c r="K35" i="18"/>
  <c r="O35" i="18"/>
  <c r="Q35" i="18"/>
  <c r="V35" i="18"/>
  <c r="G36" i="18"/>
  <c r="M36" i="18" s="1"/>
  <c r="M35" i="18" s="1"/>
  <c r="I36" i="18"/>
  <c r="I35" i="18" s="1"/>
  <c r="K36" i="18"/>
  <c r="O36" i="18"/>
  <c r="Q36" i="18"/>
  <c r="V36" i="18"/>
  <c r="AE39" i="18"/>
  <c r="G39" i="17"/>
  <c r="BA37" i="17"/>
  <c r="BA10" i="17"/>
  <c r="G8" i="17"/>
  <c r="G9" i="17"/>
  <c r="M9" i="17" s="1"/>
  <c r="M8" i="17" s="1"/>
  <c r="I9" i="17"/>
  <c r="I8" i="17" s="1"/>
  <c r="K9" i="17"/>
  <c r="K8" i="17" s="1"/>
  <c r="O9" i="17"/>
  <c r="O8" i="17" s="1"/>
  <c r="Q9" i="17"/>
  <c r="Q8" i="17" s="1"/>
  <c r="V9" i="17"/>
  <c r="G12" i="17"/>
  <c r="I12" i="17"/>
  <c r="K12" i="17"/>
  <c r="M12" i="17"/>
  <c r="O12" i="17"/>
  <c r="Q12" i="17"/>
  <c r="V12" i="17"/>
  <c r="V8" i="17" s="1"/>
  <c r="K15" i="17"/>
  <c r="G16" i="17"/>
  <c r="G15" i="17" s="1"/>
  <c r="I16" i="17"/>
  <c r="K16" i="17"/>
  <c r="M16" i="17"/>
  <c r="O16" i="17"/>
  <c r="O15" i="17" s="1"/>
  <c r="Q16" i="17"/>
  <c r="V16" i="17"/>
  <c r="V15" i="17" s="1"/>
  <c r="G19" i="17"/>
  <c r="M19" i="17" s="1"/>
  <c r="M15" i="17" s="1"/>
  <c r="I19" i="17"/>
  <c r="I15" i="17" s="1"/>
  <c r="K19" i="17"/>
  <c r="O19" i="17"/>
  <c r="Q19" i="17"/>
  <c r="Q15" i="17" s="1"/>
  <c r="V19" i="17"/>
  <c r="Q22" i="17"/>
  <c r="V22" i="17"/>
  <c r="G23" i="17"/>
  <c r="I23" i="17"/>
  <c r="I22" i="17" s="1"/>
  <c r="K23" i="17"/>
  <c r="M23" i="17"/>
  <c r="O23" i="17"/>
  <c r="Q23" i="17"/>
  <c r="V23" i="17"/>
  <c r="G26" i="17"/>
  <c r="G22" i="17" s="1"/>
  <c r="I26" i="17"/>
  <c r="K26" i="17"/>
  <c r="K22" i="17" s="1"/>
  <c r="O26" i="17"/>
  <c r="O22" i="17" s="1"/>
  <c r="Q26" i="17"/>
  <c r="V26" i="17"/>
  <c r="G29" i="17"/>
  <c r="I29" i="17"/>
  <c r="K29" i="17"/>
  <c r="M29" i="17"/>
  <c r="O29" i="17"/>
  <c r="Q29" i="17"/>
  <c r="V29" i="17"/>
  <c r="G32" i="17"/>
  <c r="I32" i="17"/>
  <c r="K32" i="17"/>
  <c r="O32" i="17"/>
  <c r="V32" i="17"/>
  <c r="G33" i="17"/>
  <c r="I33" i="17"/>
  <c r="K33" i="17"/>
  <c r="M33" i="17"/>
  <c r="M32" i="17" s="1"/>
  <c r="O33" i="17"/>
  <c r="Q33" i="17"/>
  <c r="Q32" i="17" s="1"/>
  <c r="V33" i="17"/>
  <c r="G35" i="17"/>
  <c r="K35" i="17"/>
  <c r="M35" i="17"/>
  <c r="O35" i="17"/>
  <c r="V35" i="17"/>
  <c r="G36" i="17"/>
  <c r="I36" i="17"/>
  <c r="I35" i="17" s="1"/>
  <c r="K36" i="17"/>
  <c r="M36" i="17"/>
  <c r="O36" i="17"/>
  <c r="Q36" i="17"/>
  <c r="Q35" i="17" s="1"/>
  <c r="V36" i="17"/>
  <c r="AE39" i="17"/>
  <c r="G70" i="16"/>
  <c r="G9" i="16"/>
  <c r="I9" i="16"/>
  <c r="I8" i="16" s="1"/>
  <c r="K9" i="16"/>
  <c r="M9" i="16"/>
  <c r="O9" i="16"/>
  <c r="O8" i="16" s="1"/>
  <c r="Q9" i="16"/>
  <c r="Q8" i="16" s="1"/>
  <c r="V9" i="16"/>
  <c r="G10" i="16"/>
  <c r="I10" i="16"/>
  <c r="K10" i="16"/>
  <c r="K8" i="16" s="1"/>
  <c r="M10" i="16"/>
  <c r="O10" i="16"/>
  <c r="Q10" i="16"/>
  <c r="V10" i="16"/>
  <c r="G11" i="16"/>
  <c r="I11" i="16"/>
  <c r="K11" i="16"/>
  <c r="M11" i="16"/>
  <c r="O11" i="16"/>
  <c r="Q11" i="16"/>
  <c r="V11" i="16"/>
  <c r="V8" i="16" s="1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G8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2" i="16"/>
  <c r="M22" i="16" s="1"/>
  <c r="I22" i="16"/>
  <c r="I21" i="16" s="1"/>
  <c r="K22" i="16"/>
  <c r="O22" i="16"/>
  <c r="O21" i="16" s="1"/>
  <c r="Q22" i="16"/>
  <c r="V22" i="16"/>
  <c r="V21" i="16" s="1"/>
  <c r="G23" i="16"/>
  <c r="M23" i="16" s="1"/>
  <c r="I23" i="16"/>
  <c r="K23" i="16"/>
  <c r="K21" i="16" s="1"/>
  <c r="O23" i="16"/>
  <c r="Q23" i="16"/>
  <c r="V23" i="16"/>
  <c r="G24" i="16"/>
  <c r="I24" i="16"/>
  <c r="K24" i="16"/>
  <c r="M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Q21" i="16" s="1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G21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I32" i="16"/>
  <c r="K32" i="16"/>
  <c r="M32" i="16"/>
  <c r="O32" i="16"/>
  <c r="Q32" i="16"/>
  <c r="V32" i="16"/>
  <c r="G33" i="16"/>
  <c r="I33" i="16"/>
  <c r="K33" i="16"/>
  <c r="M33" i="16"/>
  <c r="O33" i="16"/>
  <c r="Q33" i="16"/>
  <c r="V33" i="16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I36" i="16"/>
  <c r="K36" i="16"/>
  <c r="M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I40" i="16"/>
  <c r="K40" i="16"/>
  <c r="M40" i="16"/>
  <c r="O40" i="16"/>
  <c r="Q40" i="16"/>
  <c r="V40" i="16"/>
  <c r="G41" i="16"/>
  <c r="I41" i="16"/>
  <c r="K41" i="16"/>
  <c r="M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4" i="16"/>
  <c r="I44" i="16"/>
  <c r="K44" i="16"/>
  <c r="M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M48" i="16"/>
  <c r="O48" i="16"/>
  <c r="Q48" i="16"/>
  <c r="V48" i="16"/>
  <c r="G49" i="16"/>
  <c r="I49" i="16"/>
  <c r="K49" i="16"/>
  <c r="M49" i="16"/>
  <c r="O49" i="16"/>
  <c r="Q49" i="16"/>
  <c r="V49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3" i="16"/>
  <c r="G52" i="16" s="1"/>
  <c r="I53" i="16"/>
  <c r="I52" i="16" s="1"/>
  <c r="K53" i="16"/>
  <c r="O53" i="16"/>
  <c r="Q53" i="16"/>
  <c r="Q52" i="16" s="1"/>
  <c r="V53" i="16"/>
  <c r="G55" i="16"/>
  <c r="M55" i="16" s="1"/>
  <c r="I55" i="16"/>
  <c r="K55" i="16"/>
  <c r="K52" i="16" s="1"/>
  <c r="O55" i="16"/>
  <c r="Q55" i="16"/>
  <c r="V55" i="16"/>
  <c r="G56" i="16"/>
  <c r="M56" i="16" s="1"/>
  <c r="I56" i="16"/>
  <c r="K56" i="16"/>
  <c r="O56" i="16"/>
  <c r="Q56" i="16"/>
  <c r="V56" i="16"/>
  <c r="G57" i="16"/>
  <c r="I57" i="16"/>
  <c r="K57" i="16"/>
  <c r="M57" i="16"/>
  <c r="O57" i="16"/>
  <c r="Q57" i="16"/>
  <c r="V57" i="16"/>
  <c r="G58" i="16"/>
  <c r="I58" i="16"/>
  <c r="K58" i="16"/>
  <c r="M58" i="16"/>
  <c r="O58" i="16"/>
  <c r="O52" i="16" s="1"/>
  <c r="Q58" i="16"/>
  <c r="V58" i="16"/>
  <c r="G59" i="16"/>
  <c r="I59" i="16"/>
  <c r="K59" i="16"/>
  <c r="M59" i="16"/>
  <c r="O59" i="16"/>
  <c r="Q59" i="16"/>
  <c r="V59" i="16"/>
  <c r="G60" i="16"/>
  <c r="I60" i="16"/>
  <c r="K60" i="16"/>
  <c r="M60" i="16"/>
  <c r="O60" i="16"/>
  <c r="Q60" i="16"/>
  <c r="V60" i="16"/>
  <c r="V52" i="16" s="1"/>
  <c r="G61" i="16"/>
  <c r="M61" i="16" s="1"/>
  <c r="I61" i="16"/>
  <c r="K61" i="16"/>
  <c r="O61" i="16"/>
  <c r="Q61" i="16"/>
  <c r="V61" i="16"/>
  <c r="G62" i="16"/>
  <c r="G63" i="16"/>
  <c r="M63" i="16" s="1"/>
  <c r="M62" i="16" s="1"/>
  <c r="I63" i="16"/>
  <c r="I62" i="16" s="1"/>
  <c r="K63" i="16"/>
  <c r="K62" i="16" s="1"/>
  <c r="O63" i="16"/>
  <c r="O62" i="16" s="1"/>
  <c r="Q63" i="16"/>
  <c r="V63" i="16"/>
  <c r="V62" i="16" s="1"/>
  <c r="G64" i="16"/>
  <c r="M64" i="16" s="1"/>
  <c r="I64" i="16"/>
  <c r="K64" i="16"/>
  <c r="O64" i="16"/>
  <c r="Q64" i="16"/>
  <c r="V64" i="16"/>
  <c r="G65" i="16"/>
  <c r="I65" i="16"/>
  <c r="K65" i="16"/>
  <c r="M65" i="16"/>
  <c r="O65" i="16"/>
  <c r="Q65" i="16"/>
  <c r="V65" i="16"/>
  <c r="G66" i="16"/>
  <c r="I66" i="16"/>
  <c r="K66" i="16"/>
  <c r="M66" i="16"/>
  <c r="O66" i="16"/>
  <c r="Q66" i="16"/>
  <c r="V66" i="16"/>
  <c r="G67" i="16"/>
  <c r="I67" i="16"/>
  <c r="K67" i="16"/>
  <c r="M67" i="16"/>
  <c r="O67" i="16"/>
  <c r="Q67" i="16"/>
  <c r="Q62" i="16" s="1"/>
  <c r="V67" i="16"/>
  <c r="G68" i="16"/>
  <c r="I68" i="16"/>
  <c r="K68" i="16"/>
  <c r="M68" i="16"/>
  <c r="O68" i="16"/>
  <c r="Q68" i="16"/>
  <c r="V68" i="16"/>
  <c r="AE70" i="16"/>
  <c r="G529" i="15"/>
  <c r="BA476" i="15"/>
  <c r="BA474" i="15"/>
  <c r="BA472" i="15"/>
  <c r="BA458" i="15"/>
  <c r="BA451" i="15"/>
  <c r="BA442" i="15"/>
  <c r="BA433" i="15"/>
  <c r="BA426" i="15"/>
  <c r="BA417" i="15"/>
  <c r="BA394" i="15"/>
  <c r="BA385" i="15"/>
  <c r="BA371" i="15"/>
  <c r="BA359" i="15"/>
  <c r="BA349" i="15"/>
  <c r="BA345" i="15"/>
  <c r="BA341" i="15"/>
  <c r="BA337" i="15"/>
  <c r="BA332" i="15"/>
  <c r="BA327" i="15"/>
  <c r="BA300" i="15"/>
  <c r="BA298" i="15"/>
  <c r="BA296" i="15"/>
  <c r="BA290" i="15"/>
  <c r="BA286" i="15"/>
  <c r="BA254" i="15"/>
  <c r="BA246" i="15"/>
  <c r="BA239" i="15"/>
  <c r="BA215" i="15"/>
  <c r="BA208" i="15"/>
  <c r="BA201" i="15"/>
  <c r="BA200" i="15"/>
  <c r="BA194" i="15"/>
  <c r="BA186" i="15"/>
  <c r="BA184" i="15"/>
  <c r="BA182" i="15"/>
  <c r="BA180" i="15"/>
  <c r="BA165" i="15"/>
  <c r="BA150" i="15"/>
  <c r="BA149" i="15"/>
  <c r="BA148" i="15"/>
  <c r="BA147" i="15"/>
  <c r="BA146" i="15"/>
  <c r="BA144" i="15"/>
  <c r="BA139" i="15"/>
  <c r="BA138" i="15"/>
  <c r="BA136" i="15"/>
  <c r="BA129" i="15"/>
  <c r="BA127" i="15"/>
  <c r="BA122" i="15"/>
  <c r="BA120" i="15"/>
  <c r="BA119" i="15"/>
  <c r="BA117" i="15"/>
  <c r="BA113" i="15"/>
  <c r="BA111" i="15"/>
  <c r="BA110" i="15"/>
  <c r="BA108" i="15"/>
  <c r="BA107" i="15"/>
  <c r="BA103" i="15"/>
  <c r="BA102" i="15"/>
  <c r="BA100" i="15"/>
  <c r="BA96" i="15"/>
  <c r="BA92" i="15"/>
  <c r="BA91" i="15"/>
  <c r="BA88" i="15"/>
  <c r="BA87" i="15"/>
  <c r="BA85" i="15"/>
  <c r="BA83" i="15"/>
  <c r="BA82" i="15"/>
  <c r="BA79" i="15"/>
  <c r="BA78" i="15"/>
  <c r="BA76" i="15"/>
  <c r="BA72" i="15"/>
  <c r="BA71" i="15"/>
  <c r="BA68" i="15"/>
  <c r="BA67" i="15"/>
  <c r="BA65" i="15"/>
  <c r="BA63" i="15"/>
  <c r="BA62" i="15"/>
  <c r="BA59" i="15"/>
  <c r="BA58" i="15"/>
  <c r="BA56" i="15"/>
  <c r="BA46" i="15"/>
  <c r="BA35" i="15"/>
  <c r="BA24" i="15"/>
  <c r="BA23" i="15"/>
  <c r="BA22" i="15"/>
  <c r="BA21" i="15"/>
  <c r="BA20" i="15"/>
  <c r="BA18" i="15"/>
  <c r="BA13" i="15"/>
  <c r="BA12" i="15"/>
  <c r="BA10" i="15"/>
  <c r="V8" i="15"/>
  <c r="G9" i="15"/>
  <c r="G8" i="15" s="1"/>
  <c r="I9" i="15"/>
  <c r="I8" i="15" s="1"/>
  <c r="K9" i="15"/>
  <c r="K8" i="15" s="1"/>
  <c r="O9" i="15"/>
  <c r="O8" i="15" s="1"/>
  <c r="Q9" i="15"/>
  <c r="V9" i="15"/>
  <c r="G17" i="15"/>
  <c r="I17" i="15"/>
  <c r="K17" i="15"/>
  <c r="M17" i="15"/>
  <c r="O17" i="15"/>
  <c r="Q17" i="15"/>
  <c r="V17" i="15"/>
  <c r="G27" i="15"/>
  <c r="I27" i="15"/>
  <c r="K27" i="15"/>
  <c r="M27" i="15"/>
  <c r="O27" i="15"/>
  <c r="Q27" i="15"/>
  <c r="Q8" i="15" s="1"/>
  <c r="V27" i="15"/>
  <c r="G32" i="15"/>
  <c r="I32" i="15"/>
  <c r="I31" i="15" s="1"/>
  <c r="K32" i="15"/>
  <c r="M32" i="15"/>
  <c r="O32" i="15"/>
  <c r="O31" i="15" s="1"/>
  <c r="Q32" i="15"/>
  <c r="Q31" i="15" s="1"/>
  <c r="V32" i="15"/>
  <c r="V31" i="15" s="1"/>
  <c r="G38" i="15"/>
  <c r="M38" i="15" s="1"/>
  <c r="I38" i="15"/>
  <c r="K38" i="15"/>
  <c r="K31" i="15" s="1"/>
  <c r="O38" i="15"/>
  <c r="Q38" i="15"/>
  <c r="V38" i="15"/>
  <c r="G43" i="15"/>
  <c r="G31" i="15" s="1"/>
  <c r="I43" i="15"/>
  <c r="K43" i="15"/>
  <c r="M43" i="15"/>
  <c r="O43" i="15"/>
  <c r="Q43" i="15"/>
  <c r="V43" i="15"/>
  <c r="G49" i="15"/>
  <c r="M49" i="15" s="1"/>
  <c r="I49" i="15"/>
  <c r="K49" i="15"/>
  <c r="O49" i="15"/>
  <c r="Q49" i="15"/>
  <c r="V49" i="15"/>
  <c r="G55" i="15"/>
  <c r="I55" i="15"/>
  <c r="I54" i="15" s="1"/>
  <c r="K55" i="15"/>
  <c r="K54" i="15" s="1"/>
  <c r="M55" i="15"/>
  <c r="O55" i="15"/>
  <c r="O54" i="15" s="1"/>
  <c r="Q55" i="15"/>
  <c r="V55" i="15"/>
  <c r="V54" i="15" s="1"/>
  <c r="G64" i="15"/>
  <c r="I64" i="15"/>
  <c r="K64" i="15"/>
  <c r="M64" i="15"/>
  <c r="O64" i="15"/>
  <c r="Q64" i="15"/>
  <c r="V64" i="15"/>
  <c r="G73" i="15"/>
  <c r="I73" i="15"/>
  <c r="K73" i="15"/>
  <c r="M73" i="15"/>
  <c r="O73" i="15"/>
  <c r="Q73" i="15"/>
  <c r="V73" i="15"/>
  <c r="G75" i="15"/>
  <c r="I75" i="15"/>
  <c r="K75" i="15"/>
  <c r="M75" i="15"/>
  <c r="O75" i="15"/>
  <c r="Q75" i="15"/>
  <c r="Q54" i="15" s="1"/>
  <c r="V75" i="15"/>
  <c r="G84" i="15"/>
  <c r="M84" i="15" s="1"/>
  <c r="I84" i="15"/>
  <c r="K84" i="15"/>
  <c r="O84" i="15"/>
  <c r="Q84" i="15"/>
  <c r="V84" i="15"/>
  <c r="G93" i="15"/>
  <c r="I93" i="15"/>
  <c r="K93" i="15"/>
  <c r="M93" i="15"/>
  <c r="O93" i="15"/>
  <c r="Q93" i="15"/>
  <c r="V93" i="15"/>
  <c r="G95" i="15"/>
  <c r="M95" i="15" s="1"/>
  <c r="I95" i="15"/>
  <c r="K95" i="15"/>
  <c r="O95" i="15"/>
  <c r="Q95" i="15"/>
  <c r="V95" i="15"/>
  <c r="G116" i="15"/>
  <c r="G54" i="15" s="1"/>
  <c r="I116" i="15"/>
  <c r="K116" i="15"/>
  <c r="O116" i="15"/>
  <c r="Q116" i="15"/>
  <c r="V116" i="15"/>
  <c r="G126" i="15"/>
  <c r="I126" i="15"/>
  <c r="K126" i="15"/>
  <c r="M126" i="15"/>
  <c r="O126" i="15"/>
  <c r="Q126" i="15"/>
  <c r="V126" i="15"/>
  <c r="G135" i="15"/>
  <c r="G134" i="15" s="1"/>
  <c r="I135" i="15"/>
  <c r="I134" i="15" s="1"/>
  <c r="K135" i="15"/>
  <c r="M135" i="15"/>
  <c r="O135" i="15"/>
  <c r="O134" i="15" s="1"/>
  <c r="Q135" i="15"/>
  <c r="Q134" i="15" s="1"/>
  <c r="V135" i="15"/>
  <c r="V134" i="15" s="1"/>
  <c r="G143" i="15"/>
  <c r="I143" i="15"/>
  <c r="K143" i="15"/>
  <c r="M143" i="15"/>
  <c r="O143" i="15"/>
  <c r="Q143" i="15"/>
  <c r="V143" i="15"/>
  <c r="G153" i="15"/>
  <c r="I153" i="15"/>
  <c r="K153" i="15"/>
  <c r="M153" i="15"/>
  <c r="O153" i="15"/>
  <c r="Q153" i="15"/>
  <c r="V153" i="15"/>
  <c r="G157" i="15"/>
  <c r="I157" i="15"/>
  <c r="K157" i="15"/>
  <c r="M157" i="15"/>
  <c r="O157" i="15"/>
  <c r="Q157" i="15"/>
  <c r="V157" i="15"/>
  <c r="G164" i="15"/>
  <c r="M164" i="15" s="1"/>
  <c r="I164" i="15"/>
  <c r="K164" i="15"/>
  <c r="O164" i="15"/>
  <c r="Q164" i="15"/>
  <c r="V164" i="15"/>
  <c r="G171" i="15"/>
  <c r="M171" i="15" s="1"/>
  <c r="I171" i="15"/>
  <c r="K171" i="15"/>
  <c r="O171" i="15"/>
  <c r="Q171" i="15"/>
  <c r="V171" i="15"/>
  <c r="G175" i="15"/>
  <c r="I175" i="15"/>
  <c r="K175" i="15"/>
  <c r="M175" i="15"/>
  <c r="O175" i="15"/>
  <c r="Q175" i="15"/>
  <c r="V175" i="15"/>
  <c r="G177" i="15"/>
  <c r="I177" i="15"/>
  <c r="K177" i="15"/>
  <c r="K134" i="15" s="1"/>
  <c r="M177" i="15"/>
  <c r="O177" i="15"/>
  <c r="Q177" i="15"/>
  <c r="V177" i="15"/>
  <c r="G179" i="15"/>
  <c r="I179" i="15"/>
  <c r="K179" i="15"/>
  <c r="M179" i="15"/>
  <c r="O179" i="15"/>
  <c r="Q179" i="15"/>
  <c r="V179" i="15"/>
  <c r="G183" i="15"/>
  <c r="I183" i="15"/>
  <c r="K183" i="15"/>
  <c r="M183" i="15"/>
  <c r="O183" i="15"/>
  <c r="Q183" i="15"/>
  <c r="V183" i="15"/>
  <c r="G185" i="15"/>
  <c r="I185" i="15"/>
  <c r="K185" i="15"/>
  <c r="M185" i="15"/>
  <c r="O185" i="15"/>
  <c r="Q185" i="15"/>
  <c r="V185" i="15"/>
  <c r="G193" i="15"/>
  <c r="M193" i="15" s="1"/>
  <c r="I193" i="15"/>
  <c r="K193" i="15"/>
  <c r="O193" i="15"/>
  <c r="Q193" i="15"/>
  <c r="V193" i="15"/>
  <c r="G207" i="15"/>
  <c r="M207" i="15" s="1"/>
  <c r="I207" i="15"/>
  <c r="K207" i="15"/>
  <c r="O207" i="15"/>
  <c r="Q207" i="15"/>
  <c r="V207" i="15"/>
  <c r="G209" i="15"/>
  <c r="M209" i="15" s="1"/>
  <c r="I209" i="15"/>
  <c r="K209" i="15"/>
  <c r="O209" i="15"/>
  <c r="Q209" i="15"/>
  <c r="V209" i="15"/>
  <c r="G214" i="15"/>
  <c r="I214" i="15"/>
  <c r="K214" i="15"/>
  <c r="M214" i="15"/>
  <c r="O214" i="15"/>
  <c r="Q214" i="15"/>
  <c r="V214" i="15"/>
  <c r="G216" i="15"/>
  <c r="I216" i="15"/>
  <c r="K216" i="15"/>
  <c r="M216" i="15"/>
  <c r="O216" i="15"/>
  <c r="Q216" i="15"/>
  <c r="V216" i="15"/>
  <c r="G229" i="15"/>
  <c r="I229" i="15"/>
  <c r="K229" i="15"/>
  <c r="M229" i="15"/>
  <c r="O229" i="15"/>
  <c r="Q229" i="15"/>
  <c r="V229" i="15"/>
  <c r="G233" i="15"/>
  <c r="I233" i="15"/>
  <c r="K233" i="15"/>
  <c r="M233" i="15"/>
  <c r="O233" i="15"/>
  <c r="Q233" i="15"/>
  <c r="V233" i="15"/>
  <c r="G238" i="15"/>
  <c r="I238" i="15"/>
  <c r="K238" i="15"/>
  <c r="M238" i="15"/>
  <c r="O238" i="15"/>
  <c r="Q238" i="15"/>
  <c r="V238" i="15"/>
  <c r="G240" i="15"/>
  <c r="M240" i="15" s="1"/>
  <c r="I240" i="15"/>
  <c r="K240" i="15"/>
  <c r="O240" i="15"/>
  <c r="Q240" i="15"/>
  <c r="V240" i="15"/>
  <c r="G245" i="15"/>
  <c r="G244" i="15" s="1"/>
  <c r="I245" i="15"/>
  <c r="I244" i="15" s="1"/>
  <c r="K245" i="15"/>
  <c r="K244" i="15" s="1"/>
  <c r="O245" i="15"/>
  <c r="Q245" i="15"/>
  <c r="V245" i="15"/>
  <c r="V244" i="15" s="1"/>
  <c r="G251" i="15"/>
  <c r="I251" i="15"/>
  <c r="K251" i="15"/>
  <c r="M251" i="15"/>
  <c r="O251" i="15"/>
  <c r="O244" i="15" s="1"/>
  <c r="Q251" i="15"/>
  <c r="V251" i="15"/>
  <c r="G253" i="15"/>
  <c r="I253" i="15"/>
  <c r="K253" i="15"/>
  <c r="M253" i="15"/>
  <c r="O253" i="15"/>
  <c r="Q253" i="15"/>
  <c r="V253" i="15"/>
  <c r="G261" i="15"/>
  <c r="I261" i="15"/>
  <c r="K261" i="15"/>
  <c r="M261" i="15"/>
  <c r="O261" i="15"/>
  <c r="Q261" i="15"/>
  <c r="V261" i="15"/>
  <c r="G263" i="15"/>
  <c r="I263" i="15"/>
  <c r="K263" i="15"/>
  <c r="M263" i="15"/>
  <c r="O263" i="15"/>
  <c r="Q263" i="15"/>
  <c r="Q244" i="15" s="1"/>
  <c r="V263" i="15"/>
  <c r="G268" i="15"/>
  <c r="I268" i="15"/>
  <c r="K268" i="15"/>
  <c r="M268" i="15"/>
  <c r="O268" i="15"/>
  <c r="Q268" i="15"/>
  <c r="V268" i="15"/>
  <c r="G272" i="15"/>
  <c r="M272" i="15" s="1"/>
  <c r="I272" i="15"/>
  <c r="K272" i="15"/>
  <c r="O272" i="15"/>
  <c r="Q272" i="15"/>
  <c r="V272" i="15"/>
  <c r="G274" i="15"/>
  <c r="M274" i="15" s="1"/>
  <c r="I274" i="15"/>
  <c r="K274" i="15"/>
  <c r="O274" i="15"/>
  <c r="Q274" i="15"/>
  <c r="V274" i="15"/>
  <c r="G278" i="15"/>
  <c r="M278" i="15" s="1"/>
  <c r="I278" i="15"/>
  <c r="K278" i="15"/>
  <c r="O278" i="15"/>
  <c r="Q278" i="15"/>
  <c r="V278" i="15"/>
  <c r="G280" i="15"/>
  <c r="I280" i="15"/>
  <c r="K280" i="15"/>
  <c r="M280" i="15"/>
  <c r="O280" i="15"/>
  <c r="Q280" i="15"/>
  <c r="V280" i="15"/>
  <c r="G282" i="15"/>
  <c r="I282" i="15"/>
  <c r="K282" i="15"/>
  <c r="M282" i="15"/>
  <c r="O282" i="15"/>
  <c r="Q282" i="15"/>
  <c r="V282" i="15"/>
  <c r="G285" i="15"/>
  <c r="I285" i="15"/>
  <c r="K285" i="15"/>
  <c r="K284" i="15" s="1"/>
  <c r="M285" i="15"/>
  <c r="O285" i="15"/>
  <c r="O284" i="15" s="1"/>
  <c r="Q285" i="15"/>
  <c r="Q284" i="15" s="1"/>
  <c r="V285" i="15"/>
  <c r="V284" i="15" s="1"/>
  <c r="G287" i="15"/>
  <c r="G284" i="15" s="1"/>
  <c r="I287" i="15"/>
  <c r="K287" i="15"/>
  <c r="M287" i="15"/>
  <c r="O287" i="15"/>
  <c r="Q287" i="15"/>
  <c r="V287" i="15"/>
  <c r="G289" i="15"/>
  <c r="M289" i="15" s="1"/>
  <c r="I289" i="15"/>
  <c r="K289" i="15"/>
  <c r="O289" i="15"/>
  <c r="Q289" i="15"/>
  <c r="V289" i="15"/>
  <c r="G291" i="15"/>
  <c r="M291" i="15" s="1"/>
  <c r="I291" i="15"/>
  <c r="K291" i="15"/>
  <c r="O291" i="15"/>
  <c r="Q291" i="15"/>
  <c r="V291" i="15"/>
  <c r="G293" i="15"/>
  <c r="M293" i="15" s="1"/>
  <c r="I293" i="15"/>
  <c r="I284" i="15" s="1"/>
  <c r="K293" i="15"/>
  <c r="O293" i="15"/>
  <c r="Q293" i="15"/>
  <c r="V293" i="15"/>
  <c r="G295" i="15"/>
  <c r="I295" i="15"/>
  <c r="K295" i="15"/>
  <c r="M295" i="15"/>
  <c r="O295" i="15"/>
  <c r="Q295" i="15"/>
  <c r="V295" i="15"/>
  <c r="G297" i="15"/>
  <c r="I297" i="15"/>
  <c r="K297" i="15"/>
  <c r="M297" i="15"/>
  <c r="O297" i="15"/>
  <c r="Q297" i="15"/>
  <c r="V297" i="15"/>
  <c r="G299" i="15"/>
  <c r="I299" i="15"/>
  <c r="K299" i="15"/>
  <c r="M299" i="15"/>
  <c r="O299" i="15"/>
  <c r="Q299" i="15"/>
  <c r="V299" i="15"/>
  <c r="G301" i="15"/>
  <c r="I301" i="15"/>
  <c r="K301" i="15"/>
  <c r="M301" i="15"/>
  <c r="O301" i="15"/>
  <c r="Q301" i="15"/>
  <c r="V301" i="15"/>
  <c r="G303" i="15"/>
  <c r="I303" i="15"/>
  <c r="K303" i="15"/>
  <c r="M303" i="15"/>
  <c r="O303" i="15"/>
  <c r="Q303" i="15"/>
  <c r="V303" i="15"/>
  <c r="G305" i="15"/>
  <c r="M305" i="15" s="1"/>
  <c r="I305" i="15"/>
  <c r="K305" i="15"/>
  <c r="O305" i="15"/>
  <c r="Q305" i="15"/>
  <c r="V305" i="15"/>
  <c r="G307" i="15"/>
  <c r="M307" i="15" s="1"/>
  <c r="I307" i="15"/>
  <c r="K307" i="15"/>
  <c r="O307" i="15"/>
  <c r="Q307" i="15"/>
  <c r="V307" i="15"/>
  <c r="G311" i="15"/>
  <c r="M311" i="15" s="1"/>
  <c r="I311" i="15"/>
  <c r="K311" i="15"/>
  <c r="O311" i="15"/>
  <c r="Q311" i="15"/>
  <c r="V311" i="15"/>
  <c r="G316" i="15"/>
  <c r="I316" i="15"/>
  <c r="K316" i="15"/>
  <c r="M316" i="15"/>
  <c r="O316" i="15"/>
  <c r="Q316" i="15"/>
  <c r="V316" i="15"/>
  <c r="G321" i="15"/>
  <c r="I321" i="15"/>
  <c r="K321" i="15"/>
  <c r="M321" i="15"/>
  <c r="O321" i="15"/>
  <c r="Q321" i="15"/>
  <c r="V321" i="15"/>
  <c r="G326" i="15"/>
  <c r="I326" i="15"/>
  <c r="K326" i="15"/>
  <c r="M326" i="15"/>
  <c r="O326" i="15"/>
  <c r="Q326" i="15"/>
  <c r="V326" i="15"/>
  <c r="G328" i="15"/>
  <c r="I328" i="15"/>
  <c r="K328" i="15"/>
  <c r="M328" i="15"/>
  <c r="O328" i="15"/>
  <c r="Q328" i="15"/>
  <c r="V328" i="15"/>
  <c r="G331" i="15"/>
  <c r="M331" i="15" s="1"/>
  <c r="I331" i="15"/>
  <c r="I330" i="15" s="1"/>
  <c r="K331" i="15"/>
  <c r="O331" i="15"/>
  <c r="O330" i="15" s="1"/>
  <c r="Q331" i="15"/>
  <c r="V331" i="15"/>
  <c r="V330" i="15" s="1"/>
  <c r="G336" i="15"/>
  <c r="G330" i="15" s="1"/>
  <c r="I336" i="15"/>
  <c r="K336" i="15"/>
  <c r="K330" i="15" s="1"/>
  <c r="O336" i="15"/>
  <c r="Q336" i="15"/>
  <c r="V336" i="15"/>
  <c r="G340" i="15"/>
  <c r="M340" i="15" s="1"/>
  <c r="I340" i="15"/>
  <c r="K340" i="15"/>
  <c r="O340" i="15"/>
  <c r="Q340" i="15"/>
  <c r="V340" i="15"/>
  <c r="G344" i="15"/>
  <c r="I344" i="15"/>
  <c r="K344" i="15"/>
  <c r="M344" i="15"/>
  <c r="O344" i="15"/>
  <c r="Q344" i="15"/>
  <c r="V344" i="15"/>
  <c r="G348" i="15"/>
  <c r="I348" i="15"/>
  <c r="K348" i="15"/>
  <c r="M348" i="15"/>
  <c r="O348" i="15"/>
  <c r="Q348" i="15"/>
  <c r="V348" i="15"/>
  <c r="G352" i="15"/>
  <c r="I352" i="15"/>
  <c r="K352" i="15"/>
  <c r="M352" i="15"/>
  <c r="O352" i="15"/>
  <c r="Q352" i="15"/>
  <c r="V352" i="15"/>
  <c r="G358" i="15"/>
  <c r="I358" i="15"/>
  <c r="K358" i="15"/>
  <c r="M358" i="15"/>
  <c r="O358" i="15"/>
  <c r="Q358" i="15"/>
  <c r="V358" i="15"/>
  <c r="G364" i="15"/>
  <c r="M364" i="15" s="1"/>
  <c r="I364" i="15"/>
  <c r="K364" i="15"/>
  <c r="O364" i="15"/>
  <c r="Q364" i="15"/>
  <c r="Q330" i="15" s="1"/>
  <c r="V364" i="15"/>
  <c r="G368" i="15"/>
  <c r="M368" i="15" s="1"/>
  <c r="I368" i="15"/>
  <c r="K368" i="15"/>
  <c r="O368" i="15"/>
  <c r="Q368" i="15"/>
  <c r="V368" i="15"/>
  <c r="G370" i="15"/>
  <c r="M370" i="15" s="1"/>
  <c r="I370" i="15"/>
  <c r="K370" i="15"/>
  <c r="O370" i="15"/>
  <c r="Q370" i="15"/>
  <c r="V370" i="15"/>
  <c r="G374" i="15"/>
  <c r="M374" i="15" s="1"/>
  <c r="I374" i="15"/>
  <c r="K374" i="15"/>
  <c r="O374" i="15"/>
  <c r="Q374" i="15"/>
  <c r="V374" i="15"/>
  <c r="G378" i="15"/>
  <c r="I378" i="15"/>
  <c r="K378" i="15"/>
  <c r="M378" i="15"/>
  <c r="O378" i="15"/>
  <c r="Q378" i="15"/>
  <c r="V378" i="15"/>
  <c r="G380" i="15"/>
  <c r="I380" i="15"/>
  <c r="K380" i="15"/>
  <c r="M380" i="15"/>
  <c r="O380" i="15"/>
  <c r="Q380" i="15"/>
  <c r="V380" i="15"/>
  <c r="G384" i="15"/>
  <c r="I384" i="15"/>
  <c r="K384" i="15"/>
  <c r="M384" i="15"/>
  <c r="O384" i="15"/>
  <c r="Q384" i="15"/>
  <c r="V384" i="15"/>
  <c r="G388" i="15"/>
  <c r="I388" i="15"/>
  <c r="K388" i="15"/>
  <c r="M388" i="15"/>
  <c r="O388" i="15"/>
  <c r="Q388" i="15"/>
  <c r="V388" i="15"/>
  <c r="G393" i="15"/>
  <c r="M393" i="15" s="1"/>
  <c r="I393" i="15"/>
  <c r="K393" i="15"/>
  <c r="O393" i="15"/>
  <c r="Q393" i="15"/>
  <c r="V393" i="15"/>
  <c r="G399" i="15"/>
  <c r="M399" i="15" s="1"/>
  <c r="I399" i="15"/>
  <c r="K399" i="15"/>
  <c r="O399" i="15"/>
  <c r="Q399" i="15"/>
  <c r="V399" i="15"/>
  <c r="G406" i="15"/>
  <c r="M406" i="15" s="1"/>
  <c r="I406" i="15"/>
  <c r="K406" i="15"/>
  <c r="O406" i="15"/>
  <c r="Q406" i="15"/>
  <c r="V406" i="15"/>
  <c r="G412" i="15"/>
  <c r="M412" i="15" s="1"/>
  <c r="I412" i="15"/>
  <c r="K412" i="15"/>
  <c r="O412" i="15"/>
  <c r="Q412" i="15"/>
  <c r="V412" i="15"/>
  <c r="G414" i="15"/>
  <c r="I414" i="15"/>
  <c r="K414" i="15"/>
  <c r="M414" i="15"/>
  <c r="O414" i="15"/>
  <c r="Q414" i="15"/>
  <c r="V414" i="15"/>
  <c r="G416" i="15"/>
  <c r="I416" i="15"/>
  <c r="K416" i="15"/>
  <c r="M416" i="15"/>
  <c r="O416" i="15"/>
  <c r="Q416" i="15"/>
  <c r="V416" i="15"/>
  <c r="G420" i="15"/>
  <c r="I420" i="15"/>
  <c r="K420" i="15"/>
  <c r="M420" i="15"/>
  <c r="O420" i="15"/>
  <c r="Q420" i="15"/>
  <c r="V420" i="15"/>
  <c r="G425" i="15"/>
  <c r="I425" i="15"/>
  <c r="K425" i="15"/>
  <c r="M425" i="15"/>
  <c r="O425" i="15"/>
  <c r="Q425" i="15"/>
  <c r="V425" i="15"/>
  <c r="G427" i="15"/>
  <c r="M427" i="15" s="1"/>
  <c r="I427" i="15"/>
  <c r="K427" i="15"/>
  <c r="O427" i="15"/>
  <c r="Q427" i="15"/>
  <c r="V427" i="15"/>
  <c r="G432" i="15"/>
  <c r="M432" i="15" s="1"/>
  <c r="I432" i="15"/>
  <c r="K432" i="15"/>
  <c r="O432" i="15"/>
  <c r="Q432" i="15"/>
  <c r="V432" i="15"/>
  <c r="G436" i="15"/>
  <c r="M436" i="15" s="1"/>
  <c r="I436" i="15"/>
  <c r="K436" i="15"/>
  <c r="O436" i="15"/>
  <c r="Q436" i="15"/>
  <c r="V436" i="15"/>
  <c r="G441" i="15"/>
  <c r="M441" i="15" s="1"/>
  <c r="I441" i="15"/>
  <c r="K441" i="15"/>
  <c r="O441" i="15"/>
  <c r="Q441" i="15"/>
  <c r="V441" i="15"/>
  <c r="G445" i="15"/>
  <c r="I445" i="15"/>
  <c r="K445" i="15"/>
  <c r="M445" i="15"/>
  <c r="O445" i="15"/>
  <c r="Q445" i="15"/>
  <c r="V445" i="15"/>
  <c r="G450" i="15"/>
  <c r="I450" i="15"/>
  <c r="K450" i="15"/>
  <c r="M450" i="15"/>
  <c r="O450" i="15"/>
  <c r="Q450" i="15"/>
  <c r="V450" i="15"/>
  <c r="G452" i="15"/>
  <c r="I452" i="15"/>
  <c r="K452" i="15"/>
  <c r="M452" i="15"/>
  <c r="O452" i="15"/>
  <c r="Q452" i="15"/>
  <c r="V452" i="15"/>
  <c r="G457" i="15"/>
  <c r="I457" i="15"/>
  <c r="K457" i="15"/>
  <c r="M457" i="15"/>
  <c r="O457" i="15"/>
  <c r="Q457" i="15"/>
  <c r="V457" i="15"/>
  <c r="G461" i="15"/>
  <c r="M461" i="15" s="1"/>
  <c r="I461" i="15"/>
  <c r="K461" i="15"/>
  <c r="O461" i="15"/>
  <c r="Q461" i="15"/>
  <c r="V461" i="15"/>
  <c r="G465" i="15"/>
  <c r="M465" i="15" s="1"/>
  <c r="I465" i="15"/>
  <c r="K465" i="15"/>
  <c r="O465" i="15"/>
  <c r="Q465" i="15"/>
  <c r="V465" i="15"/>
  <c r="G471" i="15"/>
  <c r="M471" i="15" s="1"/>
  <c r="I471" i="15"/>
  <c r="K471" i="15"/>
  <c r="O471" i="15"/>
  <c r="Q471" i="15"/>
  <c r="V471" i="15"/>
  <c r="G475" i="15"/>
  <c r="M475" i="15" s="1"/>
  <c r="I475" i="15"/>
  <c r="K475" i="15"/>
  <c r="O475" i="15"/>
  <c r="Q475" i="15"/>
  <c r="V475" i="15"/>
  <c r="G479" i="15"/>
  <c r="I479" i="15"/>
  <c r="K479" i="15"/>
  <c r="M479" i="15"/>
  <c r="O479" i="15"/>
  <c r="Q479" i="15"/>
  <c r="V479" i="15"/>
  <c r="G483" i="15"/>
  <c r="I483" i="15"/>
  <c r="K483" i="15"/>
  <c r="M483" i="15"/>
  <c r="O483" i="15"/>
  <c r="Q483" i="15"/>
  <c r="V483" i="15"/>
  <c r="G489" i="15"/>
  <c r="I489" i="15"/>
  <c r="K489" i="15"/>
  <c r="M489" i="15"/>
  <c r="O489" i="15"/>
  <c r="Q489" i="15"/>
  <c r="V489" i="15"/>
  <c r="G491" i="15"/>
  <c r="I491" i="15"/>
  <c r="K491" i="15"/>
  <c r="M491" i="15"/>
  <c r="O491" i="15"/>
  <c r="Q491" i="15"/>
  <c r="V491" i="15"/>
  <c r="G495" i="15"/>
  <c r="M495" i="15" s="1"/>
  <c r="I495" i="15"/>
  <c r="K495" i="15"/>
  <c r="O495" i="15"/>
  <c r="Q495" i="15"/>
  <c r="V495" i="15"/>
  <c r="G498" i="15"/>
  <c r="M498" i="15" s="1"/>
  <c r="I498" i="15"/>
  <c r="K498" i="15"/>
  <c r="O498" i="15"/>
  <c r="Q498" i="15"/>
  <c r="V498" i="15"/>
  <c r="Q500" i="15"/>
  <c r="V500" i="15"/>
  <c r="G501" i="15"/>
  <c r="G500" i="15" s="1"/>
  <c r="I501" i="15"/>
  <c r="I500" i="15" s="1"/>
  <c r="K501" i="15"/>
  <c r="O501" i="15"/>
  <c r="Q501" i="15"/>
  <c r="V501" i="15"/>
  <c r="G505" i="15"/>
  <c r="I505" i="15"/>
  <c r="K505" i="15"/>
  <c r="K500" i="15" s="1"/>
  <c r="M505" i="15"/>
  <c r="O505" i="15"/>
  <c r="O500" i="15" s="1"/>
  <c r="Q505" i="15"/>
  <c r="V505" i="15"/>
  <c r="K510" i="15"/>
  <c r="G511" i="15"/>
  <c r="I511" i="15"/>
  <c r="K511" i="15"/>
  <c r="M511" i="15"/>
  <c r="O511" i="15"/>
  <c r="O510" i="15" s="1"/>
  <c r="Q511" i="15"/>
  <c r="V511" i="15"/>
  <c r="V510" i="15" s="1"/>
  <c r="G515" i="15"/>
  <c r="I515" i="15"/>
  <c r="K515" i="15"/>
  <c r="M515" i="15"/>
  <c r="O515" i="15"/>
  <c r="Q515" i="15"/>
  <c r="Q510" i="15" s="1"/>
  <c r="V515" i="15"/>
  <c r="G519" i="15"/>
  <c r="M519" i="15" s="1"/>
  <c r="I519" i="15"/>
  <c r="K519" i="15"/>
  <c r="O519" i="15"/>
  <c r="Q519" i="15"/>
  <c r="V519" i="15"/>
  <c r="G523" i="15"/>
  <c r="M523" i="15" s="1"/>
  <c r="I523" i="15"/>
  <c r="I510" i="15" s="1"/>
  <c r="K523" i="15"/>
  <c r="O523" i="15"/>
  <c r="Q523" i="15"/>
  <c r="V523" i="15"/>
  <c r="AE529" i="15"/>
  <c r="AF529" i="15"/>
  <c r="G303" i="14"/>
  <c r="BA245" i="14"/>
  <c r="BA242" i="14"/>
  <c r="BA176" i="14"/>
  <c r="BA173" i="14"/>
  <c r="BA140" i="14"/>
  <c r="BA135" i="14"/>
  <c r="BA132" i="14"/>
  <c r="BA129" i="14"/>
  <c r="BA86" i="14"/>
  <c r="BA82" i="14"/>
  <c r="BA66" i="14"/>
  <c r="BA63" i="14"/>
  <c r="BA60" i="14"/>
  <c r="BA57" i="14"/>
  <c r="BA50" i="14"/>
  <c r="BA47" i="14"/>
  <c r="BA44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5" i="14"/>
  <c r="I15" i="14"/>
  <c r="K15" i="14"/>
  <c r="M15" i="14"/>
  <c r="O15" i="14"/>
  <c r="O8" i="14" s="1"/>
  <c r="Q15" i="14"/>
  <c r="V15" i="14"/>
  <c r="G18" i="14"/>
  <c r="M18" i="14" s="1"/>
  <c r="I18" i="14"/>
  <c r="K18" i="14"/>
  <c r="O18" i="14"/>
  <c r="Q18" i="14"/>
  <c r="V18" i="14"/>
  <c r="G23" i="14"/>
  <c r="M23" i="14" s="1"/>
  <c r="I23" i="14"/>
  <c r="K23" i="14"/>
  <c r="O23" i="14"/>
  <c r="Q23" i="14"/>
  <c r="V23" i="14"/>
  <c r="G29" i="14"/>
  <c r="I29" i="14"/>
  <c r="K29" i="14"/>
  <c r="M29" i="14"/>
  <c r="O29" i="14"/>
  <c r="Q29" i="14"/>
  <c r="V29" i="14"/>
  <c r="G32" i="14"/>
  <c r="I32" i="14"/>
  <c r="K32" i="14"/>
  <c r="M32" i="14"/>
  <c r="O32" i="14"/>
  <c r="Q32" i="14"/>
  <c r="V32" i="14"/>
  <c r="G36" i="14"/>
  <c r="G8" i="14" s="1"/>
  <c r="I36" i="14"/>
  <c r="K36" i="14"/>
  <c r="O36" i="14"/>
  <c r="Q36" i="14"/>
  <c r="V36" i="14"/>
  <c r="G38" i="14"/>
  <c r="M38" i="14" s="1"/>
  <c r="I38" i="14"/>
  <c r="K38" i="14"/>
  <c r="O38" i="14"/>
  <c r="Q38" i="14"/>
  <c r="V38" i="14"/>
  <c r="G41" i="14"/>
  <c r="I41" i="14"/>
  <c r="K41" i="14"/>
  <c r="M41" i="14"/>
  <c r="O41" i="14"/>
  <c r="Q41" i="14"/>
  <c r="V41" i="14"/>
  <c r="G43" i="14"/>
  <c r="I43" i="14"/>
  <c r="K43" i="14"/>
  <c r="M43" i="14"/>
  <c r="O43" i="14"/>
  <c r="Q43" i="14"/>
  <c r="V43" i="14"/>
  <c r="G46" i="14"/>
  <c r="M46" i="14" s="1"/>
  <c r="I46" i="14"/>
  <c r="K46" i="14"/>
  <c r="O46" i="14"/>
  <c r="Q46" i="14"/>
  <c r="V46" i="14"/>
  <c r="G49" i="14"/>
  <c r="I49" i="14"/>
  <c r="K49" i="14"/>
  <c r="M49" i="14"/>
  <c r="O49" i="14"/>
  <c r="Q49" i="14"/>
  <c r="V49" i="14"/>
  <c r="G56" i="14"/>
  <c r="I56" i="14"/>
  <c r="K56" i="14"/>
  <c r="M56" i="14"/>
  <c r="O56" i="14"/>
  <c r="Q56" i="14"/>
  <c r="V56" i="14"/>
  <c r="G59" i="14"/>
  <c r="I59" i="14"/>
  <c r="K59" i="14"/>
  <c r="M59" i="14"/>
  <c r="O59" i="14"/>
  <c r="Q59" i="14"/>
  <c r="V59" i="14"/>
  <c r="G62" i="14"/>
  <c r="M62" i="14" s="1"/>
  <c r="I62" i="14"/>
  <c r="K62" i="14"/>
  <c r="O62" i="14"/>
  <c r="Q62" i="14"/>
  <c r="V62" i="14"/>
  <c r="G65" i="14"/>
  <c r="M65" i="14" s="1"/>
  <c r="I65" i="14"/>
  <c r="K65" i="14"/>
  <c r="O65" i="14"/>
  <c r="Q65" i="14"/>
  <c r="V65" i="14"/>
  <c r="G68" i="14"/>
  <c r="I68" i="14"/>
  <c r="K68" i="14"/>
  <c r="M68" i="14"/>
  <c r="O68" i="14"/>
  <c r="Q68" i="14"/>
  <c r="V68" i="14"/>
  <c r="G71" i="14"/>
  <c r="I71" i="14"/>
  <c r="K71" i="14"/>
  <c r="M71" i="14"/>
  <c r="O71" i="14"/>
  <c r="Q71" i="14"/>
  <c r="V71" i="14"/>
  <c r="G81" i="14"/>
  <c r="M81" i="14" s="1"/>
  <c r="I81" i="14"/>
  <c r="K81" i="14"/>
  <c r="O81" i="14"/>
  <c r="Q81" i="14"/>
  <c r="V81" i="14"/>
  <c r="G84" i="14"/>
  <c r="I84" i="14"/>
  <c r="K84" i="14"/>
  <c r="O84" i="14"/>
  <c r="Q84" i="14"/>
  <c r="G85" i="14"/>
  <c r="I85" i="14"/>
  <c r="K85" i="14"/>
  <c r="M85" i="14"/>
  <c r="M84" i="14" s="1"/>
  <c r="O85" i="14"/>
  <c r="Q85" i="14"/>
  <c r="V85" i="14"/>
  <c r="V84" i="14" s="1"/>
  <c r="G89" i="14"/>
  <c r="G88" i="14" s="1"/>
  <c r="I89" i="14"/>
  <c r="I88" i="14" s="1"/>
  <c r="K89" i="14"/>
  <c r="O89" i="14"/>
  <c r="Q89" i="14"/>
  <c r="Q88" i="14" s="1"/>
  <c r="V89" i="14"/>
  <c r="G92" i="14"/>
  <c r="M92" i="14" s="1"/>
  <c r="I92" i="14"/>
  <c r="K92" i="14"/>
  <c r="K88" i="14" s="1"/>
  <c r="O92" i="14"/>
  <c r="Q92" i="14"/>
  <c r="V92" i="14"/>
  <c r="V88" i="14" s="1"/>
  <c r="G96" i="14"/>
  <c r="I96" i="14"/>
  <c r="K96" i="14"/>
  <c r="M96" i="14"/>
  <c r="O96" i="14"/>
  <c r="Q96" i="14"/>
  <c r="V96" i="14"/>
  <c r="G100" i="14"/>
  <c r="I100" i="14"/>
  <c r="K100" i="14"/>
  <c r="M100" i="14"/>
  <c r="O100" i="14"/>
  <c r="O88" i="14" s="1"/>
  <c r="Q100" i="14"/>
  <c r="V100" i="14"/>
  <c r="G105" i="14"/>
  <c r="M105" i="14" s="1"/>
  <c r="I105" i="14"/>
  <c r="K105" i="14"/>
  <c r="O105" i="14"/>
  <c r="Q105" i="14"/>
  <c r="V105" i="14"/>
  <c r="G107" i="14"/>
  <c r="M107" i="14" s="1"/>
  <c r="I107" i="14"/>
  <c r="K107" i="14"/>
  <c r="O107" i="14"/>
  <c r="Q107" i="14"/>
  <c r="V107" i="14"/>
  <c r="G111" i="14"/>
  <c r="I111" i="14"/>
  <c r="K111" i="14"/>
  <c r="M111" i="14"/>
  <c r="O111" i="14"/>
  <c r="Q111" i="14"/>
  <c r="V111" i="14"/>
  <c r="G115" i="14"/>
  <c r="M115" i="14" s="1"/>
  <c r="I115" i="14"/>
  <c r="K115" i="14"/>
  <c r="O115" i="14"/>
  <c r="Q115" i="14"/>
  <c r="V115" i="14"/>
  <c r="G117" i="14"/>
  <c r="M117" i="14" s="1"/>
  <c r="I117" i="14"/>
  <c r="K117" i="14"/>
  <c r="O117" i="14"/>
  <c r="Q117" i="14"/>
  <c r="V117" i="14"/>
  <c r="G120" i="14"/>
  <c r="M120" i="14" s="1"/>
  <c r="I120" i="14"/>
  <c r="K120" i="14"/>
  <c r="O120" i="14"/>
  <c r="Q120" i="14"/>
  <c r="V120" i="14"/>
  <c r="G123" i="14"/>
  <c r="I123" i="14"/>
  <c r="K123" i="14"/>
  <c r="M123" i="14"/>
  <c r="O123" i="14"/>
  <c r="Q123" i="14"/>
  <c r="V123" i="14"/>
  <c r="G126" i="14"/>
  <c r="I126" i="14"/>
  <c r="K126" i="14"/>
  <c r="M126" i="14"/>
  <c r="O126" i="14"/>
  <c r="Q126" i="14"/>
  <c r="V126" i="14"/>
  <c r="G128" i="14"/>
  <c r="M128" i="14" s="1"/>
  <c r="I128" i="14"/>
  <c r="K128" i="14"/>
  <c r="O128" i="14"/>
  <c r="Q128" i="14"/>
  <c r="V128" i="14"/>
  <c r="G131" i="14"/>
  <c r="M131" i="14" s="1"/>
  <c r="I131" i="14"/>
  <c r="K131" i="14"/>
  <c r="O131" i="14"/>
  <c r="Q131" i="14"/>
  <c r="V131" i="14"/>
  <c r="G134" i="14"/>
  <c r="I134" i="14"/>
  <c r="K134" i="14"/>
  <c r="M134" i="14"/>
  <c r="O134" i="14"/>
  <c r="Q134" i="14"/>
  <c r="V134" i="14"/>
  <c r="G139" i="14"/>
  <c r="M139" i="14" s="1"/>
  <c r="I139" i="14"/>
  <c r="K139" i="14"/>
  <c r="O139" i="14"/>
  <c r="Q139" i="14"/>
  <c r="V139" i="14"/>
  <c r="G145" i="14"/>
  <c r="M145" i="14" s="1"/>
  <c r="I145" i="14"/>
  <c r="K145" i="14"/>
  <c r="O145" i="14"/>
  <c r="Q145" i="14"/>
  <c r="V145" i="14"/>
  <c r="G147" i="14"/>
  <c r="M147" i="14" s="1"/>
  <c r="I147" i="14"/>
  <c r="K147" i="14"/>
  <c r="O147" i="14"/>
  <c r="Q147" i="14"/>
  <c r="V147" i="14"/>
  <c r="G149" i="14"/>
  <c r="I149" i="14"/>
  <c r="K149" i="14"/>
  <c r="M149" i="14"/>
  <c r="O149" i="14"/>
  <c r="Q149" i="14"/>
  <c r="V149" i="14"/>
  <c r="G152" i="14"/>
  <c r="I152" i="14"/>
  <c r="K152" i="14"/>
  <c r="M152" i="14"/>
  <c r="O152" i="14"/>
  <c r="Q152" i="14"/>
  <c r="V152" i="14"/>
  <c r="G156" i="14"/>
  <c r="M156" i="14" s="1"/>
  <c r="I156" i="14"/>
  <c r="K156" i="14"/>
  <c r="O156" i="14"/>
  <c r="Q156" i="14"/>
  <c r="V156" i="14"/>
  <c r="G159" i="14"/>
  <c r="M159" i="14" s="1"/>
  <c r="I159" i="14"/>
  <c r="K159" i="14"/>
  <c r="O159" i="14"/>
  <c r="Q159" i="14"/>
  <c r="V159" i="14"/>
  <c r="G162" i="14"/>
  <c r="I162" i="14"/>
  <c r="K162" i="14"/>
  <c r="M162" i="14"/>
  <c r="O162" i="14"/>
  <c r="Q162" i="14"/>
  <c r="V162" i="14"/>
  <c r="G165" i="14"/>
  <c r="M165" i="14" s="1"/>
  <c r="I165" i="14"/>
  <c r="K165" i="14"/>
  <c r="O165" i="14"/>
  <c r="Q165" i="14"/>
  <c r="V165" i="14"/>
  <c r="G168" i="14"/>
  <c r="M168" i="14" s="1"/>
  <c r="I168" i="14"/>
  <c r="K168" i="14"/>
  <c r="O168" i="14"/>
  <c r="Q168" i="14"/>
  <c r="V168" i="14"/>
  <c r="I171" i="14"/>
  <c r="Q171" i="14"/>
  <c r="V171" i="14"/>
  <c r="G172" i="14"/>
  <c r="I172" i="14"/>
  <c r="K172" i="14"/>
  <c r="K171" i="14" s="1"/>
  <c r="M172" i="14"/>
  <c r="M171" i="14" s="1"/>
  <c r="O172" i="14"/>
  <c r="Q172" i="14"/>
  <c r="V172" i="14"/>
  <c r="G175" i="14"/>
  <c r="G171" i="14" s="1"/>
  <c r="I175" i="14"/>
  <c r="K175" i="14"/>
  <c r="M175" i="14"/>
  <c r="O175" i="14"/>
  <c r="O171" i="14" s="1"/>
  <c r="Q175" i="14"/>
  <c r="V175" i="14"/>
  <c r="G178" i="14"/>
  <c r="M178" i="14" s="1"/>
  <c r="I178" i="14"/>
  <c r="K178" i="14"/>
  <c r="K177" i="14" s="1"/>
  <c r="O178" i="14"/>
  <c r="Q178" i="14"/>
  <c r="Q177" i="14" s="1"/>
  <c r="V178" i="14"/>
  <c r="V177" i="14" s="1"/>
  <c r="G179" i="14"/>
  <c r="I179" i="14"/>
  <c r="K179" i="14"/>
  <c r="M179" i="14"/>
  <c r="O179" i="14"/>
  <c r="Q179" i="14"/>
  <c r="V179" i="14"/>
  <c r="G181" i="14"/>
  <c r="G177" i="14" s="1"/>
  <c r="I181" i="14"/>
  <c r="K181" i="14"/>
  <c r="O181" i="14"/>
  <c r="Q181" i="14"/>
  <c r="V181" i="14"/>
  <c r="G183" i="14"/>
  <c r="M183" i="14" s="1"/>
  <c r="I183" i="14"/>
  <c r="I177" i="14" s="1"/>
  <c r="K183" i="14"/>
  <c r="O183" i="14"/>
  <c r="Q183" i="14"/>
  <c r="V183" i="14"/>
  <c r="G185" i="14"/>
  <c r="M185" i="14" s="1"/>
  <c r="I185" i="14"/>
  <c r="K185" i="14"/>
  <c r="O185" i="14"/>
  <c r="Q185" i="14"/>
  <c r="V185" i="14"/>
  <c r="G187" i="14"/>
  <c r="I187" i="14"/>
  <c r="K187" i="14"/>
  <c r="M187" i="14"/>
  <c r="O187" i="14"/>
  <c r="Q187" i="14"/>
  <c r="V187" i="14"/>
  <c r="G190" i="14"/>
  <c r="I190" i="14"/>
  <c r="K190" i="14"/>
  <c r="M190" i="14"/>
  <c r="O190" i="14"/>
  <c r="Q190" i="14"/>
  <c r="V190" i="14"/>
  <c r="G193" i="14"/>
  <c r="M193" i="14" s="1"/>
  <c r="I193" i="14"/>
  <c r="K193" i="14"/>
  <c r="O193" i="14"/>
  <c r="O177" i="14" s="1"/>
  <c r="Q193" i="14"/>
  <c r="V193" i="14"/>
  <c r="G196" i="14"/>
  <c r="M196" i="14" s="1"/>
  <c r="I196" i="14"/>
  <c r="K196" i="14"/>
  <c r="O196" i="14"/>
  <c r="Q196" i="14"/>
  <c r="V196" i="14"/>
  <c r="G199" i="14"/>
  <c r="I199" i="14"/>
  <c r="K199" i="14"/>
  <c r="M199" i="14"/>
  <c r="O199" i="14"/>
  <c r="Q199" i="14"/>
  <c r="V199" i="14"/>
  <c r="G202" i="14"/>
  <c r="M202" i="14" s="1"/>
  <c r="I202" i="14"/>
  <c r="K202" i="14"/>
  <c r="O202" i="14"/>
  <c r="Q202" i="14"/>
  <c r="V202" i="14"/>
  <c r="G205" i="14"/>
  <c r="M205" i="14" s="1"/>
  <c r="I205" i="14"/>
  <c r="K205" i="14"/>
  <c r="O205" i="14"/>
  <c r="Q205" i="14"/>
  <c r="V205" i="14"/>
  <c r="G208" i="14"/>
  <c r="M208" i="14" s="1"/>
  <c r="I208" i="14"/>
  <c r="K208" i="14"/>
  <c r="O208" i="14"/>
  <c r="Q208" i="14"/>
  <c r="V208" i="14"/>
  <c r="G211" i="14"/>
  <c r="I211" i="14"/>
  <c r="K211" i="14"/>
  <c r="M211" i="14"/>
  <c r="O211" i="14"/>
  <c r="Q211" i="14"/>
  <c r="V211" i="14"/>
  <c r="G212" i="14"/>
  <c r="I212" i="14"/>
  <c r="K212" i="14"/>
  <c r="M212" i="14"/>
  <c r="O212" i="14"/>
  <c r="Q212" i="14"/>
  <c r="V212" i="14"/>
  <c r="G214" i="14"/>
  <c r="M214" i="14" s="1"/>
  <c r="I214" i="14"/>
  <c r="K214" i="14"/>
  <c r="O214" i="14"/>
  <c r="Q214" i="14"/>
  <c r="V214" i="14"/>
  <c r="G217" i="14"/>
  <c r="M217" i="14" s="1"/>
  <c r="I217" i="14"/>
  <c r="K217" i="14"/>
  <c r="O217" i="14"/>
  <c r="Q217" i="14"/>
  <c r="V217" i="14"/>
  <c r="G218" i="14"/>
  <c r="I218" i="14"/>
  <c r="K218" i="14"/>
  <c r="M218" i="14"/>
  <c r="O218" i="14"/>
  <c r="Q218" i="14"/>
  <c r="V218" i="14"/>
  <c r="G219" i="14"/>
  <c r="M219" i="14" s="1"/>
  <c r="I219" i="14"/>
  <c r="K219" i="14"/>
  <c r="O219" i="14"/>
  <c r="Q219" i="14"/>
  <c r="V219" i="14"/>
  <c r="G220" i="14"/>
  <c r="M220" i="14" s="1"/>
  <c r="I220" i="14"/>
  <c r="K220" i="14"/>
  <c r="O220" i="14"/>
  <c r="Q220" i="14"/>
  <c r="V220" i="14"/>
  <c r="G221" i="14"/>
  <c r="M221" i="14" s="1"/>
  <c r="I221" i="14"/>
  <c r="K221" i="14"/>
  <c r="O221" i="14"/>
  <c r="Q221" i="14"/>
  <c r="V221" i="14"/>
  <c r="G222" i="14"/>
  <c r="I222" i="14"/>
  <c r="K222" i="14"/>
  <c r="M222" i="14"/>
  <c r="O222" i="14"/>
  <c r="Q222" i="14"/>
  <c r="V222" i="14"/>
  <c r="G223" i="14"/>
  <c r="K223" i="14"/>
  <c r="O223" i="14"/>
  <c r="V223" i="14"/>
  <c r="G224" i="14"/>
  <c r="M224" i="14" s="1"/>
  <c r="M223" i="14" s="1"/>
  <c r="I224" i="14"/>
  <c r="I223" i="14" s="1"/>
  <c r="K224" i="14"/>
  <c r="O224" i="14"/>
  <c r="Q224" i="14"/>
  <c r="Q223" i="14" s="1"/>
  <c r="V224" i="14"/>
  <c r="Q232" i="14"/>
  <c r="V232" i="14"/>
  <c r="G233" i="14"/>
  <c r="I233" i="14"/>
  <c r="K233" i="14"/>
  <c r="M233" i="14"/>
  <c r="O233" i="14"/>
  <c r="Q233" i="14"/>
  <c r="V233" i="14"/>
  <c r="G237" i="14"/>
  <c r="G232" i="14" s="1"/>
  <c r="I237" i="14"/>
  <c r="K237" i="14"/>
  <c r="O237" i="14"/>
  <c r="O232" i="14" s="1"/>
  <c r="Q237" i="14"/>
  <c r="V237" i="14"/>
  <c r="G241" i="14"/>
  <c r="M241" i="14" s="1"/>
  <c r="I241" i="14"/>
  <c r="I232" i="14" s="1"/>
  <c r="K241" i="14"/>
  <c r="O241" i="14"/>
  <c r="Q241" i="14"/>
  <c r="V241" i="14"/>
  <c r="G244" i="14"/>
  <c r="M244" i="14" s="1"/>
  <c r="I244" i="14"/>
  <c r="K244" i="14"/>
  <c r="K232" i="14" s="1"/>
  <c r="O244" i="14"/>
  <c r="Q244" i="14"/>
  <c r="V244" i="14"/>
  <c r="G247" i="14"/>
  <c r="I247" i="14"/>
  <c r="K247" i="14"/>
  <c r="M247" i="14"/>
  <c r="O247" i="14"/>
  <c r="Q247" i="14"/>
  <c r="V247" i="14"/>
  <c r="G248" i="14"/>
  <c r="K248" i="14"/>
  <c r="O248" i="14"/>
  <c r="V248" i="14"/>
  <c r="G249" i="14"/>
  <c r="M249" i="14" s="1"/>
  <c r="M248" i="14" s="1"/>
  <c r="I249" i="14"/>
  <c r="I248" i="14" s="1"/>
  <c r="K249" i="14"/>
  <c r="O249" i="14"/>
  <c r="Q249" i="14"/>
  <c r="Q248" i="14" s="1"/>
  <c r="V249" i="14"/>
  <c r="G252" i="14"/>
  <c r="I252" i="14"/>
  <c r="K252" i="14"/>
  <c r="M252" i="14"/>
  <c r="O252" i="14"/>
  <c r="Q252" i="14"/>
  <c r="V252" i="14"/>
  <c r="G260" i="14"/>
  <c r="G251" i="14" s="1"/>
  <c r="I260" i="14"/>
  <c r="K260" i="14"/>
  <c r="O260" i="14"/>
  <c r="O251" i="14" s="1"/>
  <c r="Q260" i="14"/>
  <c r="V260" i="14"/>
  <c r="G262" i="14"/>
  <c r="M262" i="14" s="1"/>
  <c r="I262" i="14"/>
  <c r="I251" i="14" s="1"/>
  <c r="K262" i="14"/>
  <c r="O262" i="14"/>
  <c r="Q262" i="14"/>
  <c r="V262" i="14"/>
  <c r="G265" i="14"/>
  <c r="M265" i="14" s="1"/>
  <c r="I265" i="14"/>
  <c r="K265" i="14"/>
  <c r="K251" i="14" s="1"/>
  <c r="O265" i="14"/>
  <c r="Q265" i="14"/>
  <c r="V265" i="14"/>
  <c r="G281" i="14"/>
  <c r="I281" i="14"/>
  <c r="K281" i="14"/>
  <c r="M281" i="14"/>
  <c r="O281" i="14"/>
  <c r="Q281" i="14"/>
  <c r="V281" i="14"/>
  <c r="G283" i="14"/>
  <c r="I283" i="14"/>
  <c r="K283" i="14"/>
  <c r="M283" i="14"/>
  <c r="O283" i="14"/>
  <c r="Q283" i="14"/>
  <c r="V283" i="14"/>
  <c r="G286" i="14"/>
  <c r="M286" i="14" s="1"/>
  <c r="I286" i="14"/>
  <c r="K286" i="14"/>
  <c r="O286" i="14"/>
  <c r="Q286" i="14"/>
  <c r="Q251" i="14" s="1"/>
  <c r="V286" i="14"/>
  <c r="G290" i="14"/>
  <c r="M290" i="14" s="1"/>
  <c r="I290" i="14"/>
  <c r="K290" i="14"/>
  <c r="O290" i="14"/>
  <c r="Q290" i="14"/>
  <c r="V290" i="14"/>
  <c r="V251" i="14" s="1"/>
  <c r="G297" i="14"/>
  <c r="I297" i="14"/>
  <c r="K297" i="14"/>
  <c r="M297" i="14"/>
  <c r="O297" i="14"/>
  <c r="Q297" i="14"/>
  <c r="V297" i="14"/>
  <c r="G299" i="14"/>
  <c r="M299" i="14" s="1"/>
  <c r="I299" i="14"/>
  <c r="K299" i="14"/>
  <c r="O299" i="14"/>
  <c r="Q299" i="14"/>
  <c r="V299" i="14"/>
  <c r="AE303" i="14"/>
  <c r="AF303" i="14"/>
  <c r="BA86" i="13"/>
  <c r="BA71" i="13"/>
  <c r="BA48" i="13"/>
  <c r="BA45" i="13"/>
  <c r="BA29" i="13"/>
  <c r="BA26" i="13"/>
  <c r="BA23" i="13"/>
  <c r="BA20" i="13"/>
  <c r="G9" i="13"/>
  <c r="AF118" i="13" s="1"/>
  <c r="G43" i="1" s="1"/>
  <c r="I9" i="13"/>
  <c r="I8" i="13" s="1"/>
  <c r="K9" i="13"/>
  <c r="M9" i="13"/>
  <c r="O9" i="13"/>
  <c r="O8" i="13" s="1"/>
  <c r="Q9" i="13"/>
  <c r="V9" i="13"/>
  <c r="V8" i="13" s="1"/>
  <c r="G12" i="13"/>
  <c r="I12" i="13"/>
  <c r="K12" i="13"/>
  <c r="K8" i="13" s="1"/>
  <c r="O12" i="13"/>
  <c r="Q12" i="13"/>
  <c r="V12" i="13"/>
  <c r="G16" i="13"/>
  <c r="M16" i="13" s="1"/>
  <c r="I16" i="13"/>
  <c r="K16" i="13"/>
  <c r="O16" i="13"/>
  <c r="Q16" i="13"/>
  <c r="V16" i="13"/>
  <c r="G19" i="13"/>
  <c r="M19" i="13" s="1"/>
  <c r="I19" i="13"/>
  <c r="K19" i="13"/>
  <c r="O19" i="13"/>
  <c r="Q19" i="13"/>
  <c r="V19" i="13"/>
  <c r="G22" i="13"/>
  <c r="I22" i="13"/>
  <c r="K22" i="13"/>
  <c r="M22" i="13"/>
  <c r="O22" i="13"/>
  <c r="Q22" i="13"/>
  <c r="Q8" i="13" s="1"/>
  <c r="V22" i="13"/>
  <c r="G25" i="13"/>
  <c r="I25" i="13"/>
  <c r="K25" i="13"/>
  <c r="M25" i="13"/>
  <c r="O25" i="13"/>
  <c r="Q25" i="13"/>
  <c r="V25" i="13"/>
  <c r="G28" i="13"/>
  <c r="M28" i="13" s="1"/>
  <c r="I28" i="13"/>
  <c r="K28" i="13"/>
  <c r="O28" i="13"/>
  <c r="Q28" i="13"/>
  <c r="V28" i="13"/>
  <c r="G31" i="13"/>
  <c r="M31" i="13" s="1"/>
  <c r="I31" i="13"/>
  <c r="K31" i="13"/>
  <c r="O31" i="13"/>
  <c r="Q31" i="13"/>
  <c r="V31" i="13"/>
  <c r="G35" i="13"/>
  <c r="M35" i="13" s="1"/>
  <c r="I35" i="13"/>
  <c r="I34" i="13" s="1"/>
  <c r="K35" i="13"/>
  <c r="K34" i="13" s="1"/>
  <c r="O35" i="13"/>
  <c r="O34" i="13" s="1"/>
  <c r="Q35" i="13"/>
  <c r="V35" i="13"/>
  <c r="G38" i="13"/>
  <c r="M38" i="13" s="1"/>
  <c r="I38" i="13"/>
  <c r="K38" i="13"/>
  <c r="O38" i="13"/>
  <c r="Q38" i="13"/>
  <c r="Q34" i="13" s="1"/>
  <c r="V38" i="13"/>
  <c r="G41" i="13"/>
  <c r="I41" i="13"/>
  <c r="K41" i="13"/>
  <c r="M41" i="13"/>
  <c r="O41" i="13"/>
  <c r="Q41" i="13"/>
  <c r="V41" i="13"/>
  <c r="G44" i="13"/>
  <c r="I44" i="13"/>
  <c r="K44" i="13"/>
  <c r="M44" i="13"/>
  <c r="O44" i="13"/>
  <c r="Q44" i="13"/>
  <c r="V44" i="13"/>
  <c r="G47" i="13"/>
  <c r="I47" i="13"/>
  <c r="K47" i="13"/>
  <c r="M47" i="13"/>
  <c r="O47" i="13"/>
  <c r="Q47" i="13"/>
  <c r="V47" i="13"/>
  <c r="V34" i="13" s="1"/>
  <c r="G50" i="13"/>
  <c r="I50" i="13"/>
  <c r="K50" i="13"/>
  <c r="M50" i="13"/>
  <c r="O50" i="13"/>
  <c r="Q50" i="13"/>
  <c r="V50" i="13"/>
  <c r="G53" i="13"/>
  <c r="M53" i="13" s="1"/>
  <c r="I53" i="13"/>
  <c r="K53" i="13"/>
  <c r="O53" i="13"/>
  <c r="Q53" i="13"/>
  <c r="V53" i="13"/>
  <c r="G56" i="13"/>
  <c r="M56" i="13" s="1"/>
  <c r="I56" i="13"/>
  <c r="K56" i="13"/>
  <c r="O56" i="13"/>
  <c r="Q56" i="13"/>
  <c r="V56" i="13"/>
  <c r="G58" i="13"/>
  <c r="M58" i="13" s="1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3" i="13"/>
  <c r="I63" i="13"/>
  <c r="K63" i="13"/>
  <c r="M63" i="13"/>
  <c r="O63" i="13"/>
  <c r="Q63" i="13"/>
  <c r="V63" i="13"/>
  <c r="G66" i="13"/>
  <c r="I66" i="13"/>
  <c r="K66" i="13"/>
  <c r="M66" i="13"/>
  <c r="O66" i="13"/>
  <c r="Q66" i="13"/>
  <c r="V66" i="13"/>
  <c r="G69" i="13"/>
  <c r="K69" i="13"/>
  <c r="M69" i="13"/>
  <c r="O69" i="13"/>
  <c r="Q69" i="13"/>
  <c r="G70" i="13"/>
  <c r="I70" i="13"/>
  <c r="I69" i="13" s="1"/>
  <c r="K70" i="13"/>
  <c r="M70" i="13"/>
  <c r="O70" i="13"/>
  <c r="Q70" i="13"/>
  <c r="V70" i="13"/>
  <c r="V69" i="13" s="1"/>
  <c r="V73" i="13"/>
  <c r="G74" i="13"/>
  <c r="G73" i="13" s="1"/>
  <c r="I74" i="13"/>
  <c r="I73" i="13" s="1"/>
  <c r="K74" i="13"/>
  <c r="O74" i="13"/>
  <c r="Q74" i="13"/>
  <c r="V74" i="13"/>
  <c r="G77" i="13"/>
  <c r="M77" i="13" s="1"/>
  <c r="I77" i="13"/>
  <c r="K77" i="13"/>
  <c r="K73" i="13" s="1"/>
  <c r="O77" i="13"/>
  <c r="O73" i="13" s="1"/>
  <c r="Q77" i="13"/>
  <c r="V77" i="13"/>
  <c r="G80" i="13"/>
  <c r="I80" i="13"/>
  <c r="K80" i="13"/>
  <c r="M80" i="13"/>
  <c r="O80" i="13"/>
  <c r="Q80" i="13"/>
  <c r="Q73" i="13" s="1"/>
  <c r="V80" i="13"/>
  <c r="G83" i="13"/>
  <c r="I83" i="13"/>
  <c r="K83" i="13"/>
  <c r="M83" i="13"/>
  <c r="O83" i="13"/>
  <c r="Q83" i="13"/>
  <c r="V83" i="13"/>
  <c r="K84" i="13"/>
  <c r="O84" i="13"/>
  <c r="G85" i="13"/>
  <c r="G84" i="13" s="1"/>
  <c r="I85" i="13"/>
  <c r="I84" i="13" s="1"/>
  <c r="K85" i="13"/>
  <c r="O85" i="13"/>
  <c r="Q85" i="13"/>
  <c r="Q84" i="13" s="1"/>
  <c r="V85" i="13"/>
  <c r="V84" i="13" s="1"/>
  <c r="I88" i="13"/>
  <c r="O88" i="13"/>
  <c r="Q88" i="13"/>
  <c r="V88" i="13"/>
  <c r="G89" i="13"/>
  <c r="G88" i="13" s="1"/>
  <c r="I89" i="13"/>
  <c r="K89" i="13"/>
  <c r="K88" i="13" s="1"/>
  <c r="O89" i="13"/>
  <c r="Q89" i="13"/>
  <c r="V89" i="13"/>
  <c r="G91" i="13"/>
  <c r="G92" i="13"/>
  <c r="M92" i="13" s="1"/>
  <c r="I92" i="13"/>
  <c r="I91" i="13" s="1"/>
  <c r="K92" i="13"/>
  <c r="K91" i="13" s="1"/>
  <c r="O92" i="13"/>
  <c r="O91" i="13" s="1"/>
  <c r="Q92" i="13"/>
  <c r="Q91" i="13" s="1"/>
  <c r="V92" i="13"/>
  <c r="G94" i="13"/>
  <c r="I94" i="13"/>
  <c r="K94" i="13"/>
  <c r="M94" i="13"/>
  <c r="O94" i="13"/>
  <c r="Q94" i="13"/>
  <c r="V94" i="13"/>
  <c r="G96" i="13"/>
  <c r="I96" i="13"/>
  <c r="K96" i="13"/>
  <c r="M96" i="13"/>
  <c r="O96" i="13"/>
  <c r="Q96" i="13"/>
  <c r="V96" i="13"/>
  <c r="V91" i="13" s="1"/>
  <c r="G98" i="13"/>
  <c r="I98" i="13"/>
  <c r="K98" i="13"/>
  <c r="M98" i="13"/>
  <c r="O98" i="13"/>
  <c r="Q98" i="13"/>
  <c r="V98" i="13"/>
  <c r="G103" i="13"/>
  <c r="M103" i="13" s="1"/>
  <c r="I103" i="13"/>
  <c r="K103" i="13"/>
  <c r="O103" i="13"/>
  <c r="Q103" i="13"/>
  <c r="V103" i="13"/>
  <c r="G105" i="13"/>
  <c r="M105" i="13" s="1"/>
  <c r="I105" i="13"/>
  <c r="K105" i="13"/>
  <c r="O105" i="13"/>
  <c r="Q105" i="13"/>
  <c r="V105" i="13"/>
  <c r="G108" i="13"/>
  <c r="M108" i="13" s="1"/>
  <c r="I108" i="13"/>
  <c r="K108" i="13"/>
  <c r="O108" i="13"/>
  <c r="Q108" i="13"/>
  <c r="V108" i="13"/>
  <c r="G112" i="13"/>
  <c r="M112" i="13" s="1"/>
  <c r="I112" i="13"/>
  <c r="K112" i="13"/>
  <c r="O112" i="13"/>
  <c r="Q112" i="13"/>
  <c r="V112" i="13"/>
  <c r="G115" i="13"/>
  <c r="M115" i="13" s="1"/>
  <c r="I115" i="13"/>
  <c r="K115" i="13"/>
  <c r="O115" i="13"/>
  <c r="Q115" i="13"/>
  <c r="V115" i="13"/>
  <c r="AE118" i="13"/>
  <c r="F43" i="1" s="1"/>
  <c r="G9" i="12"/>
  <c r="AF24" i="12" s="1"/>
  <c r="I9" i="12"/>
  <c r="I8" i="12" s="1"/>
  <c r="K9" i="12"/>
  <c r="O9" i="12"/>
  <c r="O8" i="12" s="1"/>
  <c r="Q9" i="12"/>
  <c r="Q8" i="12" s="1"/>
  <c r="V9" i="12"/>
  <c r="G10" i="12"/>
  <c r="M10" i="12" s="1"/>
  <c r="I10" i="12"/>
  <c r="K10" i="12"/>
  <c r="K8" i="12" s="1"/>
  <c r="O10" i="12"/>
  <c r="Q10" i="12"/>
  <c r="V10" i="12"/>
  <c r="V8" i="12" s="1"/>
  <c r="G11" i="12"/>
  <c r="I11" i="12"/>
  <c r="K11" i="12"/>
  <c r="M11" i="12"/>
  <c r="O11" i="12"/>
  <c r="Q11" i="12"/>
  <c r="V11" i="12"/>
  <c r="G12" i="12"/>
  <c r="G8" i="12" s="1"/>
  <c r="G24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G15" i="12"/>
  <c r="I15" i="12"/>
  <c r="K15" i="12"/>
  <c r="M15" i="12"/>
  <c r="O15" i="12"/>
  <c r="Q15" i="12"/>
  <c r="Q14" i="12" s="1"/>
  <c r="V15" i="12"/>
  <c r="G16" i="12"/>
  <c r="I16" i="12"/>
  <c r="K16" i="12"/>
  <c r="M16" i="12"/>
  <c r="O16" i="12"/>
  <c r="O14" i="12" s="1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V14" i="12" s="1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I14" i="12" s="1"/>
  <c r="K21" i="12"/>
  <c r="O21" i="12"/>
  <c r="Q21" i="12"/>
  <c r="V21" i="12"/>
  <c r="G22" i="12"/>
  <c r="M22" i="12" s="1"/>
  <c r="I22" i="12"/>
  <c r="K22" i="12"/>
  <c r="K14" i="12" s="1"/>
  <c r="O22" i="12"/>
  <c r="Q22" i="12"/>
  <c r="V22" i="12"/>
  <c r="AE24" i="12"/>
  <c r="F41" i="1" s="1"/>
  <c r="I20" i="1"/>
  <c r="I18" i="1"/>
  <c r="I17" i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4" i="1"/>
  <c r="I44" i="1" s="1"/>
  <c r="H42" i="1"/>
  <c r="J28" i="1"/>
  <c r="J26" i="1"/>
  <c r="G38" i="1"/>
  <c r="F38" i="1"/>
  <c r="J23" i="1"/>
  <c r="J24" i="1"/>
  <c r="J25" i="1"/>
  <c r="J27" i="1"/>
  <c r="E24" i="1"/>
  <c r="E26" i="1"/>
  <c r="M9" i="12" l="1"/>
  <c r="G8" i="13"/>
  <c r="G118" i="13" s="1"/>
  <c r="H43" i="1"/>
  <c r="I43" i="1" s="1"/>
  <c r="I101" i="1"/>
  <c r="I19" i="1" s="1"/>
  <c r="F45" i="1"/>
  <c r="G45" i="1"/>
  <c r="G41" i="1"/>
  <c r="H41" i="1" s="1"/>
  <c r="I41" i="1" s="1"/>
  <c r="G40" i="1"/>
  <c r="F40" i="1"/>
  <c r="M21" i="19"/>
  <c r="F39" i="1"/>
  <c r="F55" i="1" s="1"/>
  <c r="G23" i="1" s="1"/>
  <c r="F54" i="1"/>
  <c r="AF33" i="19"/>
  <c r="G8" i="19"/>
  <c r="M8" i="19"/>
  <c r="M20" i="19"/>
  <c r="M28" i="19"/>
  <c r="G28" i="19"/>
  <c r="I85" i="1" s="1"/>
  <c r="AF39" i="18"/>
  <c r="G15" i="18"/>
  <c r="AF39" i="17"/>
  <c r="M26" i="17"/>
  <c r="M22" i="17" s="1"/>
  <c r="M53" i="16"/>
  <c r="M52" i="16" s="1"/>
  <c r="M29" i="16"/>
  <c r="M21" i="16" s="1"/>
  <c r="AF70" i="16"/>
  <c r="M14" i="16"/>
  <c r="M8" i="16" s="1"/>
  <c r="M510" i="15"/>
  <c r="M284" i="15"/>
  <c r="M134" i="15"/>
  <c r="M31" i="15"/>
  <c r="G510" i="15"/>
  <c r="M336" i="15"/>
  <c r="M330" i="15" s="1"/>
  <c r="M501" i="15"/>
  <c r="M500" i="15" s="1"/>
  <c r="M245" i="15"/>
  <c r="M244" i="15" s="1"/>
  <c r="M116" i="15"/>
  <c r="M54" i="15" s="1"/>
  <c r="M9" i="15"/>
  <c r="M8" i="15" s="1"/>
  <c r="M8" i="14"/>
  <c r="M260" i="14"/>
  <c r="M251" i="14" s="1"/>
  <c r="M237" i="14"/>
  <c r="M232" i="14" s="1"/>
  <c r="M181" i="14"/>
  <c r="M177" i="14" s="1"/>
  <c r="M89" i="14"/>
  <c r="M88" i="14" s="1"/>
  <c r="M36" i="14"/>
  <c r="M91" i="13"/>
  <c r="M34" i="13"/>
  <c r="G34" i="13"/>
  <c r="M85" i="13"/>
  <c r="M84" i="13" s="1"/>
  <c r="M89" i="13"/>
  <c r="M88" i="13" s="1"/>
  <c r="M74" i="13"/>
  <c r="M73" i="13" s="1"/>
  <c r="M12" i="13"/>
  <c r="M8" i="13" s="1"/>
  <c r="M14" i="12"/>
  <c r="M12" i="12"/>
  <c r="J39" i="1"/>
  <c r="M8" i="12" l="1"/>
  <c r="H40" i="1"/>
  <c r="I40" i="1" s="1"/>
  <c r="I79" i="1"/>
  <c r="H45" i="1"/>
  <c r="I45" i="1" s="1"/>
  <c r="I78" i="1"/>
  <c r="G33" i="19"/>
  <c r="G53" i="1"/>
  <c r="H53" i="1" s="1"/>
  <c r="I53" i="1" s="1"/>
  <c r="G54" i="1"/>
  <c r="H54" i="1" s="1"/>
  <c r="I54" i="1" s="1"/>
  <c r="G39" i="1"/>
  <c r="A23" i="1"/>
  <c r="G55" i="1" l="1"/>
  <c r="H39" i="1"/>
  <c r="I103" i="1"/>
  <c r="I16" i="1"/>
  <c r="I21" i="1" s="1"/>
  <c r="A24" i="1"/>
  <c r="G24" i="1"/>
  <c r="J101" i="1" l="1"/>
  <c r="J79" i="1"/>
  <c r="J78" i="1"/>
  <c r="J98" i="1"/>
  <c r="J86" i="1"/>
  <c r="J83" i="1"/>
  <c r="J81" i="1"/>
  <c r="J97" i="1"/>
  <c r="J88" i="1"/>
  <c r="J87" i="1"/>
  <c r="J94" i="1"/>
  <c r="J95" i="1"/>
  <c r="J92" i="1"/>
  <c r="J85" i="1"/>
  <c r="J80" i="1"/>
  <c r="J96" i="1"/>
  <c r="J90" i="1"/>
  <c r="J82" i="1"/>
  <c r="J102" i="1"/>
  <c r="J89" i="1"/>
  <c r="J91" i="1"/>
  <c r="J84" i="1"/>
  <c r="J99" i="1"/>
  <c r="J100" i="1"/>
  <c r="J77" i="1"/>
  <c r="J93" i="1"/>
  <c r="I39" i="1"/>
  <c r="I55" i="1" s="1"/>
  <c r="H55" i="1"/>
  <c r="G25" i="1"/>
  <c r="A25" i="1" s="1"/>
  <c r="G28" i="1"/>
  <c r="J40" i="1" l="1"/>
  <c r="J48" i="1"/>
  <c r="J41" i="1"/>
  <c r="J49" i="1"/>
  <c r="J42" i="1"/>
  <c r="J50" i="1"/>
  <c r="J51" i="1"/>
  <c r="J44" i="1"/>
  <c r="J52" i="1"/>
  <c r="J53" i="1"/>
  <c r="J46" i="1"/>
  <c r="J54" i="1"/>
  <c r="J47" i="1"/>
  <c r="J55" i="1"/>
  <c r="J43" i="1"/>
  <c r="J45" i="1"/>
  <c r="G26" i="1"/>
  <c r="A27" i="1" s="1"/>
  <c r="A26" i="1"/>
  <c r="J103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Zbyněk Rikan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Zbyněk Rikan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Zbyněk Rikan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Zbyněk Rikan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Zbyněk Rikan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Zbyněk Rikan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Zbyněk Rikan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Zbyněk Rikan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<sst xmlns="http://schemas.openxmlformats.org/spreadsheetml/2006/main" count="4951" uniqueCount="1242">
  <si>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</si>
  <si>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</si>
  <si>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</si>
  <si>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</si>
  <si>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</si>
  <si>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</si>
  <si>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</si>
  <si>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</si>
  <si>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</si>
  <si>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</si>
  <si>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</si>
  <si>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</si>
  <si>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</si>
  <si>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</si>
  <si>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</si>
  <si>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</si>
  <si>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</si>
  <si>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</si>
  <si>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</si>
  <si>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</si>
  <si>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</si>
  <si>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</si>
  <si>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</si>
  <si>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</si>
  <si>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</si>
  <si>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</si>
  <si>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</si>
  <si>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</si>
  <si>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</si>
  <si>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</si>
  <si>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</si>
  <si>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</si>
  <si>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</si>
  <si>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</si>
  <si>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</si>
  <si>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</si>
  <si>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</si>
  <si>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</si>
  <si>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</si>
  <si>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</si>
  <si>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</si>
  <si>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</si>
  <si>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</si>
  <si>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23.07-1_1</t>
  </si>
  <si>
    <t>Regenerace sídliště - Třebíč, Václavské náměstí, 2. etapa</t>
  </si>
  <si>
    <t>Město Třebíč</t>
  </si>
  <si>
    <t>Karlovo nám. 104/55</t>
  </si>
  <si>
    <t>Třebíč-Vnitřní Město</t>
  </si>
  <si>
    <t>67401</t>
  </si>
  <si>
    <t>00290629</t>
  </si>
  <si>
    <t>CZ00290629</t>
  </si>
  <si>
    <t>Stavba</t>
  </si>
  <si>
    <t>Ostatní a vedlejší náklady</t>
  </si>
  <si>
    <t>1</t>
  </si>
  <si>
    <t>Stavební objekt</t>
  </si>
  <si>
    <t>SO 01</t>
  </si>
  <si>
    <t>Komunikace, chodníky a zpevněné plochy</t>
  </si>
  <si>
    <t>D.1</t>
  </si>
  <si>
    <t>D.1/1</t>
  </si>
  <si>
    <t>Změnový rozpočet - Komunikace, chodníky a zpevněné plochy</t>
  </si>
  <si>
    <t>SO 02</t>
  </si>
  <si>
    <t>Veřejné osvětlení</t>
  </si>
  <si>
    <t>D.2</t>
  </si>
  <si>
    <t>SO 03</t>
  </si>
  <si>
    <t>Sadové úpravy</t>
  </si>
  <si>
    <t>D.3</t>
  </si>
  <si>
    <t>SO 04</t>
  </si>
  <si>
    <t>Objekty pro odpad</t>
  </si>
  <si>
    <t>D.4.1</t>
  </si>
  <si>
    <t>Kóje pro separovaný odpad SO</t>
  </si>
  <si>
    <t>D.4.2</t>
  </si>
  <si>
    <t>Kóje pro komunální odpad KO</t>
  </si>
  <si>
    <t>SO 11</t>
  </si>
  <si>
    <t>Městský mobiliář</t>
  </si>
  <si>
    <t>D.11</t>
  </si>
  <si>
    <t>Celkem za stavbu</t>
  </si>
  <si>
    <t>CZK</t>
  </si>
  <si>
    <t>#POPS</t>
  </si>
  <si>
    <t>Popis stavby: 23.07-1_1 - Regenerace sídliště - Třebíč, Václavské náměstí, 2. etapa</t>
  </si>
  <si>
    <t>#POPO</t>
  </si>
  <si>
    <t>Popis objektu: 0 - Ostatní a vedlejší náklady</t>
  </si>
  <si>
    <t>#POPR</t>
  </si>
  <si>
    <t>Popis rozpočtu: 1 - Ostatní a vedlejší náklady</t>
  </si>
  <si>
    <t>Popis objektu: SO 01 - Komunikace, chodníky a zpevněné plochy</t>
  </si>
  <si>
    <t>Popis rozpočtu: 1 - Změnový rozpočet - Komunikace, chodníky a zpevněné plochy</t>
  </si>
  <si>
    <t>Popis rozpočtu: D.1 - Komunikace, chodníky a zpevněné plochy</t>
  </si>
  <si>
    <t>Popis objektu: SO 02 - Veřejné osvětlení</t>
  </si>
  <si>
    <t>Popis rozpočtu: D.2 - Veřejné osvětlení</t>
  </si>
  <si>
    <t>Popis objektu: SO 03 - Sadové úpravy</t>
  </si>
  <si>
    <t>Popis rozpočtu: D.3 - Sadové úpravy</t>
  </si>
  <si>
    <t>Popis objektu: SO 04 - Objekty pro odpad</t>
  </si>
  <si>
    <t>Popis rozpočtu: D.4.1 - Kóje pro separovaný odpad SO</t>
  </si>
  <si>
    <t>Popis rozpočtu: D.4.2 - Kóje pro komunální odpad KO</t>
  </si>
  <si>
    <t>Popis objektu: SO 11 - Městský mobiliář</t>
  </si>
  <si>
    <t>Popis rozpočtu: D.11 - Městský mobiliář</t>
  </si>
  <si>
    <t>Rekapitulace dílů</t>
  </si>
  <si>
    <t>Typ dílu</t>
  </si>
  <si>
    <t>Kácení</t>
  </si>
  <si>
    <t>Lavičky, odpadkové koše</t>
  </si>
  <si>
    <t>Zemní práce</t>
  </si>
  <si>
    <t>2</t>
  </si>
  <si>
    <t>Přístřešek MAD</t>
  </si>
  <si>
    <t>Výsadby dřevin</t>
  </si>
  <si>
    <t>Základy a zvláštní zakládání</t>
  </si>
  <si>
    <t>21-M</t>
  </si>
  <si>
    <t>Elektromontáže</t>
  </si>
  <si>
    <t>22-M</t>
  </si>
  <si>
    <t>Montáže oznam. a zabezp. zařízení</t>
  </si>
  <si>
    <t>3</t>
  </si>
  <si>
    <t>Bourání</t>
  </si>
  <si>
    <t>Svislé a kompletní konstrukce</t>
  </si>
  <si>
    <t>Založení trávníků</t>
  </si>
  <si>
    <t>4</t>
  </si>
  <si>
    <t>Rozvojová a udržovací péče</t>
  </si>
  <si>
    <t>46-M</t>
  </si>
  <si>
    <t>Zemní práce při extr.mont.pracích</t>
  </si>
  <si>
    <t>5</t>
  </si>
  <si>
    <t>Komunikace</t>
  </si>
  <si>
    <t>62</t>
  </si>
  <si>
    <t>Úpravy povrchů vnější</t>
  </si>
  <si>
    <t>8</t>
  </si>
  <si>
    <t>Trubní vedení</t>
  </si>
  <si>
    <t>9</t>
  </si>
  <si>
    <t>Ostatní konstrukce a práce-bourání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</si>
  <si>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</si>
  <si>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</si>
  <si>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</si>
  <si>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</si>
  <si>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</si>
  <si>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</si>
  <si>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</si>
  <si>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</si>
  <si>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HZS</t>
  </si>
  <si>
    <t>Hodinové zúčtovací sazby</t>
  </si>
  <si>
    <t>741</t>
  </si>
  <si>
    <t>Elektroinstalace - silnoproud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</si>
  <si>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</si>
  <si>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</si>
  <si>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</si>
  <si>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</si>
  <si>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</si>
  <si>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</si>
  <si>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</si>
  <si>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</si>
  <si>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</si>
  <si>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</si>
  <si>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</si>
  <si>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</si>
  <si>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</si>
  <si>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</si>
  <si>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</si>
  <si>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</si>
  <si>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</si>
  <si>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</si>
  <si>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</si>
  <si>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</si>
  <si>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</si>
  <si>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</si>
  <si>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</si>
  <si>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</si>
  <si>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</si>
  <si>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</si>
  <si>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</si>
  <si>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</si>
  <si>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</si>
  <si>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</si>
  <si>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</si>
  <si>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</si>
  <si>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</si>
  <si>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</si>
  <si>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</si>
  <si>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</si>
  <si>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 R</t>
  </si>
  <si>
    <t xml:space="preserve">Geodetické práce </t>
  </si>
  <si>
    <t>Soubor</t>
  </si>
  <si>
    <t>RTS 23/ II</t>
  </si>
  <si>
    <t>Indiv</t>
  </si>
  <si>
    <t>VRN</t>
  </si>
  <si>
    <t>Běžná</t>
  </si>
  <si>
    <t>POL99_2</t>
  </si>
  <si>
    <t>005111021R</t>
  </si>
  <si>
    <t>Vytyčení inženýrských sítí</t>
  </si>
  <si>
    <t>POL99_8</t>
  </si>
  <si>
    <t>005121 R</t>
  </si>
  <si>
    <t>Zařízení staveniště</t>
  </si>
  <si>
    <t>005124010R</t>
  </si>
  <si>
    <t>Koordinační činnost</t>
  </si>
  <si>
    <t>005123 R1</t>
  </si>
  <si>
    <t>Osvětlení staveniště</t>
  </si>
  <si>
    <t>Vlastní</t>
  </si>
  <si>
    <t>005211030R</t>
  </si>
  <si>
    <t xml:space="preserve">Dočasná dopravní opatření 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</si>
  <si>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</si>
  <si>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</si>
  <si>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</si>
  <si>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</si>
  <si>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005211020R</t>
  </si>
  <si>
    <t>Ochrana stávaj. inženýrských sítí na staveništi</t>
  </si>
  <si>
    <t>00523  R</t>
  </si>
  <si>
    <t>Zkoušky a revize</t>
  </si>
  <si>
    <t>005241010R</t>
  </si>
  <si>
    <t xml:space="preserve">Dokumentace skutečného provedení </t>
  </si>
  <si>
    <t>00524 R1</t>
  </si>
  <si>
    <t>Fotodokumentace</t>
  </si>
  <si>
    <t>00524 R2</t>
  </si>
  <si>
    <t>Pasportizace objektů</t>
  </si>
  <si>
    <t>SUM</t>
  </si>
  <si>
    <t>END</t>
  </si>
  <si>
    <t>Položkový soupis prací a dodávek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</si>
  <si>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</si>
  <si>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</si>
  <si>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</si>
  <si>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</si>
  <si>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Práce</t>
  </si>
  <si>
    <t>POL1_</t>
  </si>
  <si>
    <t>s přemístěním hmot na skládku na vzdálenost do 3 m nebo s naložením na dopravní prostředek</t>
  </si>
  <si>
    <t>SPI</t>
  </si>
  <si>
    <t>pouze rozebrání : 9,5+30,8</t>
  </si>
  <si>
    <t>VV</t>
  </si>
  <si>
    <t>113106521R00</t>
  </si>
  <si>
    <t>Rozebrání vozovek a ploch s jakoukoliv výplní spár   v ploše jednotlivě přes 200 m2, z drobných kostek nebo odseků, kladených do lože z kameniva těženého, škváry nebo strusky</t>
  </si>
  <si>
    <t>vozovka DK 12/12 - pro použití : 1,9</t>
  </si>
  <si>
    <t>vozovka DK 12/12 - odvoz : 6,85</t>
  </si>
  <si>
    <t>113107623R00</t>
  </si>
  <si>
    <t>Odstranění podkladů nebo krytů z kameniva hrubého drceného, v ploše jednotlivě nad 50 m2, tloušťka vrstvy 230 mm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</si>
  <si>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</si>
  <si>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</si>
  <si>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</si>
  <si>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</si>
  <si>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silniční : 25,0</t>
  </si>
  <si>
    <t>113204111R00</t>
  </si>
  <si>
    <t>Vytrhání obrub záhonových</t>
  </si>
  <si>
    <t>25,0</t>
  </si>
  <si>
    <t>122202201R00</t>
  </si>
  <si>
    <t>Odkopávky a prokopávky pro silnice v hornině 3 do 100 m3</t>
  </si>
  <si>
    <t>m3</t>
  </si>
  <si>
    <t>800-1</t>
  </si>
  <si>
    <t>s přemístěním výkopku v příčných profilech na vzdálenost do 15 m nebo s naložením na dopravní prostředek.</t>
  </si>
  <si>
    <t>21,0</t>
  </si>
  <si>
    <t>122202209R00</t>
  </si>
  <si>
    <t>Odkopávky a prokopávky pro silnice v hornině 3 příplatek za lepivost horniny</t>
  </si>
  <si>
    <t>Odkaz na mn. položky pořadí 6 : 21,00000</t>
  </si>
  <si>
    <t>181101102R00</t>
  </si>
  <si>
    <t>Úprava pláně v zářezech v hornině 1 až 4, se zhutněním</t>
  </si>
  <si>
    <t>vyrovnáním výškových rozdílů, ploch vodorovných a ploch do sklonu 1 : 5.</t>
  </si>
  <si>
    <t>93,0</t>
  </si>
  <si>
    <t>564551111R00</t>
  </si>
  <si>
    <t>Zřízení podkladu nebo podsypu ze sypaniny tloušťka po zhutnění 150 mm</t>
  </si>
  <si>
    <t>s rozprostřením, vlhčením a zhutněním</t>
  </si>
  <si>
    <t>chodník dl. 20/20/6 - skladba H : 2,6</t>
  </si>
  <si>
    <t>564831111RT2</t>
  </si>
  <si>
    <t>Podklad ze štěrkodrti s rozprostřením a zhutněním frakce 0-32 mm, tloušťka po zhutnění 100 mm</t>
  </si>
  <si>
    <t>parkování dlažba 20/20 - skladba F : -152,0</t>
  </si>
  <si>
    <t>Dlažba betonová distanční 20/20/8 přírodní šedá - skladba F : 152,0+83,2</t>
  </si>
  <si>
    <t>564851111RT4</t>
  </si>
  <si>
    <t>Podklad ze štěrkodrti s rozprostřením a zhutněním frakce 0-63 mm, tloušťka po zhutnění 150 mm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</si>
  <si>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</si>
  <si>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</si>
  <si>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</si>
  <si>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>Dlažba betonová 20/20/6 přírodní šedá : 30,8</t>
  </si>
  <si>
    <t>596215040R00</t>
  </si>
  <si>
    <t>Kladení zámkové dlažby do drtě tloušťka dlažby 80 mm, tloušťka lože 40 mm</t>
  </si>
  <si>
    <t>Dlažba betonová 20/20/8 přírodní šedá : -152,0</t>
  </si>
  <si>
    <t>596921113R00</t>
  </si>
  <si>
    <t>Kladení vegetačních tvárnic betonových, plocha do 500 m2</t>
  </si>
  <si>
    <t>zřízení podkladního lože, položení tvárnic.</t>
  </si>
  <si>
    <t>Dlažba betonová distanční 20/20/8 přírodní šedá : 152,0+83,2</t>
  </si>
  <si>
    <t>596921291R00</t>
  </si>
  <si>
    <t>Kladení vegetačních tvárnic plastových, příplatek z a výplň spár vegetačních tvárnic, bez dodávky materiálu</t>
  </si>
  <si>
    <t>Dlažba betonová distanční 20/20/8 přírodní šedá : (152,0+83,2)*0,08*0,278</t>
  </si>
  <si>
    <t>583424861R1</t>
  </si>
  <si>
    <t>Kamenivo drcené 4/8</t>
  </si>
  <si>
    <t>t</t>
  </si>
  <si>
    <t>Specifikace</t>
  </si>
  <si>
    <t>POL3_</t>
  </si>
  <si>
    <t>Odkaz na mn. položky pořadí 15 : 5,23085*1,8</t>
  </si>
  <si>
    <t>583426801R1</t>
  </si>
  <si>
    <t>Kamenivo drcené 16/32</t>
  </si>
  <si>
    <t>chodník dl. 20/20/6 - skladba H : 2,6*0,378</t>
  </si>
  <si>
    <t>592452561R1</t>
  </si>
  <si>
    <t>Dlažba betonová distanční přírodní 200 x 200 x 80 mm</t>
  </si>
  <si>
    <t>Koeficient : 0,05</t>
  </si>
  <si>
    <t>592452620R</t>
  </si>
  <si>
    <t>dlažba betonová dvouvrstvá; čtverec; šedá; l = 200 mm; š = 200 mm; tl. 80,0 mm</t>
  </si>
  <si>
    <t>SPCM</t>
  </si>
  <si>
    <t>Dlažba betonová 20/20/8 přírodní šedá : 173,0+12,0-6,45+5,5-152,0</t>
  </si>
  <si>
    <t>592452630R</t>
  </si>
  <si>
    <t>dlažba betonová dvouvrstvá; čtverec; šedá; l = 200 mm; š = 200 mm; tl. 60,0 mm</t>
  </si>
  <si>
    <t>831350012RA0</t>
  </si>
  <si>
    <t>Kanalizace z trub plastových D 160 mm, hloubka 2,0 m, Trubka plastová pro venkovní kanalizaci spoj: hrdlový; potrubí: jednovrstvé; materiál: PVC-U; povrch: hladký; DN/OD = 160; de = 160,0 mm; s = 4,7 m...</t>
  </si>
  <si>
    <t>AP-HSV</t>
  </si>
  <si>
    <t>Agregovaná položka</t>
  </si>
  <si>
    <t>POL2_</t>
  </si>
  <si>
    <t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t>
  </si>
  <si>
    <t>kanalizační přípojka : 4,0</t>
  </si>
  <si>
    <t>916561111RT4</t>
  </si>
  <si>
    <t>Osazení záhonového obrubníku betonového včetně dodávky obrubníků  rozměrů 500/50/250 mm, do lože z betonu prostého C 12/15, s boční opěrou z betonu prostého</t>
  </si>
  <si>
    <t>se zřízením lože z betonu prostého C 12/15 tl. 80-100 mm</t>
  </si>
  <si>
    <t>36,0+39,0+2,0+10,0+11,0+49,0+56,0+7,5+13,0+15,5+5,0+4,0+25,0</t>
  </si>
  <si>
    <t>917862111RU2</t>
  </si>
  <si>
    <t>Osazení silničního nebo chodníkového betonového obrubníku včetně dodávky betonovéího obrubníku  1000/150/250 mm, stojatého, s boční opěrou z betonu prostého, do lože z betonu prostého C 12/15</t>
  </si>
  <si>
    <t>S dodáním hmot pro lože tl. 80-100 mm.</t>
  </si>
  <si>
    <t>3,0</t>
  </si>
  <si>
    <t>917882111RT2</t>
  </si>
  <si>
    <t>Osazení silničního nebo chodníkového betonového obrubníku včetně dodávky betonovéího obrubníku  délky 1000 mm, výšky 350 mm, zastávkového přímého,  , do lože z betonu prostého C 12/15</t>
  </si>
  <si>
    <t>kus</t>
  </si>
  <si>
    <t>15,0</t>
  </si>
  <si>
    <t>917882123RT2</t>
  </si>
  <si>
    <t>Osazení sady zastávkových náběhových obrubníků celková délka sady 4,0 m, včetně dodávky 4 kusů náběhových obrubníků (2 levé a dva pravé)</t>
  </si>
  <si>
    <t>sada</t>
  </si>
  <si>
    <t>979071121R00</t>
  </si>
  <si>
    <t xml:space="preserve">Očištění vybouraných dlažebních kostek drobných,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</si>
  <si>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</si>
  <si>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</si>
  <si>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</si>
  <si>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</si>
  <si>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</si>
  <si>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</si>
  <si>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979082213R00</t>
  </si>
  <si>
    <t>Vodorovná doprava suti po suchu bez naložení, ale se složením a hrubým urovnáním na vzdálenost do 1 km</t>
  </si>
  <si>
    <t>Odkaz na dem. hmot. položky pořadí 3 : 4,42750</t>
  </si>
  <si>
    <t>979082219R00</t>
  </si>
  <si>
    <t>Vodorovná doprava suti po suchu příplatek k ceně za každý další i započatý 1 km přes 1 km</t>
  </si>
  <si>
    <t>Odkaz na mn. položky pořadí 28 : 4,42750*19</t>
  </si>
  <si>
    <t>979084212R00</t>
  </si>
  <si>
    <t>Vodorovná doprava vybouraných hmot po suchu s naložením a se složením na vzdálenost do 50 m</t>
  </si>
  <si>
    <t>vozovka DK 12/12 - pro použití : 1,9*0,2</t>
  </si>
  <si>
    <t>979084216R00</t>
  </si>
  <si>
    <t>Vodorovná doprava vybouraných hmot po suchu bez naložení, ale se složením na vzdálenost do 5 km</t>
  </si>
  <si>
    <t>vozovka DK 12/12 - odvoz : 6,85*0,2</t>
  </si>
  <si>
    <t>silniční : 25,0*0,27</t>
  </si>
  <si>
    <t>Odkaz na dem. hmot. položky pořadí 1 : 9,06750</t>
  </si>
  <si>
    <t>Odkaz na mn. položky pořadí 5 : 25,00000</t>
  </si>
  <si>
    <t>979084219R00</t>
  </si>
  <si>
    <t>Vodorovná doprava vybouraných hmot po suchu příplatek k ceně za každých dalších i započatých 5 km přes 5 km</t>
  </si>
  <si>
    <t>Odkaz na mn. položky pořadí 31 : 42,18750*3</t>
  </si>
  <si>
    <t>979087212R00</t>
  </si>
  <si>
    <t>Nakládání na dopravní prostředky suti</t>
  </si>
  <si>
    <t>pro vodorovnou dopravu</t>
  </si>
  <si>
    <t>Odkaz na mn. položky pořadí 28 : 4,42750</t>
  </si>
  <si>
    <t>979087213R00</t>
  </si>
  <si>
    <t>Nakládání na dopravní prostředky vybouraných hmot</t>
  </si>
  <si>
    <t>Odkaz na mn. položky pořadí 31 : 42,18750</t>
  </si>
  <si>
    <t>Odkaz na mn. položky pořadí 30 : 0,38000</t>
  </si>
  <si>
    <t>979089001R00</t>
  </si>
  <si>
    <t xml:space="preserve">Nakládání na dopravní prostředky Poplatek za uložení </t>
  </si>
  <si>
    <t>979999981R00</t>
  </si>
  <si>
    <t>Poplatek za skládku za recyklaci, betonu, kusovost do 1600 cm2, skupina 17 01 01 z Katalogu odpadů</t>
  </si>
  <si>
    <t>801-3</t>
  </si>
  <si>
    <t>113106111R00</t>
  </si>
  <si>
    <t>Rozebrání komunikací pro pěší s jakýmkoliv ložem a výplní spár  z mozaiky</t>
  </si>
  <si>
    <t>193,02+83,52+48,33</t>
  </si>
  <si>
    <t>113106121R00</t>
  </si>
  <si>
    <t>Rozebrání komunikací pro pěší s jakýmkoliv ložem a výplní spár  z betonových nebo kameninových dlaždic nebo tvarovek</t>
  </si>
  <si>
    <t>165,0+3,8</t>
  </si>
  <si>
    <t>113106122R00</t>
  </si>
  <si>
    <t>Rozebrání komunikací pro pěší s jakýmkoliv ložem a výplní spár  z kamenných dlaždic nebo desek</t>
  </si>
  <si>
    <t>okapový chodník 1,0x1,0 : 38,0</t>
  </si>
  <si>
    <t>121,1</t>
  </si>
  <si>
    <t>slepecká : 22,4</t>
  </si>
  <si>
    <t>pouze rozebrání : 14,5+19,6</t>
  </si>
  <si>
    <t>chodník DK 12/12 : 256,36+9,36</t>
  </si>
  <si>
    <t>chodník DK 12/12 - pouze kryt : 1,8</t>
  </si>
  <si>
    <t>vozovka DK 12/12 - pro použití : 147,0+330,0+84,5+54,36</t>
  </si>
  <si>
    <t>vozovka DK 12/12 - odvoz : 277,34</t>
  </si>
  <si>
    <t>113107609R00</t>
  </si>
  <si>
    <t>Odstranění podkladů nebo krytů z kameniva hrubého drceného, v ploše jednotlivě nad 50 m2, tloušťka vrstvy 90 mm</t>
  </si>
  <si>
    <t>zámková dlažba : 121,1</t>
  </si>
  <si>
    <t>zámková dlažba - slepecká : 22,4</t>
  </si>
  <si>
    <t>113107610R00</t>
  </si>
  <si>
    <t>Odstranění podkladů nebo krytů z kameniva hrubého drceného, v ploše jednotlivě nad 50 m2, tloušťka vrstvy 100 mm</t>
  </si>
  <si>
    <t>mozaika : 193,02+83,52+48,33</t>
  </si>
  <si>
    <t>113107612R00</t>
  </si>
  <si>
    <t>Odstranění podkladů nebo krytů z kameniva hrubého drceného, v ploše jednotlivě nad 50 m2, tloušťka vrstvy 120 mm</t>
  </si>
  <si>
    <t>Odkaz na mn. položky pořadí 2 : 168,80000</t>
  </si>
  <si>
    <t>vozovka DK 12/12 - pro použití : 147,0+330,0+54,36</t>
  </si>
  <si>
    <t>vozovka DK 12/12 - odvoz : 361,84</t>
  </si>
  <si>
    <t>113107640R00</t>
  </si>
  <si>
    <t>Odstranění podkladů nebo krytů z kameniva hrubého drceného, v ploše jednotlivě nad 50 m2, tloušťka vrstvy 400 mm</t>
  </si>
  <si>
    <t>Odkaz na mn. položky pořadí 11 : 261,20000</t>
  </si>
  <si>
    <t>113151114R00</t>
  </si>
  <si>
    <t>Odstranění podkladu, krytu frézováním povrch živičný, plochy do 500 m2 na jednom objektu nebo při provádění pruhu šířky do  750 mm,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</si>
  <si>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</si>
  <si>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28,2+74,0+159,0</t>
  </si>
  <si>
    <t>113151119R00</t>
  </si>
  <si>
    <t>Odstranění podkladu, krytu frézováním povrch živičný, plochy do 500 m2 na jednom objektu nebo při provádění pruhu šířky do  750 mm, tloušťky 100 mm</t>
  </si>
  <si>
    <t>silniční : 8,5+65,5+4,0+36,0</t>
  </si>
  <si>
    <t>přídlažba : 78,5+16,5</t>
  </si>
  <si>
    <t>OP2 30/20 : 10,5+53,0+24,0</t>
  </si>
  <si>
    <t>OP6 15/25 - pro použití : 36,0</t>
  </si>
  <si>
    <t>OP6 15/25 - odvoz : 140,0</t>
  </si>
  <si>
    <t>49,5+83,0+12,5+4,0+4,5+9,0+23,0+9,0</t>
  </si>
  <si>
    <t>121101100R00</t>
  </si>
  <si>
    <t>Sejmutí ornice s přemístěním na vzdálenost do 50 m</t>
  </si>
  <si>
    <t>nebo lesní půdy, s vodorovným přemístěním na hromady v místě upotřebení nebo na dočasné či trvalé skládky se složením</t>
  </si>
  <si>
    <t>(24,0+14,0)*0,1</t>
  </si>
  <si>
    <t>3,6+3,5+2,4+10,7</t>
  </si>
  <si>
    <t>Odkaz na mn. položky pořadí 16 : 20,20000</t>
  </si>
  <si>
    <t>171101141R00</t>
  </si>
  <si>
    <t>Uložení sypaniny do násypů zhutněných z jakýchkoliv hornin pro jakýkoliv způsob uložení při průměrném množství násypu  do 0,75 m3/m silnice nobo železnice</t>
  </si>
  <si>
    <t>s rozprostřením sypaniny ve vrstvách a s hrubým urovnáním,</t>
  </si>
  <si>
    <t>2,8+34,7+3,3+2,04+20,4+7,4+27,2+2,12+4,2</t>
  </si>
  <si>
    <t>vozovka živičná - skladba A : 502,0</t>
  </si>
  <si>
    <t>vozovka žvičná - skladba B : 75,5+67,0</t>
  </si>
  <si>
    <t>vjezd dlážděný dl. 20/20 - skladba C : 23,0+39,0+5,5</t>
  </si>
  <si>
    <t>vjezd chodník dlážděný DK 12/12 - skladba E : 330,0+147,0</t>
  </si>
  <si>
    <t>+ dlažba slepecká reliéfní 20/10/8 písková : 18,2</t>
  </si>
  <si>
    <t>parkování dlažba 20/20 - skladba F : 12,0+173,0</t>
  </si>
  <si>
    <t>zastávka dlážděná DK 12/12 - skladba G : 84,5</t>
  </si>
  <si>
    <t>chodník dl. 20/20/6 - skladba H : 489,0+7,5+29,95</t>
  </si>
  <si>
    <t>181300010RAE</t>
  </si>
  <si>
    <t>Rozprostření ornice v rovině nebo svahu do 1 : 5 a osetí travou při tloušťce 150 mm, dovoz ornice ze vzdálenosti 15 000 m</t>
  </si>
  <si>
    <t>vč. urovnání ornice, naložení na skládce, vodorovným přemístěním ornice na místo rozprostření, založení trávníku osetím a dodávky travního semene.</t>
  </si>
  <si>
    <t>28,3+63,0+163,0+14,0+9,5</t>
  </si>
  <si>
    <t>212810010RAC</t>
  </si>
  <si>
    <t>Trativody z flexibilních trubek lože ze štěrkopísku a obsyp z drceného kameniva, d 100 mm, Trubka plastová drenážní spoj: západkový; potrubí: jednovrstvé; materiál: PVC; povrch: žebrovaný; ohebná; DN = 100; vsakovací plocha = 34,0 cm2/m</t>
  </si>
  <si>
    <t>Lože pro trativody, položení trubek, obsyp potrubí sypaninou z vhodných hornin, nebo materiálem připraveným podél výkopu ve vzdálenosti do 3 m od jeho kraje.  Bez výkopu rýhy.</t>
  </si>
  <si>
    <t>50,5+5,5+2*69,0</t>
  </si>
  <si>
    <t>564851111RT2</t>
  </si>
  <si>
    <t>Podklad ze štěrkodrti s rozprostřením a zhutněním frakce 0-32 mm, tloušťka po zhutnění 150 mm</t>
  </si>
  <si>
    <t>564851114RT2</t>
  </si>
  <si>
    <t>Podklad ze štěrkodrti s rozprostřením a zhutněním frakce 0-32 mm, tloušťka po zhutnění 180 mm</t>
  </si>
  <si>
    <t>zastávka dlážděná DK 12/12 : 84,5</t>
  </si>
  <si>
    <t>564861111RT4</t>
  </si>
  <si>
    <t>Podklad ze štěrkodrti s rozprostřením a zhutněním frakce 0-63 mm, tloušťka po zhutnění 200 mm</t>
  </si>
  <si>
    <t>565131111R00</t>
  </si>
  <si>
    <t>Podklad z kameniva obaleného asfaltem ACP 16+, v pruhu šířky do 3 m, třídy 1, tloušťka po zhutnění 50 mm</t>
  </si>
  <si>
    <t>s rozprostřením a zhutněním</t>
  </si>
  <si>
    <t>567211108R00</t>
  </si>
  <si>
    <t>Podklad z prostého betonu třídy I., tloušťky 80 mm</t>
  </si>
  <si>
    <t>573231123R00</t>
  </si>
  <si>
    <t>Postřik živičný spojovací bez posypu kamenivem , množství zbytkového asfaltu 0,30 kg/m2</t>
  </si>
  <si>
    <t>bez posypu kamenivem</t>
  </si>
  <si>
    <t>Odkaz na mn. položky pořadí 32 : 1146,50000</t>
  </si>
  <si>
    <t>573231126R00</t>
  </si>
  <si>
    <t>Postřik živičný spojovací bez posypu kamenivem , množství zbytkového asfaltu 0,60 kg/m2</t>
  </si>
  <si>
    <t>Odkaz na mn. položky pořadí 28 : 644,50000</t>
  </si>
  <si>
    <t>577141112R00</t>
  </si>
  <si>
    <t>Beton asfaltový s rozprostřením a zhutněním v pruhu šířky do 3 m, ACO 11+ nebo ACO 16+, tloušťky 50 mm, plochy přes 1000 m2</t>
  </si>
  <si>
    <t>vozovka živičná - skladba A : 502,0*2</t>
  </si>
  <si>
    <t>577141122R00</t>
  </si>
  <si>
    <t>Beton asfaltový s rozprostřením a zhutněním v pruhu šířky do 3 m, ACL 16+, tloušťky 50 mm, plochy přes 1000 m2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</si>
  <si>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</si>
  <si>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</si>
  <si>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</si>
  <si>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591241111R00</t>
  </si>
  <si>
    <t>Kladení dlažby z kostek drobných z kamene, do lože z cementové malty tloušťky 50 mm</t>
  </si>
  <si>
    <t>Dlažba betonová 20/20/6 přírodní šedá : 76,1+6,5+10,7+22,0+97,0+9,0+18,0+27,5+114,5+33,0+9,0+65,7</t>
  </si>
  <si>
    <t>Dlažba betonová 20/20/6 pískové barvy : 2*7,5</t>
  </si>
  <si>
    <t>Dl.slepecká reliéfní 20/10/6 pískové barvy : 3,25+3,8+5,7+9,5+5,4+1,5+0,8+9,9+2*1,2</t>
  </si>
  <si>
    <t>Dl.slepecká reliéfní 20/10/8 pískové barvy : 1,9+14,4+18,2</t>
  </si>
  <si>
    <t>Dlažba betonová 20/20/8 přírodní šedá : 173,0+12,0-6,45+5,5</t>
  </si>
  <si>
    <t>Dlažba betonová 20/10/8 bílá : 6,45</t>
  </si>
  <si>
    <t>Dlažba betonová 20/20/8 tmavá šedá : 23,0+39,0</t>
  </si>
  <si>
    <t>596715041R00</t>
  </si>
  <si>
    <t>Kladení vodicí linie pro nevidomé a slabozraké z dlažby tloušťky 80 mm, osazené do lože z kamenné drtě, tloušťky 40 mm</t>
  </si>
  <si>
    <t>9,2</t>
  </si>
  <si>
    <t>chodník dl. 20/20/6 - skladba H : (489,0+7,5+29,95)*0,378</t>
  </si>
  <si>
    <t>59245262R</t>
  </si>
  <si>
    <t>dlažba betonová dvouvrstvá; čtverec; písková, červená, hnědá, karamel, antracit; l = 200 mm; š = 200 mm; tl. 80,0 mm</t>
  </si>
  <si>
    <t>59245263R</t>
  </si>
  <si>
    <t>dlažba betonová dvouvrstvá; čtverec; písková, červená, hnědá, karamel, antracit; l = 200 mm; š = 200 mm; tl. 60,0 mm</t>
  </si>
  <si>
    <t>59245264R1</t>
  </si>
  <si>
    <t>Dlažba standard písková pro nevidomé 200 x 100 x 80 mm</t>
  </si>
  <si>
    <t>59245267R1</t>
  </si>
  <si>
    <t>Dlažba standard písková pro nevidomé 200 x 100 x 60 mm</t>
  </si>
  <si>
    <t>59248070R</t>
  </si>
  <si>
    <t>dlažba betonová dvouvrstvá; čtverec; povrch reliéfní; vzor vodicí linie; šedá; l = 200 mm; š = 200 mm; tl. 80,0 mm</t>
  </si>
  <si>
    <t>kanalizační přípojka : 18,0+8,0+4,0+2,0+13,0+2,0</t>
  </si>
  <si>
    <t>894411020RAF</t>
  </si>
  <si>
    <t>Šachty z betonových dílců vpusť uliční z dílců DN 450  s kalovým košem, hloubka 1,59 m, s výtokem DN 150, litinová mříž 500 x 500 mm 40 t, Dílec betonový pro odvodňovací vpust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</si>
  <si>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</si>
  <si>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914001121R00</t>
  </si>
  <si>
    <t xml:space="preserve">Osazení a montáž svislých dopravních značek sloupek, do betonového základu a AL patky,  </t>
  </si>
  <si>
    <t>915712111R00</t>
  </si>
  <si>
    <t>Vodorovné značení krytů stříkané barvou, bílou, vodicích proužků šířky 250 mm</t>
  </si>
  <si>
    <t>V1a : 50,0</t>
  </si>
  <si>
    <t>915721111R00</t>
  </si>
  <si>
    <t>Vodorovné značení krytů stříkané barvou, bílou, stopčar, zeber, stínů, šipek, nápisů, přechodů apod.</t>
  </si>
  <si>
    <t>2,0</t>
  </si>
  <si>
    <t>915719211R00</t>
  </si>
  <si>
    <t>Vodorovné značení krytů příplatek k ceně  za reflexní úpravu vodících proužků šířky 250 mm</t>
  </si>
  <si>
    <t>Odkaz na mn. položky pořadí 50 : 50,00000</t>
  </si>
  <si>
    <t>915729111R00</t>
  </si>
  <si>
    <t>Vodorovné značení krytů příplatek k ceně  za reflexní úpravu stopčar, zeber, stínů, šipek, nápisů, přechodů apod.</t>
  </si>
  <si>
    <t>Odkaz na mn. položky pořadí 51 : 2,00000</t>
  </si>
  <si>
    <t>915791111R00</t>
  </si>
  <si>
    <t>Předznačení pro vodorovné značení pro dělící čáry, vodící proužky</t>
  </si>
  <si>
    <t>stříkané barvou nebo prováděné z nátěrových hmot</t>
  </si>
  <si>
    <t>915791112R00</t>
  </si>
  <si>
    <t xml:space="preserve">Předznačení pro vodorovné značení pro stopčáry, zebry,stíny, šipky, nápisy, přechody </t>
  </si>
  <si>
    <t>917161111R00</t>
  </si>
  <si>
    <t>Osazení chodníkového obrubníku kamenného ležatého, s boční opěrou z betonu prostého, do lože z betonu prostého C 12/15</t>
  </si>
  <si>
    <t>se zřízením lože tl. 80-100 mm</t>
  </si>
  <si>
    <t>9,0+13,0+26,0+4,0+40,0+2,5+1,0+1,0+7,5+77,0+49,0+5,0+4,5+39,0+3,0+4,0</t>
  </si>
  <si>
    <t>917862111RU4</t>
  </si>
  <si>
    <t>Osazení silničního nebo chodníkového betonového obrubníku včetně dodávky betonovéího obrubníku  obloukového 780/150/250, stojatého, s boční opěrou z betonu prostého, do lože z betonu prostého C 12/15</t>
  </si>
  <si>
    <t>917862111RV3</t>
  </si>
  <si>
    <t>Osazení silničního nebo chodníkového betonového obrubníku včetně dodávky betonovéího obrubníku  nájezdového 1000/150/150 mm, stojatého, s boční opěrou z betonu prostého, do lože z betonu prostého C 12/15</t>
  </si>
  <si>
    <t>3,0+3,0+1,5+3,0+3,0+6,0+21,0+3,0+3,0</t>
  </si>
  <si>
    <t>917862111RV4</t>
  </si>
  <si>
    <t>Osazení silničního nebo chodníkového betonového obrubníku včetně dodávky betonovéího obrubníku  nájezdového náběhového 1000/150/150-250, stojatého, s boční opěrou z betonu prostého, do lože z betonu prostého C 12/15</t>
  </si>
  <si>
    <t>12,0+12,0</t>
  </si>
  <si>
    <t>18,0</t>
  </si>
  <si>
    <t>917931132R00</t>
  </si>
  <si>
    <t>Osazení silniční přídlažby  z kamenných kostek, kladených ve dvou řadách, lože z betonu C20/25, bez dodávky přídlažby</t>
  </si>
  <si>
    <t>ze stáv. kostek : 26,0+5,0+4,0+5,0+13,0+40,0+36,0+4,5+49,0+19,0+25,0</t>
  </si>
  <si>
    <t>919735113R00</t>
  </si>
  <si>
    <t>Řezání stávajících krytů nebo podkladů živičných, hloubky přes 100 do 150 mm</t>
  </si>
  <si>
    <t>včetně spotřeby vody</t>
  </si>
  <si>
    <t>78,5+13,0+19,5+6,0+8,0</t>
  </si>
  <si>
    <t>40445000.AR</t>
  </si>
  <si>
    <t>značka dopravní silniční svislá; upravující přenost P6; tvar osmiúhelník; 700 mm; štít z pozink.plechu s dvoj.ohybem,retroref.folie II.tř.; záruka 10 let</t>
  </si>
  <si>
    <t>40445023.AR</t>
  </si>
  <si>
    <t>značka dopravní silniční svislá; zákazová B1-B34; tvar kruh; 700 mm; štít z pozink.plechu s dvoj.ohybem,retroref.folie I.tř.; záruka 7 let</t>
  </si>
  <si>
    <t>40445044.AR</t>
  </si>
  <si>
    <t>značka dopravní silniční svislá; informativní provozní IP4b-IP7,IP10; tvar čtverec; 500 mm; štít z pozink.plechu s dvoj.ohybem,retroref.folie I.tř.; záruka 7 let</t>
  </si>
  <si>
    <t>40445050.AR</t>
  </si>
  <si>
    <t>značka dopravní silniční svislá; informativní provozní IP11-IP13; tvar obdélník svislý; 500x700 mm; štít z pozink.plechu s dvoj.ohybem,retroref.folie I.tř.; záruka 7 let</t>
  </si>
  <si>
    <t>40445139.AR</t>
  </si>
  <si>
    <t>značka dopravní silniční svislá; informativní IJ4c-IJ15; tvar obdélník svislý; 500x700 mm; štít z pozink.plechu s dvoj.ohybem,retroref.folie I.tř.; záruka 7 let</t>
  </si>
  <si>
    <t>404459507R</t>
  </si>
  <si>
    <t>příslušenství k dopr.značení sloupek Fe 70 pozinkovaný, délka 2500 mm</t>
  </si>
  <si>
    <t>95001</t>
  </si>
  <si>
    <t>Úprava anglického dvorku</t>
  </si>
  <si>
    <t>- nadzemní část vybourat</t>
  </si>
  <si>
    <t>POP</t>
  </si>
  <si>
    <t>- do nového líce zabetonovat ocel. rám z L profilu L35/50 - 650/2500</t>
  </si>
  <si>
    <t>- zpevnit příčně pásovinou 30/10/650</t>
  </si>
  <si>
    <t>- mříž z pásoviny 30/10/650 á 30 mm</t>
  </si>
  <si>
    <t>- navařit na pásovinu dl. 1250 mm</t>
  </si>
  <si>
    <t>- líc angl. dvorku omítnout</t>
  </si>
  <si>
    <t>rozměry upřesnit na místě dle provedení stěn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</si>
  <si>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</si>
  <si>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</si>
  <si>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</si>
  <si>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Odkaz na mn. položky pořadí 73 : 7,00000</t>
  </si>
  <si>
    <t>966006215R00</t>
  </si>
  <si>
    <t>Odstranění svislých dopr. značek včetně demontáže sloupků z AL patek</t>
  </si>
  <si>
    <t>6</t>
  </si>
  <si>
    <t>IP12 - pro použití : 1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</si>
  <si>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</si>
  <si>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</si>
  <si>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</si>
  <si>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96991</t>
  </si>
  <si>
    <t>Odstranění vpusti uliční</t>
  </si>
  <si>
    <t>Odkaz na dem. hmot. položky pořadí 6 : 28,41300</t>
  </si>
  <si>
    <t>Odkaz na dem. hmot. položky pořadí 7 : 138,28980</t>
  </si>
  <si>
    <t>Odkaz na dem. hmot. položky pořadí 8 : 44,56320</t>
  </si>
  <si>
    <t>Odkaz na dem. hmot. položky pořadí 9 : 451,95920</t>
  </si>
  <si>
    <t>Odkaz na dem. hmot. položky pořadí 10 : 229,85600</t>
  </si>
  <si>
    <t>Odkaz na dem. hmot. položky pořadí 11 : 28,73200</t>
  </si>
  <si>
    <t>Odkaz na dem. hmot. položky pořadí 12 : 57,46400</t>
  </si>
  <si>
    <t>Odkaz na mn. položky pořadí 78 : 979,27720*19</t>
  </si>
  <si>
    <t>vozovka DK 12/12 - pro použití : (147,0+330,0+84,5+54,36)*0,2</t>
  </si>
  <si>
    <t>OP6 15/25 - pro použití : 36,0*0,27</t>
  </si>
  <si>
    <t>chodník DK 12/12 : (256,36+9,36)*0,2</t>
  </si>
  <si>
    <t>chodník DK 12/12 - pouze kryt : 1,8*0,2</t>
  </si>
  <si>
    <t>vozovka DK 12/12 - odvoz : 277,34*0,2</t>
  </si>
  <si>
    <t>silniční : (8,5+65,5+4,0+36,0)*0,27</t>
  </si>
  <si>
    <t>přídlažba : (78,5+16,5)*0,25</t>
  </si>
  <si>
    <t>OP2 30/20 : (10,5+53,0+24,0)*0,35</t>
  </si>
  <si>
    <t>OP6 15/25 - odvoz : 137,0*0,27</t>
  </si>
  <si>
    <t>Odkaz na dem. hmot. položky pořadí 1 : 38,33466</t>
  </si>
  <si>
    <t>Odkaz na dem. hmot. položky pořadí 2 : 23,29440</t>
  </si>
  <si>
    <t>Odkaz na dem. hmot. položky pořadí 3 : 9,12000</t>
  </si>
  <si>
    <t>Odkaz na dem. hmot. položky pořadí 4 : 39,96000</t>
  </si>
  <si>
    <t>Odkaz na mn. položky pořadí 14 : 194,50000</t>
  </si>
  <si>
    <t>Odkaz na mn. položky pořadí 72 : 8,00000</t>
  </si>
  <si>
    <t>Odkaz na mn. položky pořadí 76 : 5,00000</t>
  </si>
  <si>
    <t>Odkaz na mn. položky pořadí 81 : 556,32606*3</t>
  </si>
  <si>
    <t>Odkaz na mn. položky pořadí 78 : 979,27720</t>
  </si>
  <si>
    <t>Odkaz na mn. položky pořadí 81 : 556,32606</t>
  </si>
  <si>
    <t>Odkaz na mn. položky pořadí 80 : 132,89200</t>
  </si>
  <si>
    <t>979999995R00</t>
  </si>
  <si>
    <t>Poplatek za skládku za recyklaci, obalovaného kameniva a asfaltu, kusovost do 1600 cm2, skupina 17 03 02 z Katalogu odpadů</t>
  </si>
  <si>
    <t>460030039</t>
  </si>
  <si>
    <t>Rozebrání dlažeb ručně z dlaždic zámkových do písku spáry nezalité</t>
  </si>
  <si>
    <t>URS</t>
  </si>
  <si>
    <t>ÚRS 23 01</t>
  </si>
  <si>
    <t>POL1_1</t>
  </si>
  <si>
    <t>Přípravné terénní práce vytrhání dlažby včetně ručního rozebrání, vytřídění, odhozu na hromady nebo naložení na dopravní prostředek a očistění kostek nebo dlaždic zpískového podkladu zdlaždic zámkových, spáry nezalité</t>
  </si>
  <si>
    <t>Poznámka k souboru cen:</t>
  </si>
  <si>
    <t>1. Vcenách -0001 až -0007 nejsou zahrnuty náklady na odstranění kamenů, kořenů a ostatních nevhodných přimísenin, tyto práce se oceňují individuálně.</t>
  </si>
  <si>
    <t>2. U cen -0021 až -0025 se u středně hustého porostu uvažuje hustota do 3 ks/m2, u hustého porostu přes 3 ks/m2.</t>
  </si>
  <si>
    <t>3. U ceny -0092 se počítá první vytržený obrubník trojnásobnou délkou.</t>
  </si>
  <si>
    <t xml:space="preserve">(10+20+5)*2 "chodníky mimo zájmové území" : </t>
  </si>
  <si>
    <t>70</t>
  </si>
  <si>
    <t>460650162</t>
  </si>
  <si>
    <t>Kladení dlažby z dlaždic betonových tvarovaných a zámkových do lože z kameniva těženého</t>
  </si>
  <si>
    <t>Vozovky a chodníky kladení dlažby včetně spárování, do lože zkameniva těženého zdlaždic betonových tvarovaných nebo zámkových</t>
  </si>
  <si>
    <t>1. Vcenách -0031 až -0035 nejsou započteny náklady na získání sypaniny a její přemístění k místu zabudování.</t>
  </si>
  <si>
    <t>2. Vceně -0141 nejsou započteny náklady na dodání silničních panelů. Tato dodávka se oceňuje ve specifikaci.</t>
  </si>
  <si>
    <t>3. Vcenách -0151 až -0153 nejsou započteny náklady na dodávku kostek. Tato dodávka se oceňuje ve specifikaci.</t>
  </si>
  <si>
    <t>4. Vcenách -0161 až -0162 nejsou započteny náklady na dodávku dlaždic. Tato dodávka se oceňuje ve specifikaci.</t>
  </si>
  <si>
    <t>5. Vcenách -0901 až -0932 nejsou započteny náklady na dodávku kameniva, kostek a dlaždic.Tato dodávka se oceňuje ve specifikaci</t>
  </si>
  <si>
    <t>59245018</t>
  </si>
  <si>
    <t>dlažba tvar obdélník betonová 200x100x60mm přírodní</t>
  </si>
  <si>
    <t>POL3_0</t>
  </si>
  <si>
    <t xml:space="preserve">(10+20+5)*2*0,25 "25 % nový materiál; chodníky mimo zájmové území" : </t>
  </si>
  <si>
    <t>17,5</t>
  </si>
  <si>
    <t>564411121</t>
  </si>
  <si>
    <t>Podklad nebo podsyp z asfaltového recyklátu tl do 50 mm</t>
  </si>
  <si>
    <t>Poznámka k položce:</t>
  </si>
  <si>
    <t>Položka obsahuje veškeré manipulace s materiálem - naložení na dopravní prostředek, dopravu, složení a urovnání na místo určení.</t>
  </si>
  <si>
    <t>587211000</t>
  </si>
  <si>
    <t>asfaltový recyklát</t>
  </si>
  <si>
    <t xml:space="preserve">(10+20+5)*2*0,05*2*2,7 "chodníky mimo zájmové území" : </t>
  </si>
  <si>
    <t xml:space="preserve">18,9*1,2 'Přepočtené koeficientem množství : </t>
  </si>
  <si>
    <t>22,68</t>
  </si>
  <si>
    <t>564751111</t>
  </si>
  <si>
    <t>Podklad ze štěrkodratě vel. 0-63 mm tl 150 mm</t>
  </si>
  <si>
    <t>58344197</t>
  </si>
  <si>
    <t>štěrkodrť frakce 0/63</t>
  </si>
  <si>
    <t xml:space="preserve">(10+20+5)*2*0,15*2,7 "chodníky mimo zájmové území" : </t>
  </si>
  <si>
    <t xml:space="preserve">28,35*1,2 'Přepočtené koeficientem množství : </t>
  </si>
  <si>
    <t>34,02</t>
  </si>
  <si>
    <t>119002121</t>
  </si>
  <si>
    <t>Přechodová lávka délky do 2 m včetně zábradlí pro zabezpečení výkopu zřízení</t>
  </si>
  <si>
    <t>Pomocné konstrukce při zabezpečení výkopu vodorovné pochozí přechodová lávka délky do 2 m včetně zábradlí zřízení</t>
  </si>
  <si>
    <t>1. V ceně zřízení -2121, -2131, -2411, -3211, -3212, -3213, -3215, -3217, -3121, -3223, -3227 jsou započteny i náklady na opotřebení.</t>
  </si>
  <si>
    <t>2. V ceně zřízení mobilního oplocení -3211, -3213, -3217, -3223, -3227 je zahrnuto i opotřebení betonové patky, vzpěry, spojky.</t>
  </si>
  <si>
    <t>3. Položku -2411 lze použít pouze pro šířku výkopu do 1,0 m.</t>
  </si>
  <si>
    <t>4. V položce -3131 jsou započteny i náklady na dřevěný sloupek.</t>
  </si>
  <si>
    <t>5. U položek -2311, -4111, -4121 je uvažováno se 100% opotřebením. Bezpečný vlez nebo výlez se zpravidla umisťuje po 20 m délky výkopu.</t>
  </si>
  <si>
    <t>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</t>
  </si>
  <si>
    <t>119002122</t>
  </si>
  <si>
    <t>Přechodová lávka délky do 2 m včetně zábradlí pro zabezpečení výkopu odstranění</t>
  </si>
  <si>
    <t>Pomocné konstrukce při zabezpečení výkopu vodorovné pochozí přechodová lávka délky do 2 m včetně zábradlí odstranění</t>
  </si>
  <si>
    <t>95250800</t>
  </si>
  <si>
    <t>nájem za 8 až 28 dnů lávky přechodové 2000x900 zábradlí v 1000mm</t>
  </si>
  <si>
    <t>119003227</t>
  </si>
  <si>
    <t>Mobilní plotová zábrana vyplněná dráty výšky do 2,2 m pro zabezpečení výkopu zřízení</t>
  </si>
  <si>
    <t>Pomocné konstrukce při zabezpečení výkopu svislé ocelové mobilní oplocení, výšky do 2,2 m panely vyplněné dráty zřízení</t>
  </si>
  <si>
    <t>119003228</t>
  </si>
  <si>
    <t>Mobilní plotová zábrana vyplněná dráty výšky do 2,2 m pro zabezpečení výkopu odstranění</t>
  </si>
  <si>
    <t>Pomocné konstrukce při zabezpečení výkopu svislé ocelové mobilní oplocení, výšky do 2,2 m panely vyplněné dráty odstranění</t>
  </si>
  <si>
    <t>95250820</t>
  </si>
  <si>
    <t>nájem kus/měsíc dílce plotové-europloty, standardní panel medium 3500x2000mm</t>
  </si>
  <si>
    <t>130001101</t>
  </si>
  <si>
    <t>Příplatek za ztížení vykopávky v blízkosti podzemního vedení</t>
  </si>
  <si>
    <t>Příplatek k cenám hloubených vykopávek za ztížení vykopávky v blízkosti podzemního vedení nebo výbušnin pro jakoukoliv třídu horniny</t>
  </si>
  <si>
    <t>1. Cena je určena:</t>
  </si>
  <si>
    <t>a) i pro soubor cen 123 . 0-21 Vykopávky zářezů se šikmými stěnami pro podzemní vedení části A 02,</t>
  </si>
  <si>
    <t>b) pro podzemní vedení procházející hloubenou vykopávkou nebo uložené ve stěně výkopu při jakékoliv hloubce vedení pod původním terénem nebo jeho výšce nade dnem výkopu a jakémkoliv směru vedení ke stranám výkopu;</t>
  </si>
  <si>
    <t>c) pro výbušniny nezaložené dodavatelem.</t>
  </si>
  <si>
    <t>2. Cenu lze použít i tehdy, narazí-li se na vedení nebo výbušninu až při vykopávce a to pro zbývající objem výkopu, který je projektantem nebo investorem označen, v němž by toto nebo jiné nepředvídané vedení nebo výbušnina mohlo být uloženo. Toto ustanovení neplatí pro objem hornin tř. 6 a 7.</t>
  </si>
  <si>
    <t>3. Cenu nelze použít pro ztížení vykopávky v blízkosti podzemních vedení nebo výbušnin, u nichž je projektem zakázáno použít při vykopávce kovové nástroje nebo nářadí.</t>
  </si>
  <si>
    <t>4. Množství ztížení vykopávky v blízkosti</t>
  </si>
  <si>
    <t/>
  </si>
  <si>
    <t>a) podzemního vedení, jehož půdorysná a výšková poloha</t>
  </si>
  <si>
    <t>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</t>
  </si>
  <si>
    <t>- není v projektu uvedena, avšak která podle projektu nebo sdělení investora jsou pravděpodobně ve výkopišti uložena, se rovná objemu výkopu, který je projektantem nebo investorem označen.</t>
  </si>
  <si>
    <t>b) výbušniny, určí vždy projektant nebo investor, ať je v projektu uvedeno či neuvedeno.</t>
  </si>
  <si>
    <t>5. Je-li vedení uloženo ve výkopišti tak, že se vykopávka v celém výše popsaném objemu nevykopává, např. blízko stěn nebo dna výkopu, oceňuje se ztížení vykopávky jen pro tu část objemu, v níž se ztížená vykopávka provádí.</t>
  </si>
  <si>
    <t>6. Jsou-li ve výkopišti dvě vedení položena tak blízko sebe, že se výše uvedené objemy pro obě vedení pronikají, určí se množství ztížení vykopávky tak, aby se pronik započetl jen jednou.</t>
  </si>
  <si>
    <t>7. Objem ztížení vykopávky se od celkového objemu výkopu neodečítá.</t>
  </si>
  <si>
    <t>8. Dočasné zajištění různých podzemních vedení ve výkopišti se oceňuje cenami souboru cen 119 00-14 Dočasné zajištění podzemního potrubí nebo vedení ve výkopišti.</t>
  </si>
  <si>
    <t xml:space="preserve">(75)*0,3*0,3 : </t>
  </si>
  <si>
    <t>6,75</t>
  </si>
  <si>
    <t>162751113</t>
  </si>
  <si>
    <t>Vodorovné přemístění do 6000 m výkopku/sypaniny z horniny třídy těžitelnosti I, skupiny 1 až 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</si>
  <si>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</si>
  <si>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1. Přemísťuje-li se výkopek z dočasných skládek vzdálených do 50 m, neoceňuje se nakládání výkopku, i když se provádí. Toto ustanovení neplatí, vylučuje-li projekt použití dozeru.</t>
  </si>
  <si>
    <t>2. Ceny nelze použít, předepisuje-li projekt přemístit výkopek na místo nepřístupné obvyklým dopravním prostředkům; toto přemístění se oceňuje individuálně.</t>
  </si>
  <si>
    <t>Odvoz přebytku zeminy pro pískové lože a jam pro základy stožárů VO na místo určené investorem stavby - bez poplatku za uložení.</t>
  </si>
  <si>
    <t xml:space="preserve">((7+20+30+25+15+25+33+10+25+25+20+20)+(10+20+5))*0,3*0,3 "přebytek zeminy po výkopu pro pískové lože - uvažováno uložení na skládku investora" : </t>
  </si>
  <si>
    <t xml:space="preserve">(10)*1,7*0,8*0,8 "přebytek zeminy po základu stožárů VO" : </t>
  </si>
  <si>
    <t>36,98</t>
  </si>
  <si>
    <t>171152501</t>
  </si>
  <si>
    <t>Zhutnění podloží z hornin soudržných nebo nesoudržných pod násypy</t>
  </si>
  <si>
    <t>Zhutnění podloží pod násypy z rostlé horniny třídy těžitelnosti I a II, skupiny 1 až 4 zhornin soudružných a nesoudržných</t>
  </si>
  <si>
    <t>1. Cena je určena pro zhutnění ploch vodorovných nebo ve sklonu do 1 : 5, je-li předepsáno zhutnění do hloubky 0,7 m od pláně.</t>
  </si>
  <si>
    <t>2. Cenu nelze použít pro zhutnění podloží z hornin konzistence kašovité až tekoucí.</t>
  </si>
  <si>
    <t>3. Množství jednotek se určí v m2 půdorysné plochy zhutněného podloží.</t>
  </si>
  <si>
    <t xml:space="preserve">(35+255+40)*0,3 "výkopy" : </t>
  </si>
  <si>
    <t>460030092</t>
  </si>
  <si>
    <t>Vytrhání obrub ležatých chodníkových s odhozením nebo naložením na dopravní prostředek</t>
  </si>
  <si>
    <t>Přípravné terénní práce vytrhání obrub s odkopáním horniny a lože, s odhozením nebo naložením na dopravní prostředek ležatých chodníkových</t>
  </si>
  <si>
    <t xml:space="preserve">2*2 : </t>
  </si>
  <si>
    <t>460650192</t>
  </si>
  <si>
    <t>Očištění vybouraných obrubníků chodníkových od spojovacího materiálu s odklizením do 10 m</t>
  </si>
  <si>
    <t>Vozovky a chodníky očištění vybouraných obrubníků od spojovacího materiálu zjakéhokoliv lože sodklizením a uložením očištěného materiálu na vzdálenost 10 m chodníkových</t>
  </si>
  <si>
    <t>59217036</t>
  </si>
  <si>
    <t>obrubník betonový parkový přírodní 500x80x250mm</t>
  </si>
  <si>
    <t>460050813</t>
  </si>
  <si>
    <t>Hloubení nezapažených jam pro stožáry strojně v hornině tř 3</t>
  </si>
  <si>
    <t>Hloubení nezapažených jam strojně pro stožáry v hornině třídy 3</t>
  </si>
  <si>
    <t>Jámy pro stožáry a pojistkové skříně</t>
  </si>
  <si>
    <t xml:space="preserve">(10)*1,7*0,8*0,8 "silniční stožáry" : </t>
  </si>
  <si>
    <t xml:space="preserve">(1)*0,6*0,6*1,2 "parkové stožáry" : </t>
  </si>
  <si>
    <t>11,312</t>
  </si>
  <si>
    <t>460080033</t>
  </si>
  <si>
    <t>Základové konstrukce ze ŽB tř. C 16/20</t>
  </si>
  <si>
    <t>Základové konstrukce základ bez bednění do rostlé zeminy zmonolitického železobetonu bez výztuže tř. C 16/20</t>
  </si>
  <si>
    <t>Základové konstrukce pros tožáry VO.</t>
  </si>
  <si>
    <t>460080041</t>
  </si>
  <si>
    <t>Výztuž základových konstrukcí betonářskou ocelí 10 216</t>
  </si>
  <si>
    <t>Základové konstrukce výztuž základové konstrukce zbetonářské oceli 10206</t>
  </si>
  <si>
    <t xml:space="preserve">(10+1)*0,008 : </t>
  </si>
  <si>
    <t>0,088</t>
  </si>
  <si>
    <t>286112440</t>
  </si>
  <si>
    <t>trubka KGEM s hrdlem 200X4,9X1M SN4,PVC</t>
  </si>
  <si>
    <t>28611205</t>
  </si>
  <si>
    <t>trubka kanalizační PPKGEM 315x9,7x3000mm SN10</t>
  </si>
  <si>
    <t>460150163</t>
  </si>
  <si>
    <t>Hloubení kabelových zapažených i nezapažených rýh ručně š 35 cm, hl 80 cm, v hornině tř 3</t>
  </si>
  <si>
    <t>Hloubení zapažených i nezapažených kabelových rýh ručně včetně urovnání dna s přemístěním výkopku do vzdálenosti 3 m od okraje jámy nebo naložením na dopravní prostředek šířky 35 cm, hloubky 80 cm, vhornině třídy 3</t>
  </si>
  <si>
    <t>1. Ceny hloubení rýh v hornině třídy 6 a 7 se oceňují cenami souboru cen 460 20- . Hloubení nezapažených kabelových rýh strojně.</t>
  </si>
  <si>
    <t>460560163</t>
  </si>
  <si>
    <t>Zásyp rýh ručně šířky 35 cm, hloubky 80 cm, z horniny třídy 3</t>
  </si>
  <si>
    <t>Zásyp kabelových rýh ručně s uložením výkopku ve vrstvách včetně zhutnění a urovnání povrchu šířky 35 cm hloubky 80 cm, vhornině třídy 3</t>
  </si>
  <si>
    <t>460201603</t>
  </si>
  <si>
    <t>Hloubení kabelových nezapažených rýh jakýchkoli rozměrů strojně v hornině tř 3</t>
  </si>
  <si>
    <t>Hloubení nezapažených kabelových rýh strojně s přemístěním výkopku do vzdálenosti 3 m od okraje jámy nebo naložením na dopravní prostředek jakýchkoli rozměrů, vhornině třídy 3</t>
  </si>
  <si>
    <t>1. Ceny hloubení rýh strojně vhornině třídy 6 a 7 jsou stanoveny za použití trhaviny.</t>
  </si>
  <si>
    <t xml:space="preserve">(7+20+30+25+15+25+33+10+25+25+20+20-75)*0,4*0,8 "chodníky a zeleň v rámci zájmového území stavby" : </t>
  </si>
  <si>
    <t xml:space="preserve">(10+20+5)*0,4*08 "chodníky a zeleň mimo zájmové území stavby" : </t>
  </si>
  <si>
    <t xml:space="preserve">(10)*4*0,5*1,3 "komunikace" : </t>
  </si>
  <si>
    <t>195,6</t>
  </si>
  <si>
    <t>460561811</t>
  </si>
  <si>
    <t>Zásyp rýh strojně včetně zhutnění a urovnání povrchu - ve volném terénu</t>
  </si>
  <si>
    <t>Zásyp kabelových rýh strojně s uložením výkopku ve vrstvách včetně zhutnění a urovnání povrchu ve volném terénu</t>
  </si>
  <si>
    <t>1. Ceny 460 56- . . jsou určeny pro zhutněné zásypy s mírou zhutnění:</t>
  </si>
  <si>
    <t>a) z hornin soudržných do 100 % PS,</t>
  </si>
  <si>
    <t>b) z hornin nesoudržných do I(d) 0,9,</t>
  </si>
  <si>
    <t>c) z hornin kamenitých pro jakoukoliv míru zhutnění.</t>
  </si>
  <si>
    <t>2. Je-li projektem předepsáno vyšší zhutnění, podle bodu a) a b) poznámky č 1., ocení se zásyp individuálně.</t>
  </si>
  <si>
    <t>3. V cenách je započteno přemístění sypaniny ze vzdálenosti 10 m od kraje výkopu nebo zasypávaného prostoru, měřeno k těžišti skládky.</t>
  </si>
  <si>
    <t>4. Míru zhutnění předepisuje projekt.</t>
  </si>
  <si>
    <t>460520174</t>
  </si>
  <si>
    <t>Montáž trubek ochranných plastových ohebných do 110 mm uložených do rýhy</t>
  </si>
  <si>
    <t>Montáž trubek ochranných uložených volně do rýhy plastových ohebných, vnitřního průměru přes 90 do 110 mm</t>
  </si>
  <si>
    <t>34571355</t>
  </si>
  <si>
    <t>trubka elektroinstalační ohebná dvouplášťová korugovaná (chránička) D 94/110mm, HDPE+LDPE</t>
  </si>
  <si>
    <t xml:space="preserve">10*4 "komunikace" : </t>
  </si>
  <si>
    <t xml:space="preserve">40*1,2 'Přepočtené koeficientem množství : </t>
  </si>
  <si>
    <t>48</t>
  </si>
  <si>
    <t>460520173</t>
  </si>
  <si>
    <t>Montáž trubek ochranných plastových ohebných do 90 mm uložených do rýhy</t>
  </si>
  <si>
    <t>Montáž trubek ochranných uložených volně do rýhy plastových ohebných, vnitřního průměru přes 50 do 90 mm</t>
  </si>
  <si>
    <t>345713530</t>
  </si>
  <si>
    <t>trubka elektroinstalační ohebná dvouplášťová korugovaná D 61/75 mm, HDPE+LDPE</t>
  </si>
  <si>
    <t xml:space="preserve">3*5 : </t>
  </si>
  <si>
    <t xml:space="preserve">100+80 : </t>
  </si>
  <si>
    <t xml:space="preserve">5+25+25+25+20 : </t>
  </si>
  <si>
    <t xml:space="preserve">75 : </t>
  </si>
  <si>
    <t xml:space="preserve">15+15+30+5 : </t>
  </si>
  <si>
    <t xml:space="preserve">15+25+45 : </t>
  </si>
  <si>
    <t xml:space="preserve">35+55 : </t>
  </si>
  <si>
    <t xml:space="preserve">20+40 : </t>
  </si>
  <si>
    <t xml:space="preserve">10 : </t>
  </si>
  <si>
    <t xml:space="preserve">680*1,2 'Přepočtené koeficientem množství : </t>
  </si>
  <si>
    <t>816</t>
  </si>
  <si>
    <t>460421282</t>
  </si>
  <si>
    <t>Lože kabelů z písku tl 10 cm nad kabel, kryté plastovou folií, š lože do 80 cm</t>
  </si>
  <si>
    <t xml:space="preserve">35+255+40 : </t>
  </si>
  <si>
    <t>330</t>
  </si>
  <si>
    <t>58154410</t>
  </si>
  <si>
    <t>písek křemičitý zásypový</t>
  </si>
  <si>
    <t>ÚRS 20 01</t>
  </si>
  <si>
    <t xml:space="preserve">(35+255+40)*0,4*0,3*2,1 : </t>
  </si>
  <si>
    <t xml:space="preserve">83,16*1,2 'Přepočtené koeficientem množství : </t>
  </si>
  <si>
    <t>99,792</t>
  </si>
  <si>
    <t>460490013</t>
  </si>
  <si>
    <t>Krytí kabelů výstražnou fólií šířky 34 cm</t>
  </si>
  <si>
    <t>Krytí kabelů, spojek, koncovek a odbočnic kabelů výstražnou fólií z PVC včetně vyrovnání povrchu rýhy, rozvinutí a uložení fólie do rýhy, fólie šířky do 34cm</t>
  </si>
  <si>
    <t>69311310</t>
  </si>
  <si>
    <t>pás varovný plný PE š 330mm</t>
  </si>
  <si>
    <t xml:space="preserve">347,826086956522*1,15 'Přepočtené koeficientem množství : </t>
  </si>
  <si>
    <t>400</t>
  </si>
  <si>
    <t>220110346</t>
  </si>
  <si>
    <t>Montáž štítku kabelového průběžného</t>
  </si>
  <si>
    <t>Montáž kabelového štítku včetně vyražení znaku na štítek, připevnění na kabel, ovinutí štítku páskou pro označení konce kabelu</t>
  </si>
  <si>
    <t>1. V ceně 220 11-0346 není započten náklad na dodávku štítku.</t>
  </si>
  <si>
    <t xml:space="preserve">60+20 : </t>
  </si>
  <si>
    <t>80</t>
  </si>
  <si>
    <t>35442110.R01</t>
  </si>
  <si>
    <t>štítek kabelový pro označení kabelu včetně kotvicího materiálu</t>
  </si>
  <si>
    <t>220180201</t>
  </si>
  <si>
    <t>Zatažení do tvárnicové tratě kabelu hmotnosti do 2 kg/m</t>
  </si>
  <si>
    <t>Zatažení kabelu do tvárnicové tratě včetně přípravných a závěrečných prací, úpravy kabelových konců, kontroly izolačního stavu kabelu, pročištění a zakalibrování otvoru, namazání kabelu vazelínou, uzavření kabelových konců a práce s kabelovým bubnem, postavení a zrušení výstražných značek do hmotnosti do 2 kg/m</t>
  </si>
  <si>
    <t>1. V cenách -0201 až -0205 jsou započteny i náklady na:</t>
  </si>
  <si>
    <t>a) přistavení a manipulaci kabelového bubnu,</t>
  </si>
  <si>
    <t>b) odříznutí a ruční zatažení kabelu do tvárnicové trasy.</t>
  </si>
  <si>
    <t xml:space="preserve">20+30+50+45+65+25+40+5+25+25+35+55+35+15+35+90+35+30+110+85+3*5 : </t>
  </si>
  <si>
    <t>870</t>
  </si>
  <si>
    <t>220182022</t>
  </si>
  <si>
    <t>Uložení HDPE trubky pro optický kabel do výkopu bez zřízení lože a bez krytí</t>
  </si>
  <si>
    <t>345713600.M01</t>
  </si>
  <si>
    <t>trubka elektroinstalační ohebná, HDPE 40/33 mm</t>
  </si>
  <si>
    <t xml:space="preserve">65+55+50+65+50+85+25 : </t>
  </si>
  <si>
    <t xml:space="preserve">395*1,2 'Přepočtené koeficientem množství : </t>
  </si>
  <si>
    <t>474</t>
  </si>
  <si>
    <t>220182023</t>
  </si>
  <si>
    <t>Kontrola tlakutěsnosti HDPE trubky od 1m do 2000 m</t>
  </si>
  <si>
    <t>Kontrola tlakutěsnosti HDPE trubky od 1 m do 2000 m</t>
  </si>
  <si>
    <t xml:space="preserve">7*2 : </t>
  </si>
  <si>
    <t>14</t>
  </si>
  <si>
    <t>220182024</t>
  </si>
  <si>
    <t>Označení optického kabelu nebo spojky dvojicí magnetu - určí provozovatel MAN na vyzvání</t>
  </si>
  <si>
    <t>220182025</t>
  </si>
  <si>
    <t>Kontrola průchodnosti trubky pro optický kabel</t>
  </si>
  <si>
    <t>km</t>
  </si>
  <si>
    <t xml:space="preserve">(65+55+50+65+50+25+85)/1000 "HDPE 40/33" : </t>
  </si>
  <si>
    <t>0,395</t>
  </si>
  <si>
    <t>220182029</t>
  </si>
  <si>
    <t>Montáž plastové komory na spojkování optického kabelu</t>
  </si>
  <si>
    <t>345731050</t>
  </si>
  <si>
    <t>přístupová komora pro HDPE rozvody, pojezdová 800x795x1220 mm</t>
  </si>
  <si>
    <t>345731080</t>
  </si>
  <si>
    <t>víko komory pojezdové komory</t>
  </si>
  <si>
    <t>741130025</t>
  </si>
  <si>
    <t>Ukončení vodič izolovaný do 16 mm2 na svorkovnici</t>
  </si>
  <si>
    <t>POL1_7</t>
  </si>
  <si>
    <t>Ukončení vodičů izolovaných s označením a zapojením na svorkovnici s otevřením a uzavřením krytu, průřezu žíly do 16 mm2</t>
  </si>
  <si>
    <t>34562230</t>
  </si>
  <si>
    <t>svornice řadová šroubovací nízkého napětí a průřezem vodiče 16mm2</t>
  </si>
  <si>
    <t>741136031</t>
  </si>
  <si>
    <t>Propojení kabel silový celoplastový spojkou do 1 kV 4x4 až 16 mm2</t>
  </si>
  <si>
    <t>Propojení kabelů nebo vodičů spojkou venkovní teplem smršťovací kabelů silových celoplastových počtu a průřezu žil 4x4 až 16 mm2</t>
  </si>
  <si>
    <t>35436029</t>
  </si>
  <si>
    <t>spojka kabelová smršťovaná přímá do 1kV 91ahsc-35 3-4ž.x6-35mm</t>
  </si>
  <si>
    <t>35436027</t>
  </si>
  <si>
    <t>spojka kabelová smršťovaná přímé do 1kV 91ahsc-6  3-4ž.x1-6mm</t>
  </si>
  <si>
    <t>741210102</t>
  </si>
  <si>
    <t>Montáž rozváděčů litinových, hliníkových nebo plastových sestava do 100 kg</t>
  </si>
  <si>
    <t>Montáž rozváděčů litinových, hliníkových nebo plastových bez zapojení vodičů sestavy hmotnosti do 100 kg</t>
  </si>
  <si>
    <t>35711733</t>
  </si>
  <si>
    <t>skříň pojistová, termoplastový pilíř pro osazení alespoň 48 modulů, do venkovního prostředí,, schváleného typu majitelem VO v Třebíči</t>
  </si>
  <si>
    <t>skříň pojistová, termoplastový pilíř pro osazení alespoň 48 modulů, do venkovního prostředí, schváleného typu majitelem VO v Třebíči</t>
  </si>
  <si>
    <t>741210102-D</t>
  </si>
  <si>
    <t>Demontáž rozváděčů litinových, hliníkových nebo plastových sestava do 100 kg</t>
  </si>
  <si>
    <t>Demontáž rozváděčů litinových, hliníkových nebo plastových bez zapojení vodičů sestavy hmotnosti do 100 kg</t>
  </si>
  <si>
    <t>741321003</t>
  </si>
  <si>
    <t>Montáž proudových chráničů dvoupólových nn do 25 A ve skříni</t>
  </si>
  <si>
    <t>Montáž proudových chráničů se zapojením vodičů dvoupólových nn do 25 A ve skříni</t>
  </si>
  <si>
    <t>35822111.R01</t>
  </si>
  <si>
    <t>Proudový chránič s jističem 16B-1N-030AC 16A 30mA AC, 10 kA</t>
  </si>
  <si>
    <t>741320105</t>
  </si>
  <si>
    <t>Montáž jistič jednopólový nn do 25 A ve skříni</t>
  </si>
  <si>
    <t>KUS</t>
  </si>
  <si>
    <t>ÚRS 23 02</t>
  </si>
  <si>
    <t>Montáž jističů se zapojením vodičů jednopólových nn do 25 A ve skříni</t>
  </si>
  <si>
    <t>35822109</t>
  </si>
  <si>
    <t>jistič 1pólový-charakteristika B 10A, 10 kA</t>
  </si>
  <si>
    <t xml:space="preserve">3+3 "SVO-Sv.Čecha" : </t>
  </si>
  <si>
    <t>35822111</t>
  </si>
  <si>
    <t>jistič 1pólový-charakteristika B 16A, 10 kA</t>
  </si>
  <si>
    <t xml:space="preserve">3 "SVO-Sv.Čecha" : </t>
  </si>
  <si>
    <t xml:space="preserve">3 "SVO-Štefánikova" : </t>
  </si>
  <si>
    <t>35822112</t>
  </si>
  <si>
    <t>jistič 1pólový-charakteristika B 20A, 10 kA</t>
  </si>
  <si>
    <t xml:space="preserve">3*3 "SVO-Sv.Čecha" : </t>
  </si>
  <si>
    <t xml:space="preserve">3*5 "SVO-Štefánikova" : </t>
  </si>
  <si>
    <t>24</t>
  </si>
  <si>
    <t>35822118</t>
  </si>
  <si>
    <t>jistič 1pólový-charakteristika B 25A, 10 kA</t>
  </si>
  <si>
    <t>741110501</t>
  </si>
  <si>
    <t>Montáž lišta a kanálek protahovací šířky do 60 mm</t>
  </si>
  <si>
    <t>Montáž lišt a kanálků elektroinstalačních se spojkami, ohyby a rohy a s nasunutím do krabic protahovacích, šířky do 60 mm</t>
  </si>
  <si>
    <t>34572251</t>
  </si>
  <si>
    <t>lišta elektroinstalační nosná kovová holá DIN TS35</t>
  </si>
  <si>
    <t>210100001</t>
  </si>
  <si>
    <t>Ukončení vodičů v rozváděči nebo na přístroji včetně zapojení průřezu žíly do 2,5 mm2</t>
  </si>
  <si>
    <t>Ukončení vodičů izolovaných s označením a zapojením v rozváděči nebo na přístroji průřezu žíly do 2,5 mm2</t>
  </si>
  <si>
    <t xml:space="preserve">(1+1)*3*2 "označníky MAD" : </t>
  </si>
  <si>
    <t xml:space="preserve">(10+1)*3*2 "počet svítidel x6" : </t>
  </si>
  <si>
    <t>78</t>
  </si>
  <si>
    <t>210100013</t>
  </si>
  <si>
    <t>Ukončení vodičů v rozváděči nebo na přístroji včetně zapojení průřezu žíly do 4 mm2</t>
  </si>
  <si>
    <t>Ukončení vodičů izolovaných s označením a zapojením v rozváděči nebo na přístroji průřezu žíly do 4 mm2</t>
  </si>
  <si>
    <t xml:space="preserve">(1+1)*4*2 : </t>
  </si>
  <si>
    <t>16</t>
  </si>
  <si>
    <t>210100014</t>
  </si>
  <si>
    <t>Ukončení vodičů v rozváděči nebo na přístroji včetně zapojení průřezu žíly do 10 mm2</t>
  </si>
  <si>
    <t>Ukončení vodičů izolovaných s označením a zapojením v rozváděči nebo na přístroji průřezu žíly do 10 mm2</t>
  </si>
  <si>
    <t xml:space="preserve">(1+1+1)*4*2 : </t>
  </si>
  <si>
    <t>210100003</t>
  </si>
  <si>
    <t>Ukončení vodičů v rozváděči nebo na přístroji včetně zapojení průřezu žíly do 16 mm2</t>
  </si>
  <si>
    <t>Ukončení vodičů izolovaných s označením a zapojením v rozváděči nebo na přístroji průřezu žíly do 16 mm2</t>
  </si>
  <si>
    <t xml:space="preserve">(14)*4*2 "kabely VO" : </t>
  </si>
  <si>
    <t>112</t>
  </si>
  <si>
    <t>210100004</t>
  </si>
  <si>
    <t>Ukončení vodičů v rozváděči nebo na přístroji včetně zapojení průřezu žíly do 25 mm2</t>
  </si>
  <si>
    <t>Ukončení vodičů izolovaných s označením a zapojením v rozváděči nebo na přístroji průřezu žíly do 25 mm2</t>
  </si>
  <si>
    <t>210202013</t>
  </si>
  <si>
    <t>Montáž svítidlo výbojkové nebo LED venkovní na výložník nebo dřík stožáru</t>
  </si>
  <si>
    <t xml:space="preserve">8 "nová svítidla na silničních stožárech VO" : </t>
  </si>
  <si>
    <t xml:space="preserve">2 "stávající svítidla na ul. Sv. Čecha" : </t>
  </si>
  <si>
    <t xml:space="preserve">1 "přeložené parkové svítidlo VCN 15.b" : </t>
  </si>
  <si>
    <t>11</t>
  </si>
  <si>
    <t>348449220</t>
  </si>
  <si>
    <t>svítidlo venkovní LED, uchycení na dřík stožáru VO, 2700 K, 45 W, min. 5000 lm (dle specifikace PD -, STV)</t>
  </si>
  <si>
    <t>svítidlo venkovní LED, uchycení na dřík stožáru VO, 2700 K, 45 W, min. 5000 lm (dle specifikace PD - STV)</t>
  </si>
  <si>
    <t>Osvětlení místní komunikace. Svítidlo schváleného typu dle specifikace PD - STV.</t>
  </si>
  <si>
    <t xml:space="preserve">8 : </t>
  </si>
  <si>
    <t>210202013-D</t>
  </si>
  <si>
    <t>Demontáž svítidlo výbojkové nebo LED venkovní na výložník nebo dřík stožáru</t>
  </si>
  <si>
    <t xml:space="preserve">8 "demontovaná svítidla VO včetně ekologické likvidace či dočasného uskladnění či dopravy do skladu investora" : </t>
  </si>
  <si>
    <t>210204011</t>
  </si>
  <si>
    <t>Montáž stožárů osvětlení ocelových samostatně stojících délky do 12 m</t>
  </si>
  <si>
    <t>Montáž stožárů osvětlení, bez zemních prací ocelových samostatně stojících, délky do 12 m</t>
  </si>
  <si>
    <t>31674114</t>
  </si>
  <si>
    <t>stožár osvětlovací silniční bezpaticový jm. výšky 7,0 m, žárově zinkovaný zevnitř i vně s, termoplastovou ochranou spodní částí po spodní okraj dvířek elektro-výzbroje</t>
  </si>
  <si>
    <t>stožár osvětlovací silniční bezpaticový jm. výšky 7,0 m, žárově zinkovaný zevnitř i vně s termoplastovou ochranou spodní částí po spodní okraj dvířek elektro-výzbroje</t>
  </si>
  <si>
    <t>10</t>
  </si>
  <si>
    <t>210204011-D</t>
  </si>
  <si>
    <t>Demontáž stožárů osvětlení ocelových samostatně stojících délky do 12 m</t>
  </si>
  <si>
    <t>Demontáž stožárů osvětlení, bez zemních prací ocelových samostatně stojících, délky do 12 m</t>
  </si>
  <si>
    <t xml:space="preserve">8 "demontované stožáry VO včetně ekologické likvidace či dočasného uskladnění či dopravy do skladu investora" : </t>
  </si>
  <si>
    <t>210204204</t>
  </si>
  <si>
    <t>Montáž elektrovýzbroje stožárů osvětlení 4 okruhy</t>
  </si>
  <si>
    <t>10.074.573.M01</t>
  </si>
  <si>
    <t>Stožárová elektro-výzbroj pro vodiče do prům. 25 mm2 včetně montáře</t>
  </si>
  <si>
    <t xml:space="preserve">10 "silniční" : </t>
  </si>
  <si>
    <t>210220001</t>
  </si>
  <si>
    <t>Montáž uzemňovacího vedení vodičů FeZn pomocí svorek na povrchu páskou do 120 mm2</t>
  </si>
  <si>
    <t>Montáž uzemňovacího vedení s upevněním, propojením a připojením pomocí svorek na povrchu vodičů FeZn páskou průřezu do 120 mm2</t>
  </si>
  <si>
    <t>354420620</t>
  </si>
  <si>
    <t>pás zemnící 30x4mm FeZn</t>
  </si>
  <si>
    <t>kg</t>
  </si>
  <si>
    <t xml:space="preserve">(35+255+40)*1,05 : </t>
  </si>
  <si>
    <t xml:space="preserve">346,5*1,2 'Přepočtené koeficientem množství : </t>
  </si>
  <si>
    <t>415,8</t>
  </si>
  <si>
    <t>210220002</t>
  </si>
  <si>
    <t>Montáž uzemňovacích vedení vodičů FeZn pomocí svorek na povrchu drátem nebo lanem do 10 mm</t>
  </si>
  <si>
    <t>Montáž uzemňovacího vedení s upevněním, propojením a připojením pomocí svorek na povrchu vodičů FeZn drátem nebo lanem průměru do 10 mm</t>
  </si>
  <si>
    <t xml:space="preserve">(1+1)*10 "označníky MAD" : </t>
  </si>
  <si>
    <t xml:space="preserve">(10+1)*10 "stožáry VO" : </t>
  </si>
  <si>
    <t xml:space="preserve">(1+1)*10 "pojistkové skříně SVO" : </t>
  </si>
  <si>
    <t>150</t>
  </si>
  <si>
    <t>354410730</t>
  </si>
  <si>
    <t>drát D 10mm FeZn</t>
  </si>
  <si>
    <t xml:space="preserve">(1+1)*10*0,65 "označníky MAD" : </t>
  </si>
  <si>
    <t xml:space="preserve">(10+1)*10*0,65 "stožáry VO" : </t>
  </si>
  <si>
    <t xml:space="preserve">(1+1)*10*0,65 "pojistkové skříně SVO" : </t>
  </si>
  <si>
    <t xml:space="preserve">97,5*1,2 'Přepočtené koeficientem množství : </t>
  </si>
  <si>
    <t>117</t>
  </si>
  <si>
    <t>354418950</t>
  </si>
  <si>
    <t>svorka připojovací k připojení kovových částí</t>
  </si>
  <si>
    <t xml:space="preserve">10+1 "stožáry VO" : </t>
  </si>
  <si>
    <t xml:space="preserve">2 "SVO" : </t>
  </si>
  <si>
    <t xml:space="preserve">2 "označníky MAD" : </t>
  </si>
  <si>
    <t>15</t>
  </si>
  <si>
    <t>354419860</t>
  </si>
  <si>
    <t>svorka odbočovací a spojovací pro pásek 30x4 mm, FeZn</t>
  </si>
  <si>
    <t>354419960</t>
  </si>
  <si>
    <t>svorka odbočovací a spojovací pro spojování kruhových a páskových vodičů, FeZn</t>
  </si>
  <si>
    <t>210812011</t>
  </si>
  <si>
    <t>Montáž kabel Cu plný kulatý do 1 kV 3x1,5 až 6 mm2 uložený volně nebo v liště (CYKY)</t>
  </si>
  <si>
    <t>Montáž izolovaných kabelů měděných do 1 kV bez ukončení plných a kulatých (CYKY, CHKE-R,...) uložených volně nebo v liště počtu a průřezu žil 3x1,5 až 6 mm2</t>
  </si>
  <si>
    <t xml:space="preserve">85+90 "označníky MAD" : </t>
  </si>
  <si>
    <t>175</t>
  </si>
  <si>
    <t>34111036</t>
  </si>
  <si>
    <t>kabel silový s Cu jádrem 1kV 3x2,5mm2</t>
  </si>
  <si>
    <t xml:space="preserve">175*1,2 'Přepočtené koeficientem množství : </t>
  </si>
  <si>
    <t>210</t>
  </si>
  <si>
    <t>210812061</t>
  </si>
  <si>
    <t>Montáž kabel Cu plný kulatý do 1 kV 5x1,5 až 2,5 mm2 uložený volně nebo v liště (CYKY)</t>
  </si>
  <si>
    <t>Montáž izolovaných kabelů měděných do 1 kV bez ukončení plných a kulatých (CYKY, CHKE-R,...) uložených volně nebo v liště počtu a průřezu žil 5x1,5 až 2,5 mm2</t>
  </si>
  <si>
    <t>34111090</t>
  </si>
  <si>
    <t>kabel silový s Cu jádrem 1kV 5x1,5mm2</t>
  </si>
  <si>
    <t xml:space="preserve">(10+1)*15 : </t>
  </si>
  <si>
    <t xml:space="preserve">165*1,2 'Přepočtené koeficientem množství : </t>
  </si>
  <si>
    <t>198</t>
  </si>
  <si>
    <t>210813031</t>
  </si>
  <si>
    <t>Montáž kabel Cu plný kulatý do 1 kV 4x1,5 až 4mm2 uložený pevně (CYKY)</t>
  </si>
  <si>
    <t>Montáž izolovaných kabelů měděných do 1 kV bez ukončení plných a kulatých (CYKY, CHKE-R,...) uložených pevně počtu a průřezu žil 4x1,5 až 4 mm2</t>
  </si>
  <si>
    <t xml:space="preserve">110+15 : </t>
  </si>
  <si>
    <t>125</t>
  </si>
  <si>
    <t>34111068</t>
  </si>
  <si>
    <t>kabel silový s Cu jádrem 1kV 4x4mm2</t>
  </si>
  <si>
    <t xml:space="preserve">125*1,2 'Přepočtené koeficientem množství : </t>
  </si>
  <si>
    <t>210813033</t>
  </si>
  <si>
    <t>Montáž kabel Cu plný kulatý do 1 kV 4x6 až 10 mm2 uložený pevně (CYKY)</t>
  </si>
  <si>
    <t>Montáž izolovaných kabelů měděných do 1 kV bez ukončení plných a kulatých (CYKY, CHKE-R,...) uložených pevně počtu a průřezu žil 4x6 až 10 mm2</t>
  </si>
  <si>
    <t xml:space="preserve">20+45+25 : </t>
  </si>
  <si>
    <t>90</t>
  </si>
  <si>
    <t>34111076</t>
  </si>
  <si>
    <t>kabel silový s Cu jádrem 1kV 4x10mm2</t>
  </si>
  <si>
    <t xml:space="preserve">90*1,2 'Přepočtené koeficientem množství : </t>
  </si>
  <si>
    <t>108</t>
  </si>
  <si>
    <t>210813035</t>
  </si>
  <si>
    <t>Montáž kabel Cu plný kulatý do 1 kV 4x16 mm2 uložený pevně (CYKY)</t>
  </si>
  <si>
    <t>Montáž izolovaných kabelů měděných do 1 kV bez ukončení plných a kulatých (CYKY, CHKE-R,...) uložených pevně počtu a průřezu žil 4x16 mm2</t>
  </si>
  <si>
    <t>34111080</t>
  </si>
  <si>
    <t>kabel silový s Cu jádrem 1kV 4x16mm2</t>
  </si>
  <si>
    <t xml:space="preserve">30+50+65+25+40+25+35+55+15+35+15+35+35+30 : </t>
  </si>
  <si>
    <t xml:space="preserve">490*1,2 'Přepočtené koeficientem množství : </t>
  </si>
  <si>
    <t>588</t>
  </si>
  <si>
    <t>210813037</t>
  </si>
  <si>
    <t>Montáž kabel Cu plný kulatý do 1 kV 4x25 až 35 mm2 uložený pevně (CYKY)</t>
  </si>
  <si>
    <t>Montáž izolovaných kabelů měděných do 1 kV bez ukončení plných a kulatých (CYKY, CHKE-R,...) uložených pevně počtu a průřezu žil 4x25 až 35 mm2</t>
  </si>
  <si>
    <t xml:space="preserve">15+15 : </t>
  </si>
  <si>
    <t>30</t>
  </si>
  <si>
    <t>34113120</t>
  </si>
  <si>
    <t>kabel silový s Al jádrem 1 kV  4x25mm2</t>
  </si>
  <si>
    <t xml:space="preserve">30*1,2 'Přepočtené koeficientem množství : </t>
  </si>
  <si>
    <t>36</t>
  </si>
  <si>
    <t>226411270.R01</t>
  </si>
  <si>
    <t>Montáž a dodáka tepelně smrštitelné trubičky zž pro uzemnění</t>
  </si>
  <si>
    <t xml:space="preserve">1+1 "pojistkové skříně SVO" : </t>
  </si>
  <si>
    <t xml:space="preserve">1+1 "označníky MAD" : </t>
  </si>
  <si>
    <t>210280003</t>
  </si>
  <si>
    <t>Zkoušky a prohlídky el rozvodů a zařízení celková prohlídka pro objem mtž prací do 1 000 000 Kč</t>
  </si>
  <si>
    <t>Zkoušky a prohlídky elektrických rozvodů a zařízení celková prohlídka, zkoušení, měření a vyhotovení revizní zprávy pro objem montážních prací přes 500 do 1000 tisíc Kč</t>
  </si>
  <si>
    <t>1. Ceny -0001 až -0010 jsou určeny pro objem montážních prací včetně nákladů na nosný a podružný materiál.</t>
  </si>
  <si>
    <t>210280101</t>
  </si>
  <si>
    <t>Kontrola rozváděčů nn silových hmotnosti do 200 kg</t>
  </si>
  <si>
    <t>Zkoušky a prohlídky rozvodných zařízení kontrola rozváděčů nn, (1 pole) silových, hmotnosti do 200 kg</t>
  </si>
  <si>
    <t xml:space="preserve">1+1 "SVO" : </t>
  </si>
  <si>
    <t>210280211</t>
  </si>
  <si>
    <t>Měření zemních odporů zemniče prvního nebo samostatného</t>
  </si>
  <si>
    <t xml:space="preserve">1 : </t>
  </si>
  <si>
    <t>210280215</t>
  </si>
  <si>
    <t>Připlatek k měření zemních odporů prvního zemniče za každý další zemnič v síti</t>
  </si>
  <si>
    <t>Měření zemních odporů zemniče Příplatek k ceně za každý další zemnič v síti</t>
  </si>
  <si>
    <t>210280223</t>
  </si>
  <si>
    <t>Měření zemních odporů zemnicí sítě délky pásku do 500 m</t>
  </si>
  <si>
    <t>Měření zemních odporů zemnící sítě délky pásku přes 200 do 500 m</t>
  </si>
  <si>
    <t>210280351</t>
  </si>
  <si>
    <t>Zkoušky kabelů silových do 1 kV, počtu a průřezu žil do 4x25 mm2</t>
  </si>
  <si>
    <t>Zkoušky vodičů a kabelů izolačních kabelů silových do 1 kV, počtu a průřezu žil do 4x25 mm2</t>
  </si>
  <si>
    <t xml:space="preserve">23 : </t>
  </si>
  <si>
    <t>23</t>
  </si>
  <si>
    <t>PM</t>
  </si>
  <si>
    <t>Přidružený materiál</t>
  </si>
  <si>
    <t>Přidružený materiál - stavební zednický materiál na zapravení fasády plochy cca 4 m2</t>
  </si>
  <si>
    <t>- spojovací a drobný elektromateriál</t>
  </si>
  <si>
    <t>PPV</t>
  </si>
  <si>
    <t>Podíl přidružených výkonů</t>
  </si>
  <si>
    <t>783291001.R01</t>
  </si>
  <si>
    <t>Nátěry asfaltovým lakem kovových doplňkových konstrukcí jednonásobné</t>
  </si>
  <si>
    <t xml:space="preserve">0,12*50 : </t>
  </si>
  <si>
    <t>945412112</t>
  </si>
  <si>
    <t>Teleskopická hydraulická montážní plošina v zdvihu do 21 m</t>
  </si>
  <si>
    <t>den</t>
  </si>
  <si>
    <t xml:space="preserve">2 "montáž a připojení svítidel" : </t>
  </si>
  <si>
    <t xml:space="preserve">2 "stavba stožárů a výložníků" : </t>
  </si>
  <si>
    <t>HZS1212</t>
  </si>
  <si>
    <t>Hodinová zúčtovací sazba kopáč</t>
  </si>
  <si>
    <t>hod</t>
  </si>
  <si>
    <t>Hodinové zúčtovací sazby profesí HSV zemní a pomocné práce kopáč</t>
  </si>
  <si>
    <t xml:space="preserve">8*5 "sondy pro křížení ostatních inženýrských sítí" : </t>
  </si>
  <si>
    <t>40</t>
  </si>
  <si>
    <t>HZS1291</t>
  </si>
  <si>
    <t>Hodinová zúčtovací sazba pomocný stavební dělník</t>
  </si>
  <si>
    <t>Hodinové zúčtovací sazby profesí HSV zemní a pomocné práce pomocný stavební dělník</t>
  </si>
  <si>
    <t xml:space="preserve">8*5 "pomocné stavební práce" : </t>
  </si>
  <si>
    <t>HZS1302</t>
  </si>
  <si>
    <t>Hodinová zúčtovací sazba zedník specialista</t>
  </si>
  <si>
    <t>Hodinové zúčtovací sazby profesí HSV provádění konstrukcí zedník specialista</t>
  </si>
  <si>
    <t xml:space="preserve">8*3 "zapravení fasády a jiných zednických prací" : </t>
  </si>
  <si>
    <t>HZS2222</t>
  </si>
  <si>
    <t>Hodinová zúčtovací sazba elektrikář odborný</t>
  </si>
  <si>
    <t>Hodinové zúčtovací sazby profesí PSV provádění stavebních instalací elektrikář odborný</t>
  </si>
  <si>
    <t xml:space="preserve">8*2 "pasportizace stávajícího VO před započetím prací" : </t>
  </si>
  <si>
    <t xml:space="preserve">8*5 "dohled revizního technika na provedení elektromontážních prací" : </t>
  </si>
  <si>
    <t>56</t>
  </si>
  <si>
    <t>111212211</t>
  </si>
  <si>
    <t>Odstranění nevhodných dřevin průměru kmene do 100 mm výšky do 1 m s odstraněním pařezu do 100 m2 v, rovině nebo na svahu do 1:5</t>
  </si>
  <si>
    <t>112151311</t>
  </si>
  <si>
    <t>Kácení stromu bez postupného spouštění koruny a kmene D přes 0,1 do 0,2 m</t>
  </si>
  <si>
    <t>112151312</t>
  </si>
  <si>
    <t>Kácení stromu bez postupného spouštění koruny a kmene D přes 0,2 do 0,3 m</t>
  </si>
  <si>
    <t>112151353</t>
  </si>
  <si>
    <t>Pokácení stromu postupné se spouštěním částí kmene a koruny o průměru na řezné ploše pařezu přes 300, do 400 mm</t>
  </si>
  <si>
    <t>112151314</t>
  </si>
  <si>
    <t>Kácení stromu bez postupného spouštění koruny a kmene D přes 0,4 do 0,5 m</t>
  </si>
  <si>
    <t>112151355</t>
  </si>
  <si>
    <t>Pokácení stromu postupné se spouštěním částí kmene a koruny o průměru na řezné ploše pařezu přes 500, do 600 mm</t>
  </si>
  <si>
    <t>112201111</t>
  </si>
  <si>
    <t>Odstranění pařezů D do 0,2 m v rovině a svahu do 1:5 s odklizením do 20 m a zasypáním jámy</t>
  </si>
  <si>
    <t>112201112</t>
  </si>
  <si>
    <t>Odstranění pařezů D přes 0,2 do 0,3 m v rovině a svahu do 1:5 s odklizením do 20 m a zasypáním jámy</t>
  </si>
  <si>
    <t>112201113</t>
  </si>
  <si>
    <t>Odstranění pařezů D přes 0,3 do 0,4 m v rovině a svahu do 1:5 s odklizením do 20 m a zasypáním jámy</t>
  </si>
  <si>
    <t>112201114</t>
  </si>
  <si>
    <t>Odstranění pařezů D přes 0,4 do 0,5 m v rovině a svahu do 1:5 s odklizením do 20 m a zasypáním jámy</t>
  </si>
  <si>
    <t>112201115</t>
  </si>
  <si>
    <t>Odstranění pařezů D přes 0,5 do 0,6 m v rovině a svahu do 1:5 s odklizením do 20 m a zasypáním jámy</t>
  </si>
  <si>
    <t>998231311</t>
  </si>
  <si>
    <t>Přesun hmot pro sadovnické a krajinářské úpravy vodorovně do 5000 m</t>
  </si>
  <si>
    <t>183101221</t>
  </si>
  <si>
    <t>Hloubení jamek pro vysazování rostlin v zemině skupiny 1 až 4 s výměnou půdy z 50% v rovině nebo na, svahu do 1:5, objemu přes 0,40 do 1,00 m3</t>
  </si>
  <si>
    <t>184102115</t>
  </si>
  <si>
    <t>Výsadba dřeviny s balem do předem vyhloubené jamky se zalitím v rovině nebo na svahu do 1:5, při, průměru balu přes 500 do 600 mm</t>
  </si>
  <si>
    <t>184215133</t>
  </si>
  <si>
    <t>Ukotvení kmene dřevin v rovině nebo na svahu do 1:5 třemi kůly D do 0,1 m dl přes 2 do 3 m</t>
  </si>
  <si>
    <t>184215412</t>
  </si>
  <si>
    <t>Zhotovení závlahové mísy u solitérních dřevin v rovině nebo na svahu do 1:5, o průměru mísy přes 0,5, do 1 m</t>
  </si>
  <si>
    <t>184501131</t>
  </si>
  <si>
    <t>Zhotovení obalu kmene a spodních částí větví stromu z juty ve dvou vrstvách v rovině nebo na svahu, do 1:5</t>
  </si>
  <si>
    <t>183101213</t>
  </si>
  <si>
    <t>Hloubení jamek pro vysazování rostlin v zemině skupiny 1 až 4 s výměnou půdy z 50% v rovině nebo na, svahu do 1:5, objemu přes 0,02 do 0,05 m3</t>
  </si>
  <si>
    <t>18410-2211</t>
  </si>
  <si>
    <t>Výsadba keře bez balu do předem vyhloubené jamky se zalitím v rovině nebo na svahu do 1:5, výšky do, 1 m v terénu</t>
  </si>
  <si>
    <t>184911421</t>
  </si>
  <si>
    <t>Mulčování vysazených rostlin mulčovací kůrou, tl. do 100 mm v rovině nebo na svahu do 1:5</t>
  </si>
  <si>
    <t>185851121</t>
  </si>
  <si>
    <t>Dovoz vody pro zálivku na vzdálenost do 1000 m</t>
  </si>
  <si>
    <t>10391100</t>
  </si>
  <si>
    <t>Mulčovací kůra</t>
  </si>
  <si>
    <t>Pol__0023</t>
  </si>
  <si>
    <t>Hadice flexibilní pro zálivku</t>
  </si>
  <si>
    <t>Pol__0024</t>
  </si>
  <si>
    <t>Univerzální hnojivo pro okrasné a lesní dřeviny</t>
  </si>
  <si>
    <t>60591255</t>
  </si>
  <si>
    <t>Kůl vyvazovací dřevěný impregnovaný D 8cm dl 2,5m</t>
  </si>
  <si>
    <t>Pol__0026</t>
  </si>
  <si>
    <t>Juta na obalení kmene 7bm x strom</t>
  </si>
  <si>
    <t>bm</t>
  </si>
  <si>
    <t>Pol__0027</t>
  </si>
  <si>
    <t>Úvazky ke stromům 2bm x strom</t>
  </si>
  <si>
    <t>10311100</t>
  </si>
  <si>
    <t>Zahradnický substrát na výměnu do jam</t>
  </si>
  <si>
    <t>Pol__0029</t>
  </si>
  <si>
    <t>Fraxinus excelsior GLOBOSA, Vk, ok 14-16</t>
  </si>
  <si>
    <t>Pol__0030</t>
  </si>
  <si>
    <t>Tilia cordata, Vk, ok 14-16</t>
  </si>
  <si>
    <t>Pol__0031</t>
  </si>
  <si>
    <t>Cornus alba Sibirica, v 30 - 40</t>
  </si>
  <si>
    <t>Pol__0032</t>
  </si>
  <si>
    <t>Forsythia intermedia, v 30 - 40</t>
  </si>
  <si>
    <t>Pol__0033</t>
  </si>
  <si>
    <t>Hydrangea paniculata PINKY WINKY, v 30 - 40</t>
  </si>
  <si>
    <t>Pol__0034</t>
  </si>
  <si>
    <t>Magnolia x soulangeana, v 100 - 125</t>
  </si>
  <si>
    <t>Pol__0035</t>
  </si>
  <si>
    <t>Physocarpus opulifolius Diabolo, v 30 - 40</t>
  </si>
  <si>
    <t>Pol__0036</t>
  </si>
  <si>
    <t>Pinus mugo, v 30 - 40</t>
  </si>
  <si>
    <t>Pol__0037</t>
  </si>
  <si>
    <t>Potentilla fruticosa, v 30 - 40</t>
  </si>
  <si>
    <t>Pol__0038</t>
  </si>
  <si>
    <t>Prunus laurocerasus, v 40 - 60</t>
  </si>
  <si>
    <t>Pol__0039</t>
  </si>
  <si>
    <t>Rhododendron sp., v 50 - 60</t>
  </si>
  <si>
    <t>Pol__0040</t>
  </si>
  <si>
    <t>Spiraea vanhouteii, v 30 - 40</t>
  </si>
  <si>
    <t>Pol__0041</t>
  </si>
  <si>
    <t>Taxus baccata, v 40 - 60</t>
  </si>
  <si>
    <t>Pol__0042</t>
  </si>
  <si>
    <t>Viburnum x pragense, v 30 - 40</t>
  </si>
  <si>
    <t>18480-2111</t>
  </si>
  <si>
    <t>Chemické odplevelení půdy před založením kultury, trávníku nebo zpevněných ploch strojně o výměře, jednotlivě přes 20 m2 postřikem na široko v rovině nebo na svahu do 1:5. Pozn.: položka zahrnuje 20%</t>
  </si>
  <si>
    <t>rezervu na opětovný postřik po založení TTP.</t>
  </si>
  <si>
    <t>185802113</t>
  </si>
  <si>
    <t>Hnojení půdy nebo trávníku v rovině nebo na svahu do 1:5 umělým hnojivem na široko</t>
  </si>
  <si>
    <t>183403131</t>
  </si>
  <si>
    <t>Obdělání půdy rytím půdy hl. do 200 mm v zemině skupiny 1 až 2 v rovině nebo na svahu do 1:5</t>
  </si>
  <si>
    <t>183403153</t>
  </si>
  <si>
    <t>Obdělání půdy hrabáním v rovině a svahu do 1:5</t>
  </si>
  <si>
    <t>181411131</t>
  </si>
  <si>
    <t>Založení trávníku na půdě předem připravené plochy do 1000 m2 výsevem včetně utažení parkového v, rovině nebo na svahu do 1:5</t>
  </si>
  <si>
    <t>185803111</t>
  </si>
  <si>
    <t>Ošetření trávníku jednorázové v rovině nebo na svahu do 1:5</t>
  </si>
  <si>
    <t>Pol__0049</t>
  </si>
  <si>
    <t>Herbicid pro odplevelení půdy</t>
  </si>
  <si>
    <t>l</t>
  </si>
  <si>
    <t>Pol__0050</t>
  </si>
  <si>
    <t>Osivo směs travní parková - okrasná - pro pobytové plochy, special. odolnější směs snášející zátěž</t>
  </si>
  <si>
    <t>185804311</t>
  </si>
  <si>
    <t>Zalití rostlin vodou plochy záhonů jednotlivě do 20 m2</t>
  </si>
  <si>
    <t>184851522</t>
  </si>
  <si>
    <t>Řez stromů tvarovací hlavový s opakovaným intervalem řezu přes 2 do 5 let výšky nasazení hlavy přes, 2 do 6 m</t>
  </si>
  <si>
    <t>184806124</t>
  </si>
  <si>
    <t>Řez stromů, keřů nebo růží průklestem stromů trnitých, o průměru koruny přes 6 do 8 m</t>
  </si>
  <si>
    <t>184813541</t>
  </si>
  <si>
    <t>Chemické odplevelení po založení kultury ručně postřikem hnízdově v rovině nebo na svahu do 1:5</t>
  </si>
  <si>
    <t>Pol__0056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</si>
  <si>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</si>
  <si>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</si>
  <si>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</si>
  <si>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0,4*0,55*(4,96+4,6*2+1,63*2)</t>
  </si>
  <si>
    <t>162501102R00</t>
  </si>
  <si>
    <t>Vodorovné přemístění výkopku z horniny 1 až 4, na vzdálenost přes 2 500  do 3 000 m</t>
  </si>
  <si>
    <t>po suchu, bez naložení výkopku, avšak se složením bez rozhrnutí, zpáteční cesta vozidla.</t>
  </si>
  <si>
    <t>274272140RT2</t>
  </si>
  <si>
    <t>Zdivo základové z bednicích tvárnic tloušťky 300 mm, výplň betonem C 12/15</t>
  </si>
  <si>
    <t>801-1</t>
  </si>
  <si>
    <t>s výplní betonem, bez výztuže,</t>
  </si>
  <si>
    <t>0,2*(4,86+4,7*2+1,58*2)</t>
  </si>
  <si>
    <t>274313611R00</t>
  </si>
  <si>
    <t>Beton základových pasů prostý třídy C 16/20</t>
  </si>
  <si>
    <t>základový pas : 0,4*0,5*(4,96+4,6*2+1,63*2)</t>
  </si>
  <si>
    <t>ztratné : 3,484*0,03</t>
  </si>
  <si>
    <t>311361821R00</t>
  </si>
  <si>
    <t>Výztuž nadzákladových zdí z betonářské oceli 10 505(R)</t>
  </si>
  <si>
    <t>včetně distančních prvků</t>
  </si>
  <si>
    <t>0,000222*(4,68+4,44+5,12*2+4,88*2+1,34*2+1,22*2)*2*1,05</t>
  </si>
  <si>
    <t>318232238R00</t>
  </si>
  <si>
    <t>Ploty z cihel lícových vyzdívka polí mezi sloupky z cihel ražených, plných, tloušťky 115 mm</t>
  </si>
  <si>
    <t>oboustranně spárované současně při zdění,</t>
  </si>
  <si>
    <t>1,65*(4,68+4,88*2+1,34*2)</t>
  </si>
  <si>
    <t>345232121R00</t>
  </si>
  <si>
    <t>Stříška na zdivo plotové ze zákrytových desek, délky 800 mm, šířky 300 mm, tloušťky 80 mm</t>
  </si>
  <si>
    <t>s dodávkou zákrytových desek</t>
  </si>
  <si>
    <t>(4,68+4,88*2+1,34*2)</t>
  </si>
  <si>
    <t>627452111R00</t>
  </si>
  <si>
    <t>Spárování maltou cementovou zapuštěné rovné  zdí z cihel, cementovou maltou</t>
  </si>
  <si>
    <t>1,65*(4,68+4,44+5,12*2+4,88*2+0,12*2+1,22*2+1,34*2)</t>
  </si>
  <si>
    <t>998151111R00</t>
  </si>
  <si>
    <t>Přesun hmot pro oplocení a objekty zvláštní, zděné vodorovně do 50 m výšky do 10 m</t>
  </si>
  <si>
    <t>801-5</t>
  </si>
  <si>
    <t>na novostavbách a změnách objektů pro oplocení (815 2 JKSo), objekty zvláštní pro chov živočichů (815 3 JKSO), objekty pozemní různé (815 9 JKSO)</t>
  </si>
  <si>
    <t>0,4*0,55*(3,44+1,5)</t>
  </si>
  <si>
    <t>0,4*0,55*(1,5+3,44)</t>
  </si>
  <si>
    <t>0,2*(3,44+1,45)</t>
  </si>
  <si>
    <t>základový pas : 0,4*0,5*(1,5+3,44)</t>
  </si>
  <si>
    <t>ztratné : 0,988*0,03</t>
  </si>
  <si>
    <t>0,000222*(3,44+3,32+1,65+1,53)*2*1,05</t>
  </si>
  <si>
    <t>1,65*(1,53+3,44)</t>
  </si>
  <si>
    <t>3,44+1,53</t>
  </si>
  <si>
    <t>1,65*(3,44*2+1,65+1,53)</t>
  </si>
  <si>
    <t>PC</t>
  </si>
  <si>
    <t>Lavička s opěradlem  a područkami</t>
  </si>
  <si>
    <t>ks</t>
  </si>
  <si>
    <t>Lavička s opěradlem  délka 1600  mm, s područkami, bočnice - alu slitina, vypalovaná prášková barva-RAL7016-antracitově šedá, sedák a opěradlo - tepelně upravená borovice, alt. tropické dřevo. Kotvení lavičky - čtyřmi nerezovými závitovými tyčemi pomocí chemické kotvy do základů</t>
  </si>
  <si>
    <t>Montáž lavičky do připraveného základu</t>
  </si>
  <si>
    <t>kpl</t>
  </si>
  <si>
    <t>Základové pasy pro lavičky  včetně zemních prací</t>
  </si>
  <si>
    <t>R-položka</t>
  </si>
  <si>
    <t>POL12_1</t>
  </si>
  <si>
    <t>Odpadkový koš,  pevně kotvený</t>
  </si>
  <si>
    <t>POL12_0</t>
  </si>
  <si>
    <t>konstrukce - ocelový svařenec z výpalků z plechu na ocelovém sloupku, žárově zinkovaný, rozměr:  o 380 mm x 780 - 900 mm, úprava povrchu konstrukce - vypalovaná prášková barva-RAL7016-antracitově šedá, vnitřní nádoba - pozink. plech s odklápěcím víkem, objem 35 – 45 l,  opláštění - tepelně upravená borovice alt. tropické dřevo. Ukotvení: nosný sloupek zabetonovat do základové patky.</t>
  </si>
  <si>
    <t>Montáž odpadkového koše do základové patky</t>
  </si>
  <si>
    <t>Základová patka pro odpadkový koš vč. zemních prací</t>
  </si>
  <si>
    <t>Doprava laviček a odpadkových košů</t>
  </si>
  <si>
    <t>soubor</t>
  </si>
  <si>
    <t>Celkem lavičky a odpadkové koše</t>
  </si>
  <si>
    <t>Přístřešek čekárny zastávky MAD</t>
  </si>
  <si>
    <t>Přístřešek čekárny zastávky MAD 3,0 m/2,5 m/1,8 m. Ocelová konstrukce z ocelových jeklů a výpalků z plechu, s bočnicemi, prosklení na zadní stěně i na bocích. Střecha z bezpečnostního neprůhledného skla tl. 8 mm, zadní a boční výplně z čirého bezpečnostního skla tl. 8 mm, úprava skla pro nevidomé a proti kolizi s ptactvem. Ocelové profily pozinkované,  prášková vypalovací barva RAL 9007. Lavička na celou délku přístřešku a zadní opěrka z masivního dřeva - tepelně upravená borovice, alt. tropické dřevo.  Kotvení – nerezové závitové tyče do předem vybudovaných základů.</t>
  </si>
  <si>
    <t>Montáž přístřešku včetně lavičky</t>
  </si>
  <si>
    <t>Základové patky pro  přístřešek (5 ks)</t>
  </si>
  <si>
    <t>Doprava přístřešku</t>
  </si>
  <si>
    <t>Celkem přístřešek MAD</t>
  </si>
  <si>
    <t>Demontáž stávajícího přístřešku, odvoz (TR)</t>
  </si>
  <si>
    <t>Odstranění 2ks laviček a 2ks odpadkových košů</t>
  </si>
  <si>
    <t xml:space="preserve">celkem Bourání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</si>
</sst>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Alignment="1">
      <alignment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20" fillId="0" borderId="0" xfId="0" applyFont="1" applyBorder="1" applyAlignment="1">
      <alignment horizontal="center" vertical="top" shrinkToFit="1"/>
    </xf>
    <xf numFmtId="165" fontId="20" fillId="0" borderId="0" xfId="0" applyNumberFormat="1" applyFont="1" applyBorder="1" applyAlignment="1">
      <alignment vertical="top" shrinkToFit="1"/>
    </xf>
    <xf numFmtId="4" fontId="20" fillId="0" borderId="0" xfId="0" applyNumberFormat="1" applyFont="1" applyBorder="1" applyAlignment="1">
      <alignment vertical="top" shrinkToFit="1"/>
    </xf>
    <xf numFmtId="49" fontId="20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4" fontId="8" fillId="0" borderId="33" xfId="0" applyNumberFormat="1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dyz8rJMhkjN4Kv/gq0Cwj/NNecanyLwmYyGokJTXCEjey1i6t0kFDxXCJWaeL+PT0QWdNSljdKreHcW6bMdybg==" saltValue="xsBwpPhqRFcfj2cEupMBa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6"/>
  <sheetViews>
    <sheetView showGridLines="0" topLeftCell="B35" zoomScaleNormal="100" zoomScaleSheetLayoutView="75" workbookViewId="0">
      <selection activeCell="M53" sqref="M5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7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6" t="s">
        <v>22</v>
      </c>
      <c r="C2" s="77"/>
      <c r="D2" s="78" t="s">
        <v>43</v>
      </c>
      <c r="E2" s="238" t="s">
        <v>44</v>
      </c>
      <c r="F2" s="239"/>
      <c r="G2" s="239"/>
      <c r="H2" s="239"/>
      <c r="I2" s="239"/>
      <c r="J2" s="240"/>
      <c r="O2" s="1"/>
    </row>
    <row r="3" spans="1:15" ht="27" hidden="1" customHeight="1" x14ac:dyDescent="0.2">
      <c r="A3" s="2"/>
      <c r="B3" s="79"/>
      <c r="C3" s="77"/>
      <c r="D3" s="80"/>
      <c r="E3" s="241"/>
      <c r="F3" s="242"/>
      <c r="G3" s="242"/>
      <c r="H3" s="242"/>
      <c r="I3" s="242"/>
      <c r="J3" s="243"/>
    </row>
    <row r="4" spans="1:15" ht="23.25" customHeight="1" x14ac:dyDescent="0.2">
      <c r="A4" s="2"/>
      <c r="B4" s="81"/>
      <c r="C4" s="82"/>
      <c r="D4" s="83"/>
      <c r="E4" s="222"/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42</v>
      </c>
      <c r="D5" s="226" t="s">
        <v>45</v>
      </c>
      <c r="E5" s="227"/>
      <c r="F5" s="227"/>
      <c r="G5" s="227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8" t="s">
        <v>46</v>
      </c>
      <c r="E6" s="229"/>
      <c r="F6" s="229"/>
      <c r="G6" s="229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30" t="s">
        <v>47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5"/>
      <c r="E11" s="245"/>
      <c r="F11" s="245"/>
      <c r="G11" s="245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4"/>
      <c r="F15" s="244"/>
      <c r="G15" s="246"/>
      <c r="H15" s="246"/>
      <c r="I15" s="246" t="s">
        <v>29</v>
      </c>
      <c r="J15" s="247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10"/>
      <c r="F16" s="211"/>
      <c r="G16" s="210"/>
      <c r="H16" s="211"/>
      <c r="I16" s="210">
        <f>SUMIF(F77:F102,A16,I77:I102)+SUMIF(F77:F102,"PSU",I77:I102)</f>
        <v>0</v>
      </c>
      <c r="J16" s="212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10"/>
      <c r="F17" s="211"/>
      <c r="G17" s="210"/>
      <c r="H17" s="211"/>
      <c r="I17" s="210">
        <f>SUMIF(F77:F102,A17,I77:I102)</f>
        <v>0</v>
      </c>
      <c r="J17" s="212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10"/>
      <c r="F18" s="211"/>
      <c r="G18" s="210"/>
      <c r="H18" s="211"/>
      <c r="I18" s="210">
        <f>SUMIF(F77:F102,A18,I77:I102)</f>
        <v>0</v>
      </c>
      <c r="J18" s="212"/>
    </row>
    <row r="19" spans="1:10" ht="23.25" customHeight="1" x14ac:dyDescent="0.2">
      <c r="A19" s="138" t="s">
        <v>139</v>
      </c>
      <c r="B19" s="38" t="s">
        <v>27</v>
      </c>
      <c r="C19" s="62"/>
      <c r="D19" s="63"/>
      <c r="E19" s="210"/>
      <c r="F19" s="211"/>
      <c r="G19" s="210"/>
      <c r="H19" s="211"/>
      <c r="I19" s="210">
        <f>SUMIF(F77:F102,A19,I77:I102)</f>
        <v>0</v>
      </c>
      <c r="J19" s="212"/>
    </row>
    <row r="20" spans="1:10" ht="23.25" customHeight="1" x14ac:dyDescent="0.2">
      <c r="A20" s="138" t="s">
        <v>140</v>
      </c>
      <c r="B20" s="38" t="s">
        <v>28</v>
      </c>
      <c r="C20" s="62"/>
      <c r="D20" s="63"/>
      <c r="E20" s="210"/>
      <c r="F20" s="211"/>
      <c r="G20" s="210"/>
      <c r="H20" s="211"/>
      <c r="I20" s="210">
        <f>SUMIF(F77:F102,A20,I77:I102)</f>
        <v>0</v>
      </c>
      <c r="J20" s="212"/>
    </row>
    <row r="21" spans="1:10" ht="23.25" customHeight="1" x14ac:dyDescent="0.2">
      <c r="A21" s="2"/>
      <c r="B21" s="48" t="s">
        <v>29</v>
      </c>
      <c r="C21" s="64"/>
      <c r="D21" s="65"/>
      <c r="E21" s="213"/>
      <c r="F21" s="248"/>
      <c r="G21" s="213"/>
      <c r="H21" s="248"/>
      <c r="I21" s="213">
        <f>SUM(I16:J20)</f>
        <v>0</v>
      </c>
      <c r="J21" s="21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8">
        <f>ZakladDPHSniVypocet</f>
        <v>0</v>
      </c>
      <c r="H23" s="209"/>
      <c r="I23" s="20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6">
        <f>A23</f>
        <v>0</v>
      </c>
      <c r="H24" s="207"/>
      <c r="I24" s="20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5">
        <f>A25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7">
        <f>CenaCelkem-(ZakladDPHSni+DPHSni+ZakladDPHZakl+DPHZakl)</f>
        <v>0</v>
      </c>
      <c r="H27" s="237"/>
      <c r="I27" s="237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16">
        <f>ZakladDPHSniVypocet+ZakladDPHZaklVypocet</f>
        <v>0</v>
      </c>
      <c r="H28" s="216"/>
      <c r="I28" s="216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15">
        <f>A27</f>
        <v>0</v>
      </c>
      <c r="H29" s="215"/>
      <c r="I29" s="215"/>
      <c r="J29" s="118" t="s">
        <v>76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7"/>
      <c r="E34" s="218"/>
      <c r="G34" s="219"/>
      <c r="H34" s="220"/>
      <c r="I34" s="220"/>
      <c r="J34" s="25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00"/>
      <c r="D39" s="200"/>
      <c r="E39" s="200"/>
      <c r="F39" s="100">
        <f>'0 1 Naklady'!AE24+'SO 01 D.1 Pol'!AE303+'SO 01 D.1_1 Pol'!AE118+'SO 02 D.2 Pol'!AE529+'SO 03 D.3 Pol'!AE70+'SO 04 D.4.1 Pol'!AE39+'SO 04 D.4.2 Pol'!AE39+'SO 11 D.11 Pol'!AE33</f>
        <v>0</v>
      </c>
      <c r="G39" s="101">
        <f>'0 1 Naklady'!AF24+'SO 01 D.1 Pol'!AF303+'SO 01 D.1_1 Pol'!AF118+'SO 02 D.2 Pol'!AF529+'SO 03 D.3 Pol'!AF70+'SO 04 D.4.1 Pol'!AF39+'SO 04 D.4.2 Pol'!AF39+'SO 11 D.11 Pol'!AF33</f>
        <v>0</v>
      </c>
      <c r="H39" s="102">
        <f t="shared" ref="H39:H54" si="1">(F39*SazbaDPH1/100)+(G39*SazbaDPH2/100)</f>
        <v>0</v>
      </c>
      <c r="I39" s="102">
        <f>F39+G39+H39</f>
        <v>0</v>
      </c>
      <c r="J39" s="103" t="e">
        <f ca="1">IF(_xlfn.SINGLE(CenaCelkemVypocet)=0,"",I39/_xlfn.SINGLE(CenaCelkemVypocet)*100)</f>
        <v>#NAME?</v>
      </c>
    </row>
    <row r="40" spans="1:10" ht="25.5" customHeight="1" x14ac:dyDescent="0.2">
      <c r="A40" s="89">
        <v>2</v>
      </c>
      <c r="B40" s="104"/>
      <c r="C40" s="204" t="s">
        <v>52</v>
      </c>
      <c r="D40" s="204"/>
      <c r="E40" s="204"/>
      <c r="F40" s="105">
        <f>'0 1 Naklady'!AE24</f>
        <v>0</v>
      </c>
      <c r="G40" s="106">
        <f>'0 1 Naklady'!AF24</f>
        <v>0</v>
      </c>
      <c r="H40" s="106">
        <f t="shared" si="1"/>
        <v>0</v>
      </c>
      <c r="I40" s="106">
        <f>F40+G40+H40</f>
        <v>0</v>
      </c>
      <c r="J40" s="266" t="e">
        <f>I40/CenaCelkemVypocet*100</f>
        <v>#DIV/0!</v>
      </c>
    </row>
    <row r="41" spans="1:10" ht="25.5" customHeight="1" x14ac:dyDescent="0.2">
      <c r="A41" s="89">
        <v>3</v>
      </c>
      <c r="B41" s="107" t="s">
        <v>53</v>
      </c>
      <c r="C41" s="200" t="s">
        <v>52</v>
      </c>
      <c r="D41" s="200"/>
      <c r="E41" s="200"/>
      <c r="F41" s="108">
        <f>'0 1 Naklady'!AE24</f>
        <v>0</v>
      </c>
      <c r="G41" s="102">
        <f>'0 1 Naklady'!AF24</f>
        <v>0</v>
      </c>
      <c r="H41" s="102">
        <f t="shared" si="1"/>
        <v>0</v>
      </c>
      <c r="I41" s="102">
        <f>F41+G41+H41</f>
        <v>0</v>
      </c>
      <c r="J41" s="266" t="e">
        <f>I41/CenaCelkemVypocet*100</f>
        <v>#DIV/0!</v>
      </c>
    </row>
    <row r="42" spans="1:10" ht="25.5" customHeight="1" x14ac:dyDescent="0.2">
      <c r="A42" s="89">
        <v>2</v>
      </c>
      <c r="B42" s="104"/>
      <c r="C42" s="204" t="s">
        <v>54</v>
      </c>
      <c r="D42" s="204"/>
      <c r="E42" s="204"/>
      <c r="F42" s="105"/>
      <c r="G42" s="106"/>
      <c r="H42" s="106">
        <f t="shared" si="1"/>
        <v>0</v>
      </c>
      <c r="I42" s="106"/>
      <c r="J42" s="266" t="e">
        <f>I42/CenaCelkemVypocet*100</f>
        <v>#DIV/0!</v>
      </c>
    </row>
    <row r="43" spans="1:10" ht="25.5" customHeight="1" x14ac:dyDescent="0.2">
      <c r="A43" s="89">
        <v>2</v>
      </c>
      <c r="B43" s="104" t="s">
        <v>55</v>
      </c>
      <c r="C43" s="204" t="s">
        <v>56</v>
      </c>
      <c r="D43" s="204"/>
      <c r="E43" s="204"/>
      <c r="F43" s="105">
        <f>'SO 01 D.1 Pol'!AE303+'SO 01 D.1_1 Pol'!AE118</f>
        <v>0</v>
      </c>
      <c r="G43" s="106">
        <f>'SO 01 D.1 Pol'!AF303+'SO 01 D.1_1 Pol'!AF118</f>
        <v>0</v>
      </c>
      <c r="H43" s="106">
        <f t="shared" si="1"/>
        <v>0</v>
      </c>
      <c r="I43" s="106">
        <f t="shared" ref="I43:I54" si="2">F43+G43+H43</f>
        <v>0</v>
      </c>
      <c r="J43" s="266" t="e">
        <f>I43/CenaCelkemVypocet*100</f>
        <v>#DIV/0!</v>
      </c>
    </row>
    <row r="44" spans="1:10" ht="25.5" customHeight="1" x14ac:dyDescent="0.2">
      <c r="A44" s="89">
        <v>3</v>
      </c>
      <c r="B44" s="107" t="s">
        <v>57</v>
      </c>
      <c r="C44" s="200" t="s">
        <v>56</v>
      </c>
      <c r="D44" s="200"/>
      <c r="E44" s="200"/>
      <c r="F44" s="108">
        <f>'SO 01 D.1 Pol'!AE303</f>
        <v>0</v>
      </c>
      <c r="G44" s="102">
        <f>'SO 01 D.1 Pol'!AF303</f>
        <v>0</v>
      </c>
      <c r="H44" s="102">
        <f t="shared" si="1"/>
        <v>0</v>
      </c>
      <c r="I44" s="102">
        <f t="shared" si="2"/>
        <v>0</v>
      </c>
      <c r="J44" s="266" t="e">
        <f>I44/CenaCelkemVypocet*100</f>
        <v>#DIV/0!</v>
      </c>
    </row>
    <row r="45" spans="1:10" ht="25.5" customHeight="1" x14ac:dyDescent="0.2">
      <c r="A45" s="89">
        <v>3</v>
      </c>
      <c r="B45" s="107" t="s">
        <v>58</v>
      </c>
      <c r="C45" s="200" t="s">
        <v>59</v>
      </c>
      <c r="D45" s="200"/>
      <c r="E45" s="200"/>
      <c r="F45" s="108">
        <f>'SO 01 D.1_1 Pol'!AE118</f>
        <v>0</v>
      </c>
      <c r="G45" s="102">
        <f>'SO 01 D.1_1 Pol'!AF118</f>
        <v>0</v>
      </c>
      <c r="H45" s="102">
        <f t="shared" si="1"/>
        <v>0</v>
      </c>
      <c r="I45" s="102">
        <f t="shared" si="2"/>
        <v>0</v>
      </c>
      <c r="J45" s="266" t="e">
        <f>I45/CenaCelkemVypocet*100</f>
        <v>#DIV/0!</v>
      </c>
    </row>
    <row r="46" spans="1:10" ht="25.5" customHeight="1" x14ac:dyDescent="0.2">
      <c r="A46" s="89">
        <v>2</v>
      </c>
      <c r="B46" s="104" t="s">
        <v>60</v>
      </c>
      <c r="C46" s="204" t="s">
        <v>61</v>
      </c>
      <c r="D46" s="204"/>
      <c r="E46" s="204"/>
      <c r="F46" s="105">
        <f>'SO 02 D.2 Pol'!AE529</f>
        <v>0</v>
      </c>
      <c r="G46" s="106">
        <f>'SO 02 D.2 Pol'!AF529</f>
        <v>0</v>
      </c>
      <c r="H46" s="106">
        <f t="shared" si="1"/>
        <v>0</v>
      </c>
      <c r="I46" s="106">
        <f t="shared" si="2"/>
        <v>0</v>
      </c>
      <c r="J46" s="266" t="e">
        <f>I46/CenaCelkemVypocet*100</f>
        <v>#DIV/0!</v>
      </c>
    </row>
    <row r="47" spans="1:10" ht="25.5" customHeight="1" x14ac:dyDescent="0.2">
      <c r="A47" s="89">
        <v>3</v>
      </c>
      <c r="B47" s="107" t="s">
        <v>62</v>
      </c>
      <c r="C47" s="200" t="s">
        <v>61</v>
      </c>
      <c r="D47" s="200"/>
      <c r="E47" s="200"/>
      <c r="F47" s="108">
        <f>'SO 02 D.2 Pol'!AE529</f>
        <v>0</v>
      </c>
      <c r="G47" s="102">
        <f>'SO 02 D.2 Pol'!AF529</f>
        <v>0</v>
      </c>
      <c r="H47" s="102">
        <f t="shared" si="1"/>
        <v>0</v>
      </c>
      <c r="I47" s="102">
        <f t="shared" si="2"/>
        <v>0</v>
      </c>
      <c r="J47" s="266" t="e">
        <f>I47/CenaCelkemVypocet*100</f>
        <v>#DIV/0!</v>
      </c>
    </row>
    <row r="48" spans="1:10" ht="25.5" customHeight="1" x14ac:dyDescent="0.2">
      <c r="A48" s="89">
        <v>2</v>
      </c>
      <c r="B48" s="104" t="s">
        <v>63</v>
      </c>
      <c r="C48" s="204" t="s">
        <v>64</v>
      </c>
      <c r="D48" s="204"/>
      <c r="E48" s="204"/>
      <c r="F48" s="105">
        <f>'SO 03 D.3 Pol'!AE70</f>
        <v>0</v>
      </c>
      <c r="G48" s="106">
        <f>'SO 03 D.3 Pol'!AF70</f>
        <v>0</v>
      </c>
      <c r="H48" s="106">
        <f t="shared" si="1"/>
        <v>0</v>
      </c>
      <c r="I48" s="106">
        <f t="shared" si="2"/>
        <v>0</v>
      </c>
      <c r="J48" s="266" t="e">
        <f>I48/CenaCelkemVypocet*100</f>
        <v>#DIV/0!</v>
      </c>
    </row>
    <row r="49" spans="1:10" ht="25.5" customHeight="1" x14ac:dyDescent="0.2">
      <c r="A49" s="89">
        <v>3</v>
      </c>
      <c r="B49" s="107" t="s">
        <v>65</v>
      </c>
      <c r="C49" s="200" t="s">
        <v>64</v>
      </c>
      <c r="D49" s="200"/>
      <c r="E49" s="200"/>
      <c r="F49" s="108">
        <f>'SO 03 D.3 Pol'!AE70</f>
        <v>0</v>
      </c>
      <c r="G49" s="102">
        <f>'SO 03 D.3 Pol'!AF70</f>
        <v>0</v>
      </c>
      <c r="H49" s="102">
        <f t="shared" si="1"/>
        <v>0</v>
      </c>
      <c r="I49" s="102">
        <f t="shared" si="2"/>
        <v>0</v>
      </c>
      <c r="J49" s="266" t="e">
        <f>I49/CenaCelkemVypocet*100</f>
        <v>#DIV/0!</v>
      </c>
    </row>
    <row r="50" spans="1:10" ht="25.5" customHeight="1" x14ac:dyDescent="0.2">
      <c r="A50" s="89">
        <v>2</v>
      </c>
      <c r="B50" s="104" t="s">
        <v>66</v>
      </c>
      <c r="C50" s="204" t="s">
        <v>67</v>
      </c>
      <c r="D50" s="204"/>
      <c r="E50" s="204"/>
      <c r="F50" s="105">
        <f>'SO 04 D.4.1 Pol'!AE39+'SO 04 D.4.2 Pol'!AE39</f>
        <v>0</v>
      </c>
      <c r="G50" s="106">
        <f>'SO 04 D.4.1 Pol'!AF39+'SO 04 D.4.2 Pol'!AF39</f>
        <v>0</v>
      </c>
      <c r="H50" s="106">
        <f t="shared" si="1"/>
        <v>0</v>
      </c>
      <c r="I50" s="106">
        <f t="shared" si="2"/>
        <v>0</v>
      </c>
      <c r="J50" s="266" t="e">
        <f>I50/CenaCelkemVypocet*100</f>
        <v>#DIV/0!</v>
      </c>
    </row>
    <row r="51" spans="1:10" ht="25.5" customHeight="1" x14ac:dyDescent="0.2">
      <c r="A51" s="89">
        <v>3</v>
      </c>
      <c r="B51" s="107" t="s">
        <v>68</v>
      </c>
      <c r="C51" s="200" t="s">
        <v>69</v>
      </c>
      <c r="D51" s="200"/>
      <c r="E51" s="200"/>
      <c r="F51" s="108">
        <f>'SO 04 D.4.1 Pol'!AE39</f>
        <v>0</v>
      </c>
      <c r="G51" s="102">
        <f>'SO 04 D.4.1 Pol'!AF39</f>
        <v>0</v>
      </c>
      <c r="H51" s="102">
        <f t="shared" si="1"/>
        <v>0</v>
      </c>
      <c r="I51" s="102">
        <f t="shared" si="2"/>
        <v>0</v>
      </c>
      <c r="J51" s="266" t="e">
        <f>I51/CenaCelkemVypocet*100</f>
        <v>#DIV/0!</v>
      </c>
    </row>
    <row r="52" spans="1:10" ht="25.5" customHeight="1" x14ac:dyDescent="0.2">
      <c r="A52" s="89">
        <v>3</v>
      </c>
      <c r="B52" s="107" t="s">
        <v>70</v>
      </c>
      <c r="C52" s="200" t="s">
        <v>71</v>
      </c>
      <c r="D52" s="200"/>
      <c r="E52" s="200"/>
      <c r="F52" s="108">
        <f>'SO 04 D.4.2 Pol'!AE39</f>
        <v>0</v>
      </c>
      <c r="G52" s="102">
        <f>'SO 04 D.4.2 Pol'!AF39</f>
        <v>0</v>
      </c>
      <c r="H52" s="102">
        <f t="shared" si="1"/>
        <v>0</v>
      </c>
      <c r="I52" s="102">
        <f t="shared" si="2"/>
        <v>0</v>
      </c>
      <c r="J52" s="266" t="e">
        <f>I52/CenaCelkemVypocet*100</f>
        <v>#DIV/0!</v>
      </c>
    </row>
    <row r="53" spans="1:10" ht="25.5" customHeight="1" x14ac:dyDescent="0.2">
      <c r="A53" s="89">
        <v>2</v>
      </c>
      <c r="B53" s="104" t="s">
        <v>72</v>
      </c>
      <c r="C53" s="204" t="s">
        <v>73</v>
      </c>
      <c r="D53" s="204"/>
      <c r="E53" s="204"/>
      <c r="F53" s="105">
        <f>'SO 11 D.11 Pol'!AE33</f>
        <v>0</v>
      </c>
      <c r="G53" s="106">
        <f>'SO 11 D.11 Pol'!AF33</f>
        <v>0</v>
      </c>
      <c r="H53" s="106">
        <f t="shared" si="1"/>
        <v>0</v>
      </c>
      <c r="I53" s="106">
        <f t="shared" si="2"/>
        <v>0</v>
      </c>
      <c r="J53" s="266" t="e">
        <f>I53/CenaCelkemVypocet*100</f>
        <v>#DIV/0!</v>
      </c>
    </row>
    <row r="54" spans="1:10" ht="25.5" customHeight="1" x14ac:dyDescent="0.2">
      <c r="A54" s="89">
        <v>3</v>
      </c>
      <c r="B54" s="107" t="s">
        <v>74</v>
      </c>
      <c r="C54" s="200" t="s">
        <v>73</v>
      </c>
      <c r="D54" s="200"/>
      <c r="E54" s="200"/>
      <c r="F54" s="108">
        <f>'SO 11 D.11 Pol'!AE33</f>
        <v>0</v>
      </c>
      <c r="G54" s="102">
        <f>'SO 11 D.11 Pol'!AF33</f>
        <v>0</v>
      </c>
      <c r="H54" s="102">
        <f t="shared" si="1"/>
        <v>0</v>
      </c>
      <c r="I54" s="102">
        <f t="shared" si="2"/>
        <v>0</v>
      </c>
      <c r="J54" s="266" t="e">
        <f>I54/CenaCelkemVypocet*100</f>
        <v>#DIV/0!</v>
      </c>
    </row>
    <row r="55" spans="1:10" ht="25.5" customHeight="1" x14ac:dyDescent="0.2">
      <c r="A55" s="89"/>
      <c r="B55" s="201" t="s">
        <v>75</v>
      </c>
      <c r="C55" s="202"/>
      <c r="D55" s="202"/>
      <c r="E55" s="203"/>
      <c r="F55" s="109">
        <f>SUMIF(A39:A54,"=1",F39:F54)</f>
        <v>0</v>
      </c>
      <c r="G55" s="110">
        <f>SUMIF(A39:A54,"=1",G39:G54)</f>
        <v>0</v>
      </c>
      <c r="H55" s="110">
        <f>SUMIF(A39:A54,"=1",H39:H54)</f>
        <v>0</v>
      </c>
      <c r="I55" s="110">
        <f>SUMIF(A39:A54,"=1",I39:I54)</f>
        <v>0</v>
      </c>
      <c r="J55" s="266" t="e">
        <f>I55/CenaCelkemVypocet*100</f>
        <v>#DIV/0!</v>
      </c>
    </row>
    <row r="57" spans="1:10" x14ac:dyDescent="0.2">
      <c r="A57" t="s">
        <v>77</v>
      </c>
      <c r="B57" t="s">
        <v>78</v>
      </c>
    </row>
    <row r="58" spans="1:10" x14ac:dyDescent="0.2">
      <c r="A58" t="s">
        <v>79</v>
      </c>
      <c r="B58" t="s">
        <v>80</v>
      </c>
    </row>
    <row r="59" spans="1:10" x14ac:dyDescent="0.2">
      <c r="A59" t="s">
        <v>81</v>
      </c>
      <c r="B59" t="s">
        <v>82</v>
      </c>
    </row>
    <row r="60" spans="1:10" x14ac:dyDescent="0.2">
      <c r="A60" t="s">
        <v>79</v>
      </c>
      <c r="B60" t="s">
        <v>83</v>
      </c>
    </row>
    <row r="61" spans="1:10" x14ac:dyDescent="0.2">
      <c r="A61" t="s">
        <v>81</v>
      </c>
      <c r="B61" t="s">
        <v>84</v>
      </c>
    </row>
    <row r="62" spans="1:10" x14ac:dyDescent="0.2">
      <c r="A62" t="s">
        <v>81</v>
      </c>
      <c r="B62" t="s">
        <v>85</v>
      </c>
    </row>
    <row r="63" spans="1:10" x14ac:dyDescent="0.2">
      <c r="A63" t="s">
        <v>79</v>
      </c>
      <c r="B63" t="s">
        <v>86</v>
      </c>
    </row>
    <row r="64" spans="1:10" x14ac:dyDescent="0.2">
      <c r="A64" t="s">
        <v>81</v>
      </c>
      <c r="B64" t="s">
        <v>87</v>
      </c>
    </row>
    <row r="65" spans="1:10" x14ac:dyDescent="0.2">
      <c r="A65" t="s">
        <v>79</v>
      </c>
      <c r="B65" t="s">
        <v>88</v>
      </c>
    </row>
    <row r="66" spans="1:10" x14ac:dyDescent="0.2">
      <c r="A66" t="s">
        <v>81</v>
      </c>
      <c r="B66" t="s">
        <v>89</v>
      </c>
    </row>
    <row r="67" spans="1:10" x14ac:dyDescent="0.2">
      <c r="A67" t="s">
        <v>79</v>
      </c>
      <c r="B67" t="s">
        <v>90</v>
      </c>
    </row>
    <row r="68" spans="1:10" x14ac:dyDescent="0.2">
      <c r="A68" t="s">
        <v>81</v>
      </c>
      <c r="B68" t="s">
        <v>91</v>
      </c>
    </row>
    <row r="69" spans="1:10" x14ac:dyDescent="0.2">
      <c r="A69" t="s">
        <v>81</v>
      </c>
      <c r="B69" t="s">
        <v>92</v>
      </c>
    </row>
    <row r="70" spans="1:10" x14ac:dyDescent="0.2">
      <c r="A70" t="s">
        <v>79</v>
      </c>
      <c r="B70" t="s">
        <v>93</v>
      </c>
    </row>
    <row r="71" spans="1:10" x14ac:dyDescent="0.2">
      <c r="A71" t="s">
        <v>81</v>
      </c>
      <c r="B71" t="s">
        <v>94</v>
      </c>
    </row>
    <row r="74" spans="1:10" ht="15.75" x14ac:dyDescent="0.25">
      <c r="B74" s="119" t="s">
        <v>95</v>
      </c>
    </row>
    <row r="76" spans="1:10" ht="25.5" customHeight="1" x14ac:dyDescent="0.2">
      <c r="A76" s="121"/>
      <c r="B76" s="124" t="s">
        <v>17</v>
      </c>
      <c r="C76" s="124" t="s">
        <v>5</v>
      </c>
      <c r="D76" s="125"/>
      <c r="E76" s="125"/>
      <c r="F76" s="126" t="s">
        <v>96</v>
      </c>
      <c r="G76" s="126"/>
      <c r="H76" s="126"/>
      <c r="I76" s="126" t="s">
        <v>29</v>
      </c>
      <c r="J76" s="126" t="s">
        <v>0</v>
      </c>
    </row>
    <row r="77" spans="1:10" ht="36.75" customHeight="1" x14ac:dyDescent="0.2">
      <c r="A77" s="122"/>
      <c r="B77" s="127" t="s">
        <v>53</v>
      </c>
      <c r="C77" s="198" t="s">
        <v>97</v>
      </c>
      <c r="D77" s="199"/>
      <c r="E77" s="199"/>
      <c r="F77" s="134" t="s">
        <v>24</v>
      </c>
      <c r="G77" s="135"/>
      <c r="H77" s="135"/>
      <c r="I77" s="135">
        <f>'SO 03 D.3 Pol'!G8</f>
        <v>0</v>
      </c>
      <c r="J77" s="131" t="str">
        <f>IF(I103=0,"",I77/I103*100)</f>
        <v/>
      </c>
    </row>
    <row r="78" spans="1:10" ht="36.75" customHeight="1" x14ac:dyDescent="0.2">
      <c r="A78" s="122"/>
      <c r="B78" s="127" t="s">
        <v>53</v>
      </c>
      <c r="C78" s="198" t="s">
        <v>98</v>
      </c>
      <c r="D78" s="199"/>
      <c r="E78" s="199"/>
      <c r="F78" s="134" t="s">
        <v>24</v>
      </c>
      <c r="G78" s="135"/>
      <c r="H78" s="135"/>
      <c r="I78" s="135">
        <f>'SO 11 D.11 Pol'!G8</f>
        <v>0</v>
      </c>
      <c r="J78" s="131" t="str">
        <f>IF(I103=0,"",I78/I103*100)</f>
        <v/>
      </c>
    </row>
    <row r="79" spans="1:10" ht="36.75" customHeight="1" x14ac:dyDescent="0.2">
      <c r="A79" s="122"/>
      <c r="B79" s="127" t="s">
        <v>53</v>
      </c>
      <c r="C79" s="198" t="s">
        <v>99</v>
      </c>
      <c r="D79" s="199"/>
      <c r="E79" s="199"/>
      <c r="F79" s="134" t="s">
        <v>24</v>
      </c>
      <c r="G79" s="135"/>
      <c r="H79" s="135"/>
      <c r="I79" s="135">
        <f>'SO 01 D.1_1 Pol'!G8+'SO 01 D.1 Pol'!G8+'SO 02 D.2 Pol'!G54+'SO 04 D.4.1 Pol'!G8+'SO 04 D.4.2 Pol'!G8</f>
        <v>0</v>
      </c>
      <c r="J79" s="131" t="str">
        <f>IF(I103=0,"",I79/I103*100)</f>
        <v/>
      </c>
    </row>
    <row r="80" spans="1:10" ht="36.75" customHeight="1" x14ac:dyDescent="0.2">
      <c r="A80" s="122"/>
      <c r="B80" s="127" t="s">
        <v>100</v>
      </c>
      <c r="C80" s="198" t="s">
        <v>101</v>
      </c>
      <c r="D80" s="199"/>
      <c r="E80" s="199"/>
      <c r="F80" s="134" t="s">
        <v>24</v>
      </c>
      <c r="G80" s="135"/>
      <c r="H80" s="135"/>
      <c r="I80" s="135">
        <f>'SO 11 D.11 Pol'!G20</f>
        <v>0</v>
      </c>
      <c r="J80" s="131" t="str">
        <f>IF(I103=0,"",I80/I103*100)</f>
        <v/>
      </c>
    </row>
    <row r="81" spans="1:10" ht="36.75" customHeight="1" x14ac:dyDescent="0.2">
      <c r="A81" s="122"/>
      <c r="B81" s="127" t="s">
        <v>100</v>
      </c>
      <c r="C81" s="198" t="s">
        <v>102</v>
      </c>
      <c r="D81" s="199"/>
      <c r="E81" s="199"/>
      <c r="F81" s="134" t="s">
        <v>24</v>
      </c>
      <c r="G81" s="135"/>
      <c r="H81" s="135"/>
      <c r="I81" s="135">
        <f>'SO 03 D.3 Pol'!G21</f>
        <v>0</v>
      </c>
      <c r="J81" s="131" t="str">
        <f>IF(I103=0,"",I81/I103*100)</f>
        <v/>
      </c>
    </row>
    <row r="82" spans="1:10" ht="36.75" customHeight="1" x14ac:dyDescent="0.2">
      <c r="A82" s="122"/>
      <c r="B82" s="127" t="s">
        <v>100</v>
      </c>
      <c r="C82" s="198" t="s">
        <v>103</v>
      </c>
      <c r="D82" s="199"/>
      <c r="E82" s="199"/>
      <c r="F82" s="134" t="s">
        <v>24</v>
      </c>
      <c r="G82" s="135"/>
      <c r="H82" s="135"/>
      <c r="I82" s="135">
        <f>'SO 01 D.1 Pol'!G84+'SO 04 D.4.1 Pol'!G15+'SO 04 D.4.2 Pol'!G15</f>
        <v>0</v>
      </c>
      <c r="J82" s="131" t="str">
        <f>IF(I103=0,"",I82/I103*100)</f>
        <v/>
      </c>
    </row>
    <row r="83" spans="1:10" ht="36.75" customHeight="1" x14ac:dyDescent="0.2">
      <c r="A83" s="122"/>
      <c r="B83" s="127" t="s">
        <v>104</v>
      </c>
      <c r="C83" s="198" t="s">
        <v>105</v>
      </c>
      <c r="D83" s="199"/>
      <c r="E83" s="199"/>
      <c r="F83" s="134" t="s">
        <v>24</v>
      </c>
      <c r="G83" s="135"/>
      <c r="H83" s="135"/>
      <c r="I83" s="135">
        <f>'SO 02 D.2 Pol'!G330</f>
        <v>0</v>
      </c>
      <c r="J83" s="131" t="str">
        <f>IF(I103=0,"",I83/I103*100)</f>
        <v/>
      </c>
    </row>
    <row r="84" spans="1:10" ht="36.75" customHeight="1" x14ac:dyDescent="0.2">
      <c r="A84" s="122"/>
      <c r="B84" s="127" t="s">
        <v>106</v>
      </c>
      <c r="C84" s="198" t="s">
        <v>107</v>
      </c>
      <c r="D84" s="199"/>
      <c r="E84" s="199"/>
      <c r="F84" s="134" t="s">
        <v>24</v>
      </c>
      <c r="G84" s="135"/>
      <c r="H84" s="135"/>
      <c r="I84" s="135">
        <f>'SO 02 D.2 Pol'!G244</f>
        <v>0</v>
      </c>
      <c r="J84" s="131" t="str">
        <f>IF(I103=0,"",I84/I103*100)</f>
        <v/>
      </c>
    </row>
    <row r="85" spans="1:10" ht="36.75" customHeight="1" x14ac:dyDescent="0.2">
      <c r="A85" s="122"/>
      <c r="B85" s="127" t="s">
        <v>108</v>
      </c>
      <c r="C85" s="198" t="s">
        <v>109</v>
      </c>
      <c r="D85" s="199"/>
      <c r="E85" s="199"/>
      <c r="F85" s="134" t="s">
        <v>24</v>
      </c>
      <c r="G85" s="135"/>
      <c r="H85" s="135"/>
      <c r="I85" s="135">
        <f>'SO 11 D.11 Pol'!G28</f>
        <v>0</v>
      </c>
      <c r="J85" s="131" t="str">
        <f>IF(I103=0,"",I85/I103*100)</f>
        <v/>
      </c>
    </row>
    <row r="86" spans="1:10" ht="36.75" customHeight="1" x14ac:dyDescent="0.2">
      <c r="A86" s="122"/>
      <c r="B86" s="127" t="s">
        <v>108</v>
      </c>
      <c r="C86" s="198" t="s">
        <v>110</v>
      </c>
      <c r="D86" s="199"/>
      <c r="E86" s="199"/>
      <c r="F86" s="134" t="s">
        <v>24</v>
      </c>
      <c r="G86" s="135"/>
      <c r="H86" s="135"/>
      <c r="I86" s="135">
        <f>'SO 04 D.4.1 Pol'!G22+'SO 04 D.4.2 Pol'!G22</f>
        <v>0</v>
      </c>
      <c r="J86" s="131" t="str">
        <f>IF(I103=0,"",I86/I103*100)</f>
        <v/>
      </c>
    </row>
    <row r="87" spans="1:10" ht="36.75" customHeight="1" x14ac:dyDescent="0.2">
      <c r="A87" s="122"/>
      <c r="B87" s="127" t="s">
        <v>108</v>
      </c>
      <c r="C87" s="198" t="s">
        <v>111</v>
      </c>
      <c r="D87" s="199"/>
      <c r="E87" s="199"/>
      <c r="F87" s="134" t="s">
        <v>24</v>
      </c>
      <c r="G87" s="135"/>
      <c r="H87" s="135"/>
      <c r="I87" s="135">
        <f>'SO 03 D.3 Pol'!G52</f>
        <v>0</v>
      </c>
      <c r="J87" s="131" t="str">
        <f>IF(I103=0,"",I87/I103*100)</f>
        <v/>
      </c>
    </row>
    <row r="88" spans="1:10" ht="36.75" customHeight="1" x14ac:dyDescent="0.2">
      <c r="A88" s="122"/>
      <c r="B88" s="127" t="s">
        <v>112</v>
      </c>
      <c r="C88" s="198" t="s">
        <v>113</v>
      </c>
      <c r="D88" s="199"/>
      <c r="E88" s="199"/>
      <c r="F88" s="134" t="s">
        <v>24</v>
      </c>
      <c r="G88" s="135"/>
      <c r="H88" s="135"/>
      <c r="I88" s="135">
        <f>'SO 03 D.3 Pol'!G62</f>
        <v>0</v>
      </c>
      <c r="J88" s="131" t="str">
        <f>IF(I103=0,"",I88/I103*100)</f>
        <v/>
      </c>
    </row>
    <row r="89" spans="1:10" ht="36.75" customHeight="1" x14ac:dyDescent="0.2">
      <c r="A89" s="122"/>
      <c r="B89" s="127" t="s">
        <v>114</v>
      </c>
      <c r="C89" s="198" t="s">
        <v>115</v>
      </c>
      <c r="D89" s="199"/>
      <c r="E89" s="199"/>
      <c r="F89" s="134" t="s">
        <v>24</v>
      </c>
      <c r="G89" s="135"/>
      <c r="H89" s="135"/>
      <c r="I89" s="135">
        <f>'SO 02 D.2 Pol'!G8+'SO 02 D.2 Pol'!G134</f>
        <v>0</v>
      </c>
      <c r="J89" s="131" t="str">
        <f>IF(I103=0,"",I89/I103*100)</f>
        <v/>
      </c>
    </row>
    <row r="90" spans="1:10" ht="36.75" customHeight="1" x14ac:dyDescent="0.2">
      <c r="A90" s="122"/>
      <c r="B90" s="127" t="s">
        <v>116</v>
      </c>
      <c r="C90" s="198" t="s">
        <v>117</v>
      </c>
      <c r="D90" s="199"/>
      <c r="E90" s="199"/>
      <c r="F90" s="134" t="s">
        <v>24</v>
      </c>
      <c r="G90" s="135"/>
      <c r="H90" s="135"/>
      <c r="I90" s="135">
        <f>'SO 01 D.1_1 Pol'!G34+'SO 01 D.1 Pol'!G88+'SO 02 D.2 Pol'!G31</f>
        <v>0</v>
      </c>
      <c r="J90" s="131" t="str">
        <f>IF(I103=0,"",I90/I103*100)</f>
        <v/>
      </c>
    </row>
    <row r="91" spans="1:10" ht="36.75" customHeight="1" x14ac:dyDescent="0.2">
      <c r="A91" s="122"/>
      <c r="B91" s="127" t="s">
        <v>118</v>
      </c>
      <c r="C91" s="198" t="s">
        <v>119</v>
      </c>
      <c r="D91" s="199"/>
      <c r="E91" s="199"/>
      <c r="F91" s="134" t="s">
        <v>24</v>
      </c>
      <c r="G91" s="135"/>
      <c r="H91" s="135"/>
      <c r="I91" s="135">
        <f>'SO 04 D.4.1 Pol'!G32+'SO 04 D.4.2 Pol'!G32</f>
        <v>0</v>
      </c>
      <c r="J91" s="131" t="str">
        <f>IF(I103=0,"",I91/I103*100)</f>
        <v/>
      </c>
    </row>
    <row r="92" spans="1:10" ht="36.75" customHeight="1" x14ac:dyDescent="0.2">
      <c r="A92" s="122"/>
      <c r="B92" s="127" t="s">
        <v>120</v>
      </c>
      <c r="C92" s="198" t="s">
        <v>121</v>
      </c>
      <c r="D92" s="199"/>
      <c r="E92" s="199"/>
      <c r="F92" s="134" t="s">
        <v>24</v>
      </c>
      <c r="G92" s="135"/>
      <c r="H92" s="135"/>
      <c r="I92" s="135">
        <f>'SO 01 D.1_1 Pol'!G69+'SO 01 D.1 Pol'!G171</f>
        <v>0</v>
      </c>
      <c r="J92" s="131" t="str">
        <f>IF(I103=0,"",I92/I103*100)</f>
        <v/>
      </c>
    </row>
    <row r="93" spans="1:10" ht="36.75" customHeight="1" x14ac:dyDescent="0.2">
      <c r="A93" s="122"/>
      <c r="B93" s="127" t="s">
        <v>122</v>
      </c>
      <c r="C93" s="198" t="s">
        <v>123</v>
      </c>
      <c r="D93" s="199"/>
      <c r="E93" s="199"/>
      <c r="F93" s="134" t="s">
        <v>24</v>
      </c>
      <c r="G93" s="135"/>
      <c r="H93" s="135"/>
      <c r="I93" s="135">
        <f>'SO 02 D.2 Pol'!G500</f>
        <v>0</v>
      </c>
      <c r="J93" s="131" t="str">
        <f>IF(I103=0,"",I93/I103*100)</f>
        <v/>
      </c>
    </row>
    <row r="94" spans="1:10" ht="36.75" customHeight="1" x14ac:dyDescent="0.2">
      <c r="A94" s="122"/>
      <c r="B94" s="127" t="s">
        <v>124</v>
      </c>
      <c r="C94" s="198" t="s">
        <v>125</v>
      </c>
      <c r="D94" s="199"/>
      <c r="E94" s="199"/>
      <c r="F94" s="134" t="s">
        <v>24</v>
      </c>
      <c r="G94" s="135"/>
      <c r="H94" s="135"/>
      <c r="I94" s="135">
        <f>'SO 01 D.1_1 Pol'!G73+'SO 01 D.1 Pol'!G177</f>
        <v>0</v>
      </c>
      <c r="J94" s="131" t="str">
        <f>IF(I103=0,"",I94/I103*100)</f>
        <v/>
      </c>
    </row>
    <row r="95" spans="1:10" ht="36.75" customHeight="1" x14ac:dyDescent="0.2">
      <c r="A95" s="122"/>
      <c r="B95" s="127" t="s">
        <v>126</v>
      </c>
      <c r="C95" s="198" t="s">
        <v>127</v>
      </c>
      <c r="D95" s="199"/>
      <c r="E95" s="199"/>
      <c r="F95" s="134" t="s">
        <v>24</v>
      </c>
      <c r="G95" s="135"/>
      <c r="H95" s="135"/>
      <c r="I95" s="135">
        <f>'SO 01 D.1 Pol'!G223</f>
        <v>0</v>
      </c>
      <c r="J95" s="131" t="str">
        <f>IF(I103=0,"",I95/I103*100)</f>
        <v/>
      </c>
    </row>
    <row r="96" spans="1:10" ht="36.75" customHeight="1" x14ac:dyDescent="0.2">
      <c r="A96" s="122"/>
      <c r="B96" s="127" t="s">
        <v>128</v>
      </c>
      <c r="C96" s="198" t="s">
        <v>129</v>
      </c>
      <c r="D96" s="199"/>
      <c r="E96" s="199"/>
      <c r="F96" s="134" t="s">
        <v>24</v>
      </c>
      <c r="G96" s="135"/>
      <c r="H96" s="135"/>
      <c r="I96" s="135">
        <f>'SO 01 D.1_1 Pol'!G84+'SO 01 D.1 Pol'!G232</f>
        <v>0</v>
      </c>
      <c r="J96" s="131" t="str">
        <f>IF(I103=0,"",I96/I103*100)</f>
        <v/>
      </c>
    </row>
    <row r="97" spans="1:10" ht="36.75" customHeight="1" x14ac:dyDescent="0.2">
      <c r="A97" s="122"/>
      <c r="B97" s="127" t="s">
        <v>130</v>
      </c>
      <c r="C97" s="198" t="s">
        <v>131</v>
      </c>
      <c r="D97" s="199"/>
      <c r="E97" s="199"/>
      <c r="F97" s="134" t="s">
        <v>24</v>
      </c>
      <c r="G97" s="135"/>
      <c r="H97" s="135"/>
      <c r="I97" s="135">
        <f>'SO 01 D.1_1 Pol'!G88+'SO 01 D.1 Pol'!G248+'SO 04 D.4.1 Pol'!G35+'SO 04 D.4.2 Pol'!G35</f>
        <v>0</v>
      </c>
      <c r="J97" s="131" t="str">
        <f>IF(I103=0,"",I97/I103*100)</f>
        <v/>
      </c>
    </row>
    <row r="98" spans="1:10" ht="36.75" customHeight="1" x14ac:dyDescent="0.2">
      <c r="A98" s="122"/>
      <c r="B98" s="127" t="s">
        <v>132</v>
      </c>
      <c r="C98" s="198" t="s">
        <v>133</v>
      </c>
      <c r="D98" s="199"/>
      <c r="E98" s="199"/>
      <c r="F98" s="134" t="s">
        <v>24</v>
      </c>
      <c r="G98" s="135"/>
      <c r="H98" s="135"/>
      <c r="I98" s="135">
        <f>'SO 02 D.2 Pol'!G510</f>
        <v>0</v>
      </c>
      <c r="J98" s="131" t="str">
        <f>IF(I103=0,"",I98/I103*100)</f>
        <v/>
      </c>
    </row>
    <row r="99" spans="1:10" ht="36.75" customHeight="1" x14ac:dyDescent="0.2">
      <c r="A99" s="122"/>
      <c r="B99" s="127" t="s">
        <v>134</v>
      </c>
      <c r="C99" s="198" t="s">
        <v>135</v>
      </c>
      <c r="D99" s="199"/>
      <c r="E99" s="199"/>
      <c r="F99" s="134" t="s">
        <v>25</v>
      </c>
      <c r="G99" s="135"/>
      <c r="H99" s="135"/>
      <c r="I99" s="135">
        <f>'SO 02 D.2 Pol'!G284</f>
        <v>0</v>
      </c>
      <c r="J99" s="131" t="str">
        <f>IF(I103=0,"",I99/I103*100)</f>
        <v/>
      </c>
    </row>
    <row r="100" spans="1:10" ht="36.75" customHeight="1" x14ac:dyDescent="0.2">
      <c r="A100" s="122"/>
      <c r="B100" s="127" t="s">
        <v>136</v>
      </c>
      <c r="C100" s="198" t="s">
        <v>137</v>
      </c>
      <c r="D100" s="199"/>
      <c r="E100" s="199"/>
      <c r="F100" s="134" t="s">
        <v>138</v>
      </c>
      <c r="G100" s="135"/>
      <c r="H100" s="135"/>
      <c r="I100" s="135">
        <f>'SO 01 D.1_1 Pol'!G91+'SO 01 D.1 Pol'!G251</f>
        <v>0</v>
      </c>
      <c r="J100" s="131" t="str">
        <f>IF(I103=0,"",I100/I103*100)</f>
        <v/>
      </c>
    </row>
    <row r="101" spans="1:10" ht="36.75" customHeight="1" x14ac:dyDescent="0.2">
      <c r="A101" s="122"/>
      <c r="B101" s="127" t="s">
        <v>139</v>
      </c>
      <c r="C101" s="198" t="s">
        <v>27</v>
      </c>
      <c r="D101" s="199"/>
      <c r="E101" s="199"/>
      <c r="F101" s="134" t="s">
        <v>139</v>
      </c>
      <c r="G101" s="135"/>
      <c r="H101" s="135"/>
      <c r="I101" s="135">
        <f>'0 1 Naklady'!G8</f>
        <v>0</v>
      </c>
      <c r="J101" s="131" t="str">
        <f>IF(I103=0,"",I101/I103*100)</f>
        <v/>
      </c>
    </row>
    <row r="102" spans="1:10" ht="36.75" customHeight="1" x14ac:dyDescent="0.2">
      <c r="A102" s="122"/>
      <c r="B102" s="127" t="s">
        <v>140</v>
      </c>
      <c r="C102" s="198" t="s">
        <v>28</v>
      </c>
      <c r="D102" s="199"/>
      <c r="E102" s="199"/>
      <c r="F102" s="134" t="s">
        <v>140</v>
      </c>
      <c r="G102" s="135"/>
      <c r="H102" s="135"/>
      <c r="I102" s="135">
        <f>'0 1 Naklady'!G14</f>
        <v>0</v>
      </c>
      <c r="J102" s="131" t="str">
        <f>IF(I103=0,"",I102/I103*100)</f>
        <v/>
      </c>
    </row>
    <row r="103" spans="1:10" ht="25.5" customHeight="1" x14ac:dyDescent="0.2">
      <c r="A103" s="123"/>
      <c r="B103" s="128" t="s">
        <v>1</v>
      </c>
      <c r="C103" s="129"/>
      <c r="D103" s="130"/>
      <c r="E103" s="130"/>
      <c r="F103" s="136"/>
      <c r="G103" s="137"/>
      <c r="H103" s="137"/>
      <c r="I103" s="137">
        <f>SUM(I77:I102)</f>
        <v>0</v>
      </c>
      <c r="J103" s="132">
        <f>SUM(J77:J102)</f>
        <v>0</v>
      </c>
    </row>
    <row r="104" spans="1:10" x14ac:dyDescent="0.2">
      <c r="F104" s="88"/>
      <c r="G104" s="88"/>
      <c r="H104" s="88"/>
      <c r="I104" s="88"/>
      <c r="J104" s="133"/>
    </row>
    <row r="105" spans="1:10" x14ac:dyDescent="0.2">
      <c r="F105" s="88"/>
      <c r="G105" s="88"/>
      <c r="H105" s="88"/>
      <c r="I105" s="88"/>
      <c r="J105" s="133"/>
    </row>
    <row r="106" spans="1:10" x14ac:dyDescent="0.2">
      <c r="F106" s="88"/>
      <c r="G106" s="88"/>
      <c r="H106" s="88"/>
      <c r="I106" s="88"/>
      <c r="J106" s="133"/>
    </row>
  </sheetData>
  <sheetProtection algorithmName="SHA-512" hashValue="gPD1Ujh0Kbse5HiP9wueQ06rMhsM3Ln2gtNrAPZ9WoFol3iQOHVh0gbsV/6qaZ3oV3cgwDKYxsYUHHmvs8oBVA==" saltValue="U7aPaxjqlR1FjO/Yfs7AI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B55:E55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100:E100"/>
    <mergeCell ref="C101:E101"/>
    <mergeCell ref="C102:E102"/>
    <mergeCell ref="C95:E95"/>
    <mergeCell ref="C96:E96"/>
    <mergeCell ref="C97:E97"/>
    <mergeCell ref="C98:E98"/>
    <mergeCell ref="C99:E9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dBJ2qbFoqhteSzkxyBCso3rQi9ESpFuNt2NzczNUhwjWErr7vO9H+zbdP1oKv0WfAyFSLpvl7f4+MCPmyVfmog==" saltValue="2JDjFcmU4m0EegrD2ZWkY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141</v>
      </c>
      <c r="B1" s="253"/>
      <c r="C1" s="253"/>
      <c r="D1" s="253"/>
      <c r="E1" s="253"/>
      <c r="F1" s="253"/>
      <c r="G1" s="253"/>
      <c r="AG1" t="s">
        <v>142</v>
      </c>
    </row>
    <row r="2" spans="1:60" ht="25.15" customHeight="1" x14ac:dyDescent="0.2">
      <c r="A2" s="139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143</v>
      </c>
    </row>
    <row r="3" spans="1:60" ht="25.15" customHeight="1" x14ac:dyDescent="0.2">
      <c r="A3" s="139" t="s">
        <v>8</v>
      </c>
      <c r="B3" s="49" t="s">
        <v>144</v>
      </c>
      <c r="C3" s="254" t="s">
        <v>52</v>
      </c>
      <c r="D3" s="255"/>
      <c r="E3" s="255"/>
      <c r="F3" s="255"/>
      <c r="G3" s="256"/>
      <c r="AC3" s="120" t="s">
        <v>145</v>
      </c>
      <c r="AG3" t="s">
        <v>146</v>
      </c>
    </row>
    <row r="4" spans="1:60" ht="25.15" customHeight="1" x14ac:dyDescent="0.2">
      <c r="A4" s="140" t="s">
        <v>9</v>
      </c>
      <c r="B4" s="141" t="s">
        <v>53</v>
      </c>
      <c r="C4" s="257" t="s">
        <v>52</v>
      </c>
      <c r="D4" s="258"/>
      <c r="E4" s="258"/>
      <c r="F4" s="258"/>
      <c r="G4" s="259"/>
      <c r="AG4" t="s">
        <v>147</v>
      </c>
    </row>
    <row r="5" spans="1:60" x14ac:dyDescent="0.2">
      <c r="D5" s="10"/>
    </row>
    <row r="6" spans="1:60" ht="38.25" x14ac:dyDescent="0.2">
      <c r="A6" s="143" t="s">
        <v>148</v>
      </c>
      <c r="B6" s="145" t="s">
        <v>149</v>
      </c>
      <c r="C6" s="145" t="s">
        <v>150</v>
      </c>
      <c r="D6" s="144" t="s">
        <v>151</v>
      </c>
      <c r="E6" s="143" t="s">
        <v>152</v>
      </c>
      <c r="F6" s="142" t="s">
        <v>153</v>
      </c>
      <c r="G6" s="143" t="s">
        <v>29</v>
      </c>
      <c r="H6" s="146" t="s">
        <v>30</v>
      </c>
      <c r="I6" s="146" t="s">
        <v>154</v>
      </c>
      <c r="J6" s="146" t="s">
        <v>31</v>
      </c>
      <c r="K6" s="146" t="s">
        <v>155</v>
      </c>
      <c r="L6" s="146" t="s">
        <v>156</v>
      </c>
      <c r="M6" s="146" t="s">
        <v>157</v>
      </c>
      <c r="N6" s="146" t="s">
        <v>158</v>
      </c>
      <c r="O6" s="146" t="s">
        <v>159</v>
      </c>
      <c r="P6" s="146" t="s">
        <v>160</v>
      </c>
      <c r="Q6" s="146" t="s">
        <v>161</v>
      </c>
      <c r="R6" s="146" t="s">
        <v>162</v>
      </c>
      <c r="S6" s="146" t="s">
        <v>163</v>
      </c>
      <c r="T6" s="146" t="s">
        <v>164</v>
      </c>
      <c r="U6" s="146" t="s">
        <v>165</v>
      </c>
      <c r="V6" s="146" t="s">
        <v>166</v>
      </c>
      <c r="W6" s="146" t="s">
        <v>167</v>
      </c>
      <c r="X6" s="146" t="s">
        <v>168</v>
      </c>
      <c r="Y6" s="146" t="s">
        <v>169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170</v>
      </c>
      <c r="B8" s="160" t="s">
        <v>139</v>
      </c>
      <c r="C8" s="180" t="s">
        <v>27</v>
      </c>
      <c r="D8" s="161"/>
      <c r="E8" s="162"/>
      <c r="F8" s="163"/>
      <c r="G8" s="163">
        <f>SUMIF(AG9:AG13,"&lt;&gt;NOR",G9:G13)</f>
        <v>0</v>
      </c>
      <c r="H8" s="163"/>
      <c r="I8" s="163">
        <f>SUM(I9:I13)</f>
        <v>0</v>
      </c>
      <c r="J8" s="163"/>
      <c r="K8" s="163">
        <f>SUM(K9:K13)</f>
        <v>0</v>
      </c>
      <c r="L8" s="163"/>
      <c r="M8" s="163">
        <f>SUM(M9:M13)</f>
        <v>0</v>
      </c>
      <c r="N8" s="162"/>
      <c r="O8" s="162">
        <f>SUM(O9:O13)</f>
        <v>0</v>
      </c>
      <c r="P8" s="162"/>
      <c r="Q8" s="162">
        <f>SUM(Q9:Q13)</f>
        <v>0</v>
      </c>
      <c r="R8" s="163"/>
      <c r="S8" s="163"/>
      <c r="T8" s="164"/>
      <c r="U8" s="158"/>
      <c r="V8" s="158">
        <f>SUM(V9:V13)</f>
        <v>0</v>
      </c>
      <c r="W8" s="158"/>
      <c r="X8" s="158"/>
      <c r="Y8" s="158"/>
      <c r="AG8" t="s">
        <v>171</v>
      </c>
    </row>
    <row r="9" spans="1:60" outlineLevel="1" x14ac:dyDescent="0.2">
      <c r="A9" s="173">
        <v>1</v>
      </c>
      <c r="B9" s="174" t="s">
        <v>172</v>
      </c>
      <c r="C9" s="181" t="s">
        <v>173</v>
      </c>
      <c r="D9" s="175" t="s">
        <v>174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175</v>
      </c>
      <c r="T9" s="179" t="s">
        <v>176</v>
      </c>
      <c r="U9" s="157">
        <v>0</v>
      </c>
      <c r="V9" s="157">
        <f>ROUND(E9*U9,2)</f>
        <v>0</v>
      </c>
      <c r="W9" s="157"/>
      <c r="X9" s="157" t="s">
        <v>177</v>
      </c>
      <c r="Y9" s="157" t="s">
        <v>178</v>
      </c>
      <c r="Z9" s="147"/>
      <c r="AA9" s="147"/>
      <c r="AB9" s="147"/>
      <c r="AC9" s="147"/>
      <c r="AD9" s="147"/>
      <c r="AE9" s="147"/>
      <c r="AF9" s="147"/>
      <c r="AG9" s="147" t="s">
        <v>179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180</v>
      </c>
      <c r="C10" s="181" t="s">
        <v>181</v>
      </c>
      <c r="D10" s="175" t="s">
        <v>174</v>
      </c>
      <c r="E10" s="176">
        <v>1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21</v>
      </c>
      <c r="M10" s="178">
        <f>G10*(1+L10/100)</f>
        <v>0</v>
      </c>
      <c r="N10" s="176">
        <v>0</v>
      </c>
      <c r="O10" s="176">
        <f>ROUND(E10*N10,2)</f>
        <v>0</v>
      </c>
      <c r="P10" s="176">
        <v>0</v>
      </c>
      <c r="Q10" s="176">
        <f>ROUND(E10*P10,2)</f>
        <v>0</v>
      </c>
      <c r="R10" s="178"/>
      <c r="S10" s="178" t="s">
        <v>175</v>
      </c>
      <c r="T10" s="179" t="s">
        <v>176</v>
      </c>
      <c r="U10" s="157">
        <v>0</v>
      </c>
      <c r="V10" s="157">
        <f>ROUND(E10*U10,2)</f>
        <v>0</v>
      </c>
      <c r="W10" s="157"/>
      <c r="X10" s="157" t="s">
        <v>177</v>
      </c>
      <c r="Y10" s="157" t="s">
        <v>178</v>
      </c>
      <c r="Z10" s="147"/>
      <c r="AA10" s="147"/>
      <c r="AB10" s="147"/>
      <c r="AC10" s="147"/>
      <c r="AD10" s="147"/>
      <c r="AE10" s="147"/>
      <c r="AF10" s="147"/>
      <c r="AG10" s="147" t="s">
        <v>182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183</v>
      </c>
      <c r="C11" s="181" t="s">
        <v>184</v>
      </c>
      <c r="D11" s="175" t="s">
        <v>174</v>
      </c>
      <c r="E11" s="176">
        <v>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175</v>
      </c>
      <c r="T11" s="179" t="s">
        <v>176</v>
      </c>
      <c r="U11" s="157">
        <v>0</v>
      </c>
      <c r="V11" s="157">
        <f>ROUND(E11*U11,2)</f>
        <v>0</v>
      </c>
      <c r="W11" s="157"/>
      <c r="X11" s="157" t="s">
        <v>177</v>
      </c>
      <c r="Y11" s="157" t="s">
        <v>178</v>
      </c>
      <c r="Z11" s="147"/>
      <c r="AA11" s="147"/>
      <c r="AB11" s="147"/>
      <c r="AC11" s="147"/>
      <c r="AD11" s="147"/>
      <c r="AE11" s="147"/>
      <c r="AF11" s="147"/>
      <c r="AG11" s="147" t="s">
        <v>179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185</v>
      </c>
      <c r="C12" s="181" t="s">
        <v>186</v>
      </c>
      <c r="D12" s="175" t="s">
        <v>174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175</v>
      </c>
      <c r="T12" s="179" t="s">
        <v>176</v>
      </c>
      <c r="U12" s="157">
        <v>0</v>
      </c>
      <c r="V12" s="157">
        <f>ROUND(E12*U12,2)</f>
        <v>0</v>
      </c>
      <c r="W12" s="157"/>
      <c r="X12" s="157" t="s">
        <v>177</v>
      </c>
      <c r="Y12" s="157" t="s">
        <v>178</v>
      </c>
      <c r="Z12" s="147"/>
      <c r="AA12" s="147"/>
      <c r="AB12" s="147"/>
      <c r="AC12" s="147"/>
      <c r="AD12" s="147"/>
      <c r="AE12" s="147"/>
      <c r="AF12" s="147"/>
      <c r="AG12" s="147" t="s">
        <v>179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5</v>
      </c>
      <c r="B13" s="174" t="s">
        <v>187</v>
      </c>
      <c r="C13" s="181" t="s">
        <v>188</v>
      </c>
      <c r="D13" s="175" t="s">
        <v>174</v>
      </c>
      <c r="E13" s="176">
        <v>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189</v>
      </c>
      <c r="T13" s="179" t="s">
        <v>176</v>
      </c>
      <c r="U13" s="157">
        <v>0</v>
      </c>
      <c r="V13" s="157">
        <f>ROUND(E13*U13,2)</f>
        <v>0</v>
      </c>
      <c r="W13" s="157"/>
      <c r="X13" s="157" t="s">
        <v>177</v>
      </c>
      <c r="Y13" s="157" t="s">
        <v>178</v>
      </c>
      <c r="Z13" s="147"/>
      <c r="AA13" s="147"/>
      <c r="AB13" s="147"/>
      <c r="AC13" s="147"/>
      <c r="AD13" s="147"/>
      <c r="AE13" s="147"/>
      <c r="AF13" s="147"/>
      <c r="AG13" s="147" t="s">
        <v>182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59" t="s">
        <v>170</v>
      </c>
      <c r="B14" s="160" t="s">
        <v>140</v>
      </c>
      <c r="C14" s="180" t="s">
        <v>28</v>
      </c>
      <c r="D14" s="161"/>
      <c r="E14" s="162"/>
      <c r="F14" s="163"/>
      <c r="G14" s="163">
        <f>SUMIF(AG15:AG22,"&lt;&gt;NOR",G15:G22)</f>
        <v>0</v>
      </c>
      <c r="H14" s="163"/>
      <c r="I14" s="163">
        <f>SUM(I15:I22)</f>
        <v>0</v>
      </c>
      <c r="J14" s="163"/>
      <c r="K14" s="163">
        <f>SUM(K15:K22)</f>
        <v>0</v>
      </c>
      <c r="L14" s="163"/>
      <c r="M14" s="163">
        <f>SUM(M15:M22)</f>
        <v>0</v>
      </c>
      <c r="N14" s="162"/>
      <c r="O14" s="162">
        <f>SUM(O15:O22)</f>
        <v>0</v>
      </c>
      <c r="P14" s="162"/>
      <c r="Q14" s="162">
        <f>SUM(Q15:Q22)</f>
        <v>0</v>
      </c>
      <c r="R14" s="163"/>
      <c r="S14" s="163"/>
      <c r="T14" s="164"/>
      <c r="U14" s="158"/>
      <c r="V14" s="158">
        <f>SUM(V15:V22)</f>
        <v>0</v>
      </c>
      <c r="W14" s="158"/>
      <c r="X14" s="158"/>
      <c r="Y14" s="158"/>
      <c r="AG14" t="s">
        <v>171</v>
      </c>
    </row>
    <row r="15" spans="1:60" outlineLevel="1" x14ac:dyDescent="0.2">
      <c r="A15" s="173">
        <v>6</v>
      </c>
      <c r="B15" s="174" t="s">
        <v>190</v>
      </c>
      <c r="C15" s="181" t="s">
        <v>191</v>
      </c>
      <c r="D15" s="175" t="s">
        <v>174</v>
      </c>
      <c r="E15" s="176">
        <v>1</v>
      </c>
      <c r="F15" s="177"/>
      <c r="G15" s="178">
        <f t="shared" ref="G15:G22" si="0">ROUND(E15*F15,2)</f>
        <v>0</v>
      </c>
      <c r="H15" s="177"/>
      <c r="I15" s="178">
        <f t="shared" ref="I15:I22" si="1">ROUND(E15*H15,2)</f>
        <v>0</v>
      </c>
      <c r="J15" s="177"/>
      <c r="K15" s="178">
        <f t="shared" ref="K15:K22" si="2">ROUND(E15*J15,2)</f>
        <v>0</v>
      </c>
      <c r="L15" s="178">
        <v>21</v>
      </c>
      <c r="M15" s="178">
        <f t="shared" ref="M15:M22" si="3">G15*(1+L15/100)</f>
        <v>0</v>
      </c>
      <c r="N15" s="176">
        <v>0</v>
      </c>
      <c r="O15" s="176">
        <f t="shared" ref="O15:O22" si="4">ROUND(E15*N15,2)</f>
        <v>0</v>
      </c>
      <c r="P15" s="176">
        <v>0</v>
      </c>
      <c r="Q15" s="176">
        <f t="shared" ref="Q15:Q22" si="5">ROUND(E15*P15,2)</f>
        <v>0</v>
      </c>
      <c r="R15" s="178"/>
      <c r="S15" s="178" t="s">
        <v>175</v>
      </c>
      <c r="T15" s="179" t="s">
        <v>176</v>
      </c>
      <c r="U15" s="157">
        <v>0</v>
      </c>
      <c r="V15" s="157">
        <f t="shared" ref="V15:V22" si="6">ROUND(E15*U15,2)</f>
        <v>0</v>
      </c>
      <c r="W15" s="157"/>
      <c r="X15" s="157" t="s">
        <v>177</v>
      </c>
      <c r="Y15" s="157" t="s">
        <v>178</v>
      </c>
      <c r="Z15" s="147"/>
      <c r="AA15" s="147"/>
      <c r="AB15" s="147"/>
      <c r="AC15" s="147"/>
      <c r="AD15" s="147"/>
      <c r="AE15" s="147"/>
      <c r="AF15" s="147"/>
      <c r="AG15" s="147" t="s">
        <v>182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7</v>
      </c>
      <c r="B16" s="174" t="s">
        <v>192</v>
      </c>
      <c r="C16" s="181" t="s">
        <v>193</v>
      </c>
      <c r="D16" s="175" t="s">
        <v>174</v>
      </c>
      <c r="E16" s="176">
        <v>1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21</v>
      </c>
      <c r="M16" s="178">
        <f t="shared" si="3"/>
        <v>0</v>
      </c>
      <c r="N16" s="176">
        <v>0</v>
      </c>
      <c r="O16" s="176">
        <f t="shared" si="4"/>
        <v>0</v>
      </c>
      <c r="P16" s="176">
        <v>0</v>
      </c>
      <c r="Q16" s="176">
        <f t="shared" si="5"/>
        <v>0</v>
      </c>
      <c r="R16" s="178"/>
      <c r="S16" s="178" t="s">
        <v>175</v>
      </c>
      <c r="T16" s="179" t="s">
        <v>176</v>
      </c>
      <c r="U16" s="157">
        <v>0</v>
      </c>
      <c r="V16" s="157">
        <f t="shared" si="6"/>
        <v>0</v>
      </c>
      <c r="W16" s="157"/>
      <c r="X16" s="157" t="s">
        <v>177</v>
      </c>
      <c r="Y16" s="157" t="s">
        <v>178</v>
      </c>
      <c r="Z16" s="147"/>
      <c r="AA16" s="147"/>
      <c r="AB16" s="147"/>
      <c r="AC16" s="147"/>
      <c r="AD16" s="147"/>
      <c r="AE16" s="147"/>
      <c r="AF16" s="147"/>
      <c r="AG16" s="147" t="s">
        <v>182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8</v>
      </c>
      <c r="B17" s="174" t="s">
        <v>194</v>
      </c>
      <c r="C17" s="181" t="s">
        <v>195</v>
      </c>
      <c r="D17" s="175" t="s">
        <v>174</v>
      </c>
      <c r="E17" s="176">
        <v>1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21</v>
      </c>
      <c r="M17" s="178">
        <f t="shared" si="3"/>
        <v>0</v>
      </c>
      <c r="N17" s="176">
        <v>0</v>
      </c>
      <c r="O17" s="176">
        <f t="shared" si="4"/>
        <v>0</v>
      </c>
      <c r="P17" s="176">
        <v>0</v>
      </c>
      <c r="Q17" s="176">
        <f t="shared" si="5"/>
        <v>0</v>
      </c>
      <c r="R17" s="178"/>
      <c r="S17" s="178" t="s">
        <v>175</v>
      </c>
      <c r="T17" s="179" t="s">
        <v>176</v>
      </c>
      <c r="U17" s="157">
        <v>0</v>
      </c>
      <c r="V17" s="157">
        <f t="shared" si="6"/>
        <v>0</v>
      </c>
      <c r="W17" s="157"/>
      <c r="X17" s="157" t="s">
        <v>177</v>
      </c>
      <c r="Y17" s="157" t="s">
        <v>178</v>
      </c>
      <c r="Z17" s="147"/>
      <c r="AA17" s="147"/>
      <c r="AB17" s="147"/>
      <c r="AC17" s="147"/>
      <c r="AD17" s="147"/>
      <c r="AE17" s="147"/>
      <c r="AF17" s="147"/>
      <c r="AG17" s="147" t="s">
        <v>182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9</v>
      </c>
      <c r="B18" s="174" t="s">
        <v>196</v>
      </c>
      <c r="C18" s="181" t="s">
        <v>197</v>
      </c>
      <c r="D18" s="175" t="s">
        <v>174</v>
      </c>
      <c r="E18" s="176">
        <v>1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21</v>
      </c>
      <c r="M18" s="178">
        <f t="shared" si="3"/>
        <v>0</v>
      </c>
      <c r="N18" s="176">
        <v>0</v>
      </c>
      <c r="O18" s="176">
        <f t="shared" si="4"/>
        <v>0</v>
      </c>
      <c r="P18" s="176">
        <v>0</v>
      </c>
      <c r="Q18" s="176">
        <f t="shared" si="5"/>
        <v>0</v>
      </c>
      <c r="R18" s="178"/>
      <c r="S18" s="178" t="s">
        <v>175</v>
      </c>
      <c r="T18" s="179" t="s">
        <v>176</v>
      </c>
      <c r="U18" s="157">
        <v>0</v>
      </c>
      <c r="V18" s="157">
        <f t="shared" si="6"/>
        <v>0</v>
      </c>
      <c r="W18" s="157"/>
      <c r="X18" s="157" t="s">
        <v>177</v>
      </c>
      <c r="Y18" s="157" t="s">
        <v>178</v>
      </c>
      <c r="Z18" s="147"/>
      <c r="AA18" s="147"/>
      <c r="AB18" s="147"/>
      <c r="AC18" s="147"/>
      <c r="AD18" s="147"/>
      <c r="AE18" s="147"/>
      <c r="AF18" s="147"/>
      <c r="AG18" s="147" t="s">
        <v>182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10</v>
      </c>
      <c r="B19" s="174" t="s">
        <v>198</v>
      </c>
      <c r="C19" s="181" t="s">
        <v>199</v>
      </c>
      <c r="D19" s="175" t="s">
        <v>174</v>
      </c>
      <c r="E19" s="176">
        <v>1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21</v>
      </c>
      <c r="M19" s="178">
        <f t="shared" si="3"/>
        <v>0</v>
      </c>
      <c r="N19" s="176">
        <v>0</v>
      </c>
      <c r="O19" s="176">
        <f t="shared" si="4"/>
        <v>0</v>
      </c>
      <c r="P19" s="176">
        <v>0</v>
      </c>
      <c r="Q19" s="176">
        <f t="shared" si="5"/>
        <v>0</v>
      </c>
      <c r="R19" s="178"/>
      <c r="S19" s="178" t="s">
        <v>175</v>
      </c>
      <c r="T19" s="179" t="s">
        <v>176</v>
      </c>
      <c r="U19" s="157">
        <v>0</v>
      </c>
      <c r="V19" s="157">
        <f t="shared" si="6"/>
        <v>0</v>
      </c>
      <c r="W19" s="157"/>
      <c r="X19" s="157" t="s">
        <v>177</v>
      </c>
      <c r="Y19" s="157" t="s">
        <v>178</v>
      </c>
      <c r="Z19" s="147"/>
      <c r="AA19" s="147"/>
      <c r="AB19" s="147"/>
      <c r="AC19" s="147"/>
      <c r="AD19" s="147"/>
      <c r="AE19" s="147"/>
      <c r="AF19" s="147"/>
      <c r="AG19" s="147" t="s">
        <v>182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11</v>
      </c>
      <c r="B20" s="174" t="s">
        <v>200</v>
      </c>
      <c r="C20" s="181" t="s">
        <v>201</v>
      </c>
      <c r="D20" s="175" t="s">
        <v>174</v>
      </c>
      <c r="E20" s="176">
        <v>1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6">
        <v>0</v>
      </c>
      <c r="O20" s="176">
        <f t="shared" si="4"/>
        <v>0</v>
      </c>
      <c r="P20" s="176">
        <v>0</v>
      </c>
      <c r="Q20" s="176">
        <f t="shared" si="5"/>
        <v>0</v>
      </c>
      <c r="R20" s="178"/>
      <c r="S20" s="178" t="s">
        <v>175</v>
      </c>
      <c r="T20" s="179" t="s">
        <v>176</v>
      </c>
      <c r="U20" s="157">
        <v>0</v>
      </c>
      <c r="V20" s="157">
        <f t="shared" si="6"/>
        <v>0</v>
      </c>
      <c r="W20" s="157"/>
      <c r="X20" s="157" t="s">
        <v>177</v>
      </c>
      <c r="Y20" s="157" t="s">
        <v>178</v>
      </c>
      <c r="Z20" s="147"/>
      <c r="AA20" s="147"/>
      <c r="AB20" s="147"/>
      <c r="AC20" s="147"/>
      <c r="AD20" s="147"/>
      <c r="AE20" s="147"/>
      <c r="AF20" s="147"/>
      <c r="AG20" s="147" t="s">
        <v>182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12</v>
      </c>
      <c r="B21" s="174" t="s">
        <v>202</v>
      </c>
      <c r="C21" s="181" t="s">
        <v>203</v>
      </c>
      <c r="D21" s="175" t="s">
        <v>174</v>
      </c>
      <c r="E21" s="176">
        <v>1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21</v>
      </c>
      <c r="M21" s="178">
        <f t="shared" si="3"/>
        <v>0</v>
      </c>
      <c r="N21" s="176">
        <v>0</v>
      </c>
      <c r="O21" s="176">
        <f t="shared" si="4"/>
        <v>0</v>
      </c>
      <c r="P21" s="176">
        <v>0</v>
      </c>
      <c r="Q21" s="176">
        <f t="shared" si="5"/>
        <v>0</v>
      </c>
      <c r="R21" s="178"/>
      <c r="S21" s="178" t="s">
        <v>189</v>
      </c>
      <c r="T21" s="179" t="s">
        <v>176</v>
      </c>
      <c r="U21" s="157">
        <v>0</v>
      </c>
      <c r="V21" s="157">
        <f t="shared" si="6"/>
        <v>0</v>
      </c>
      <c r="W21" s="157"/>
      <c r="X21" s="157" t="s">
        <v>177</v>
      </c>
      <c r="Y21" s="157" t="s">
        <v>178</v>
      </c>
      <c r="Z21" s="147"/>
      <c r="AA21" s="147"/>
      <c r="AB21" s="147"/>
      <c r="AC21" s="147"/>
      <c r="AD21" s="147"/>
      <c r="AE21" s="147"/>
      <c r="AF21" s="147"/>
      <c r="AG21" s="147" t="s">
        <v>182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13</v>
      </c>
      <c r="B22" s="167" t="s">
        <v>204</v>
      </c>
      <c r="C22" s="182" t="s">
        <v>205</v>
      </c>
      <c r="D22" s="168" t="s">
        <v>174</v>
      </c>
      <c r="E22" s="169">
        <v>1</v>
      </c>
      <c r="F22" s="170"/>
      <c r="G22" s="171">
        <f t="shared" si="0"/>
        <v>0</v>
      </c>
      <c r="H22" s="170"/>
      <c r="I22" s="171">
        <f t="shared" si="1"/>
        <v>0</v>
      </c>
      <c r="J22" s="170"/>
      <c r="K22" s="171">
        <f t="shared" si="2"/>
        <v>0</v>
      </c>
      <c r="L22" s="171">
        <v>21</v>
      </c>
      <c r="M22" s="171">
        <f t="shared" si="3"/>
        <v>0</v>
      </c>
      <c r="N22" s="169">
        <v>0</v>
      </c>
      <c r="O22" s="169">
        <f t="shared" si="4"/>
        <v>0</v>
      </c>
      <c r="P22" s="169">
        <v>0</v>
      </c>
      <c r="Q22" s="169">
        <f t="shared" si="5"/>
        <v>0</v>
      </c>
      <c r="R22" s="171"/>
      <c r="S22" s="171" t="s">
        <v>189</v>
      </c>
      <c r="T22" s="172" t="s">
        <v>176</v>
      </c>
      <c r="U22" s="157">
        <v>0</v>
      </c>
      <c r="V22" s="157">
        <f t="shared" si="6"/>
        <v>0</v>
      </c>
      <c r="W22" s="157"/>
      <c r="X22" s="157" t="s">
        <v>177</v>
      </c>
      <c r="Y22" s="157" t="s">
        <v>178</v>
      </c>
      <c r="Z22" s="147"/>
      <c r="AA22" s="147"/>
      <c r="AB22" s="147"/>
      <c r="AC22" s="147"/>
      <c r="AD22" s="147"/>
      <c r="AE22" s="147"/>
      <c r="AF22" s="147"/>
      <c r="AG22" s="147" t="s">
        <v>182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3"/>
      <c r="B23" s="4"/>
      <c r="C23" s="183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15</v>
      </c>
      <c r="AF23">
        <v>21</v>
      </c>
      <c r="AG23" t="s">
        <v>156</v>
      </c>
    </row>
    <row r="24" spans="1:60" x14ac:dyDescent="0.2">
      <c r="A24" s="150"/>
      <c r="B24" s="151" t="s">
        <v>29</v>
      </c>
      <c r="C24" s="184"/>
      <c r="D24" s="152"/>
      <c r="E24" s="153"/>
      <c r="F24" s="153"/>
      <c r="G24" s="165">
        <f>G8+G14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206</v>
      </c>
    </row>
    <row r="25" spans="1:60" x14ac:dyDescent="0.2">
      <c r="C25" s="185"/>
      <c r="D25" s="10"/>
      <c r="AG25" t="s">
        <v>207</v>
      </c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BUM+yK1MuMMpoM0qrqbGKzvbMKcL6CuBKbIS0pStVZ0NvHOBacIis7CJ4HfT3yPQCxKVVwS1IKrIGNt8tdNoQ==" saltValue="Y6wvjvto4NnPuc1dvGBVE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208</v>
      </c>
      <c r="B1" s="253"/>
      <c r="C1" s="253"/>
      <c r="D1" s="253"/>
      <c r="E1" s="253"/>
      <c r="F1" s="253"/>
      <c r="G1" s="253"/>
      <c r="AG1" t="s">
        <v>142</v>
      </c>
    </row>
    <row r="2" spans="1:60" ht="25.15" customHeight="1" x14ac:dyDescent="0.2">
      <c r="A2" s="139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143</v>
      </c>
    </row>
    <row r="3" spans="1:60" ht="25.15" customHeight="1" x14ac:dyDescent="0.2">
      <c r="A3" s="139" t="s">
        <v>8</v>
      </c>
      <c r="B3" s="49" t="s">
        <v>55</v>
      </c>
      <c r="C3" s="254" t="s">
        <v>56</v>
      </c>
      <c r="D3" s="255"/>
      <c r="E3" s="255"/>
      <c r="F3" s="255"/>
      <c r="G3" s="256"/>
      <c r="AC3" s="120" t="s">
        <v>143</v>
      </c>
      <c r="AG3" t="s">
        <v>146</v>
      </c>
    </row>
    <row r="4" spans="1:60" ht="25.15" customHeight="1" x14ac:dyDescent="0.2">
      <c r="A4" s="140" t="s">
        <v>9</v>
      </c>
      <c r="B4" s="141" t="s">
        <v>58</v>
      </c>
      <c r="C4" s="257" t="s">
        <v>59</v>
      </c>
      <c r="D4" s="258"/>
      <c r="E4" s="258"/>
      <c r="F4" s="258"/>
      <c r="G4" s="259"/>
      <c r="AG4" t="s">
        <v>147</v>
      </c>
    </row>
    <row r="5" spans="1:60" x14ac:dyDescent="0.2">
      <c r="D5" s="10"/>
    </row>
    <row r="6" spans="1:60" ht="38.25" x14ac:dyDescent="0.2">
      <c r="A6" s="143" t="s">
        <v>148</v>
      </c>
      <c r="B6" s="145" t="s">
        <v>149</v>
      </c>
      <c r="C6" s="145" t="s">
        <v>150</v>
      </c>
      <c r="D6" s="144" t="s">
        <v>151</v>
      </c>
      <c r="E6" s="143" t="s">
        <v>152</v>
      </c>
      <c r="F6" s="142" t="s">
        <v>153</v>
      </c>
      <c r="G6" s="143" t="s">
        <v>29</v>
      </c>
      <c r="H6" s="146" t="s">
        <v>30</v>
      </c>
      <c r="I6" s="146" t="s">
        <v>154</v>
      </c>
      <c r="J6" s="146" t="s">
        <v>31</v>
      </c>
      <c r="K6" s="146" t="s">
        <v>155</v>
      </c>
      <c r="L6" s="146" t="s">
        <v>156</v>
      </c>
      <c r="M6" s="146" t="s">
        <v>157</v>
      </c>
      <c r="N6" s="146" t="s">
        <v>158</v>
      </c>
      <c r="O6" s="146" t="s">
        <v>159</v>
      </c>
      <c r="P6" s="146" t="s">
        <v>160</v>
      </c>
      <c r="Q6" s="146" t="s">
        <v>161</v>
      </c>
      <c r="R6" s="146" t="s">
        <v>162</v>
      </c>
      <c r="S6" s="146" t="s">
        <v>163</v>
      </c>
      <c r="T6" s="146" t="s">
        <v>164</v>
      </c>
      <c r="U6" s="146" t="s">
        <v>165</v>
      </c>
      <c r="V6" s="146" t="s">
        <v>166</v>
      </c>
      <c r="W6" s="146" t="s">
        <v>167</v>
      </c>
      <c r="X6" s="146" t="s">
        <v>168</v>
      </c>
      <c r="Y6" s="146" t="s">
        <v>169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170</v>
      </c>
      <c r="B8" s="160" t="s">
        <v>53</v>
      </c>
      <c r="C8" s="180" t="s">
        <v>99</v>
      </c>
      <c r="D8" s="161"/>
      <c r="E8" s="162"/>
      <c r="F8" s="163"/>
      <c r="G8" s="163">
        <f>SUMIF(AG9:AG33,"&lt;&gt;NOR",G9:G33)</f>
        <v>0</v>
      </c>
      <c r="H8" s="163"/>
      <c r="I8" s="163">
        <f>SUM(I9:I33)</f>
        <v>0</v>
      </c>
      <c r="J8" s="163"/>
      <c r="K8" s="163">
        <f>SUM(K9:K33)</f>
        <v>0</v>
      </c>
      <c r="L8" s="163"/>
      <c r="M8" s="163">
        <f>SUM(M9:M33)</f>
        <v>0</v>
      </c>
      <c r="N8" s="162"/>
      <c r="O8" s="162">
        <f>SUM(O9:O33)</f>
        <v>0</v>
      </c>
      <c r="P8" s="162"/>
      <c r="Q8" s="162">
        <f>SUM(Q9:Q33)</f>
        <v>25.13</v>
      </c>
      <c r="R8" s="163"/>
      <c r="S8" s="163"/>
      <c r="T8" s="164"/>
      <c r="U8" s="158"/>
      <c r="V8" s="158">
        <f>SUM(V9:V33)</f>
        <v>24.050000000000004</v>
      </c>
      <c r="W8" s="158"/>
      <c r="X8" s="158"/>
      <c r="Y8" s="158"/>
      <c r="AG8" t="s">
        <v>171</v>
      </c>
    </row>
    <row r="9" spans="1:60" ht="22.5" outlineLevel="1" x14ac:dyDescent="0.2">
      <c r="A9" s="166">
        <v>1</v>
      </c>
      <c r="B9" s="167" t="s">
        <v>209</v>
      </c>
      <c r="C9" s="182" t="s">
        <v>210</v>
      </c>
      <c r="D9" s="168" t="s">
        <v>211</v>
      </c>
      <c r="E9" s="169">
        <v>40.299999999999997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0.22500000000000001</v>
      </c>
      <c r="Q9" s="169">
        <f>ROUND(E9*P9,2)</f>
        <v>9.07</v>
      </c>
      <c r="R9" s="171" t="s">
        <v>212</v>
      </c>
      <c r="S9" s="171" t="s">
        <v>175</v>
      </c>
      <c r="T9" s="172" t="s">
        <v>175</v>
      </c>
      <c r="U9" s="157">
        <v>0.14199999999999999</v>
      </c>
      <c r="V9" s="157">
        <f>ROUND(E9*U9,2)</f>
        <v>5.72</v>
      </c>
      <c r="W9" s="157"/>
      <c r="X9" s="157" t="s">
        <v>213</v>
      </c>
      <c r="Y9" s="157" t="s">
        <v>178</v>
      </c>
      <c r="Z9" s="147"/>
      <c r="AA9" s="147"/>
      <c r="AB9" s="147"/>
      <c r="AC9" s="147"/>
      <c r="AD9" s="147"/>
      <c r="AE9" s="147"/>
      <c r="AF9" s="147"/>
      <c r="AG9" s="147" t="s">
        <v>214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0" t="s">
        <v>215</v>
      </c>
      <c r="D10" s="261"/>
      <c r="E10" s="261"/>
      <c r="F10" s="261"/>
      <c r="G10" s="26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216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91" t="s">
        <v>217</v>
      </c>
      <c r="D11" s="186"/>
      <c r="E11" s="187">
        <v>40.299999999999997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218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66">
        <v>2</v>
      </c>
      <c r="B12" s="167" t="s">
        <v>219</v>
      </c>
      <c r="C12" s="182" t="s">
        <v>220</v>
      </c>
      <c r="D12" s="168" t="s">
        <v>211</v>
      </c>
      <c r="E12" s="169">
        <v>8.75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69">
        <v>0</v>
      </c>
      <c r="O12" s="169">
        <f>ROUND(E12*N12,2)</f>
        <v>0</v>
      </c>
      <c r="P12" s="169">
        <v>0.2</v>
      </c>
      <c r="Q12" s="169">
        <f>ROUND(E12*P12,2)</f>
        <v>1.75</v>
      </c>
      <c r="R12" s="171" t="s">
        <v>212</v>
      </c>
      <c r="S12" s="171" t="s">
        <v>175</v>
      </c>
      <c r="T12" s="172" t="s">
        <v>175</v>
      </c>
      <c r="U12" s="157">
        <v>1.4999999999999999E-2</v>
      </c>
      <c r="V12" s="157">
        <f>ROUND(E12*U12,2)</f>
        <v>0.13</v>
      </c>
      <c r="W12" s="157"/>
      <c r="X12" s="157" t="s">
        <v>213</v>
      </c>
      <c r="Y12" s="157" t="s">
        <v>178</v>
      </c>
      <c r="Z12" s="147"/>
      <c r="AA12" s="147"/>
      <c r="AB12" s="147"/>
      <c r="AC12" s="147"/>
      <c r="AD12" s="147"/>
      <c r="AE12" s="147"/>
      <c r="AF12" s="147"/>
      <c r="AG12" s="147" t="s">
        <v>214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60" t="s">
        <v>215</v>
      </c>
      <c r="D13" s="261"/>
      <c r="E13" s="261"/>
      <c r="F13" s="261"/>
      <c r="G13" s="261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216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1" t="s">
        <v>221</v>
      </c>
      <c r="D14" s="186"/>
      <c r="E14" s="187">
        <v>1.9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218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1" t="s">
        <v>222</v>
      </c>
      <c r="D15" s="186"/>
      <c r="E15" s="187">
        <v>6.85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218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66">
        <v>3</v>
      </c>
      <c r="B16" s="167" t="s">
        <v>223</v>
      </c>
      <c r="C16" s="182" t="s">
        <v>224</v>
      </c>
      <c r="D16" s="168" t="s">
        <v>211</v>
      </c>
      <c r="E16" s="169">
        <v>8.75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69">
        <v>0</v>
      </c>
      <c r="O16" s="169">
        <f>ROUND(E16*N16,2)</f>
        <v>0</v>
      </c>
      <c r="P16" s="169">
        <v>0.50600000000000001</v>
      </c>
      <c r="Q16" s="169">
        <f>ROUND(E16*P16,2)</f>
        <v>4.43</v>
      </c>
      <c r="R16" s="171" t="s">
        <v>212</v>
      </c>
      <c r="S16" s="171" t="s">
        <v>175</v>
      </c>
      <c r="T16" s="172" t="s">
        <v>175</v>
      </c>
      <c r="U16" s="157">
        <v>8.4699999999999998E-2</v>
      </c>
      <c r="V16" s="157">
        <f>ROUND(E16*U16,2)</f>
        <v>0.74</v>
      </c>
      <c r="W16" s="157"/>
      <c r="X16" s="157" t="s">
        <v>213</v>
      </c>
      <c r="Y16" s="157" t="s">
        <v>178</v>
      </c>
      <c r="Z16" s="147"/>
      <c r="AA16" s="147"/>
      <c r="AB16" s="147"/>
      <c r="AC16" s="147"/>
      <c r="AD16" s="147"/>
      <c r="AE16" s="147"/>
      <c r="AF16" s="147"/>
      <c r="AG16" s="147" t="s">
        <v>214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91" t="s">
        <v>221</v>
      </c>
      <c r="D17" s="186"/>
      <c r="E17" s="187">
        <v>1.9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218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1" t="s">
        <v>222</v>
      </c>
      <c r="D18" s="186"/>
      <c r="E18" s="187">
        <v>6.85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218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4</v>
      </c>
      <c r="B19" s="167" t="s">
        <v>225</v>
      </c>
      <c r="C19" s="182" t="s">
        <v>226</v>
      </c>
      <c r="D19" s="168" t="s">
        <v>227</v>
      </c>
      <c r="E19" s="169">
        <v>25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0</v>
      </c>
      <c r="O19" s="169">
        <f>ROUND(E19*N19,2)</f>
        <v>0</v>
      </c>
      <c r="P19" s="169">
        <v>0.27</v>
      </c>
      <c r="Q19" s="169">
        <f>ROUND(E19*P19,2)</f>
        <v>6.75</v>
      </c>
      <c r="R19" s="171" t="s">
        <v>212</v>
      </c>
      <c r="S19" s="171" t="s">
        <v>175</v>
      </c>
      <c r="T19" s="172" t="s">
        <v>175</v>
      </c>
      <c r="U19" s="157">
        <v>0.123</v>
      </c>
      <c r="V19" s="157">
        <f>ROUND(E19*U19,2)</f>
        <v>3.08</v>
      </c>
      <c r="W19" s="157"/>
      <c r="X19" s="157" t="s">
        <v>213</v>
      </c>
      <c r="Y19" s="157" t="s">
        <v>178</v>
      </c>
      <c r="Z19" s="147"/>
      <c r="AA19" s="147"/>
      <c r="AB19" s="147"/>
      <c r="AC19" s="147"/>
      <c r="AD19" s="147"/>
      <c r="AE19" s="147"/>
      <c r="AF19" s="147"/>
      <c r="AG19" s="147" t="s">
        <v>214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60" t="s">
        <v>228</v>
      </c>
      <c r="D20" s="261"/>
      <c r="E20" s="261"/>
      <c r="F20" s="261"/>
      <c r="G20" s="261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216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90" t="str">
        <f>C20</f>
        <v>s vybouráním lože, s přemístěním hmot na skládku na vzdálenost do 3 m nebo naložením na dopravní prostředek</v>
      </c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91" t="s">
        <v>229</v>
      </c>
      <c r="D21" s="186"/>
      <c r="E21" s="187">
        <v>25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218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5</v>
      </c>
      <c r="B22" s="167" t="s">
        <v>230</v>
      </c>
      <c r="C22" s="182" t="s">
        <v>231</v>
      </c>
      <c r="D22" s="168" t="s">
        <v>227</v>
      </c>
      <c r="E22" s="169">
        <v>25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69">
        <v>0</v>
      </c>
      <c r="O22" s="169">
        <f>ROUND(E22*N22,2)</f>
        <v>0</v>
      </c>
      <c r="P22" s="169">
        <v>0.125</v>
      </c>
      <c r="Q22" s="169">
        <f>ROUND(E22*P22,2)</f>
        <v>3.13</v>
      </c>
      <c r="R22" s="171" t="s">
        <v>212</v>
      </c>
      <c r="S22" s="171" t="s">
        <v>175</v>
      </c>
      <c r="T22" s="172" t="s">
        <v>175</v>
      </c>
      <c r="U22" s="157">
        <v>0.08</v>
      </c>
      <c r="V22" s="157">
        <f>ROUND(E22*U22,2)</f>
        <v>2</v>
      </c>
      <c r="W22" s="157"/>
      <c r="X22" s="157" t="s">
        <v>213</v>
      </c>
      <c r="Y22" s="157" t="s">
        <v>178</v>
      </c>
      <c r="Z22" s="147"/>
      <c r="AA22" s="147"/>
      <c r="AB22" s="147"/>
      <c r="AC22" s="147"/>
      <c r="AD22" s="147"/>
      <c r="AE22" s="147"/>
      <c r="AF22" s="147"/>
      <c r="AG22" s="147" t="s">
        <v>214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60" t="s">
        <v>228</v>
      </c>
      <c r="D23" s="261"/>
      <c r="E23" s="261"/>
      <c r="F23" s="261"/>
      <c r="G23" s="261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216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90" t="str">
        <f>C23</f>
        <v>s vybouráním lože, s přemístěním hmot na skládku na vzdálenost do 3 m nebo naložením na dopravní prostředek</v>
      </c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91" t="s">
        <v>232</v>
      </c>
      <c r="D24" s="186"/>
      <c r="E24" s="187">
        <v>25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218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6">
        <v>6</v>
      </c>
      <c r="B25" s="167" t="s">
        <v>233</v>
      </c>
      <c r="C25" s="182" t="s">
        <v>234</v>
      </c>
      <c r="D25" s="168" t="s">
        <v>235</v>
      </c>
      <c r="E25" s="169">
        <v>21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71" t="s">
        <v>236</v>
      </c>
      <c r="S25" s="171" t="s">
        <v>175</v>
      </c>
      <c r="T25" s="172" t="s">
        <v>175</v>
      </c>
      <c r="U25" s="157">
        <v>0.42199999999999999</v>
      </c>
      <c r="V25" s="157">
        <f>ROUND(E25*U25,2)</f>
        <v>8.86</v>
      </c>
      <c r="W25" s="157"/>
      <c r="X25" s="157" t="s">
        <v>213</v>
      </c>
      <c r="Y25" s="157" t="s">
        <v>178</v>
      </c>
      <c r="Z25" s="147"/>
      <c r="AA25" s="147"/>
      <c r="AB25" s="147"/>
      <c r="AC25" s="147"/>
      <c r="AD25" s="147"/>
      <c r="AE25" s="147"/>
      <c r="AF25" s="147"/>
      <c r="AG25" s="147" t="s">
        <v>214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60" t="s">
        <v>237</v>
      </c>
      <c r="D26" s="261"/>
      <c r="E26" s="261"/>
      <c r="F26" s="261"/>
      <c r="G26" s="261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216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90" t="str">
        <f>C26</f>
        <v>s přemístěním výkopku v příčných profilech na vzdálenost do 15 m nebo s naložením na dopravní prostředek.</v>
      </c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91" t="s">
        <v>238</v>
      </c>
      <c r="D27" s="186"/>
      <c r="E27" s="187">
        <v>21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218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6">
        <v>7</v>
      </c>
      <c r="B28" s="167" t="s">
        <v>239</v>
      </c>
      <c r="C28" s="182" t="s">
        <v>240</v>
      </c>
      <c r="D28" s="168" t="s">
        <v>235</v>
      </c>
      <c r="E28" s="169">
        <v>21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69">
        <v>0</v>
      </c>
      <c r="O28" s="169">
        <f>ROUND(E28*N28,2)</f>
        <v>0</v>
      </c>
      <c r="P28" s="169">
        <v>0</v>
      </c>
      <c r="Q28" s="169">
        <f>ROUND(E28*P28,2)</f>
        <v>0</v>
      </c>
      <c r="R28" s="171" t="s">
        <v>236</v>
      </c>
      <c r="S28" s="171" t="s">
        <v>175</v>
      </c>
      <c r="T28" s="172" t="s">
        <v>175</v>
      </c>
      <c r="U28" s="157">
        <v>8.7999999999999995E-2</v>
      </c>
      <c r="V28" s="157">
        <f>ROUND(E28*U28,2)</f>
        <v>1.85</v>
      </c>
      <c r="W28" s="157"/>
      <c r="X28" s="157" t="s">
        <v>213</v>
      </c>
      <c r="Y28" s="157" t="s">
        <v>178</v>
      </c>
      <c r="Z28" s="147"/>
      <c r="AA28" s="147"/>
      <c r="AB28" s="147"/>
      <c r="AC28" s="147"/>
      <c r="AD28" s="147"/>
      <c r="AE28" s="147"/>
      <c r="AF28" s="147"/>
      <c r="AG28" s="147" t="s">
        <v>214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60" t="s">
        <v>237</v>
      </c>
      <c r="D29" s="261"/>
      <c r="E29" s="261"/>
      <c r="F29" s="261"/>
      <c r="G29" s="261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216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90" t="str">
        <f>C29</f>
        <v>s přemístěním výkopku v příčných profilech na vzdálenost do 15 m nebo s naložením na dopravní prostředek.</v>
      </c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91" t="s">
        <v>241</v>
      </c>
      <c r="D30" s="186"/>
      <c r="E30" s="187">
        <v>21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218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6">
        <v>8</v>
      </c>
      <c r="B31" s="167" t="s">
        <v>242</v>
      </c>
      <c r="C31" s="182" t="s">
        <v>243</v>
      </c>
      <c r="D31" s="168" t="s">
        <v>211</v>
      </c>
      <c r="E31" s="169">
        <v>93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71" t="s">
        <v>236</v>
      </c>
      <c r="S31" s="171" t="s">
        <v>175</v>
      </c>
      <c r="T31" s="172" t="s">
        <v>175</v>
      </c>
      <c r="U31" s="157">
        <v>1.7999999999999999E-2</v>
      </c>
      <c r="V31" s="157">
        <f>ROUND(E31*U31,2)</f>
        <v>1.67</v>
      </c>
      <c r="W31" s="157"/>
      <c r="X31" s="157" t="s">
        <v>213</v>
      </c>
      <c r="Y31" s="157" t="s">
        <v>178</v>
      </c>
      <c r="Z31" s="147"/>
      <c r="AA31" s="147"/>
      <c r="AB31" s="147"/>
      <c r="AC31" s="147"/>
      <c r="AD31" s="147"/>
      <c r="AE31" s="147"/>
      <c r="AF31" s="147"/>
      <c r="AG31" s="147" t="s">
        <v>214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60" t="s">
        <v>244</v>
      </c>
      <c r="D32" s="261"/>
      <c r="E32" s="261"/>
      <c r="F32" s="261"/>
      <c r="G32" s="261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216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91" t="s">
        <v>245</v>
      </c>
      <c r="D33" s="186"/>
      <c r="E33" s="187">
        <v>93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218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59" t="s">
        <v>170</v>
      </c>
      <c r="B34" s="160" t="s">
        <v>116</v>
      </c>
      <c r="C34" s="180" t="s">
        <v>117</v>
      </c>
      <c r="D34" s="161"/>
      <c r="E34" s="162"/>
      <c r="F34" s="163"/>
      <c r="G34" s="163">
        <f>SUMIF(AG35:AG68,"&lt;&gt;NOR",G35:G68)</f>
        <v>0</v>
      </c>
      <c r="H34" s="163"/>
      <c r="I34" s="163">
        <f>SUM(I35:I68)</f>
        <v>0</v>
      </c>
      <c r="J34" s="163"/>
      <c r="K34" s="163">
        <f>SUM(K35:K68)</f>
        <v>0</v>
      </c>
      <c r="L34" s="163"/>
      <c r="M34" s="163">
        <f>SUM(M35:M68)</f>
        <v>0</v>
      </c>
      <c r="N34" s="162"/>
      <c r="O34" s="162">
        <f>SUM(O35:O68)</f>
        <v>109.61999999999999</v>
      </c>
      <c r="P34" s="162"/>
      <c r="Q34" s="162">
        <f>SUM(Q35:Q68)</f>
        <v>0</v>
      </c>
      <c r="R34" s="163"/>
      <c r="S34" s="163"/>
      <c r="T34" s="164"/>
      <c r="U34" s="158"/>
      <c r="V34" s="158">
        <f>SUM(V35:V68)</f>
        <v>83.05</v>
      </c>
      <c r="W34" s="158"/>
      <c r="X34" s="158"/>
      <c r="Y34" s="158"/>
      <c r="AG34" t="s">
        <v>171</v>
      </c>
    </row>
    <row r="35" spans="1:60" outlineLevel="1" x14ac:dyDescent="0.2">
      <c r="A35" s="166">
        <v>9</v>
      </c>
      <c r="B35" s="167" t="s">
        <v>246</v>
      </c>
      <c r="C35" s="182" t="s">
        <v>247</v>
      </c>
      <c r="D35" s="168" t="s">
        <v>211</v>
      </c>
      <c r="E35" s="169">
        <v>2.6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69">
        <v>0</v>
      </c>
      <c r="O35" s="169">
        <f>ROUND(E35*N35,2)</f>
        <v>0</v>
      </c>
      <c r="P35" s="169">
        <v>0</v>
      </c>
      <c r="Q35" s="169">
        <f>ROUND(E35*P35,2)</f>
        <v>0</v>
      </c>
      <c r="R35" s="171" t="s">
        <v>212</v>
      </c>
      <c r="S35" s="171" t="s">
        <v>175</v>
      </c>
      <c r="T35" s="172" t="s">
        <v>175</v>
      </c>
      <c r="U35" s="157">
        <v>1.6E-2</v>
      </c>
      <c r="V35" s="157">
        <f>ROUND(E35*U35,2)</f>
        <v>0.04</v>
      </c>
      <c r="W35" s="157"/>
      <c r="X35" s="157" t="s">
        <v>213</v>
      </c>
      <c r="Y35" s="157" t="s">
        <v>178</v>
      </c>
      <c r="Z35" s="147"/>
      <c r="AA35" s="147"/>
      <c r="AB35" s="147"/>
      <c r="AC35" s="147"/>
      <c r="AD35" s="147"/>
      <c r="AE35" s="147"/>
      <c r="AF35" s="147"/>
      <c r="AG35" s="147" t="s">
        <v>214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60" t="s">
        <v>248</v>
      </c>
      <c r="D36" s="261"/>
      <c r="E36" s="261"/>
      <c r="F36" s="261"/>
      <c r="G36" s="261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216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1" t="s">
        <v>249</v>
      </c>
      <c r="D37" s="186"/>
      <c r="E37" s="187">
        <v>2.6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218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66">
        <v>10</v>
      </c>
      <c r="B38" s="167" t="s">
        <v>250</v>
      </c>
      <c r="C38" s="182" t="s">
        <v>251</v>
      </c>
      <c r="D38" s="168" t="s">
        <v>211</v>
      </c>
      <c r="E38" s="169">
        <v>83.2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69">
        <v>0.28799999999999998</v>
      </c>
      <c r="O38" s="169">
        <f>ROUND(E38*N38,2)</f>
        <v>23.96</v>
      </c>
      <c r="P38" s="169">
        <v>0</v>
      </c>
      <c r="Q38" s="169">
        <f>ROUND(E38*P38,2)</f>
        <v>0</v>
      </c>
      <c r="R38" s="171" t="s">
        <v>212</v>
      </c>
      <c r="S38" s="171" t="s">
        <v>175</v>
      </c>
      <c r="T38" s="172" t="s">
        <v>175</v>
      </c>
      <c r="U38" s="157">
        <v>2.3E-2</v>
      </c>
      <c r="V38" s="157">
        <f>ROUND(E38*U38,2)</f>
        <v>1.91</v>
      </c>
      <c r="W38" s="157"/>
      <c r="X38" s="157" t="s">
        <v>213</v>
      </c>
      <c r="Y38" s="157" t="s">
        <v>178</v>
      </c>
      <c r="Z38" s="147"/>
      <c r="AA38" s="147"/>
      <c r="AB38" s="147"/>
      <c r="AC38" s="147"/>
      <c r="AD38" s="147"/>
      <c r="AE38" s="147"/>
      <c r="AF38" s="147"/>
      <c r="AG38" s="147" t="s">
        <v>214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91" t="s">
        <v>252</v>
      </c>
      <c r="D39" s="186"/>
      <c r="E39" s="187">
        <v>-152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218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1" t="s">
        <v>253</v>
      </c>
      <c r="D40" s="186"/>
      <c r="E40" s="187">
        <v>235.2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218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66">
        <v>11</v>
      </c>
      <c r="B41" s="167" t="s">
        <v>254</v>
      </c>
      <c r="C41" s="182" t="s">
        <v>255</v>
      </c>
      <c r="D41" s="168" t="s">
        <v>211</v>
      </c>
      <c r="E41" s="169">
        <v>83.2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69">
        <v>0.378</v>
      </c>
      <c r="O41" s="169">
        <f>ROUND(E41*N41,2)</f>
        <v>31.45</v>
      </c>
      <c r="P41" s="169">
        <v>0</v>
      </c>
      <c r="Q41" s="169">
        <f>ROUND(E41*P41,2)</f>
        <v>0</v>
      </c>
      <c r="R41" s="171" t="s">
        <v>212</v>
      </c>
      <c r="S41" s="171" t="s">
        <v>175</v>
      </c>
      <c r="T41" s="172" t="s">
        <v>175</v>
      </c>
      <c r="U41" s="157">
        <v>2.5999999999999999E-2</v>
      </c>
      <c r="V41" s="157">
        <f>ROUND(E41*U41,2)</f>
        <v>2.16</v>
      </c>
      <c r="W41" s="157"/>
      <c r="X41" s="157" t="s">
        <v>213</v>
      </c>
      <c r="Y41" s="157" t="s">
        <v>178</v>
      </c>
      <c r="Z41" s="147"/>
      <c r="AA41" s="147"/>
      <c r="AB41" s="147"/>
      <c r="AC41" s="147"/>
      <c r="AD41" s="147"/>
      <c r="AE41" s="147"/>
      <c r="AF41" s="147"/>
      <c r="AG41" s="147" t="s">
        <v>214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91" t="s">
        <v>252</v>
      </c>
      <c r="D42" s="186"/>
      <c r="E42" s="187">
        <v>-152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218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1" t="s">
        <v>253</v>
      </c>
      <c r="D43" s="186"/>
      <c r="E43" s="187">
        <v>235.2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218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6">
        <v>12</v>
      </c>
      <c r="B44" s="167" t="s">
        <v>256</v>
      </c>
      <c r="C44" s="182" t="s">
        <v>257</v>
      </c>
      <c r="D44" s="168" t="s">
        <v>211</v>
      </c>
      <c r="E44" s="169">
        <v>30.8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69">
        <v>5.5449999999999999E-2</v>
      </c>
      <c r="O44" s="169">
        <f>ROUND(E44*N44,2)</f>
        <v>1.71</v>
      </c>
      <c r="P44" s="169">
        <v>0</v>
      </c>
      <c r="Q44" s="169">
        <f>ROUND(E44*P44,2)</f>
        <v>0</v>
      </c>
      <c r="R44" s="171" t="s">
        <v>212</v>
      </c>
      <c r="S44" s="171" t="s">
        <v>175</v>
      </c>
      <c r="T44" s="172" t="s">
        <v>175</v>
      </c>
      <c r="U44" s="157">
        <v>0.442</v>
      </c>
      <c r="V44" s="157">
        <f>ROUND(E44*U44,2)</f>
        <v>13.61</v>
      </c>
      <c r="W44" s="157"/>
      <c r="X44" s="157" t="s">
        <v>213</v>
      </c>
      <c r="Y44" s="157" t="s">
        <v>178</v>
      </c>
      <c r="Z44" s="147"/>
      <c r="AA44" s="147"/>
      <c r="AB44" s="147"/>
      <c r="AC44" s="147"/>
      <c r="AD44" s="147"/>
      <c r="AE44" s="147"/>
      <c r="AF44" s="147"/>
      <c r="AG44" s="147" t="s">
        <v>214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2" x14ac:dyDescent="0.2">
      <c r="A45" s="154"/>
      <c r="B45" s="155"/>
      <c r="C45" s="260" t="s">
        <v>258</v>
      </c>
      <c r="D45" s="261"/>
      <c r="E45" s="261"/>
      <c r="F45" s="261"/>
      <c r="G45" s="261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216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90" t="str">
        <f>C45</f>
        <v>s provedením lože z kameniva drceného, s vyplněním spár, s dvojitým hutněním a se smetením přebytečného materiálu na krajnici. S dodáním hmot pro lože a výplň spár.</v>
      </c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91" t="s">
        <v>259</v>
      </c>
      <c r="D46" s="186"/>
      <c r="E46" s="187">
        <v>30.8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218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6">
        <v>13</v>
      </c>
      <c r="B47" s="167" t="s">
        <v>260</v>
      </c>
      <c r="C47" s="182" t="s">
        <v>261</v>
      </c>
      <c r="D47" s="168" t="s">
        <v>211</v>
      </c>
      <c r="E47" s="169">
        <v>-152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21</v>
      </c>
      <c r="M47" s="171">
        <f>G47*(1+L47/100)</f>
        <v>0</v>
      </c>
      <c r="N47" s="169">
        <v>7.3899999999999993E-2</v>
      </c>
      <c r="O47" s="169">
        <f>ROUND(E47*N47,2)</f>
        <v>-11.23</v>
      </c>
      <c r="P47" s="169">
        <v>0</v>
      </c>
      <c r="Q47" s="169">
        <f>ROUND(E47*P47,2)</f>
        <v>0</v>
      </c>
      <c r="R47" s="171" t="s">
        <v>212</v>
      </c>
      <c r="S47" s="171" t="s">
        <v>175</v>
      </c>
      <c r="T47" s="172" t="s">
        <v>175</v>
      </c>
      <c r="U47" s="157">
        <v>0.47799999999999998</v>
      </c>
      <c r="V47" s="157">
        <f>ROUND(E47*U47,2)</f>
        <v>-72.66</v>
      </c>
      <c r="W47" s="157"/>
      <c r="X47" s="157" t="s">
        <v>213</v>
      </c>
      <c r="Y47" s="157" t="s">
        <v>178</v>
      </c>
      <c r="Z47" s="147"/>
      <c r="AA47" s="147"/>
      <c r="AB47" s="147"/>
      <c r="AC47" s="147"/>
      <c r="AD47" s="147"/>
      <c r="AE47" s="147"/>
      <c r="AF47" s="147"/>
      <c r="AG47" s="147" t="s">
        <v>214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2" x14ac:dyDescent="0.2">
      <c r="A48" s="154"/>
      <c r="B48" s="155"/>
      <c r="C48" s="260" t="s">
        <v>258</v>
      </c>
      <c r="D48" s="261"/>
      <c r="E48" s="261"/>
      <c r="F48" s="261"/>
      <c r="G48" s="261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216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90" t="str">
        <f>C48</f>
        <v>s provedením lože z kameniva drceného, s vyplněním spár, s dvojitým hutněním a se smetením přebytečného materiálu na krajnici. S dodáním hmot pro lože a výplň spár.</v>
      </c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91" t="s">
        <v>262</v>
      </c>
      <c r="D49" s="186"/>
      <c r="E49" s="187">
        <v>-152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218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6">
        <v>14</v>
      </c>
      <c r="B50" s="167" t="s">
        <v>263</v>
      </c>
      <c r="C50" s="182" t="s">
        <v>264</v>
      </c>
      <c r="D50" s="168" t="s">
        <v>211</v>
      </c>
      <c r="E50" s="169">
        <v>235.2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69">
        <v>3.15E-2</v>
      </c>
      <c r="O50" s="169">
        <f>ROUND(E50*N50,2)</f>
        <v>7.41</v>
      </c>
      <c r="P50" s="169">
        <v>0</v>
      </c>
      <c r="Q50" s="169">
        <f>ROUND(E50*P50,2)</f>
        <v>0</v>
      </c>
      <c r="R50" s="171" t="s">
        <v>212</v>
      </c>
      <c r="S50" s="171" t="s">
        <v>175</v>
      </c>
      <c r="T50" s="172" t="s">
        <v>175</v>
      </c>
      <c r="U50" s="157">
        <v>0.52</v>
      </c>
      <c r="V50" s="157">
        <f>ROUND(E50*U50,2)</f>
        <v>122.3</v>
      </c>
      <c r="W50" s="157"/>
      <c r="X50" s="157" t="s">
        <v>213</v>
      </c>
      <c r="Y50" s="157" t="s">
        <v>178</v>
      </c>
      <c r="Z50" s="147"/>
      <c r="AA50" s="147"/>
      <c r="AB50" s="147"/>
      <c r="AC50" s="147"/>
      <c r="AD50" s="147"/>
      <c r="AE50" s="147"/>
      <c r="AF50" s="147"/>
      <c r="AG50" s="147" t="s">
        <v>214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60" t="s">
        <v>265</v>
      </c>
      <c r="D51" s="261"/>
      <c r="E51" s="261"/>
      <c r="F51" s="261"/>
      <c r="G51" s="261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216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91" t="s">
        <v>266</v>
      </c>
      <c r="D52" s="186"/>
      <c r="E52" s="187">
        <v>235.2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218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66">
        <v>15</v>
      </c>
      <c r="B53" s="167" t="s">
        <v>267</v>
      </c>
      <c r="C53" s="182" t="s">
        <v>268</v>
      </c>
      <c r="D53" s="168" t="s">
        <v>235</v>
      </c>
      <c r="E53" s="169">
        <v>5.2308500000000002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69">
        <v>0</v>
      </c>
      <c r="O53" s="169">
        <f>ROUND(E53*N53,2)</f>
        <v>0</v>
      </c>
      <c r="P53" s="169">
        <v>0</v>
      </c>
      <c r="Q53" s="169">
        <f>ROUND(E53*P53,2)</f>
        <v>0</v>
      </c>
      <c r="R53" s="171" t="s">
        <v>212</v>
      </c>
      <c r="S53" s="171" t="s">
        <v>175</v>
      </c>
      <c r="T53" s="172" t="s">
        <v>175</v>
      </c>
      <c r="U53" s="157">
        <v>3</v>
      </c>
      <c r="V53" s="157">
        <f>ROUND(E53*U53,2)</f>
        <v>15.69</v>
      </c>
      <c r="W53" s="157"/>
      <c r="X53" s="157" t="s">
        <v>213</v>
      </c>
      <c r="Y53" s="157" t="s">
        <v>178</v>
      </c>
      <c r="Z53" s="147"/>
      <c r="AA53" s="147"/>
      <c r="AB53" s="147"/>
      <c r="AC53" s="147"/>
      <c r="AD53" s="147"/>
      <c r="AE53" s="147"/>
      <c r="AF53" s="147"/>
      <c r="AG53" s="147" t="s">
        <v>214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60" t="s">
        <v>265</v>
      </c>
      <c r="D54" s="261"/>
      <c r="E54" s="261"/>
      <c r="F54" s="261"/>
      <c r="G54" s="26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216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1" t="s">
        <v>269</v>
      </c>
      <c r="D55" s="186"/>
      <c r="E55" s="187">
        <v>5.2308500000000002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218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6">
        <v>16</v>
      </c>
      <c r="B56" s="167" t="s">
        <v>270</v>
      </c>
      <c r="C56" s="182" t="s">
        <v>271</v>
      </c>
      <c r="D56" s="168" t="s">
        <v>272</v>
      </c>
      <c r="E56" s="169">
        <v>9.4155300000000004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69">
        <v>1</v>
      </c>
      <c r="O56" s="169">
        <f>ROUND(E56*N56,2)</f>
        <v>9.42</v>
      </c>
      <c r="P56" s="169">
        <v>0</v>
      </c>
      <c r="Q56" s="169">
        <f>ROUND(E56*P56,2)</f>
        <v>0</v>
      </c>
      <c r="R56" s="171"/>
      <c r="S56" s="171" t="s">
        <v>189</v>
      </c>
      <c r="T56" s="172" t="s">
        <v>176</v>
      </c>
      <c r="U56" s="157">
        <v>0</v>
      </c>
      <c r="V56" s="157">
        <f>ROUND(E56*U56,2)</f>
        <v>0</v>
      </c>
      <c r="W56" s="157"/>
      <c r="X56" s="157" t="s">
        <v>273</v>
      </c>
      <c r="Y56" s="157" t="s">
        <v>178</v>
      </c>
      <c r="Z56" s="147"/>
      <c r="AA56" s="147"/>
      <c r="AB56" s="147"/>
      <c r="AC56" s="147"/>
      <c r="AD56" s="147"/>
      <c r="AE56" s="147"/>
      <c r="AF56" s="147"/>
      <c r="AG56" s="147" t="s">
        <v>274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91" t="s">
        <v>275</v>
      </c>
      <c r="D57" s="186"/>
      <c r="E57" s="187">
        <v>9.4155300000000004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218</v>
      </c>
      <c r="AH57" s="147">
        <v>5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6">
        <v>17</v>
      </c>
      <c r="B58" s="167" t="s">
        <v>276</v>
      </c>
      <c r="C58" s="182" t="s">
        <v>277</v>
      </c>
      <c r="D58" s="168" t="s">
        <v>272</v>
      </c>
      <c r="E58" s="169">
        <v>0.98280000000000001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69">
        <v>1</v>
      </c>
      <c r="O58" s="169">
        <f>ROUND(E58*N58,2)</f>
        <v>0.98</v>
      </c>
      <c r="P58" s="169">
        <v>0</v>
      </c>
      <c r="Q58" s="169">
        <f>ROUND(E58*P58,2)</f>
        <v>0</v>
      </c>
      <c r="R58" s="171"/>
      <c r="S58" s="171" t="s">
        <v>189</v>
      </c>
      <c r="T58" s="172" t="s">
        <v>176</v>
      </c>
      <c r="U58" s="157">
        <v>0</v>
      </c>
      <c r="V58" s="157">
        <f>ROUND(E58*U58,2)</f>
        <v>0</v>
      </c>
      <c r="W58" s="157"/>
      <c r="X58" s="157" t="s">
        <v>273</v>
      </c>
      <c r="Y58" s="157" t="s">
        <v>178</v>
      </c>
      <c r="Z58" s="147"/>
      <c r="AA58" s="147"/>
      <c r="AB58" s="147"/>
      <c r="AC58" s="147"/>
      <c r="AD58" s="147"/>
      <c r="AE58" s="147"/>
      <c r="AF58" s="147"/>
      <c r="AG58" s="147" t="s">
        <v>274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91" t="s">
        <v>278</v>
      </c>
      <c r="D59" s="186"/>
      <c r="E59" s="187">
        <v>0.98280000000000001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218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6">
        <v>18</v>
      </c>
      <c r="B60" s="167" t="s">
        <v>279</v>
      </c>
      <c r="C60" s="182" t="s">
        <v>280</v>
      </c>
      <c r="D60" s="168" t="s">
        <v>211</v>
      </c>
      <c r="E60" s="169">
        <v>246.96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69">
        <v>0.14479</v>
      </c>
      <c r="O60" s="169">
        <f>ROUND(E60*N60,2)</f>
        <v>35.76</v>
      </c>
      <c r="P60" s="169">
        <v>0</v>
      </c>
      <c r="Q60" s="169">
        <f>ROUND(E60*P60,2)</f>
        <v>0</v>
      </c>
      <c r="R60" s="171"/>
      <c r="S60" s="171" t="s">
        <v>189</v>
      </c>
      <c r="T60" s="172" t="s">
        <v>176</v>
      </c>
      <c r="U60" s="157">
        <v>0</v>
      </c>
      <c r="V60" s="157">
        <f>ROUND(E60*U60,2)</f>
        <v>0</v>
      </c>
      <c r="W60" s="157"/>
      <c r="X60" s="157" t="s">
        <v>273</v>
      </c>
      <c r="Y60" s="157" t="s">
        <v>178</v>
      </c>
      <c r="Z60" s="147"/>
      <c r="AA60" s="147"/>
      <c r="AB60" s="147"/>
      <c r="AC60" s="147"/>
      <c r="AD60" s="147"/>
      <c r="AE60" s="147"/>
      <c r="AF60" s="147"/>
      <c r="AG60" s="147" t="s">
        <v>274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91" t="s">
        <v>266</v>
      </c>
      <c r="D61" s="186"/>
      <c r="E61" s="187">
        <v>235.2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218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2" t="s">
        <v>281</v>
      </c>
      <c r="D62" s="188"/>
      <c r="E62" s="189">
        <v>11.76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218</v>
      </c>
      <c r="AH62" s="147">
        <v>4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6">
        <v>19</v>
      </c>
      <c r="B63" s="167" t="s">
        <v>282</v>
      </c>
      <c r="C63" s="182" t="s">
        <v>283</v>
      </c>
      <c r="D63" s="168" t="s">
        <v>211</v>
      </c>
      <c r="E63" s="169">
        <v>33.652500000000003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69">
        <v>0.17599999999999999</v>
      </c>
      <c r="O63" s="169">
        <f>ROUND(E63*N63,2)</f>
        <v>5.92</v>
      </c>
      <c r="P63" s="169">
        <v>0</v>
      </c>
      <c r="Q63" s="169">
        <f>ROUND(E63*P63,2)</f>
        <v>0</v>
      </c>
      <c r="R63" s="171" t="s">
        <v>284</v>
      </c>
      <c r="S63" s="171" t="s">
        <v>175</v>
      </c>
      <c r="T63" s="172" t="s">
        <v>175</v>
      </c>
      <c r="U63" s="157">
        <v>0</v>
      </c>
      <c r="V63" s="157">
        <f>ROUND(E63*U63,2)</f>
        <v>0</v>
      </c>
      <c r="W63" s="157"/>
      <c r="X63" s="157" t="s">
        <v>273</v>
      </c>
      <c r="Y63" s="157" t="s">
        <v>178</v>
      </c>
      <c r="Z63" s="147"/>
      <c r="AA63" s="147"/>
      <c r="AB63" s="147"/>
      <c r="AC63" s="147"/>
      <c r="AD63" s="147"/>
      <c r="AE63" s="147"/>
      <c r="AF63" s="147"/>
      <c r="AG63" s="147" t="s">
        <v>274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1" t="s">
        <v>285</v>
      </c>
      <c r="D64" s="186"/>
      <c r="E64" s="187">
        <v>32.049999999999997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218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2" t="s">
        <v>281</v>
      </c>
      <c r="D65" s="188"/>
      <c r="E65" s="189">
        <v>1.6025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218</v>
      </c>
      <c r="AH65" s="147">
        <v>4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6">
        <v>20</v>
      </c>
      <c r="B66" s="167" t="s">
        <v>286</v>
      </c>
      <c r="C66" s="182" t="s">
        <v>287</v>
      </c>
      <c r="D66" s="168" t="s">
        <v>211</v>
      </c>
      <c r="E66" s="169">
        <v>32.340000000000003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69">
        <v>0.13100000000000001</v>
      </c>
      <c r="O66" s="169">
        <f>ROUND(E66*N66,2)</f>
        <v>4.24</v>
      </c>
      <c r="P66" s="169">
        <v>0</v>
      </c>
      <c r="Q66" s="169">
        <f>ROUND(E66*P66,2)</f>
        <v>0</v>
      </c>
      <c r="R66" s="171" t="s">
        <v>284</v>
      </c>
      <c r="S66" s="171" t="s">
        <v>175</v>
      </c>
      <c r="T66" s="172" t="s">
        <v>175</v>
      </c>
      <c r="U66" s="157">
        <v>0</v>
      </c>
      <c r="V66" s="157">
        <f>ROUND(E66*U66,2)</f>
        <v>0</v>
      </c>
      <c r="W66" s="157"/>
      <c r="X66" s="157" t="s">
        <v>273</v>
      </c>
      <c r="Y66" s="157" t="s">
        <v>178</v>
      </c>
      <c r="Z66" s="147"/>
      <c r="AA66" s="147"/>
      <c r="AB66" s="147"/>
      <c r="AC66" s="147"/>
      <c r="AD66" s="147"/>
      <c r="AE66" s="147"/>
      <c r="AF66" s="147"/>
      <c r="AG66" s="147" t="s">
        <v>274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91" t="s">
        <v>259</v>
      </c>
      <c r="D67" s="186"/>
      <c r="E67" s="187">
        <v>30.8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218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2" t="s">
        <v>281</v>
      </c>
      <c r="D68" s="188"/>
      <c r="E68" s="189">
        <v>1.54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218</v>
      </c>
      <c r="AH68" s="147">
        <v>4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59" t="s">
        <v>170</v>
      </c>
      <c r="B69" s="160" t="s">
        <v>120</v>
      </c>
      <c r="C69" s="180" t="s">
        <v>121</v>
      </c>
      <c r="D69" s="161"/>
      <c r="E69" s="162"/>
      <c r="F69" s="163"/>
      <c r="G69" s="163">
        <f>SUMIF(AG70:AG72,"&lt;&gt;NOR",G70:G72)</f>
        <v>0</v>
      </c>
      <c r="H69" s="163"/>
      <c r="I69" s="163">
        <f>SUM(I70:I72)</f>
        <v>0</v>
      </c>
      <c r="J69" s="163"/>
      <c r="K69" s="163">
        <f>SUM(K70:K72)</f>
        <v>0</v>
      </c>
      <c r="L69" s="163"/>
      <c r="M69" s="163">
        <f>SUM(M70:M72)</f>
        <v>0</v>
      </c>
      <c r="N69" s="162"/>
      <c r="O69" s="162">
        <f>SUM(O70:O72)</f>
        <v>3.64</v>
      </c>
      <c r="P69" s="162"/>
      <c r="Q69" s="162">
        <f>SUM(Q70:Q72)</f>
        <v>0</v>
      </c>
      <c r="R69" s="163"/>
      <c r="S69" s="163"/>
      <c r="T69" s="164"/>
      <c r="U69" s="158"/>
      <c r="V69" s="158">
        <f>SUM(V70:V72)</f>
        <v>0</v>
      </c>
      <c r="W69" s="158"/>
      <c r="X69" s="158"/>
      <c r="Y69" s="158"/>
      <c r="AG69" t="s">
        <v>171</v>
      </c>
    </row>
    <row r="70" spans="1:60" ht="33.75" outlineLevel="1" x14ac:dyDescent="0.2">
      <c r="A70" s="166">
        <v>21</v>
      </c>
      <c r="B70" s="167" t="s">
        <v>288</v>
      </c>
      <c r="C70" s="182" t="s">
        <v>289</v>
      </c>
      <c r="D70" s="168" t="s">
        <v>227</v>
      </c>
      <c r="E70" s="169">
        <v>4</v>
      </c>
      <c r="F70" s="170"/>
      <c r="G70" s="171">
        <f>ROUND(E70*F70,2)</f>
        <v>0</v>
      </c>
      <c r="H70" s="170"/>
      <c r="I70" s="171">
        <f>ROUND(E70*H70,2)</f>
        <v>0</v>
      </c>
      <c r="J70" s="170"/>
      <c r="K70" s="171">
        <f>ROUND(E70*J70,2)</f>
        <v>0</v>
      </c>
      <c r="L70" s="171">
        <v>21</v>
      </c>
      <c r="M70" s="171">
        <f>G70*(1+L70/100)</f>
        <v>0</v>
      </c>
      <c r="N70" s="169">
        <v>0.90902000000000005</v>
      </c>
      <c r="O70" s="169">
        <f>ROUND(E70*N70,2)</f>
        <v>3.64</v>
      </c>
      <c r="P70" s="169">
        <v>0</v>
      </c>
      <c r="Q70" s="169">
        <f>ROUND(E70*P70,2)</f>
        <v>0</v>
      </c>
      <c r="R70" s="171" t="s">
        <v>290</v>
      </c>
      <c r="S70" s="171" t="s">
        <v>175</v>
      </c>
      <c r="T70" s="172" t="s">
        <v>175</v>
      </c>
      <c r="U70" s="157">
        <v>0</v>
      </c>
      <c r="V70" s="157">
        <f>ROUND(E70*U70,2)</f>
        <v>0</v>
      </c>
      <c r="W70" s="157"/>
      <c r="X70" s="157" t="s">
        <v>291</v>
      </c>
      <c r="Y70" s="157" t="s">
        <v>178</v>
      </c>
      <c r="Z70" s="147"/>
      <c r="AA70" s="147"/>
      <c r="AB70" s="147"/>
      <c r="AC70" s="147"/>
      <c r="AD70" s="147"/>
      <c r="AE70" s="147"/>
      <c r="AF70" s="147"/>
      <c r="AG70" s="147" t="s">
        <v>292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56.25" outlineLevel="2" x14ac:dyDescent="0.2">
      <c r="A71" s="154"/>
      <c r="B71" s="155"/>
      <c r="C71" s="260" t="s">
        <v>293</v>
      </c>
      <c r="D71" s="261"/>
      <c r="E71" s="261"/>
      <c r="F71" s="261"/>
      <c r="G71" s="261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216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90" t="str">
        <f>C71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91" t="s">
        <v>294</v>
      </c>
      <c r="D72" s="186"/>
      <c r="E72" s="187">
        <v>4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218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59" t="s">
        <v>170</v>
      </c>
      <c r="B73" s="160" t="s">
        <v>124</v>
      </c>
      <c r="C73" s="180" t="s">
        <v>125</v>
      </c>
      <c r="D73" s="161"/>
      <c r="E73" s="162"/>
      <c r="F73" s="163"/>
      <c r="G73" s="163">
        <f>SUMIF(AG74:AG83,"&lt;&gt;NOR",G74:G83)</f>
        <v>0</v>
      </c>
      <c r="H73" s="163"/>
      <c r="I73" s="163">
        <f>SUM(I74:I83)</f>
        <v>0</v>
      </c>
      <c r="J73" s="163"/>
      <c r="K73" s="163">
        <f>SUM(K74:K83)</f>
        <v>0</v>
      </c>
      <c r="L73" s="163"/>
      <c r="M73" s="163">
        <f>SUM(M74:M83)</f>
        <v>0</v>
      </c>
      <c r="N73" s="162"/>
      <c r="O73" s="162">
        <f>SUM(O74:O83)</f>
        <v>54.09</v>
      </c>
      <c r="P73" s="162"/>
      <c r="Q73" s="162">
        <f>SUM(Q74:Q83)</f>
        <v>0</v>
      </c>
      <c r="R73" s="163"/>
      <c r="S73" s="163"/>
      <c r="T73" s="164"/>
      <c r="U73" s="158"/>
      <c r="V73" s="158">
        <f>SUM(V74:V83)</f>
        <v>47.16</v>
      </c>
      <c r="W73" s="158"/>
      <c r="X73" s="158"/>
      <c r="Y73" s="158"/>
      <c r="AG73" t="s">
        <v>171</v>
      </c>
    </row>
    <row r="74" spans="1:60" ht="22.5" outlineLevel="1" x14ac:dyDescent="0.2">
      <c r="A74" s="166">
        <v>22</v>
      </c>
      <c r="B74" s="167" t="s">
        <v>295</v>
      </c>
      <c r="C74" s="182" t="s">
        <v>296</v>
      </c>
      <c r="D74" s="168" t="s">
        <v>227</v>
      </c>
      <c r="E74" s="169">
        <v>273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69">
        <v>0.15223999999999999</v>
      </c>
      <c r="O74" s="169">
        <f>ROUND(E74*N74,2)</f>
        <v>41.56</v>
      </c>
      <c r="P74" s="169">
        <v>0</v>
      </c>
      <c r="Q74" s="169">
        <f>ROUND(E74*P74,2)</f>
        <v>0</v>
      </c>
      <c r="R74" s="171" t="s">
        <v>212</v>
      </c>
      <c r="S74" s="171" t="s">
        <v>175</v>
      </c>
      <c r="T74" s="172" t="s">
        <v>175</v>
      </c>
      <c r="U74" s="157">
        <v>0.14000000000000001</v>
      </c>
      <c r="V74" s="157">
        <f>ROUND(E74*U74,2)</f>
        <v>38.22</v>
      </c>
      <c r="W74" s="157"/>
      <c r="X74" s="157" t="s">
        <v>213</v>
      </c>
      <c r="Y74" s="157" t="s">
        <v>178</v>
      </c>
      <c r="Z74" s="147"/>
      <c r="AA74" s="147"/>
      <c r="AB74" s="147"/>
      <c r="AC74" s="147"/>
      <c r="AD74" s="147"/>
      <c r="AE74" s="147"/>
      <c r="AF74" s="147"/>
      <c r="AG74" s="147" t="s">
        <v>214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60" t="s">
        <v>297</v>
      </c>
      <c r="D75" s="261"/>
      <c r="E75" s="261"/>
      <c r="F75" s="261"/>
      <c r="G75" s="261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216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91" t="s">
        <v>298</v>
      </c>
      <c r="D76" s="186"/>
      <c r="E76" s="187">
        <v>273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218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33.75" outlineLevel="1" x14ac:dyDescent="0.2">
      <c r="A77" s="166">
        <v>23</v>
      </c>
      <c r="B77" s="167" t="s">
        <v>299</v>
      </c>
      <c r="C77" s="182" t="s">
        <v>300</v>
      </c>
      <c r="D77" s="168" t="s">
        <v>227</v>
      </c>
      <c r="E77" s="169">
        <v>3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69">
        <v>0.26940999999999998</v>
      </c>
      <c r="O77" s="169">
        <f>ROUND(E77*N77,2)</f>
        <v>0.81</v>
      </c>
      <c r="P77" s="169">
        <v>0</v>
      </c>
      <c r="Q77" s="169">
        <f>ROUND(E77*P77,2)</f>
        <v>0</v>
      </c>
      <c r="R77" s="171" t="s">
        <v>212</v>
      </c>
      <c r="S77" s="171" t="s">
        <v>175</v>
      </c>
      <c r="T77" s="172" t="s">
        <v>175</v>
      </c>
      <c r="U77" s="157">
        <v>0.27200000000000002</v>
      </c>
      <c r="V77" s="157">
        <f>ROUND(E77*U77,2)</f>
        <v>0.82</v>
      </c>
      <c r="W77" s="157"/>
      <c r="X77" s="157" t="s">
        <v>213</v>
      </c>
      <c r="Y77" s="157" t="s">
        <v>178</v>
      </c>
      <c r="Z77" s="147"/>
      <c r="AA77" s="147"/>
      <c r="AB77" s="147"/>
      <c r="AC77" s="147"/>
      <c r="AD77" s="147"/>
      <c r="AE77" s="147"/>
      <c r="AF77" s="147"/>
      <c r="AG77" s="147" t="s">
        <v>214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60" t="s">
        <v>301</v>
      </c>
      <c r="D78" s="261"/>
      <c r="E78" s="261"/>
      <c r="F78" s="261"/>
      <c r="G78" s="261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216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91" t="s">
        <v>302</v>
      </c>
      <c r="D79" s="186"/>
      <c r="E79" s="187">
        <v>3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218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33.75" outlineLevel="1" x14ac:dyDescent="0.2">
      <c r="A80" s="166">
        <v>24</v>
      </c>
      <c r="B80" s="167" t="s">
        <v>303</v>
      </c>
      <c r="C80" s="182" t="s">
        <v>304</v>
      </c>
      <c r="D80" s="168" t="s">
        <v>305</v>
      </c>
      <c r="E80" s="169">
        <v>15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69">
        <v>0.628</v>
      </c>
      <c r="O80" s="169">
        <f>ROUND(E80*N80,2)</f>
        <v>9.42</v>
      </c>
      <c r="P80" s="169">
        <v>0</v>
      </c>
      <c r="Q80" s="169">
        <f>ROUND(E80*P80,2)</f>
        <v>0</v>
      </c>
      <c r="R80" s="171" t="s">
        <v>212</v>
      </c>
      <c r="S80" s="171" t="s">
        <v>175</v>
      </c>
      <c r="T80" s="172" t="s">
        <v>175</v>
      </c>
      <c r="U80" s="157">
        <v>0.42399999999999999</v>
      </c>
      <c r="V80" s="157">
        <f>ROUND(E80*U80,2)</f>
        <v>6.36</v>
      </c>
      <c r="W80" s="157"/>
      <c r="X80" s="157" t="s">
        <v>213</v>
      </c>
      <c r="Y80" s="157" t="s">
        <v>178</v>
      </c>
      <c r="Z80" s="147"/>
      <c r="AA80" s="147"/>
      <c r="AB80" s="147"/>
      <c r="AC80" s="147"/>
      <c r="AD80" s="147"/>
      <c r="AE80" s="147"/>
      <c r="AF80" s="147"/>
      <c r="AG80" s="147" t="s">
        <v>214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260" t="s">
        <v>301</v>
      </c>
      <c r="D81" s="261"/>
      <c r="E81" s="261"/>
      <c r="F81" s="261"/>
      <c r="G81" s="261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216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91" t="s">
        <v>306</v>
      </c>
      <c r="D82" s="186"/>
      <c r="E82" s="187">
        <v>15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218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3">
        <v>25</v>
      </c>
      <c r="B83" s="174" t="s">
        <v>307</v>
      </c>
      <c r="C83" s="181" t="s">
        <v>308</v>
      </c>
      <c r="D83" s="175" t="s">
        <v>309</v>
      </c>
      <c r="E83" s="176">
        <v>1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2.2999000000000001</v>
      </c>
      <c r="O83" s="176">
        <f>ROUND(E83*N83,2)</f>
        <v>2.2999999999999998</v>
      </c>
      <c r="P83" s="176">
        <v>0</v>
      </c>
      <c r="Q83" s="176">
        <f>ROUND(E83*P83,2)</f>
        <v>0</v>
      </c>
      <c r="R83" s="178" t="s">
        <v>212</v>
      </c>
      <c r="S83" s="178" t="s">
        <v>175</v>
      </c>
      <c r="T83" s="179" t="s">
        <v>175</v>
      </c>
      <c r="U83" s="157">
        <v>1.756</v>
      </c>
      <c r="V83" s="157">
        <f>ROUND(E83*U83,2)</f>
        <v>1.76</v>
      </c>
      <c r="W83" s="157"/>
      <c r="X83" s="157" t="s">
        <v>213</v>
      </c>
      <c r="Y83" s="157" t="s">
        <v>178</v>
      </c>
      <c r="Z83" s="147"/>
      <c r="AA83" s="147"/>
      <c r="AB83" s="147"/>
      <c r="AC83" s="147"/>
      <c r="AD83" s="147"/>
      <c r="AE83" s="147"/>
      <c r="AF83" s="147"/>
      <c r="AG83" s="147" t="s">
        <v>214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">
      <c r="A84" s="159" t="s">
        <v>170</v>
      </c>
      <c r="B84" s="160" t="s">
        <v>128</v>
      </c>
      <c r="C84" s="180" t="s">
        <v>129</v>
      </c>
      <c r="D84" s="161"/>
      <c r="E84" s="162"/>
      <c r="F84" s="163"/>
      <c r="G84" s="163">
        <f>SUMIF(AG85:AG87,"&lt;&gt;NOR",G85:G87)</f>
        <v>0</v>
      </c>
      <c r="H84" s="163"/>
      <c r="I84" s="163">
        <f>SUM(I85:I87)</f>
        <v>0</v>
      </c>
      <c r="J84" s="163"/>
      <c r="K84" s="163">
        <f>SUM(K85:K87)</f>
        <v>0</v>
      </c>
      <c r="L84" s="163"/>
      <c r="M84" s="163">
        <f>SUM(M85:M87)</f>
        <v>0</v>
      </c>
      <c r="N84" s="162"/>
      <c r="O84" s="162">
        <f>SUM(O85:O87)</f>
        <v>0</v>
      </c>
      <c r="P84" s="162"/>
      <c r="Q84" s="162">
        <f>SUM(Q85:Q87)</f>
        <v>0</v>
      </c>
      <c r="R84" s="163"/>
      <c r="S84" s="163"/>
      <c r="T84" s="164"/>
      <c r="U84" s="158"/>
      <c r="V84" s="158">
        <f>SUM(V85:V87)</f>
        <v>0.19</v>
      </c>
      <c r="W84" s="158"/>
      <c r="X84" s="158"/>
      <c r="Y84" s="158"/>
      <c r="AG84" t="s">
        <v>171</v>
      </c>
    </row>
    <row r="85" spans="1:60" ht="22.5" outlineLevel="1" x14ac:dyDescent="0.2">
      <c r="A85" s="166">
        <v>26</v>
      </c>
      <c r="B85" s="167" t="s">
        <v>310</v>
      </c>
      <c r="C85" s="182" t="s">
        <v>311</v>
      </c>
      <c r="D85" s="168" t="s">
        <v>211</v>
      </c>
      <c r="E85" s="169">
        <v>1.9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69">
        <v>0</v>
      </c>
      <c r="O85" s="169">
        <f>ROUND(E85*N85,2)</f>
        <v>0</v>
      </c>
      <c r="P85" s="169">
        <v>0</v>
      </c>
      <c r="Q85" s="169">
        <f>ROUND(E85*P85,2)</f>
        <v>0</v>
      </c>
      <c r="R85" s="171" t="s">
        <v>212</v>
      </c>
      <c r="S85" s="171" t="s">
        <v>175</v>
      </c>
      <c r="T85" s="172" t="s">
        <v>175</v>
      </c>
      <c r="U85" s="157">
        <v>0.1</v>
      </c>
      <c r="V85" s="157">
        <f>ROUND(E85*U85,2)</f>
        <v>0.19</v>
      </c>
      <c r="W85" s="157"/>
      <c r="X85" s="157" t="s">
        <v>213</v>
      </c>
      <c r="Y85" s="157" t="s">
        <v>178</v>
      </c>
      <c r="Z85" s="147"/>
      <c r="AA85" s="147"/>
      <c r="AB85" s="147"/>
      <c r="AC85" s="147"/>
      <c r="AD85" s="147"/>
      <c r="AE85" s="147"/>
      <c r="AF85" s="147"/>
      <c r="AG85" s="147" t="s">
        <v>214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2" x14ac:dyDescent="0.2">
      <c r="A86" s="154"/>
      <c r="B86" s="155"/>
      <c r="C86" s="260" t="s">
        <v>312</v>
      </c>
      <c r="D86" s="261"/>
      <c r="E86" s="261"/>
      <c r="F86" s="261"/>
      <c r="G86" s="261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216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90" t="str">
        <f>C86</f>
        <v>od spojovacího materiálu, s uložením očištěných kostek na skládku, s odklizením odpadových hmot na hromady a s odklizením vybouraných kostek na vzdálenost do 3 m</v>
      </c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91" t="s">
        <v>221</v>
      </c>
      <c r="D87" s="186"/>
      <c r="E87" s="187">
        <v>1.9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218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159" t="s">
        <v>170</v>
      </c>
      <c r="B88" s="160" t="s">
        <v>130</v>
      </c>
      <c r="C88" s="180" t="s">
        <v>131</v>
      </c>
      <c r="D88" s="161"/>
      <c r="E88" s="162"/>
      <c r="F88" s="163"/>
      <c r="G88" s="163">
        <f>SUMIF(AG89:AG90,"&lt;&gt;NOR",G89:G90)</f>
        <v>0</v>
      </c>
      <c r="H88" s="163"/>
      <c r="I88" s="163">
        <f>SUM(I89:I90)</f>
        <v>0</v>
      </c>
      <c r="J88" s="163"/>
      <c r="K88" s="163">
        <f>SUM(K89:K90)</f>
        <v>0</v>
      </c>
      <c r="L88" s="163"/>
      <c r="M88" s="163">
        <f>SUM(M89:M90)</f>
        <v>0</v>
      </c>
      <c r="N88" s="162"/>
      <c r="O88" s="162">
        <f>SUM(O89:O90)</f>
        <v>0</v>
      </c>
      <c r="P88" s="162"/>
      <c r="Q88" s="162">
        <f>SUM(Q89:Q90)</f>
        <v>0</v>
      </c>
      <c r="R88" s="163"/>
      <c r="S88" s="163"/>
      <c r="T88" s="164"/>
      <c r="U88" s="158"/>
      <c r="V88" s="158">
        <f>SUM(V89:V90)</f>
        <v>63.84</v>
      </c>
      <c r="W88" s="158"/>
      <c r="X88" s="158"/>
      <c r="Y88" s="158"/>
      <c r="AG88" t="s">
        <v>171</v>
      </c>
    </row>
    <row r="89" spans="1:60" outlineLevel="1" x14ac:dyDescent="0.2">
      <c r="A89" s="166">
        <v>27</v>
      </c>
      <c r="B89" s="167" t="s">
        <v>313</v>
      </c>
      <c r="C89" s="182" t="s">
        <v>314</v>
      </c>
      <c r="D89" s="168" t="s">
        <v>272</v>
      </c>
      <c r="E89" s="169">
        <v>163.69976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69">
        <v>0</v>
      </c>
      <c r="O89" s="169">
        <f>ROUND(E89*N89,2)</f>
        <v>0</v>
      </c>
      <c r="P89" s="169">
        <v>0</v>
      </c>
      <c r="Q89" s="169">
        <f>ROUND(E89*P89,2)</f>
        <v>0</v>
      </c>
      <c r="R89" s="171" t="s">
        <v>212</v>
      </c>
      <c r="S89" s="171" t="s">
        <v>175</v>
      </c>
      <c r="T89" s="172" t="s">
        <v>175</v>
      </c>
      <c r="U89" s="157">
        <v>0.39</v>
      </c>
      <c r="V89" s="157">
        <f>ROUND(E89*U89,2)</f>
        <v>63.84</v>
      </c>
      <c r="W89" s="157"/>
      <c r="X89" s="157" t="s">
        <v>315</v>
      </c>
      <c r="Y89" s="157" t="s">
        <v>178</v>
      </c>
      <c r="Z89" s="147"/>
      <c r="AA89" s="147"/>
      <c r="AB89" s="147"/>
      <c r="AC89" s="147"/>
      <c r="AD89" s="147"/>
      <c r="AE89" s="147"/>
      <c r="AF89" s="147"/>
      <c r="AG89" s="147" t="s">
        <v>316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60" t="s">
        <v>317</v>
      </c>
      <c r="D90" s="261"/>
      <c r="E90" s="261"/>
      <c r="F90" s="261"/>
      <c r="G90" s="261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216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59" t="s">
        <v>170</v>
      </c>
      <c r="B91" s="160" t="s">
        <v>136</v>
      </c>
      <c r="C91" s="180" t="s">
        <v>137</v>
      </c>
      <c r="D91" s="161"/>
      <c r="E91" s="162"/>
      <c r="F91" s="163"/>
      <c r="G91" s="163">
        <f>SUMIF(AG92:AG116,"&lt;&gt;NOR",G92:G116)</f>
        <v>0</v>
      </c>
      <c r="H91" s="163"/>
      <c r="I91" s="163">
        <f>SUM(I92:I116)</f>
        <v>0</v>
      </c>
      <c r="J91" s="163"/>
      <c r="K91" s="163">
        <f>SUM(K92:K116)</f>
        <v>0</v>
      </c>
      <c r="L91" s="163"/>
      <c r="M91" s="163">
        <f>SUM(M92:M116)</f>
        <v>0</v>
      </c>
      <c r="N91" s="162"/>
      <c r="O91" s="162">
        <f>SUM(O92:O116)</f>
        <v>0</v>
      </c>
      <c r="P91" s="162"/>
      <c r="Q91" s="162">
        <f>SUM(Q92:Q116)</f>
        <v>0</v>
      </c>
      <c r="R91" s="163"/>
      <c r="S91" s="163"/>
      <c r="T91" s="164"/>
      <c r="U91" s="158"/>
      <c r="V91" s="158">
        <f>SUM(V92:V116)</f>
        <v>59.13</v>
      </c>
      <c r="W91" s="158"/>
      <c r="X91" s="158"/>
      <c r="Y91" s="158"/>
      <c r="AG91" t="s">
        <v>171</v>
      </c>
    </row>
    <row r="92" spans="1:60" ht="22.5" outlineLevel="1" x14ac:dyDescent="0.2">
      <c r="A92" s="166">
        <v>28</v>
      </c>
      <c r="B92" s="167" t="s">
        <v>318</v>
      </c>
      <c r="C92" s="182" t="s">
        <v>319</v>
      </c>
      <c r="D92" s="168" t="s">
        <v>272</v>
      </c>
      <c r="E92" s="169">
        <v>4.4275000000000002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21</v>
      </c>
      <c r="M92" s="171">
        <f>G92*(1+L92/100)</f>
        <v>0</v>
      </c>
      <c r="N92" s="169">
        <v>0</v>
      </c>
      <c r="O92" s="169">
        <f>ROUND(E92*N92,2)</f>
        <v>0</v>
      </c>
      <c r="P92" s="169">
        <v>0</v>
      </c>
      <c r="Q92" s="169">
        <f>ROUND(E92*P92,2)</f>
        <v>0</v>
      </c>
      <c r="R92" s="171" t="s">
        <v>212</v>
      </c>
      <c r="S92" s="171" t="s">
        <v>175</v>
      </c>
      <c r="T92" s="172" t="s">
        <v>175</v>
      </c>
      <c r="U92" s="157">
        <v>0.01</v>
      </c>
      <c r="V92" s="157">
        <f>ROUND(E92*U92,2)</f>
        <v>0.04</v>
      </c>
      <c r="W92" s="157"/>
      <c r="X92" s="157" t="s">
        <v>213</v>
      </c>
      <c r="Y92" s="157" t="s">
        <v>178</v>
      </c>
      <c r="Z92" s="147"/>
      <c r="AA92" s="147"/>
      <c r="AB92" s="147"/>
      <c r="AC92" s="147"/>
      <c r="AD92" s="147"/>
      <c r="AE92" s="147"/>
      <c r="AF92" s="147"/>
      <c r="AG92" s="147" t="s">
        <v>214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91" t="s">
        <v>320</v>
      </c>
      <c r="D93" s="186"/>
      <c r="E93" s="187">
        <v>4.4275000000000002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218</v>
      </c>
      <c r="AH93" s="147">
        <v>7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66">
        <v>29</v>
      </c>
      <c r="B94" s="167" t="s">
        <v>321</v>
      </c>
      <c r="C94" s="182" t="s">
        <v>322</v>
      </c>
      <c r="D94" s="168" t="s">
        <v>272</v>
      </c>
      <c r="E94" s="169">
        <v>84.122500000000002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69">
        <v>0</v>
      </c>
      <c r="O94" s="169">
        <f>ROUND(E94*N94,2)</f>
        <v>0</v>
      </c>
      <c r="P94" s="169">
        <v>0</v>
      </c>
      <c r="Q94" s="169">
        <f>ROUND(E94*P94,2)</f>
        <v>0</v>
      </c>
      <c r="R94" s="171" t="s">
        <v>212</v>
      </c>
      <c r="S94" s="171" t="s">
        <v>175</v>
      </c>
      <c r="T94" s="172" t="s">
        <v>175</v>
      </c>
      <c r="U94" s="157">
        <v>0</v>
      </c>
      <c r="V94" s="157">
        <f>ROUND(E94*U94,2)</f>
        <v>0</v>
      </c>
      <c r="W94" s="157"/>
      <c r="X94" s="157" t="s">
        <v>213</v>
      </c>
      <c r="Y94" s="157" t="s">
        <v>178</v>
      </c>
      <c r="Z94" s="147"/>
      <c r="AA94" s="147"/>
      <c r="AB94" s="147"/>
      <c r="AC94" s="147"/>
      <c r="AD94" s="147"/>
      <c r="AE94" s="147"/>
      <c r="AF94" s="147"/>
      <c r="AG94" s="147" t="s">
        <v>214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91" t="s">
        <v>323</v>
      </c>
      <c r="D95" s="186"/>
      <c r="E95" s="187">
        <v>84.122500000000002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218</v>
      </c>
      <c r="AH95" s="147">
        <v>5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66">
        <v>30</v>
      </c>
      <c r="B96" s="167" t="s">
        <v>324</v>
      </c>
      <c r="C96" s="182" t="s">
        <v>325</v>
      </c>
      <c r="D96" s="168" t="s">
        <v>272</v>
      </c>
      <c r="E96" s="169">
        <v>0.38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21</v>
      </c>
      <c r="M96" s="171">
        <f>G96*(1+L96/100)</f>
        <v>0</v>
      </c>
      <c r="N96" s="169">
        <v>0</v>
      </c>
      <c r="O96" s="169">
        <f>ROUND(E96*N96,2)</f>
        <v>0</v>
      </c>
      <c r="P96" s="169">
        <v>0</v>
      </c>
      <c r="Q96" s="169">
        <f>ROUND(E96*P96,2)</f>
        <v>0</v>
      </c>
      <c r="R96" s="171" t="s">
        <v>212</v>
      </c>
      <c r="S96" s="171" t="s">
        <v>175</v>
      </c>
      <c r="T96" s="172" t="s">
        <v>175</v>
      </c>
      <c r="U96" s="157">
        <v>0.85799999999999998</v>
      </c>
      <c r="V96" s="157">
        <f>ROUND(E96*U96,2)</f>
        <v>0.33</v>
      </c>
      <c r="W96" s="157"/>
      <c r="X96" s="157" t="s">
        <v>213</v>
      </c>
      <c r="Y96" s="157" t="s">
        <v>178</v>
      </c>
      <c r="Z96" s="147"/>
      <c r="AA96" s="147"/>
      <c r="AB96" s="147"/>
      <c r="AC96" s="147"/>
      <c r="AD96" s="147"/>
      <c r="AE96" s="147"/>
      <c r="AF96" s="147"/>
      <c r="AG96" s="147" t="s">
        <v>214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91" t="s">
        <v>326</v>
      </c>
      <c r="D97" s="186"/>
      <c r="E97" s="187">
        <v>0.38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218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66">
        <v>31</v>
      </c>
      <c r="B98" s="167" t="s">
        <v>327</v>
      </c>
      <c r="C98" s="182" t="s">
        <v>328</v>
      </c>
      <c r="D98" s="168" t="s">
        <v>272</v>
      </c>
      <c r="E98" s="169">
        <v>42.1875</v>
      </c>
      <c r="F98" s="170"/>
      <c r="G98" s="171">
        <f>ROUND(E98*F98,2)</f>
        <v>0</v>
      </c>
      <c r="H98" s="170"/>
      <c r="I98" s="171">
        <f>ROUND(E98*H98,2)</f>
        <v>0</v>
      </c>
      <c r="J98" s="170"/>
      <c r="K98" s="171">
        <f>ROUND(E98*J98,2)</f>
        <v>0</v>
      </c>
      <c r="L98" s="171">
        <v>21</v>
      </c>
      <c r="M98" s="171">
        <f>G98*(1+L98/100)</f>
        <v>0</v>
      </c>
      <c r="N98" s="169">
        <v>0</v>
      </c>
      <c r="O98" s="169">
        <f>ROUND(E98*N98,2)</f>
        <v>0</v>
      </c>
      <c r="P98" s="169">
        <v>0</v>
      </c>
      <c r="Q98" s="169">
        <f>ROUND(E98*P98,2)</f>
        <v>0</v>
      </c>
      <c r="R98" s="171" t="s">
        <v>212</v>
      </c>
      <c r="S98" s="171" t="s">
        <v>175</v>
      </c>
      <c r="T98" s="172" t="s">
        <v>175</v>
      </c>
      <c r="U98" s="157">
        <v>0.68799999999999994</v>
      </c>
      <c r="V98" s="157">
        <f>ROUND(E98*U98,2)</f>
        <v>29.03</v>
      </c>
      <c r="W98" s="157"/>
      <c r="X98" s="157" t="s">
        <v>213</v>
      </c>
      <c r="Y98" s="157" t="s">
        <v>178</v>
      </c>
      <c r="Z98" s="147"/>
      <c r="AA98" s="147"/>
      <c r="AB98" s="147"/>
      <c r="AC98" s="147"/>
      <c r="AD98" s="147"/>
      <c r="AE98" s="147"/>
      <c r="AF98" s="147"/>
      <c r="AG98" s="147" t="s">
        <v>214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91" t="s">
        <v>329</v>
      </c>
      <c r="D99" s="186"/>
      <c r="E99" s="187">
        <v>1.37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218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1" t="s">
        <v>330</v>
      </c>
      <c r="D100" s="186"/>
      <c r="E100" s="187">
        <v>6.75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218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1" t="s">
        <v>331</v>
      </c>
      <c r="D101" s="186"/>
      <c r="E101" s="187">
        <v>9.0675000000000008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218</v>
      </c>
      <c r="AH101" s="147">
        <v>7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1" t="s">
        <v>332</v>
      </c>
      <c r="D102" s="186"/>
      <c r="E102" s="187">
        <v>25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218</v>
      </c>
      <c r="AH102" s="147">
        <v>5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66">
        <v>32</v>
      </c>
      <c r="B103" s="167" t="s">
        <v>333</v>
      </c>
      <c r="C103" s="182" t="s">
        <v>334</v>
      </c>
      <c r="D103" s="168" t="s">
        <v>272</v>
      </c>
      <c r="E103" s="169">
        <v>126.5625</v>
      </c>
      <c r="F103" s="170"/>
      <c r="G103" s="171">
        <f>ROUND(E103*F103,2)</f>
        <v>0</v>
      </c>
      <c r="H103" s="170"/>
      <c r="I103" s="171">
        <f>ROUND(E103*H103,2)</f>
        <v>0</v>
      </c>
      <c r="J103" s="170"/>
      <c r="K103" s="171">
        <f>ROUND(E103*J103,2)</f>
        <v>0</v>
      </c>
      <c r="L103" s="171">
        <v>21</v>
      </c>
      <c r="M103" s="171">
        <f>G103*(1+L103/100)</f>
        <v>0</v>
      </c>
      <c r="N103" s="169">
        <v>0</v>
      </c>
      <c r="O103" s="169">
        <f>ROUND(E103*N103,2)</f>
        <v>0</v>
      </c>
      <c r="P103" s="169">
        <v>0</v>
      </c>
      <c r="Q103" s="169">
        <f>ROUND(E103*P103,2)</f>
        <v>0</v>
      </c>
      <c r="R103" s="171" t="s">
        <v>212</v>
      </c>
      <c r="S103" s="171" t="s">
        <v>175</v>
      </c>
      <c r="T103" s="172" t="s">
        <v>175</v>
      </c>
      <c r="U103" s="157">
        <v>0</v>
      </c>
      <c r="V103" s="157">
        <f>ROUND(E103*U103,2)</f>
        <v>0</v>
      </c>
      <c r="W103" s="157"/>
      <c r="X103" s="157" t="s">
        <v>213</v>
      </c>
      <c r="Y103" s="157" t="s">
        <v>178</v>
      </c>
      <c r="Z103" s="147"/>
      <c r="AA103" s="147"/>
      <c r="AB103" s="147"/>
      <c r="AC103" s="147"/>
      <c r="AD103" s="147"/>
      <c r="AE103" s="147"/>
      <c r="AF103" s="147"/>
      <c r="AG103" s="147" t="s">
        <v>214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91" t="s">
        <v>335</v>
      </c>
      <c r="D104" s="186"/>
      <c r="E104" s="187">
        <v>126.5625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218</v>
      </c>
      <c r="AH104" s="147">
        <v>5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66">
        <v>33</v>
      </c>
      <c r="B105" s="167" t="s">
        <v>336</v>
      </c>
      <c r="C105" s="182" t="s">
        <v>337</v>
      </c>
      <c r="D105" s="168" t="s">
        <v>272</v>
      </c>
      <c r="E105" s="169">
        <v>4.4275000000000002</v>
      </c>
      <c r="F105" s="170"/>
      <c r="G105" s="171">
        <f>ROUND(E105*F105,2)</f>
        <v>0</v>
      </c>
      <c r="H105" s="170"/>
      <c r="I105" s="171">
        <f>ROUND(E105*H105,2)</f>
        <v>0</v>
      </c>
      <c r="J105" s="170"/>
      <c r="K105" s="171">
        <f>ROUND(E105*J105,2)</f>
        <v>0</v>
      </c>
      <c r="L105" s="171">
        <v>21</v>
      </c>
      <c r="M105" s="171">
        <f>G105*(1+L105/100)</f>
        <v>0</v>
      </c>
      <c r="N105" s="169">
        <v>0</v>
      </c>
      <c r="O105" s="169">
        <f>ROUND(E105*N105,2)</f>
        <v>0</v>
      </c>
      <c r="P105" s="169">
        <v>0</v>
      </c>
      <c r="Q105" s="169">
        <f>ROUND(E105*P105,2)</f>
        <v>0</v>
      </c>
      <c r="R105" s="171" t="s">
        <v>212</v>
      </c>
      <c r="S105" s="171" t="s">
        <v>175</v>
      </c>
      <c r="T105" s="172" t="s">
        <v>175</v>
      </c>
      <c r="U105" s="157">
        <v>9.9000000000000005E-2</v>
      </c>
      <c r="V105" s="157">
        <f>ROUND(E105*U105,2)</f>
        <v>0.44</v>
      </c>
      <c r="W105" s="157"/>
      <c r="X105" s="157" t="s">
        <v>213</v>
      </c>
      <c r="Y105" s="157" t="s">
        <v>178</v>
      </c>
      <c r="Z105" s="147"/>
      <c r="AA105" s="147"/>
      <c r="AB105" s="147"/>
      <c r="AC105" s="147"/>
      <c r="AD105" s="147"/>
      <c r="AE105" s="147"/>
      <c r="AF105" s="147"/>
      <c r="AG105" s="147" t="s">
        <v>214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60" t="s">
        <v>338</v>
      </c>
      <c r="D106" s="261"/>
      <c r="E106" s="261"/>
      <c r="F106" s="261"/>
      <c r="G106" s="261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216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91" t="s">
        <v>339</v>
      </c>
      <c r="D107" s="186"/>
      <c r="E107" s="187">
        <v>4.4275000000000002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218</v>
      </c>
      <c r="AH107" s="147">
        <v>5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6">
        <v>34</v>
      </c>
      <c r="B108" s="167" t="s">
        <v>340</v>
      </c>
      <c r="C108" s="182" t="s">
        <v>341</v>
      </c>
      <c r="D108" s="168" t="s">
        <v>272</v>
      </c>
      <c r="E108" s="169">
        <v>42.567500000000003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69">
        <v>0</v>
      </c>
      <c r="O108" s="169">
        <f>ROUND(E108*N108,2)</f>
        <v>0</v>
      </c>
      <c r="P108" s="169">
        <v>0</v>
      </c>
      <c r="Q108" s="169">
        <f>ROUND(E108*P108,2)</f>
        <v>0</v>
      </c>
      <c r="R108" s="171" t="s">
        <v>212</v>
      </c>
      <c r="S108" s="171" t="s">
        <v>175</v>
      </c>
      <c r="T108" s="172" t="s">
        <v>175</v>
      </c>
      <c r="U108" s="157">
        <v>0.68799999999999994</v>
      </c>
      <c r="V108" s="157">
        <f>ROUND(E108*U108,2)</f>
        <v>29.29</v>
      </c>
      <c r="W108" s="157"/>
      <c r="X108" s="157" t="s">
        <v>213</v>
      </c>
      <c r="Y108" s="157" t="s">
        <v>178</v>
      </c>
      <c r="Z108" s="147"/>
      <c r="AA108" s="147"/>
      <c r="AB108" s="147"/>
      <c r="AC108" s="147"/>
      <c r="AD108" s="147"/>
      <c r="AE108" s="147"/>
      <c r="AF108" s="147"/>
      <c r="AG108" s="147" t="s">
        <v>214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60" t="s">
        <v>338</v>
      </c>
      <c r="D109" s="261"/>
      <c r="E109" s="261"/>
      <c r="F109" s="261"/>
      <c r="G109" s="261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216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91" t="s">
        <v>342</v>
      </c>
      <c r="D110" s="186"/>
      <c r="E110" s="187">
        <v>42.1875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218</v>
      </c>
      <c r="AH110" s="147">
        <v>5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91" t="s">
        <v>343</v>
      </c>
      <c r="D111" s="186"/>
      <c r="E111" s="187">
        <v>0.38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218</v>
      </c>
      <c r="AH111" s="147">
        <v>5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6">
        <v>35</v>
      </c>
      <c r="B112" s="167" t="s">
        <v>344</v>
      </c>
      <c r="C112" s="182" t="s">
        <v>345</v>
      </c>
      <c r="D112" s="168" t="s">
        <v>272</v>
      </c>
      <c r="E112" s="169">
        <v>4.4275000000000002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69">
        <v>0</v>
      </c>
      <c r="O112" s="169">
        <f>ROUND(E112*N112,2)</f>
        <v>0</v>
      </c>
      <c r="P112" s="169">
        <v>0</v>
      </c>
      <c r="Q112" s="169">
        <f>ROUND(E112*P112,2)</f>
        <v>0</v>
      </c>
      <c r="R112" s="171" t="s">
        <v>212</v>
      </c>
      <c r="S112" s="171" t="s">
        <v>175</v>
      </c>
      <c r="T112" s="172" t="s">
        <v>175</v>
      </c>
      <c r="U112" s="157">
        <v>0</v>
      </c>
      <c r="V112" s="157">
        <f>ROUND(E112*U112,2)</f>
        <v>0</v>
      </c>
      <c r="W112" s="157"/>
      <c r="X112" s="157" t="s">
        <v>213</v>
      </c>
      <c r="Y112" s="157" t="s">
        <v>178</v>
      </c>
      <c r="Z112" s="147"/>
      <c r="AA112" s="147"/>
      <c r="AB112" s="147"/>
      <c r="AC112" s="147"/>
      <c r="AD112" s="147"/>
      <c r="AE112" s="147"/>
      <c r="AF112" s="147"/>
      <c r="AG112" s="147" t="s">
        <v>214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60" t="s">
        <v>338</v>
      </c>
      <c r="D113" s="261"/>
      <c r="E113" s="261"/>
      <c r="F113" s="261"/>
      <c r="G113" s="261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216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91" t="s">
        <v>320</v>
      </c>
      <c r="D114" s="186"/>
      <c r="E114" s="187">
        <v>4.4275000000000002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218</v>
      </c>
      <c r="AH114" s="147">
        <v>7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66">
        <v>36</v>
      </c>
      <c r="B115" s="167" t="s">
        <v>346</v>
      </c>
      <c r="C115" s="182" t="s">
        <v>347</v>
      </c>
      <c r="D115" s="168" t="s">
        <v>272</v>
      </c>
      <c r="E115" s="169">
        <v>42.1875</v>
      </c>
      <c r="F115" s="170"/>
      <c r="G115" s="171">
        <f>ROUND(E115*F115,2)</f>
        <v>0</v>
      </c>
      <c r="H115" s="170"/>
      <c r="I115" s="171">
        <f>ROUND(E115*H115,2)</f>
        <v>0</v>
      </c>
      <c r="J115" s="170"/>
      <c r="K115" s="171">
        <f>ROUND(E115*J115,2)</f>
        <v>0</v>
      </c>
      <c r="L115" s="171">
        <v>21</v>
      </c>
      <c r="M115" s="171">
        <f>G115*(1+L115/100)</f>
        <v>0</v>
      </c>
      <c r="N115" s="169">
        <v>0</v>
      </c>
      <c r="O115" s="169">
        <f>ROUND(E115*N115,2)</f>
        <v>0</v>
      </c>
      <c r="P115" s="169">
        <v>0</v>
      </c>
      <c r="Q115" s="169">
        <f>ROUND(E115*P115,2)</f>
        <v>0</v>
      </c>
      <c r="R115" s="171" t="s">
        <v>348</v>
      </c>
      <c r="S115" s="171" t="s">
        <v>175</v>
      </c>
      <c r="T115" s="172" t="s">
        <v>175</v>
      </c>
      <c r="U115" s="157">
        <v>0</v>
      </c>
      <c r="V115" s="157">
        <f>ROUND(E115*U115,2)</f>
        <v>0</v>
      </c>
      <c r="W115" s="157"/>
      <c r="X115" s="157" t="s">
        <v>213</v>
      </c>
      <c r="Y115" s="157" t="s">
        <v>178</v>
      </c>
      <c r="Z115" s="147"/>
      <c r="AA115" s="147"/>
      <c r="AB115" s="147"/>
      <c r="AC115" s="147"/>
      <c r="AD115" s="147"/>
      <c r="AE115" s="147"/>
      <c r="AF115" s="147"/>
      <c r="AG115" s="147" t="s">
        <v>214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91" t="s">
        <v>342</v>
      </c>
      <c r="D116" s="186"/>
      <c r="E116" s="187">
        <v>42.1875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218</v>
      </c>
      <c r="AH116" s="147">
        <v>5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3"/>
      <c r="B117" s="4"/>
      <c r="C117" s="18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v>15</v>
      </c>
      <c r="AF117">
        <v>21</v>
      </c>
      <c r="AG117" t="s">
        <v>156</v>
      </c>
    </row>
    <row r="118" spans="1:60" x14ac:dyDescent="0.2">
      <c r="A118" s="150"/>
      <c r="B118" s="151" t="s">
        <v>29</v>
      </c>
      <c r="C118" s="184"/>
      <c r="D118" s="152"/>
      <c r="E118" s="153"/>
      <c r="F118" s="153"/>
      <c r="G118" s="165">
        <f>G8+G34+G69+G73+G84+G88+G91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f>SUMIF(L7:L116,AE117,G7:G116)</f>
        <v>0</v>
      </c>
      <c r="AF118">
        <f>SUMIF(L7:L116,AF117,G7:G116)</f>
        <v>0</v>
      </c>
      <c r="AG118" t="s">
        <v>206</v>
      </c>
    </row>
    <row r="119" spans="1:60" x14ac:dyDescent="0.2">
      <c r="C119" s="185"/>
      <c r="D119" s="10"/>
      <c r="AG119" t="s">
        <v>207</v>
      </c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MFA5+9AGnC2+zRkbZ905v/cHQqRFRPlqmy0wCz+J+2ozpD/QdGj+09msokUHUnnOB2luTqk4PFGu01PHv7hpw==" saltValue="eDabiRPWouECWx+e1RUz7g==" spinCount="100000" sheet="1" formatRows="0"/>
  <mergeCells count="25">
    <mergeCell ref="C13:G13"/>
    <mergeCell ref="A1:G1"/>
    <mergeCell ref="C2:G2"/>
    <mergeCell ref="C3:G3"/>
    <mergeCell ref="C4:G4"/>
    <mergeCell ref="C10:G10"/>
    <mergeCell ref="C75:G75"/>
    <mergeCell ref="C20:G20"/>
    <mergeCell ref="C23:G23"/>
    <mergeCell ref="C26:G26"/>
    <mergeCell ref="C29:G29"/>
    <mergeCell ref="C32:G32"/>
    <mergeCell ref="C36:G36"/>
    <mergeCell ref="C45:G45"/>
    <mergeCell ref="C48:G48"/>
    <mergeCell ref="C51:G51"/>
    <mergeCell ref="C54:G54"/>
    <mergeCell ref="C71:G71"/>
    <mergeCell ref="C113:G113"/>
    <mergeCell ref="C78:G78"/>
    <mergeCell ref="C81:G81"/>
    <mergeCell ref="C86:G86"/>
    <mergeCell ref="C90:G90"/>
    <mergeCell ref="C106:G106"/>
    <mergeCell ref="C109:G10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4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208</v>
      </c>
      <c r="B1" s="253"/>
      <c r="C1" s="253"/>
      <c r="D1" s="253"/>
      <c r="E1" s="253"/>
      <c r="F1" s="253"/>
      <c r="G1" s="253"/>
      <c r="AG1" t="s">
        <v>142</v>
      </c>
    </row>
    <row r="2" spans="1:60" ht="25.15" customHeight="1" x14ac:dyDescent="0.2">
      <c r="A2" s="139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143</v>
      </c>
    </row>
    <row r="3" spans="1:60" ht="25.15" customHeight="1" x14ac:dyDescent="0.2">
      <c r="A3" s="139" t="s">
        <v>8</v>
      </c>
      <c r="B3" s="49" t="s">
        <v>55</v>
      </c>
      <c r="C3" s="254" t="s">
        <v>56</v>
      </c>
      <c r="D3" s="255"/>
      <c r="E3" s="255"/>
      <c r="F3" s="255"/>
      <c r="G3" s="256"/>
      <c r="AC3" s="120" t="s">
        <v>143</v>
      </c>
      <c r="AG3" t="s">
        <v>146</v>
      </c>
    </row>
    <row r="4" spans="1:60" ht="25.15" customHeight="1" x14ac:dyDescent="0.2">
      <c r="A4" s="140" t="s">
        <v>9</v>
      </c>
      <c r="B4" s="141" t="s">
        <v>57</v>
      </c>
      <c r="C4" s="257" t="s">
        <v>56</v>
      </c>
      <c r="D4" s="258"/>
      <c r="E4" s="258"/>
      <c r="F4" s="258"/>
      <c r="G4" s="259"/>
      <c r="AG4" t="s">
        <v>147</v>
      </c>
    </row>
    <row r="5" spans="1:60" x14ac:dyDescent="0.2">
      <c r="D5" s="10"/>
    </row>
    <row r="6" spans="1:60" ht="38.25" x14ac:dyDescent="0.2">
      <c r="A6" s="143" t="s">
        <v>148</v>
      </c>
      <c r="B6" s="145" t="s">
        <v>149</v>
      </c>
      <c r="C6" s="145" t="s">
        <v>150</v>
      </c>
      <c r="D6" s="144" t="s">
        <v>151</v>
      </c>
      <c r="E6" s="143" t="s">
        <v>152</v>
      </c>
      <c r="F6" s="142" t="s">
        <v>153</v>
      </c>
      <c r="G6" s="143" t="s">
        <v>29</v>
      </c>
      <c r="H6" s="146" t="s">
        <v>30</v>
      </c>
      <c r="I6" s="146" t="s">
        <v>154</v>
      </c>
      <c r="J6" s="146" t="s">
        <v>31</v>
      </c>
      <c r="K6" s="146" t="s">
        <v>155</v>
      </c>
      <c r="L6" s="146" t="s">
        <v>156</v>
      </c>
      <c r="M6" s="146" t="s">
        <v>157</v>
      </c>
      <c r="N6" s="146" t="s">
        <v>158</v>
      </c>
      <c r="O6" s="146" t="s">
        <v>159</v>
      </c>
      <c r="P6" s="146" t="s">
        <v>160</v>
      </c>
      <c r="Q6" s="146" t="s">
        <v>161</v>
      </c>
      <c r="R6" s="146" t="s">
        <v>162</v>
      </c>
      <c r="S6" s="146" t="s">
        <v>163</v>
      </c>
      <c r="T6" s="146" t="s">
        <v>164</v>
      </c>
      <c r="U6" s="146" t="s">
        <v>165</v>
      </c>
      <c r="V6" s="146" t="s">
        <v>166</v>
      </c>
      <c r="W6" s="146" t="s">
        <v>167</v>
      </c>
      <c r="X6" s="146" t="s">
        <v>168</v>
      </c>
      <c r="Y6" s="146" t="s">
        <v>169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170</v>
      </c>
      <c r="B8" s="160" t="s">
        <v>53</v>
      </c>
      <c r="C8" s="180" t="s">
        <v>99</v>
      </c>
      <c r="D8" s="161"/>
      <c r="E8" s="162"/>
      <c r="F8" s="163"/>
      <c r="G8" s="163">
        <f>SUMIF(AG9:AG83,"&lt;&gt;NOR",G9:G83)</f>
        <v>0</v>
      </c>
      <c r="H8" s="163"/>
      <c r="I8" s="163">
        <f>SUM(I9:I83)</f>
        <v>0</v>
      </c>
      <c r="J8" s="163"/>
      <c r="K8" s="163">
        <f>SUM(K9:K83)</f>
        <v>0</v>
      </c>
      <c r="L8" s="163"/>
      <c r="M8" s="163">
        <f>SUM(M9:M83)</f>
        <v>0</v>
      </c>
      <c r="N8" s="162"/>
      <c r="O8" s="162">
        <f>SUM(O9:O83)</f>
        <v>0.01</v>
      </c>
      <c r="P8" s="162"/>
      <c r="Q8" s="162">
        <f>SUM(Q9:Q83)</f>
        <v>1474</v>
      </c>
      <c r="R8" s="163"/>
      <c r="S8" s="163"/>
      <c r="T8" s="164"/>
      <c r="U8" s="158"/>
      <c r="V8" s="158">
        <f>SUM(V9:V83)</f>
        <v>491.84999999999997</v>
      </c>
      <c r="W8" s="158"/>
      <c r="X8" s="158"/>
      <c r="Y8" s="158"/>
      <c r="AG8" t="s">
        <v>171</v>
      </c>
    </row>
    <row r="9" spans="1:60" outlineLevel="1" x14ac:dyDescent="0.2">
      <c r="A9" s="166">
        <v>1</v>
      </c>
      <c r="B9" s="167" t="s">
        <v>349</v>
      </c>
      <c r="C9" s="182" t="s">
        <v>350</v>
      </c>
      <c r="D9" s="168" t="s">
        <v>211</v>
      </c>
      <c r="E9" s="169">
        <v>324.87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0.11799999999999999</v>
      </c>
      <c r="Q9" s="169">
        <f>ROUND(E9*P9,2)</f>
        <v>38.33</v>
      </c>
      <c r="R9" s="171" t="s">
        <v>212</v>
      </c>
      <c r="S9" s="171" t="s">
        <v>175</v>
      </c>
      <c r="T9" s="172" t="s">
        <v>175</v>
      </c>
      <c r="U9" s="157">
        <v>0.16</v>
      </c>
      <c r="V9" s="157">
        <f>ROUND(E9*U9,2)</f>
        <v>51.98</v>
      </c>
      <c r="W9" s="157"/>
      <c r="X9" s="157" t="s">
        <v>213</v>
      </c>
      <c r="Y9" s="157" t="s">
        <v>178</v>
      </c>
      <c r="Z9" s="147"/>
      <c r="AA9" s="147"/>
      <c r="AB9" s="147"/>
      <c r="AC9" s="147"/>
      <c r="AD9" s="147"/>
      <c r="AE9" s="147"/>
      <c r="AF9" s="147"/>
      <c r="AG9" s="147" t="s">
        <v>214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0" t="s">
        <v>215</v>
      </c>
      <c r="D10" s="261"/>
      <c r="E10" s="261"/>
      <c r="F10" s="261"/>
      <c r="G10" s="26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216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91" t="s">
        <v>351</v>
      </c>
      <c r="D11" s="186"/>
      <c r="E11" s="187">
        <v>324.87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218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6">
        <v>2</v>
      </c>
      <c r="B12" s="167" t="s">
        <v>352</v>
      </c>
      <c r="C12" s="182" t="s">
        <v>353</v>
      </c>
      <c r="D12" s="168" t="s">
        <v>211</v>
      </c>
      <c r="E12" s="169">
        <v>168.8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69">
        <v>0</v>
      </c>
      <c r="O12" s="169">
        <f>ROUND(E12*N12,2)</f>
        <v>0</v>
      </c>
      <c r="P12" s="169">
        <v>0.13800000000000001</v>
      </c>
      <c r="Q12" s="169">
        <f>ROUND(E12*P12,2)</f>
        <v>23.29</v>
      </c>
      <c r="R12" s="171" t="s">
        <v>212</v>
      </c>
      <c r="S12" s="171" t="s">
        <v>175</v>
      </c>
      <c r="T12" s="172" t="s">
        <v>175</v>
      </c>
      <c r="U12" s="157">
        <v>0.16</v>
      </c>
      <c r="V12" s="157">
        <f>ROUND(E12*U12,2)</f>
        <v>27.01</v>
      </c>
      <c r="W12" s="157"/>
      <c r="X12" s="157" t="s">
        <v>213</v>
      </c>
      <c r="Y12" s="157" t="s">
        <v>178</v>
      </c>
      <c r="Z12" s="147"/>
      <c r="AA12" s="147"/>
      <c r="AB12" s="147"/>
      <c r="AC12" s="147"/>
      <c r="AD12" s="147"/>
      <c r="AE12" s="147"/>
      <c r="AF12" s="147"/>
      <c r="AG12" s="147" t="s">
        <v>214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60" t="s">
        <v>215</v>
      </c>
      <c r="D13" s="261"/>
      <c r="E13" s="261"/>
      <c r="F13" s="261"/>
      <c r="G13" s="261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216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1" t="s">
        <v>354</v>
      </c>
      <c r="D14" s="186"/>
      <c r="E14" s="187">
        <v>168.8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218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6">
        <v>3</v>
      </c>
      <c r="B15" s="167" t="s">
        <v>355</v>
      </c>
      <c r="C15" s="182" t="s">
        <v>356</v>
      </c>
      <c r="D15" s="168" t="s">
        <v>211</v>
      </c>
      <c r="E15" s="169">
        <v>38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9">
        <v>0</v>
      </c>
      <c r="O15" s="169">
        <f>ROUND(E15*N15,2)</f>
        <v>0</v>
      </c>
      <c r="P15" s="169">
        <v>0.24</v>
      </c>
      <c r="Q15" s="169">
        <f>ROUND(E15*P15,2)</f>
        <v>9.1199999999999992</v>
      </c>
      <c r="R15" s="171" t="s">
        <v>212</v>
      </c>
      <c r="S15" s="171" t="s">
        <v>175</v>
      </c>
      <c r="T15" s="172" t="s">
        <v>175</v>
      </c>
      <c r="U15" s="157">
        <v>0.16900000000000001</v>
      </c>
      <c r="V15" s="157">
        <f>ROUND(E15*U15,2)</f>
        <v>6.42</v>
      </c>
      <c r="W15" s="157"/>
      <c r="X15" s="157" t="s">
        <v>213</v>
      </c>
      <c r="Y15" s="157" t="s">
        <v>178</v>
      </c>
      <c r="Z15" s="147"/>
      <c r="AA15" s="147"/>
      <c r="AB15" s="147"/>
      <c r="AC15" s="147"/>
      <c r="AD15" s="147"/>
      <c r="AE15" s="147"/>
      <c r="AF15" s="147"/>
      <c r="AG15" s="147" t="s">
        <v>214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60" t="s">
        <v>215</v>
      </c>
      <c r="D16" s="261"/>
      <c r="E16" s="261"/>
      <c r="F16" s="261"/>
      <c r="G16" s="261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216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91" t="s">
        <v>357</v>
      </c>
      <c r="D17" s="186"/>
      <c r="E17" s="187">
        <v>38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218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66">
        <v>4</v>
      </c>
      <c r="B18" s="167" t="s">
        <v>209</v>
      </c>
      <c r="C18" s="182" t="s">
        <v>210</v>
      </c>
      <c r="D18" s="168" t="s">
        <v>211</v>
      </c>
      <c r="E18" s="169">
        <v>177.6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69">
        <v>0</v>
      </c>
      <c r="O18" s="169">
        <f>ROUND(E18*N18,2)</f>
        <v>0</v>
      </c>
      <c r="P18" s="169">
        <v>0.22500000000000001</v>
      </c>
      <c r="Q18" s="169">
        <f>ROUND(E18*P18,2)</f>
        <v>39.96</v>
      </c>
      <c r="R18" s="171" t="s">
        <v>212</v>
      </c>
      <c r="S18" s="171" t="s">
        <v>175</v>
      </c>
      <c r="T18" s="172" t="s">
        <v>175</v>
      </c>
      <c r="U18" s="157">
        <v>0.14199999999999999</v>
      </c>
      <c r="V18" s="157">
        <f>ROUND(E18*U18,2)</f>
        <v>25.22</v>
      </c>
      <c r="W18" s="157"/>
      <c r="X18" s="157" t="s">
        <v>213</v>
      </c>
      <c r="Y18" s="157" t="s">
        <v>178</v>
      </c>
      <c r="Z18" s="147"/>
      <c r="AA18" s="147"/>
      <c r="AB18" s="147"/>
      <c r="AC18" s="147"/>
      <c r="AD18" s="147"/>
      <c r="AE18" s="147"/>
      <c r="AF18" s="147"/>
      <c r="AG18" s="147" t="s">
        <v>214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60" t="s">
        <v>215</v>
      </c>
      <c r="D19" s="261"/>
      <c r="E19" s="261"/>
      <c r="F19" s="261"/>
      <c r="G19" s="26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216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1" t="s">
        <v>358</v>
      </c>
      <c r="D20" s="186"/>
      <c r="E20" s="187">
        <v>121.1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218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1" t="s">
        <v>359</v>
      </c>
      <c r="D21" s="186"/>
      <c r="E21" s="187">
        <v>22.4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218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1" t="s">
        <v>360</v>
      </c>
      <c r="D22" s="186"/>
      <c r="E22" s="187">
        <v>34.1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218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3.75" outlineLevel="1" x14ac:dyDescent="0.2">
      <c r="A23" s="166">
        <v>5</v>
      </c>
      <c r="B23" s="167" t="s">
        <v>219</v>
      </c>
      <c r="C23" s="182" t="s">
        <v>220</v>
      </c>
      <c r="D23" s="168" t="s">
        <v>211</v>
      </c>
      <c r="E23" s="169">
        <v>1160.72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69">
        <v>0</v>
      </c>
      <c r="O23" s="169">
        <f>ROUND(E23*N23,2)</f>
        <v>0</v>
      </c>
      <c r="P23" s="169">
        <v>0.2</v>
      </c>
      <c r="Q23" s="169">
        <f>ROUND(E23*P23,2)</f>
        <v>232.14</v>
      </c>
      <c r="R23" s="171" t="s">
        <v>212</v>
      </c>
      <c r="S23" s="171" t="s">
        <v>175</v>
      </c>
      <c r="T23" s="172" t="s">
        <v>175</v>
      </c>
      <c r="U23" s="157">
        <v>1.4999999999999999E-2</v>
      </c>
      <c r="V23" s="157">
        <f>ROUND(E23*U23,2)</f>
        <v>17.41</v>
      </c>
      <c r="W23" s="157"/>
      <c r="X23" s="157" t="s">
        <v>213</v>
      </c>
      <c r="Y23" s="157" t="s">
        <v>178</v>
      </c>
      <c r="Z23" s="147"/>
      <c r="AA23" s="147"/>
      <c r="AB23" s="147"/>
      <c r="AC23" s="147"/>
      <c r="AD23" s="147"/>
      <c r="AE23" s="147"/>
      <c r="AF23" s="147"/>
      <c r="AG23" s="147" t="s">
        <v>214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60" t="s">
        <v>215</v>
      </c>
      <c r="D24" s="261"/>
      <c r="E24" s="261"/>
      <c r="F24" s="261"/>
      <c r="G24" s="261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216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1" t="s">
        <v>361</v>
      </c>
      <c r="D25" s="186"/>
      <c r="E25" s="187">
        <v>265.72000000000003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218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1" t="s">
        <v>362</v>
      </c>
      <c r="D26" s="186"/>
      <c r="E26" s="187">
        <v>1.8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218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1" t="s">
        <v>363</v>
      </c>
      <c r="D27" s="186"/>
      <c r="E27" s="187">
        <v>615.86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218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1" t="s">
        <v>364</v>
      </c>
      <c r="D28" s="186"/>
      <c r="E28" s="187">
        <v>277.33999999999997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218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6">
        <v>6</v>
      </c>
      <c r="B29" s="167" t="s">
        <v>365</v>
      </c>
      <c r="C29" s="182" t="s">
        <v>366</v>
      </c>
      <c r="D29" s="168" t="s">
        <v>211</v>
      </c>
      <c r="E29" s="169">
        <v>143.5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9">
        <v>0</v>
      </c>
      <c r="O29" s="169">
        <f>ROUND(E29*N29,2)</f>
        <v>0</v>
      </c>
      <c r="P29" s="169">
        <v>0.19800000000000001</v>
      </c>
      <c r="Q29" s="169">
        <f>ROUND(E29*P29,2)</f>
        <v>28.41</v>
      </c>
      <c r="R29" s="171" t="s">
        <v>212</v>
      </c>
      <c r="S29" s="171" t="s">
        <v>175</v>
      </c>
      <c r="T29" s="172" t="s">
        <v>175</v>
      </c>
      <c r="U29" s="157">
        <v>4.4999999999999998E-2</v>
      </c>
      <c r="V29" s="157">
        <f>ROUND(E29*U29,2)</f>
        <v>6.46</v>
      </c>
      <c r="W29" s="157"/>
      <c r="X29" s="157" t="s">
        <v>213</v>
      </c>
      <c r="Y29" s="157" t="s">
        <v>178</v>
      </c>
      <c r="Z29" s="147"/>
      <c r="AA29" s="147"/>
      <c r="AB29" s="147"/>
      <c r="AC29" s="147"/>
      <c r="AD29" s="147"/>
      <c r="AE29" s="147"/>
      <c r="AF29" s="147"/>
      <c r="AG29" s="147" t="s">
        <v>214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91" t="s">
        <v>367</v>
      </c>
      <c r="D30" s="186"/>
      <c r="E30" s="187">
        <v>121.1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218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1" t="s">
        <v>368</v>
      </c>
      <c r="D31" s="186"/>
      <c r="E31" s="187">
        <v>22.4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218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66">
        <v>7</v>
      </c>
      <c r="B32" s="167" t="s">
        <v>369</v>
      </c>
      <c r="C32" s="182" t="s">
        <v>370</v>
      </c>
      <c r="D32" s="168" t="s">
        <v>211</v>
      </c>
      <c r="E32" s="169">
        <v>628.59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69">
        <v>0</v>
      </c>
      <c r="O32" s="169">
        <f>ROUND(E32*N32,2)</f>
        <v>0</v>
      </c>
      <c r="P32" s="169">
        <v>0.22</v>
      </c>
      <c r="Q32" s="169">
        <f>ROUND(E32*P32,2)</f>
        <v>138.29</v>
      </c>
      <c r="R32" s="171" t="s">
        <v>212</v>
      </c>
      <c r="S32" s="171" t="s">
        <v>175</v>
      </c>
      <c r="T32" s="172" t="s">
        <v>175</v>
      </c>
      <c r="U32" s="157">
        <v>4.9000000000000002E-2</v>
      </c>
      <c r="V32" s="157">
        <f>ROUND(E32*U32,2)</f>
        <v>30.8</v>
      </c>
      <c r="W32" s="157"/>
      <c r="X32" s="157" t="s">
        <v>213</v>
      </c>
      <c r="Y32" s="157" t="s">
        <v>178</v>
      </c>
      <c r="Z32" s="147"/>
      <c r="AA32" s="147"/>
      <c r="AB32" s="147"/>
      <c r="AC32" s="147"/>
      <c r="AD32" s="147"/>
      <c r="AE32" s="147"/>
      <c r="AF32" s="147"/>
      <c r="AG32" s="147" t="s">
        <v>214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91" t="s">
        <v>357</v>
      </c>
      <c r="D33" s="186"/>
      <c r="E33" s="187">
        <v>38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218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1" t="s">
        <v>371</v>
      </c>
      <c r="D34" s="186"/>
      <c r="E34" s="187">
        <v>324.87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218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1" t="s">
        <v>361</v>
      </c>
      <c r="D35" s="186"/>
      <c r="E35" s="187">
        <v>265.72000000000003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218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66">
        <v>8</v>
      </c>
      <c r="B36" s="167" t="s">
        <v>372</v>
      </c>
      <c r="C36" s="182" t="s">
        <v>373</v>
      </c>
      <c r="D36" s="168" t="s">
        <v>211</v>
      </c>
      <c r="E36" s="169">
        <v>168.8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69">
        <v>0</v>
      </c>
      <c r="O36" s="169">
        <f>ROUND(E36*N36,2)</f>
        <v>0</v>
      </c>
      <c r="P36" s="169">
        <v>0.26400000000000001</v>
      </c>
      <c r="Q36" s="169">
        <f>ROUND(E36*P36,2)</f>
        <v>44.56</v>
      </c>
      <c r="R36" s="171" t="s">
        <v>212</v>
      </c>
      <c r="S36" s="171" t="s">
        <v>175</v>
      </c>
      <c r="T36" s="172" t="s">
        <v>175</v>
      </c>
      <c r="U36" s="157">
        <v>4.9500000000000002E-2</v>
      </c>
      <c r="V36" s="157">
        <f>ROUND(E36*U36,2)</f>
        <v>8.36</v>
      </c>
      <c r="W36" s="157"/>
      <c r="X36" s="157" t="s">
        <v>213</v>
      </c>
      <c r="Y36" s="157" t="s">
        <v>178</v>
      </c>
      <c r="Z36" s="147"/>
      <c r="AA36" s="147"/>
      <c r="AB36" s="147"/>
      <c r="AC36" s="147"/>
      <c r="AD36" s="147"/>
      <c r="AE36" s="147"/>
      <c r="AF36" s="147"/>
      <c r="AG36" s="147" t="s">
        <v>214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1" t="s">
        <v>374</v>
      </c>
      <c r="D37" s="186"/>
      <c r="E37" s="187">
        <v>168.8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218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66">
        <v>9</v>
      </c>
      <c r="B38" s="167" t="s">
        <v>223</v>
      </c>
      <c r="C38" s="182" t="s">
        <v>224</v>
      </c>
      <c r="D38" s="168" t="s">
        <v>211</v>
      </c>
      <c r="E38" s="169">
        <v>893.2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69">
        <v>0</v>
      </c>
      <c r="O38" s="169">
        <f>ROUND(E38*N38,2)</f>
        <v>0</v>
      </c>
      <c r="P38" s="169">
        <v>0.50600000000000001</v>
      </c>
      <c r="Q38" s="169">
        <f>ROUND(E38*P38,2)</f>
        <v>451.96</v>
      </c>
      <c r="R38" s="171" t="s">
        <v>212</v>
      </c>
      <c r="S38" s="171" t="s">
        <v>175</v>
      </c>
      <c r="T38" s="172" t="s">
        <v>175</v>
      </c>
      <c r="U38" s="157">
        <v>8.4699999999999998E-2</v>
      </c>
      <c r="V38" s="157">
        <f>ROUND(E38*U38,2)</f>
        <v>75.650000000000006</v>
      </c>
      <c r="W38" s="157"/>
      <c r="X38" s="157" t="s">
        <v>213</v>
      </c>
      <c r="Y38" s="157" t="s">
        <v>178</v>
      </c>
      <c r="Z38" s="147"/>
      <c r="AA38" s="147"/>
      <c r="AB38" s="147"/>
      <c r="AC38" s="147"/>
      <c r="AD38" s="147"/>
      <c r="AE38" s="147"/>
      <c r="AF38" s="147"/>
      <c r="AG38" s="147" t="s">
        <v>214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91" t="s">
        <v>375</v>
      </c>
      <c r="D39" s="186"/>
      <c r="E39" s="187">
        <v>531.36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218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1" t="s">
        <v>376</v>
      </c>
      <c r="D40" s="186"/>
      <c r="E40" s="187">
        <v>361.84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218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66">
        <v>10</v>
      </c>
      <c r="B41" s="167" t="s">
        <v>377</v>
      </c>
      <c r="C41" s="182" t="s">
        <v>378</v>
      </c>
      <c r="D41" s="168" t="s">
        <v>211</v>
      </c>
      <c r="E41" s="169">
        <v>261.2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69">
        <v>0</v>
      </c>
      <c r="O41" s="169">
        <f>ROUND(E41*N41,2)</f>
        <v>0</v>
      </c>
      <c r="P41" s="169">
        <v>0.88</v>
      </c>
      <c r="Q41" s="169">
        <f>ROUND(E41*P41,2)</f>
        <v>229.86</v>
      </c>
      <c r="R41" s="171" t="s">
        <v>212</v>
      </c>
      <c r="S41" s="171" t="s">
        <v>175</v>
      </c>
      <c r="T41" s="172" t="s">
        <v>175</v>
      </c>
      <c r="U41" s="157">
        <v>0.14399999999999999</v>
      </c>
      <c r="V41" s="157">
        <f>ROUND(E41*U41,2)</f>
        <v>37.61</v>
      </c>
      <c r="W41" s="157"/>
      <c r="X41" s="157" t="s">
        <v>213</v>
      </c>
      <c r="Y41" s="157" t="s">
        <v>178</v>
      </c>
      <c r="Z41" s="147"/>
      <c r="AA41" s="147"/>
      <c r="AB41" s="147"/>
      <c r="AC41" s="147"/>
      <c r="AD41" s="147"/>
      <c r="AE41" s="147"/>
      <c r="AF41" s="147"/>
      <c r="AG41" s="147" t="s">
        <v>214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91" t="s">
        <v>379</v>
      </c>
      <c r="D42" s="186"/>
      <c r="E42" s="187">
        <v>261.2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218</v>
      </c>
      <c r="AH42" s="147">
        <v>5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66">
        <v>11</v>
      </c>
      <c r="B43" s="167" t="s">
        <v>380</v>
      </c>
      <c r="C43" s="182" t="s">
        <v>381</v>
      </c>
      <c r="D43" s="168" t="s">
        <v>211</v>
      </c>
      <c r="E43" s="169">
        <v>261.2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69">
        <v>0</v>
      </c>
      <c r="O43" s="169">
        <f>ROUND(E43*N43,2)</f>
        <v>0</v>
      </c>
      <c r="P43" s="169">
        <v>0.11</v>
      </c>
      <c r="Q43" s="169">
        <f>ROUND(E43*P43,2)</f>
        <v>28.73</v>
      </c>
      <c r="R43" s="171" t="s">
        <v>212</v>
      </c>
      <c r="S43" s="171" t="s">
        <v>175</v>
      </c>
      <c r="T43" s="172" t="s">
        <v>175</v>
      </c>
      <c r="U43" s="157">
        <v>0.08</v>
      </c>
      <c r="V43" s="157">
        <f>ROUND(E43*U43,2)</f>
        <v>20.9</v>
      </c>
      <c r="W43" s="157"/>
      <c r="X43" s="157" t="s">
        <v>213</v>
      </c>
      <c r="Y43" s="157" t="s">
        <v>178</v>
      </c>
      <c r="Z43" s="147"/>
      <c r="AA43" s="147"/>
      <c r="AB43" s="147"/>
      <c r="AC43" s="147"/>
      <c r="AD43" s="147"/>
      <c r="AE43" s="147"/>
      <c r="AF43" s="147"/>
      <c r="AG43" s="147" t="s">
        <v>214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2" x14ac:dyDescent="0.2">
      <c r="A44" s="154"/>
      <c r="B44" s="155"/>
      <c r="C44" s="260" t="s">
        <v>382</v>
      </c>
      <c r="D44" s="261"/>
      <c r="E44" s="261"/>
      <c r="F44" s="261"/>
      <c r="G44" s="261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216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90" t="str">
        <f>C44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91" t="s">
        <v>383</v>
      </c>
      <c r="D45" s="186"/>
      <c r="E45" s="187">
        <v>261.2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218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66">
        <v>12</v>
      </c>
      <c r="B46" s="167" t="s">
        <v>384</v>
      </c>
      <c r="C46" s="182" t="s">
        <v>385</v>
      </c>
      <c r="D46" s="168" t="s">
        <v>211</v>
      </c>
      <c r="E46" s="169">
        <v>261.2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69">
        <v>0</v>
      </c>
      <c r="O46" s="169">
        <f>ROUND(E46*N46,2)</f>
        <v>0</v>
      </c>
      <c r="P46" s="169">
        <v>0.22</v>
      </c>
      <c r="Q46" s="169">
        <f>ROUND(E46*P46,2)</f>
        <v>57.46</v>
      </c>
      <c r="R46" s="171" t="s">
        <v>212</v>
      </c>
      <c r="S46" s="171" t="s">
        <v>175</v>
      </c>
      <c r="T46" s="172" t="s">
        <v>175</v>
      </c>
      <c r="U46" s="157">
        <v>0.12</v>
      </c>
      <c r="V46" s="157">
        <f>ROUND(E46*U46,2)</f>
        <v>31.34</v>
      </c>
      <c r="W46" s="157"/>
      <c r="X46" s="157" t="s">
        <v>213</v>
      </c>
      <c r="Y46" s="157" t="s">
        <v>178</v>
      </c>
      <c r="Z46" s="147"/>
      <c r="AA46" s="147"/>
      <c r="AB46" s="147"/>
      <c r="AC46" s="147"/>
      <c r="AD46" s="147"/>
      <c r="AE46" s="147"/>
      <c r="AF46" s="147"/>
      <c r="AG46" s="147" t="s">
        <v>214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2" x14ac:dyDescent="0.2">
      <c r="A47" s="154"/>
      <c r="B47" s="155"/>
      <c r="C47" s="260" t="s">
        <v>382</v>
      </c>
      <c r="D47" s="261"/>
      <c r="E47" s="261"/>
      <c r="F47" s="261"/>
      <c r="G47" s="261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216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90" t="str">
        <f>C47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91" t="s">
        <v>379</v>
      </c>
      <c r="D48" s="186"/>
      <c r="E48" s="187">
        <v>261.2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218</v>
      </c>
      <c r="AH48" s="147">
        <v>5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6">
        <v>13</v>
      </c>
      <c r="B49" s="167" t="s">
        <v>225</v>
      </c>
      <c r="C49" s="182" t="s">
        <v>226</v>
      </c>
      <c r="D49" s="168" t="s">
        <v>227</v>
      </c>
      <c r="E49" s="169">
        <v>472.5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69">
        <v>0</v>
      </c>
      <c r="O49" s="169">
        <f>ROUND(E49*N49,2)</f>
        <v>0</v>
      </c>
      <c r="P49" s="169">
        <v>0.27</v>
      </c>
      <c r="Q49" s="169">
        <f>ROUND(E49*P49,2)</f>
        <v>127.58</v>
      </c>
      <c r="R49" s="171" t="s">
        <v>212</v>
      </c>
      <c r="S49" s="171" t="s">
        <v>175</v>
      </c>
      <c r="T49" s="172" t="s">
        <v>175</v>
      </c>
      <c r="U49" s="157">
        <v>0.123</v>
      </c>
      <c r="V49" s="157">
        <f>ROUND(E49*U49,2)</f>
        <v>58.12</v>
      </c>
      <c r="W49" s="157"/>
      <c r="X49" s="157" t="s">
        <v>213</v>
      </c>
      <c r="Y49" s="157" t="s">
        <v>178</v>
      </c>
      <c r="Z49" s="147"/>
      <c r="AA49" s="147"/>
      <c r="AB49" s="147"/>
      <c r="AC49" s="147"/>
      <c r="AD49" s="147"/>
      <c r="AE49" s="147"/>
      <c r="AF49" s="147"/>
      <c r="AG49" s="147" t="s">
        <v>214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60" t="s">
        <v>228</v>
      </c>
      <c r="D50" s="261"/>
      <c r="E50" s="261"/>
      <c r="F50" s="261"/>
      <c r="G50" s="261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216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90" t="str">
        <f>C50</f>
        <v>s vybouráním lože, s přemístěním hmot na skládku na vzdálenost do 3 m nebo naložením na dopravní prostředek</v>
      </c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91" t="s">
        <v>386</v>
      </c>
      <c r="D51" s="186"/>
      <c r="E51" s="187">
        <v>114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218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1" t="s">
        <v>387</v>
      </c>
      <c r="D52" s="186"/>
      <c r="E52" s="187">
        <v>95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218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1" t="s">
        <v>388</v>
      </c>
      <c r="D53" s="186"/>
      <c r="E53" s="187">
        <v>87.5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218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1" t="s">
        <v>389</v>
      </c>
      <c r="D54" s="186"/>
      <c r="E54" s="187">
        <v>36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218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1" t="s">
        <v>390</v>
      </c>
      <c r="D55" s="186"/>
      <c r="E55" s="187">
        <v>140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218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6">
        <v>14</v>
      </c>
      <c r="B56" s="167" t="s">
        <v>230</v>
      </c>
      <c r="C56" s="182" t="s">
        <v>231</v>
      </c>
      <c r="D56" s="168" t="s">
        <v>227</v>
      </c>
      <c r="E56" s="169">
        <v>194.5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69">
        <v>0</v>
      </c>
      <c r="O56" s="169">
        <f>ROUND(E56*N56,2)</f>
        <v>0</v>
      </c>
      <c r="P56" s="169">
        <v>0.125</v>
      </c>
      <c r="Q56" s="169">
        <f>ROUND(E56*P56,2)</f>
        <v>24.31</v>
      </c>
      <c r="R56" s="171" t="s">
        <v>212</v>
      </c>
      <c r="S56" s="171" t="s">
        <v>175</v>
      </c>
      <c r="T56" s="172" t="s">
        <v>175</v>
      </c>
      <c r="U56" s="157">
        <v>0.08</v>
      </c>
      <c r="V56" s="157">
        <f>ROUND(E56*U56,2)</f>
        <v>15.56</v>
      </c>
      <c r="W56" s="157"/>
      <c r="X56" s="157" t="s">
        <v>213</v>
      </c>
      <c r="Y56" s="157" t="s">
        <v>178</v>
      </c>
      <c r="Z56" s="147"/>
      <c r="AA56" s="147"/>
      <c r="AB56" s="147"/>
      <c r="AC56" s="147"/>
      <c r="AD56" s="147"/>
      <c r="AE56" s="147"/>
      <c r="AF56" s="147"/>
      <c r="AG56" s="147" t="s">
        <v>214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260" t="s">
        <v>228</v>
      </c>
      <c r="D57" s="261"/>
      <c r="E57" s="261"/>
      <c r="F57" s="261"/>
      <c r="G57" s="261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216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90" t="str">
        <f>C57</f>
        <v>s vybouráním lože, s přemístěním hmot na skládku na vzdálenost do 3 m nebo naložením na dopravní prostředek</v>
      </c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91" t="s">
        <v>391</v>
      </c>
      <c r="D58" s="186"/>
      <c r="E58" s="187">
        <v>194.5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218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6">
        <v>15</v>
      </c>
      <c r="B59" s="167" t="s">
        <v>392</v>
      </c>
      <c r="C59" s="182" t="s">
        <v>393</v>
      </c>
      <c r="D59" s="168" t="s">
        <v>235</v>
      </c>
      <c r="E59" s="169">
        <v>3.8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21</v>
      </c>
      <c r="M59" s="171">
        <f>G59*(1+L59/100)</f>
        <v>0</v>
      </c>
      <c r="N59" s="169">
        <v>0</v>
      </c>
      <c r="O59" s="169">
        <f>ROUND(E59*N59,2)</f>
        <v>0</v>
      </c>
      <c r="P59" s="169">
        <v>0</v>
      </c>
      <c r="Q59" s="169">
        <f>ROUND(E59*P59,2)</f>
        <v>0</v>
      </c>
      <c r="R59" s="171" t="s">
        <v>236</v>
      </c>
      <c r="S59" s="171" t="s">
        <v>175</v>
      </c>
      <c r="T59" s="172" t="s">
        <v>175</v>
      </c>
      <c r="U59" s="157">
        <v>9.5200000000000007E-2</v>
      </c>
      <c r="V59" s="157">
        <f>ROUND(E59*U59,2)</f>
        <v>0.36</v>
      </c>
      <c r="W59" s="157"/>
      <c r="X59" s="157" t="s">
        <v>213</v>
      </c>
      <c r="Y59" s="157" t="s">
        <v>178</v>
      </c>
      <c r="Z59" s="147"/>
      <c r="AA59" s="147"/>
      <c r="AB59" s="147"/>
      <c r="AC59" s="147"/>
      <c r="AD59" s="147"/>
      <c r="AE59" s="147"/>
      <c r="AF59" s="147"/>
      <c r="AG59" s="147" t="s">
        <v>214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60" t="s">
        <v>394</v>
      </c>
      <c r="D60" s="261"/>
      <c r="E60" s="261"/>
      <c r="F60" s="261"/>
      <c r="G60" s="261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216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90" t="str">
        <f>C60</f>
        <v>nebo lesní půdy, s vodorovným přemístěním na hromady v místě upotřebení nebo na dočasné či trvalé skládky se složením</v>
      </c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91" t="s">
        <v>395</v>
      </c>
      <c r="D61" s="186"/>
      <c r="E61" s="187">
        <v>3.8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218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6">
        <v>16</v>
      </c>
      <c r="B62" s="167" t="s">
        <v>233</v>
      </c>
      <c r="C62" s="182" t="s">
        <v>234</v>
      </c>
      <c r="D62" s="168" t="s">
        <v>235</v>
      </c>
      <c r="E62" s="169">
        <v>20.2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69">
        <v>0</v>
      </c>
      <c r="O62" s="169">
        <f>ROUND(E62*N62,2)</f>
        <v>0</v>
      </c>
      <c r="P62" s="169">
        <v>0</v>
      </c>
      <c r="Q62" s="169">
        <f>ROUND(E62*P62,2)</f>
        <v>0</v>
      </c>
      <c r="R62" s="171" t="s">
        <v>236</v>
      </c>
      <c r="S62" s="171" t="s">
        <v>175</v>
      </c>
      <c r="T62" s="172" t="s">
        <v>175</v>
      </c>
      <c r="U62" s="157">
        <v>0.42199999999999999</v>
      </c>
      <c r="V62" s="157">
        <f>ROUND(E62*U62,2)</f>
        <v>8.52</v>
      </c>
      <c r="W62" s="157"/>
      <c r="X62" s="157" t="s">
        <v>213</v>
      </c>
      <c r="Y62" s="157" t="s">
        <v>178</v>
      </c>
      <c r="Z62" s="147"/>
      <c r="AA62" s="147"/>
      <c r="AB62" s="147"/>
      <c r="AC62" s="147"/>
      <c r="AD62" s="147"/>
      <c r="AE62" s="147"/>
      <c r="AF62" s="147"/>
      <c r="AG62" s="147" t="s">
        <v>214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60" t="s">
        <v>237</v>
      </c>
      <c r="D63" s="261"/>
      <c r="E63" s="261"/>
      <c r="F63" s="261"/>
      <c r="G63" s="261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216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90" t="str">
        <f>C63</f>
        <v>s přemístěním výkopku v příčných profilech na vzdálenost do 15 m nebo s naložením na dopravní prostředek.</v>
      </c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1" t="s">
        <v>396</v>
      </c>
      <c r="D64" s="186"/>
      <c r="E64" s="187">
        <v>20.2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218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6">
        <v>17</v>
      </c>
      <c r="B65" s="167" t="s">
        <v>239</v>
      </c>
      <c r="C65" s="182" t="s">
        <v>240</v>
      </c>
      <c r="D65" s="168" t="s">
        <v>235</v>
      </c>
      <c r="E65" s="169">
        <v>20.2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21</v>
      </c>
      <c r="M65" s="171">
        <f>G65*(1+L65/100)</f>
        <v>0</v>
      </c>
      <c r="N65" s="169">
        <v>0</v>
      </c>
      <c r="O65" s="169">
        <f>ROUND(E65*N65,2)</f>
        <v>0</v>
      </c>
      <c r="P65" s="169">
        <v>0</v>
      </c>
      <c r="Q65" s="169">
        <f>ROUND(E65*P65,2)</f>
        <v>0</v>
      </c>
      <c r="R65" s="171" t="s">
        <v>236</v>
      </c>
      <c r="S65" s="171" t="s">
        <v>175</v>
      </c>
      <c r="T65" s="172" t="s">
        <v>175</v>
      </c>
      <c r="U65" s="157">
        <v>8.7999999999999995E-2</v>
      </c>
      <c r="V65" s="157">
        <f>ROUND(E65*U65,2)</f>
        <v>1.78</v>
      </c>
      <c r="W65" s="157"/>
      <c r="X65" s="157" t="s">
        <v>213</v>
      </c>
      <c r="Y65" s="157" t="s">
        <v>178</v>
      </c>
      <c r="Z65" s="147"/>
      <c r="AA65" s="147"/>
      <c r="AB65" s="147"/>
      <c r="AC65" s="147"/>
      <c r="AD65" s="147"/>
      <c r="AE65" s="147"/>
      <c r="AF65" s="147"/>
      <c r="AG65" s="147" t="s">
        <v>214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60" t="s">
        <v>237</v>
      </c>
      <c r="D66" s="261"/>
      <c r="E66" s="261"/>
      <c r="F66" s="261"/>
      <c r="G66" s="261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216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90" t="str">
        <f>C66</f>
        <v>s přemístěním výkopku v příčných profilech na vzdálenost do 15 m nebo s naložením na dopravní prostředek.</v>
      </c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91" t="s">
        <v>397</v>
      </c>
      <c r="D67" s="186"/>
      <c r="E67" s="187">
        <v>20.2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218</v>
      </c>
      <c r="AH67" s="147">
        <v>5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66">
        <v>18</v>
      </c>
      <c r="B68" s="167" t="s">
        <v>398</v>
      </c>
      <c r="C68" s="182" t="s">
        <v>399</v>
      </c>
      <c r="D68" s="168" t="s">
        <v>235</v>
      </c>
      <c r="E68" s="169">
        <v>104.16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69">
        <v>0</v>
      </c>
      <c r="O68" s="169">
        <f>ROUND(E68*N68,2)</f>
        <v>0</v>
      </c>
      <c r="P68" s="169">
        <v>0</v>
      </c>
      <c r="Q68" s="169">
        <f>ROUND(E68*P68,2)</f>
        <v>0</v>
      </c>
      <c r="R68" s="171" t="s">
        <v>236</v>
      </c>
      <c r="S68" s="171" t="s">
        <v>175</v>
      </c>
      <c r="T68" s="172" t="s">
        <v>175</v>
      </c>
      <c r="U68" s="157">
        <v>0.31</v>
      </c>
      <c r="V68" s="157">
        <f>ROUND(E68*U68,2)</f>
        <v>32.29</v>
      </c>
      <c r="W68" s="157"/>
      <c r="X68" s="157" t="s">
        <v>213</v>
      </c>
      <c r="Y68" s="157" t="s">
        <v>178</v>
      </c>
      <c r="Z68" s="147"/>
      <c r="AA68" s="147"/>
      <c r="AB68" s="147"/>
      <c r="AC68" s="147"/>
      <c r="AD68" s="147"/>
      <c r="AE68" s="147"/>
      <c r="AF68" s="147"/>
      <c r="AG68" s="147" t="s">
        <v>214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60" t="s">
        <v>400</v>
      </c>
      <c r="D69" s="261"/>
      <c r="E69" s="261"/>
      <c r="F69" s="261"/>
      <c r="G69" s="261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216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91" t="s">
        <v>401</v>
      </c>
      <c r="D70" s="186"/>
      <c r="E70" s="187">
        <v>104.16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218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6">
        <v>19</v>
      </c>
      <c r="B71" s="167" t="s">
        <v>242</v>
      </c>
      <c r="C71" s="182" t="s">
        <v>243</v>
      </c>
      <c r="D71" s="168" t="s">
        <v>211</v>
      </c>
      <c r="E71" s="169">
        <v>2003.15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69">
        <v>0</v>
      </c>
      <c r="O71" s="169">
        <f>ROUND(E71*N71,2)</f>
        <v>0</v>
      </c>
      <c r="P71" s="169">
        <v>0</v>
      </c>
      <c r="Q71" s="169">
        <f>ROUND(E71*P71,2)</f>
        <v>0</v>
      </c>
      <c r="R71" s="171" t="s">
        <v>236</v>
      </c>
      <c r="S71" s="171" t="s">
        <v>175</v>
      </c>
      <c r="T71" s="172" t="s">
        <v>175</v>
      </c>
      <c r="U71" s="157">
        <v>1.7999999999999999E-2</v>
      </c>
      <c r="V71" s="157">
        <f>ROUND(E71*U71,2)</f>
        <v>36.06</v>
      </c>
      <c r="W71" s="157"/>
      <c r="X71" s="157" t="s">
        <v>213</v>
      </c>
      <c r="Y71" s="157" t="s">
        <v>178</v>
      </c>
      <c r="Z71" s="147"/>
      <c r="AA71" s="147"/>
      <c r="AB71" s="147"/>
      <c r="AC71" s="147"/>
      <c r="AD71" s="147"/>
      <c r="AE71" s="147"/>
      <c r="AF71" s="147"/>
      <c r="AG71" s="147" t="s">
        <v>214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60" t="s">
        <v>244</v>
      </c>
      <c r="D72" s="261"/>
      <c r="E72" s="261"/>
      <c r="F72" s="261"/>
      <c r="G72" s="261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216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91" t="s">
        <v>402</v>
      </c>
      <c r="D73" s="186"/>
      <c r="E73" s="187">
        <v>502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218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1" t="s">
        <v>403</v>
      </c>
      <c r="D74" s="186"/>
      <c r="E74" s="187">
        <v>142.5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218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1" t="s">
        <v>404</v>
      </c>
      <c r="D75" s="186"/>
      <c r="E75" s="187">
        <v>67.5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218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1" t="s">
        <v>405</v>
      </c>
      <c r="D76" s="186"/>
      <c r="E76" s="187">
        <v>477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218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1" t="s">
        <v>406</v>
      </c>
      <c r="D77" s="186"/>
      <c r="E77" s="187">
        <v>18.2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218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1" t="s">
        <v>407</v>
      </c>
      <c r="D78" s="186"/>
      <c r="E78" s="187">
        <v>185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218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1" t="s">
        <v>408</v>
      </c>
      <c r="D79" s="186"/>
      <c r="E79" s="187">
        <v>84.5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218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1" t="s">
        <v>409</v>
      </c>
      <c r="D80" s="186"/>
      <c r="E80" s="187">
        <v>526.45000000000005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218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66">
        <v>20</v>
      </c>
      <c r="B81" s="167" t="s">
        <v>410</v>
      </c>
      <c r="C81" s="182" t="s">
        <v>411</v>
      </c>
      <c r="D81" s="168" t="s">
        <v>211</v>
      </c>
      <c r="E81" s="169">
        <v>277.8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69">
        <v>3.0000000000000001E-5</v>
      </c>
      <c r="O81" s="169">
        <f>ROUND(E81*N81,2)</f>
        <v>0.01</v>
      </c>
      <c r="P81" s="169">
        <v>0</v>
      </c>
      <c r="Q81" s="169">
        <f>ROUND(E81*P81,2)</f>
        <v>0</v>
      </c>
      <c r="R81" s="171" t="s">
        <v>290</v>
      </c>
      <c r="S81" s="171" t="s">
        <v>175</v>
      </c>
      <c r="T81" s="172" t="s">
        <v>175</v>
      </c>
      <c r="U81" s="157">
        <v>0</v>
      </c>
      <c r="V81" s="157">
        <f>ROUND(E81*U81,2)</f>
        <v>0</v>
      </c>
      <c r="W81" s="157"/>
      <c r="X81" s="157" t="s">
        <v>291</v>
      </c>
      <c r="Y81" s="157" t="s">
        <v>178</v>
      </c>
      <c r="Z81" s="147"/>
      <c r="AA81" s="147"/>
      <c r="AB81" s="147"/>
      <c r="AC81" s="147"/>
      <c r="AD81" s="147"/>
      <c r="AE81" s="147"/>
      <c r="AF81" s="147"/>
      <c r="AG81" s="147" t="s">
        <v>292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2" x14ac:dyDescent="0.2">
      <c r="A82" s="154"/>
      <c r="B82" s="155"/>
      <c r="C82" s="260" t="s">
        <v>412</v>
      </c>
      <c r="D82" s="261"/>
      <c r="E82" s="261"/>
      <c r="F82" s="261"/>
      <c r="G82" s="261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216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90" t="str">
        <f>C82</f>
        <v>vč. urovnání ornice, naložení na skládce, vodorovným přemístěním ornice na místo rozprostření, založení trávníku osetím a dodávky travního semene.</v>
      </c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91" t="s">
        <v>413</v>
      </c>
      <c r="D83" s="186"/>
      <c r="E83" s="187">
        <v>277.8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218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">
      <c r="A84" s="159" t="s">
        <v>170</v>
      </c>
      <c r="B84" s="160" t="s">
        <v>100</v>
      </c>
      <c r="C84" s="180" t="s">
        <v>103</v>
      </c>
      <c r="D84" s="161"/>
      <c r="E84" s="162"/>
      <c r="F84" s="163"/>
      <c r="G84" s="163">
        <f>SUMIF(AG85:AG87,"&lt;&gt;NOR",G85:G87)</f>
        <v>0</v>
      </c>
      <c r="H84" s="163"/>
      <c r="I84" s="163">
        <f>SUM(I85:I87)</f>
        <v>0</v>
      </c>
      <c r="J84" s="163"/>
      <c r="K84" s="163">
        <f>SUM(K85:K87)</f>
        <v>0</v>
      </c>
      <c r="L84" s="163"/>
      <c r="M84" s="163">
        <f>SUM(M85:M87)</f>
        <v>0</v>
      </c>
      <c r="N84" s="162"/>
      <c r="O84" s="162">
        <f>SUM(O85:O87)</f>
        <v>84.68</v>
      </c>
      <c r="P84" s="162"/>
      <c r="Q84" s="162">
        <f>SUM(Q85:Q87)</f>
        <v>0</v>
      </c>
      <c r="R84" s="163"/>
      <c r="S84" s="163"/>
      <c r="T84" s="164"/>
      <c r="U84" s="158"/>
      <c r="V84" s="158">
        <f>SUM(V85:V87)</f>
        <v>0</v>
      </c>
      <c r="W84" s="158"/>
      <c r="X84" s="158"/>
      <c r="Y84" s="158"/>
      <c r="AG84" t="s">
        <v>171</v>
      </c>
    </row>
    <row r="85" spans="1:60" ht="33.75" outlineLevel="1" x14ac:dyDescent="0.2">
      <c r="A85" s="166">
        <v>21</v>
      </c>
      <c r="B85" s="167" t="s">
        <v>414</v>
      </c>
      <c r="C85" s="182" t="s">
        <v>415</v>
      </c>
      <c r="D85" s="168" t="s">
        <v>227</v>
      </c>
      <c r="E85" s="169">
        <v>194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69">
        <v>0.43651000000000001</v>
      </c>
      <c r="O85" s="169">
        <f>ROUND(E85*N85,2)</f>
        <v>84.68</v>
      </c>
      <c r="P85" s="169">
        <v>0</v>
      </c>
      <c r="Q85" s="169">
        <f>ROUND(E85*P85,2)</f>
        <v>0</v>
      </c>
      <c r="R85" s="171" t="s">
        <v>290</v>
      </c>
      <c r="S85" s="171" t="s">
        <v>175</v>
      </c>
      <c r="T85" s="172" t="s">
        <v>175</v>
      </c>
      <c r="U85" s="157">
        <v>0</v>
      </c>
      <c r="V85" s="157">
        <f>ROUND(E85*U85,2)</f>
        <v>0</v>
      </c>
      <c r="W85" s="157"/>
      <c r="X85" s="157" t="s">
        <v>291</v>
      </c>
      <c r="Y85" s="157" t="s">
        <v>178</v>
      </c>
      <c r="Z85" s="147"/>
      <c r="AA85" s="147"/>
      <c r="AB85" s="147"/>
      <c r="AC85" s="147"/>
      <c r="AD85" s="147"/>
      <c r="AE85" s="147"/>
      <c r="AF85" s="147"/>
      <c r="AG85" s="147" t="s">
        <v>292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2" x14ac:dyDescent="0.2">
      <c r="A86" s="154"/>
      <c r="B86" s="155"/>
      <c r="C86" s="260" t="s">
        <v>416</v>
      </c>
      <c r="D86" s="261"/>
      <c r="E86" s="261"/>
      <c r="F86" s="261"/>
      <c r="G86" s="261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216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90" t="str">
        <f>C86</f>
        <v>Lože pro trativody, položení trubek, obsyp potrubí sypaninou z vhodných hornin, nebo materiálem připraveným podél výkopu ve vzdálenosti do 3 m od jeho kraje.  Bez výkopu rýhy.</v>
      </c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91" t="s">
        <v>417</v>
      </c>
      <c r="D87" s="186"/>
      <c r="E87" s="187">
        <v>194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218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159" t="s">
        <v>170</v>
      </c>
      <c r="B88" s="160" t="s">
        <v>116</v>
      </c>
      <c r="C88" s="180" t="s">
        <v>117</v>
      </c>
      <c r="D88" s="161"/>
      <c r="E88" s="162"/>
      <c r="F88" s="163"/>
      <c r="G88" s="163">
        <f>SUMIF(AG89:AG170,"&lt;&gt;NOR",G89:G170)</f>
        <v>0</v>
      </c>
      <c r="H88" s="163"/>
      <c r="I88" s="163">
        <f>SUM(I89:I170)</f>
        <v>0</v>
      </c>
      <c r="J88" s="163"/>
      <c r="K88" s="163">
        <f>SUM(K89:K170)</f>
        <v>0</v>
      </c>
      <c r="L88" s="163"/>
      <c r="M88" s="163">
        <f>SUM(M89:M170)</f>
        <v>0</v>
      </c>
      <c r="N88" s="162"/>
      <c r="O88" s="162">
        <f>SUM(O89:O170)</f>
        <v>1884.1300000000003</v>
      </c>
      <c r="P88" s="162"/>
      <c r="Q88" s="162">
        <f>SUM(Q89:Q170)</f>
        <v>0</v>
      </c>
      <c r="R88" s="163"/>
      <c r="S88" s="163"/>
      <c r="T88" s="164"/>
      <c r="U88" s="158"/>
      <c r="V88" s="158">
        <f>SUM(V89:V170)</f>
        <v>1305.76</v>
      </c>
      <c r="W88" s="158"/>
      <c r="X88" s="158"/>
      <c r="Y88" s="158"/>
      <c r="AG88" t="s">
        <v>171</v>
      </c>
    </row>
    <row r="89" spans="1:60" outlineLevel="1" x14ac:dyDescent="0.2">
      <c r="A89" s="166">
        <v>22</v>
      </c>
      <c r="B89" s="167" t="s">
        <v>246</v>
      </c>
      <c r="C89" s="182" t="s">
        <v>247</v>
      </c>
      <c r="D89" s="168" t="s">
        <v>211</v>
      </c>
      <c r="E89" s="169">
        <v>526.45000000000005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69">
        <v>0</v>
      </c>
      <c r="O89" s="169">
        <f>ROUND(E89*N89,2)</f>
        <v>0</v>
      </c>
      <c r="P89" s="169">
        <v>0</v>
      </c>
      <c r="Q89" s="169">
        <f>ROUND(E89*P89,2)</f>
        <v>0</v>
      </c>
      <c r="R89" s="171" t="s">
        <v>212</v>
      </c>
      <c r="S89" s="171" t="s">
        <v>175</v>
      </c>
      <c r="T89" s="172" t="s">
        <v>175</v>
      </c>
      <c r="U89" s="157">
        <v>1.6E-2</v>
      </c>
      <c r="V89" s="157">
        <f>ROUND(E89*U89,2)</f>
        <v>8.42</v>
      </c>
      <c r="W89" s="157"/>
      <c r="X89" s="157" t="s">
        <v>213</v>
      </c>
      <c r="Y89" s="157" t="s">
        <v>178</v>
      </c>
      <c r="Z89" s="147"/>
      <c r="AA89" s="147"/>
      <c r="AB89" s="147"/>
      <c r="AC89" s="147"/>
      <c r="AD89" s="147"/>
      <c r="AE89" s="147"/>
      <c r="AF89" s="147"/>
      <c r="AG89" s="147" t="s">
        <v>214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60" t="s">
        <v>248</v>
      </c>
      <c r="D90" s="261"/>
      <c r="E90" s="261"/>
      <c r="F90" s="261"/>
      <c r="G90" s="261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216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91" t="s">
        <v>409</v>
      </c>
      <c r="D91" s="186"/>
      <c r="E91" s="187">
        <v>526.45000000000005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218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66">
        <v>23</v>
      </c>
      <c r="B92" s="167" t="s">
        <v>250</v>
      </c>
      <c r="C92" s="182" t="s">
        <v>251</v>
      </c>
      <c r="D92" s="168" t="s">
        <v>211</v>
      </c>
      <c r="E92" s="169">
        <v>680.2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21</v>
      </c>
      <c r="M92" s="171">
        <f>G92*(1+L92/100)</f>
        <v>0</v>
      </c>
      <c r="N92" s="169">
        <v>0.28799999999999998</v>
      </c>
      <c r="O92" s="169">
        <f>ROUND(E92*N92,2)</f>
        <v>195.9</v>
      </c>
      <c r="P92" s="169">
        <v>0</v>
      </c>
      <c r="Q92" s="169">
        <f>ROUND(E92*P92,2)</f>
        <v>0</v>
      </c>
      <c r="R92" s="171" t="s">
        <v>212</v>
      </c>
      <c r="S92" s="171" t="s">
        <v>175</v>
      </c>
      <c r="T92" s="172" t="s">
        <v>175</v>
      </c>
      <c r="U92" s="157">
        <v>2.3E-2</v>
      </c>
      <c r="V92" s="157">
        <f>ROUND(E92*U92,2)</f>
        <v>15.64</v>
      </c>
      <c r="W92" s="157"/>
      <c r="X92" s="157" t="s">
        <v>213</v>
      </c>
      <c r="Y92" s="157" t="s">
        <v>178</v>
      </c>
      <c r="Z92" s="147"/>
      <c r="AA92" s="147"/>
      <c r="AB92" s="147"/>
      <c r="AC92" s="147"/>
      <c r="AD92" s="147"/>
      <c r="AE92" s="147"/>
      <c r="AF92" s="147"/>
      <c r="AG92" s="147" t="s">
        <v>214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91" t="s">
        <v>405</v>
      </c>
      <c r="D93" s="186"/>
      <c r="E93" s="187">
        <v>477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218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91" t="s">
        <v>406</v>
      </c>
      <c r="D94" s="186"/>
      <c r="E94" s="187">
        <v>18.2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218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1" t="s">
        <v>407</v>
      </c>
      <c r="D95" s="186"/>
      <c r="E95" s="187">
        <v>185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218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66">
        <v>24</v>
      </c>
      <c r="B96" s="167" t="s">
        <v>418</v>
      </c>
      <c r="C96" s="182" t="s">
        <v>419</v>
      </c>
      <c r="D96" s="168" t="s">
        <v>211</v>
      </c>
      <c r="E96" s="169">
        <v>712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21</v>
      </c>
      <c r="M96" s="171">
        <f>G96*(1+L96/100)</f>
        <v>0</v>
      </c>
      <c r="N96" s="169">
        <v>0.378</v>
      </c>
      <c r="O96" s="169">
        <f>ROUND(E96*N96,2)</f>
        <v>269.14</v>
      </c>
      <c r="P96" s="169">
        <v>0</v>
      </c>
      <c r="Q96" s="169">
        <f>ROUND(E96*P96,2)</f>
        <v>0</v>
      </c>
      <c r="R96" s="171" t="s">
        <v>212</v>
      </c>
      <c r="S96" s="171" t="s">
        <v>175</v>
      </c>
      <c r="T96" s="172" t="s">
        <v>175</v>
      </c>
      <c r="U96" s="157">
        <v>2.5999999999999999E-2</v>
      </c>
      <c r="V96" s="157">
        <f>ROUND(E96*U96,2)</f>
        <v>18.510000000000002</v>
      </c>
      <c r="W96" s="157"/>
      <c r="X96" s="157" t="s">
        <v>213</v>
      </c>
      <c r="Y96" s="157" t="s">
        <v>178</v>
      </c>
      <c r="Z96" s="147"/>
      <c r="AA96" s="147"/>
      <c r="AB96" s="147"/>
      <c r="AC96" s="147"/>
      <c r="AD96" s="147"/>
      <c r="AE96" s="147"/>
      <c r="AF96" s="147"/>
      <c r="AG96" s="147" t="s">
        <v>214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91" t="s">
        <v>402</v>
      </c>
      <c r="D97" s="186"/>
      <c r="E97" s="187">
        <v>502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218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91" t="s">
        <v>403</v>
      </c>
      <c r="D98" s="186"/>
      <c r="E98" s="187">
        <v>142.5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218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91" t="s">
        <v>404</v>
      </c>
      <c r="D99" s="186"/>
      <c r="E99" s="187">
        <v>67.5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218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66">
        <v>25</v>
      </c>
      <c r="B100" s="167" t="s">
        <v>254</v>
      </c>
      <c r="C100" s="182" t="s">
        <v>255</v>
      </c>
      <c r="D100" s="168" t="s">
        <v>211</v>
      </c>
      <c r="E100" s="169">
        <v>747.7</v>
      </c>
      <c r="F100" s="170"/>
      <c r="G100" s="171">
        <f>ROUND(E100*F100,2)</f>
        <v>0</v>
      </c>
      <c r="H100" s="170"/>
      <c r="I100" s="171">
        <f>ROUND(E100*H100,2)</f>
        <v>0</v>
      </c>
      <c r="J100" s="170"/>
      <c r="K100" s="171">
        <f>ROUND(E100*J100,2)</f>
        <v>0</v>
      </c>
      <c r="L100" s="171">
        <v>21</v>
      </c>
      <c r="M100" s="171">
        <f>G100*(1+L100/100)</f>
        <v>0</v>
      </c>
      <c r="N100" s="169">
        <v>0.378</v>
      </c>
      <c r="O100" s="169">
        <f>ROUND(E100*N100,2)</f>
        <v>282.63</v>
      </c>
      <c r="P100" s="169">
        <v>0</v>
      </c>
      <c r="Q100" s="169">
        <f>ROUND(E100*P100,2)</f>
        <v>0</v>
      </c>
      <c r="R100" s="171" t="s">
        <v>212</v>
      </c>
      <c r="S100" s="171" t="s">
        <v>175</v>
      </c>
      <c r="T100" s="172" t="s">
        <v>175</v>
      </c>
      <c r="U100" s="157">
        <v>2.5999999999999999E-2</v>
      </c>
      <c r="V100" s="157">
        <f>ROUND(E100*U100,2)</f>
        <v>19.440000000000001</v>
      </c>
      <c r="W100" s="157"/>
      <c r="X100" s="157" t="s">
        <v>213</v>
      </c>
      <c r="Y100" s="157" t="s">
        <v>178</v>
      </c>
      <c r="Z100" s="147"/>
      <c r="AA100" s="147"/>
      <c r="AB100" s="147"/>
      <c r="AC100" s="147"/>
      <c r="AD100" s="147"/>
      <c r="AE100" s="147"/>
      <c r="AF100" s="147"/>
      <c r="AG100" s="147" t="s">
        <v>214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91" t="s">
        <v>404</v>
      </c>
      <c r="D101" s="186"/>
      <c r="E101" s="187">
        <v>67.5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218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1" t="s">
        <v>405</v>
      </c>
      <c r="D102" s="186"/>
      <c r="E102" s="187">
        <v>477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218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1" t="s">
        <v>406</v>
      </c>
      <c r="D103" s="186"/>
      <c r="E103" s="187">
        <v>18.2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218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1" t="s">
        <v>407</v>
      </c>
      <c r="D104" s="186"/>
      <c r="E104" s="187">
        <v>185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218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66">
        <v>26</v>
      </c>
      <c r="B105" s="167" t="s">
        <v>420</v>
      </c>
      <c r="C105" s="182" t="s">
        <v>421</v>
      </c>
      <c r="D105" s="168" t="s">
        <v>211</v>
      </c>
      <c r="E105" s="169">
        <v>84.5</v>
      </c>
      <c r="F105" s="170"/>
      <c r="G105" s="171">
        <f>ROUND(E105*F105,2)</f>
        <v>0</v>
      </c>
      <c r="H105" s="170"/>
      <c r="I105" s="171">
        <f>ROUND(E105*H105,2)</f>
        <v>0</v>
      </c>
      <c r="J105" s="170"/>
      <c r="K105" s="171">
        <f>ROUND(E105*J105,2)</f>
        <v>0</v>
      </c>
      <c r="L105" s="171">
        <v>21</v>
      </c>
      <c r="M105" s="171">
        <f>G105*(1+L105/100)</f>
        <v>0</v>
      </c>
      <c r="N105" s="169">
        <v>0.4536</v>
      </c>
      <c r="O105" s="169">
        <f>ROUND(E105*N105,2)</f>
        <v>38.33</v>
      </c>
      <c r="P105" s="169">
        <v>0</v>
      </c>
      <c r="Q105" s="169">
        <f>ROUND(E105*P105,2)</f>
        <v>0</v>
      </c>
      <c r="R105" s="171" t="s">
        <v>212</v>
      </c>
      <c r="S105" s="171" t="s">
        <v>175</v>
      </c>
      <c r="T105" s="172" t="s">
        <v>175</v>
      </c>
      <c r="U105" s="157">
        <v>2.5999999999999999E-2</v>
      </c>
      <c r="V105" s="157">
        <f>ROUND(E105*U105,2)</f>
        <v>2.2000000000000002</v>
      </c>
      <c r="W105" s="157"/>
      <c r="X105" s="157" t="s">
        <v>213</v>
      </c>
      <c r="Y105" s="157" t="s">
        <v>178</v>
      </c>
      <c r="Z105" s="147"/>
      <c r="AA105" s="147"/>
      <c r="AB105" s="147"/>
      <c r="AC105" s="147"/>
      <c r="AD105" s="147"/>
      <c r="AE105" s="147"/>
      <c r="AF105" s="147"/>
      <c r="AG105" s="147" t="s">
        <v>214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91" t="s">
        <v>422</v>
      </c>
      <c r="D106" s="186"/>
      <c r="E106" s="187">
        <v>84.5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218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66">
        <v>27</v>
      </c>
      <c r="B107" s="167" t="s">
        <v>423</v>
      </c>
      <c r="C107" s="182" t="s">
        <v>424</v>
      </c>
      <c r="D107" s="168" t="s">
        <v>211</v>
      </c>
      <c r="E107" s="169">
        <v>729</v>
      </c>
      <c r="F107" s="170"/>
      <c r="G107" s="171">
        <f>ROUND(E107*F107,2)</f>
        <v>0</v>
      </c>
      <c r="H107" s="170"/>
      <c r="I107" s="171">
        <f>ROUND(E107*H107,2)</f>
        <v>0</v>
      </c>
      <c r="J107" s="170"/>
      <c r="K107" s="171">
        <f>ROUND(E107*J107,2)</f>
        <v>0</v>
      </c>
      <c r="L107" s="171">
        <v>21</v>
      </c>
      <c r="M107" s="171">
        <f>G107*(1+L107/100)</f>
        <v>0</v>
      </c>
      <c r="N107" s="169">
        <v>0.441</v>
      </c>
      <c r="O107" s="169">
        <f>ROUND(E107*N107,2)</f>
        <v>321.49</v>
      </c>
      <c r="P107" s="169">
        <v>0</v>
      </c>
      <c r="Q107" s="169">
        <f>ROUND(E107*P107,2)</f>
        <v>0</v>
      </c>
      <c r="R107" s="171" t="s">
        <v>212</v>
      </c>
      <c r="S107" s="171" t="s">
        <v>175</v>
      </c>
      <c r="T107" s="172" t="s">
        <v>175</v>
      </c>
      <c r="U107" s="157">
        <v>2.9000000000000001E-2</v>
      </c>
      <c r="V107" s="157">
        <f>ROUND(E107*U107,2)</f>
        <v>21.14</v>
      </c>
      <c r="W107" s="157"/>
      <c r="X107" s="157" t="s">
        <v>213</v>
      </c>
      <c r="Y107" s="157" t="s">
        <v>178</v>
      </c>
      <c r="Z107" s="147"/>
      <c r="AA107" s="147"/>
      <c r="AB107" s="147"/>
      <c r="AC107" s="147"/>
      <c r="AD107" s="147"/>
      <c r="AE107" s="147"/>
      <c r="AF107" s="147"/>
      <c r="AG107" s="147" t="s">
        <v>214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91" t="s">
        <v>402</v>
      </c>
      <c r="D108" s="186"/>
      <c r="E108" s="187">
        <v>502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218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1" t="s">
        <v>403</v>
      </c>
      <c r="D109" s="186"/>
      <c r="E109" s="187">
        <v>142.5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218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91" t="s">
        <v>422</v>
      </c>
      <c r="D110" s="186"/>
      <c r="E110" s="187">
        <v>84.5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218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66">
        <v>28</v>
      </c>
      <c r="B111" s="167" t="s">
        <v>425</v>
      </c>
      <c r="C111" s="182" t="s">
        <v>426</v>
      </c>
      <c r="D111" s="168" t="s">
        <v>211</v>
      </c>
      <c r="E111" s="169">
        <v>644.5</v>
      </c>
      <c r="F111" s="170"/>
      <c r="G111" s="171">
        <f>ROUND(E111*F111,2)</f>
        <v>0</v>
      </c>
      <c r="H111" s="170"/>
      <c r="I111" s="171">
        <f>ROUND(E111*H111,2)</f>
        <v>0</v>
      </c>
      <c r="J111" s="170"/>
      <c r="K111" s="171">
        <f>ROUND(E111*J111,2)</f>
        <v>0</v>
      </c>
      <c r="L111" s="171">
        <v>21</v>
      </c>
      <c r="M111" s="171">
        <f>G111*(1+L111/100)</f>
        <v>0</v>
      </c>
      <c r="N111" s="169">
        <v>0.13188</v>
      </c>
      <c r="O111" s="169">
        <f>ROUND(E111*N111,2)</f>
        <v>85</v>
      </c>
      <c r="P111" s="169">
        <v>0</v>
      </c>
      <c r="Q111" s="169">
        <f>ROUND(E111*P111,2)</f>
        <v>0</v>
      </c>
      <c r="R111" s="171" t="s">
        <v>212</v>
      </c>
      <c r="S111" s="171" t="s">
        <v>175</v>
      </c>
      <c r="T111" s="172" t="s">
        <v>175</v>
      </c>
      <c r="U111" s="157">
        <v>4.9000000000000002E-2</v>
      </c>
      <c r="V111" s="157">
        <f>ROUND(E111*U111,2)</f>
        <v>31.58</v>
      </c>
      <c r="W111" s="157"/>
      <c r="X111" s="157" t="s">
        <v>213</v>
      </c>
      <c r="Y111" s="157" t="s">
        <v>178</v>
      </c>
      <c r="Z111" s="147"/>
      <c r="AA111" s="147"/>
      <c r="AB111" s="147"/>
      <c r="AC111" s="147"/>
      <c r="AD111" s="147"/>
      <c r="AE111" s="147"/>
      <c r="AF111" s="147"/>
      <c r="AG111" s="147" t="s">
        <v>214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260" t="s">
        <v>427</v>
      </c>
      <c r="D112" s="261"/>
      <c r="E112" s="261"/>
      <c r="F112" s="261"/>
      <c r="G112" s="261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216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91" t="s">
        <v>402</v>
      </c>
      <c r="D113" s="186"/>
      <c r="E113" s="187">
        <v>502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218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91" t="s">
        <v>403</v>
      </c>
      <c r="D114" s="186"/>
      <c r="E114" s="187">
        <v>142.5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218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66">
        <v>29</v>
      </c>
      <c r="B115" s="167" t="s">
        <v>428</v>
      </c>
      <c r="C115" s="182" t="s">
        <v>429</v>
      </c>
      <c r="D115" s="168" t="s">
        <v>211</v>
      </c>
      <c r="E115" s="169">
        <v>84.5</v>
      </c>
      <c r="F115" s="170"/>
      <c r="G115" s="171">
        <f>ROUND(E115*F115,2)</f>
        <v>0</v>
      </c>
      <c r="H115" s="170"/>
      <c r="I115" s="171">
        <f>ROUND(E115*H115,2)</f>
        <v>0</v>
      </c>
      <c r="J115" s="170"/>
      <c r="K115" s="171">
        <f>ROUND(E115*J115,2)</f>
        <v>0</v>
      </c>
      <c r="L115" s="171">
        <v>21</v>
      </c>
      <c r="M115" s="171">
        <f>G115*(1+L115/100)</f>
        <v>0</v>
      </c>
      <c r="N115" s="169">
        <v>0.20286000000000001</v>
      </c>
      <c r="O115" s="169">
        <f>ROUND(E115*N115,2)</f>
        <v>17.14</v>
      </c>
      <c r="P115" s="169">
        <v>0</v>
      </c>
      <c r="Q115" s="169">
        <f>ROUND(E115*P115,2)</f>
        <v>0</v>
      </c>
      <c r="R115" s="171" t="s">
        <v>212</v>
      </c>
      <c r="S115" s="171" t="s">
        <v>175</v>
      </c>
      <c r="T115" s="172" t="s">
        <v>175</v>
      </c>
      <c r="U115" s="157">
        <v>0.13800000000000001</v>
      </c>
      <c r="V115" s="157">
        <f>ROUND(E115*U115,2)</f>
        <v>11.66</v>
      </c>
      <c r="W115" s="157"/>
      <c r="X115" s="157" t="s">
        <v>213</v>
      </c>
      <c r="Y115" s="157" t="s">
        <v>178</v>
      </c>
      <c r="Z115" s="147"/>
      <c r="AA115" s="147"/>
      <c r="AB115" s="147"/>
      <c r="AC115" s="147"/>
      <c r="AD115" s="147"/>
      <c r="AE115" s="147"/>
      <c r="AF115" s="147"/>
      <c r="AG115" s="147" t="s">
        <v>214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91" t="s">
        <v>408</v>
      </c>
      <c r="D116" s="186"/>
      <c r="E116" s="187">
        <v>84.5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218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66">
        <v>30</v>
      </c>
      <c r="B117" s="167" t="s">
        <v>430</v>
      </c>
      <c r="C117" s="182" t="s">
        <v>431</v>
      </c>
      <c r="D117" s="168" t="s">
        <v>211</v>
      </c>
      <c r="E117" s="169">
        <v>1146.5</v>
      </c>
      <c r="F117" s="170"/>
      <c r="G117" s="171">
        <f>ROUND(E117*F117,2)</f>
        <v>0</v>
      </c>
      <c r="H117" s="170"/>
      <c r="I117" s="171">
        <f>ROUND(E117*H117,2)</f>
        <v>0</v>
      </c>
      <c r="J117" s="170"/>
      <c r="K117" s="171">
        <f>ROUND(E117*J117,2)</f>
        <v>0</v>
      </c>
      <c r="L117" s="171">
        <v>21</v>
      </c>
      <c r="M117" s="171">
        <f>G117*(1+L117/100)</f>
        <v>0</v>
      </c>
      <c r="N117" s="169">
        <v>2.9999999999999997E-4</v>
      </c>
      <c r="O117" s="169">
        <f>ROUND(E117*N117,2)</f>
        <v>0.34</v>
      </c>
      <c r="P117" s="169">
        <v>0</v>
      </c>
      <c r="Q117" s="169">
        <f>ROUND(E117*P117,2)</f>
        <v>0</v>
      </c>
      <c r="R117" s="171" t="s">
        <v>212</v>
      </c>
      <c r="S117" s="171" t="s">
        <v>175</v>
      </c>
      <c r="T117" s="172" t="s">
        <v>175</v>
      </c>
      <c r="U117" s="157">
        <v>2E-3</v>
      </c>
      <c r="V117" s="157">
        <f>ROUND(E117*U117,2)</f>
        <v>2.29</v>
      </c>
      <c r="W117" s="157"/>
      <c r="X117" s="157" t="s">
        <v>213</v>
      </c>
      <c r="Y117" s="157" t="s">
        <v>178</v>
      </c>
      <c r="Z117" s="147"/>
      <c r="AA117" s="147"/>
      <c r="AB117" s="147"/>
      <c r="AC117" s="147"/>
      <c r="AD117" s="147"/>
      <c r="AE117" s="147"/>
      <c r="AF117" s="147"/>
      <c r="AG117" s="147" t="s">
        <v>214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260" t="s">
        <v>432</v>
      </c>
      <c r="D118" s="261"/>
      <c r="E118" s="261"/>
      <c r="F118" s="261"/>
      <c r="G118" s="261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216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91" t="s">
        <v>433</v>
      </c>
      <c r="D119" s="186"/>
      <c r="E119" s="187">
        <v>1146.5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218</v>
      </c>
      <c r="AH119" s="147">
        <v>5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66">
        <v>31</v>
      </c>
      <c r="B120" s="167" t="s">
        <v>434</v>
      </c>
      <c r="C120" s="182" t="s">
        <v>435</v>
      </c>
      <c r="D120" s="168" t="s">
        <v>211</v>
      </c>
      <c r="E120" s="169">
        <v>644.5</v>
      </c>
      <c r="F120" s="170"/>
      <c r="G120" s="171">
        <f>ROUND(E120*F120,2)</f>
        <v>0</v>
      </c>
      <c r="H120" s="170"/>
      <c r="I120" s="171">
        <f>ROUND(E120*H120,2)</f>
        <v>0</v>
      </c>
      <c r="J120" s="170"/>
      <c r="K120" s="171">
        <f>ROUND(E120*J120,2)</f>
        <v>0</v>
      </c>
      <c r="L120" s="171">
        <v>21</v>
      </c>
      <c r="M120" s="171">
        <f>G120*(1+L120/100)</f>
        <v>0</v>
      </c>
      <c r="N120" s="169">
        <v>5.9999999999999995E-4</v>
      </c>
      <c r="O120" s="169">
        <f>ROUND(E120*N120,2)</f>
        <v>0.39</v>
      </c>
      <c r="P120" s="169">
        <v>0</v>
      </c>
      <c r="Q120" s="169">
        <f>ROUND(E120*P120,2)</f>
        <v>0</v>
      </c>
      <c r="R120" s="171" t="s">
        <v>212</v>
      </c>
      <c r="S120" s="171" t="s">
        <v>175</v>
      </c>
      <c r="T120" s="172" t="s">
        <v>175</v>
      </c>
      <c r="U120" s="157">
        <v>2E-3</v>
      </c>
      <c r="V120" s="157">
        <f>ROUND(E120*U120,2)</f>
        <v>1.29</v>
      </c>
      <c r="W120" s="157"/>
      <c r="X120" s="157" t="s">
        <v>213</v>
      </c>
      <c r="Y120" s="157" t="s">
        <v>178</v>
      </c>
      <c r="Z120" s="147"/>
      <c r="AA120" s="147"/>
      <c r="AB120" s="147"/>
      <c r="AC120" s="147"/>
      <c r="AD120" s="147"/>
      <c r="AE120" s="147"/>
      <c r="AF120" s="147"/>
      <c r="AG120" s="147" t="s">
        <v>214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260" t="s">
        <v>432</v>
      </c>
      <c r="D121" s="261"/>
      <c r="E121" s="261"/>
      <c r="F121" s="261"/>
      <c r="G121" s="261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216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91" t="s">
        <v>436</v>
      </c>
      <c r="D122" s="186"/>
      <c r="E122" s="187">
        <v>644.5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218</v>
      </c>
      <c r="AH122" s="147">
        <v>5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66">
        <v>32</v>
      </c>
      <c r="B123" s="167" t="s">
        <v>437</v>
      </c>
      <c r="C123" s="182" t="s">
        <v>438</v>
      </c>
      <c r="D123" s="168" t="s">
        <v>211</v>
      </c>
      <c r="E123" s="169">
        <v>1146.5</v>
      </c>
      <c r="F123" s="170"/>
      <c r="G123" s="171">
        <f>ROUND(E123*F123,2)</f>
        <v>0</v>
      </c>
      <c r="H123" s="170"/>
      <c r="I123" s="171">
        <f>ROUND(E123*H123,2)</f>
        <v>0</v>
      </c>
      <c r="J123" s="170"/>
      <c r="K123" s="171">
        <f>ROUND(E123*J123,2)</f>
        <v>0</v>
      </c>
      <c r="L123" s="171">
        <v>21</v>
      </c>
      <c r="M123" s="171">
        <f>G123*(1+L123/100)</f>
        <v>0</v>
      </c>
      <c r="N123" s="169">
        <v>0.12966</v>
      </c>
      <c r="O123" s="169">
        <f>ROUND(E123*N123,2)</f>
        <v>148.66</v>
      </c>
      <c r="P123" s="169">
        <v>0</v>
      </c>
      <c r="Q123" s="169">
        <f>ROUND(E123*P123,2)</f>
        <v>0</v>
      </c>
      <c r="R123" s="171" t="s">
        <v>212</v>
      </c>
      <c r="S123" s="171" t="s">
        <v>175</v>
      </c>
      <c r="T123" s="172" t="s">
        <v>175</v>
      </c>
      <c r="U123" s="157">
        <v>7.1999999999999995E-2</v>
      </c>
      <c r="V123" s="157">
        <f>ROUND(E123*U123,2)</f>
        <v>82.55</v>
      </c>
      <c r="W123" s="157"/>
      <c r="X123" s="157" t="s">
        <v>213</v>
      </c>
      <c r="Y123" s="157" t="s">
        <v>178</v>
      </c>
      <c r="Z123" s="147"/>
      <c r="AA123" s="147"/>
      <c r="AB123" s="147"/>
      <c r="AC123" s="147"/>
      <c r="AD123" s="147"/>
      <c r="AE123" s="147"/>
      <c r="AF123" s="147"/>
      <c r="AG123" s="147" t="s">
        <v>214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91" t="s">
        <v>439</v>
      </c>
      <c r="D124" s="186"/>
      <c r="E124" s="187">
        <v>1004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218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1" t="s">
        <v>403</v>
      </c>
      <c r="D125" s="186"/>
      <c r="E125" s="187">
        <v>142.5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218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66">
        <v>33</v>
      </c>
      <c r="B126" s="167" t="s">
        <v>440</v>
      </c>
      <c r="C126" s="182" t="s">
        <v>441</v>
      </c>
      <c r="D126" s="168" t="s">
        <v>211</v>
      </c>
      <c r="E126" s="169">
        <v>502</v>
      </c>
      <c r="F126" s="170"/>
      <c r="G126" s="171">
        <f>ROUND(E126*F126,2)</f>
        <v>0</v>
      </c>
      <c r="H126" s="170"/>
      <c r="I126" s="171">
        <f>ROUND(E126*H126,2)</f>
        <v>0</v>
      </c>
      <c r="J126" s="170"/>
      <c r="K126" s="171">
        <f>ROUND(E126*J126,2)</f>
        <v>0</v>
      </c>
      <c r="L126" s="171">
        <v>21</v>
      </c>
      <c r="M126" s="171">
        <f>G126*(1+L126/100)</f>
        <v>0</v>
      </c>
      <c r="N126" s="169">
        <v>0.12966</v>
      </c>
      <c r="O126" s="169">
        <f>ROUND(E126*N126,2)</f>
        <v>65.09</v>
      </c>
      <c r="P126" s="169">
        <v>0</v>
      </c>
      <c r="Q126" s="169">
        <f>ROUND(E126*P126,2)</f>
        <v>0</v>
      </c>
      <c r="R126" s="171" t="s">
        <v>212</v>
      </c>
      <c r="S126" s="171" t="s">
        <v>175</v>
      </c>
      <c r="T126" s="172" t="s">
        <v>175</v>
      </c>
      <c r="U126" s="157">
        <v>7.1999999999999995E-2</v>
      </c>
      <c r="V126" s="157">
        <f>ROUND(E126*U126,2)</f>
        <v>36.14</v>
      </c>
      <c r="W126" s="157"/>
      <c r="X126" s="157" t="s">
        <v>213</v>
      </c>
      <c r="Y126" s="157" t="s">
        <v>178</v>
      </c>
      <c r="Z126" s="147"/>
      <c r="AA126" s="147"/>
      <c r="AB126" s="147"/>
      <c r="AC126" s="147"/>
      <c r="AD126" s="147"/>
      <c r="AE126" s="147"/>
      <c r="AF126" s="147"/>
      <c r="AG126" s="147" t="s">
        <v>214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91" t="s">
        <v>402</v>
      </c>
      <c r="D127" s="186"/>
      <c r="E127" s="187">
        <v>502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218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66">
        <v>34</v>
      </c>
      <c r="B128" s="167" t="s">
        <v>442</v>
      </c>
      <c r="C128" s="182" t="s">
        <v>443</v>
      </c>
      <c r="D128" s="168" t="s">
        <v>211</v>
      </c>
      <c r="E128" s="169">
        <v>477</v>
      </c>
      <c r="F128" s="170"/>
      <c r="G128" s="171">
        <f>ROUND(E128*F128,2)</f>
        <v>0</v>
      </c>
      <c r="H128" s="170"/>
      <c r="I128" s="171">
        <f>ROUND(E128*H128,2)</f>
        <v>0</v>
      </c>
      <c r="J128" s="170"/>
      <c r="K128" s="171">
        <f>ROUND(E128*J128,2)</f>
        <v>0</v>
      </c>
      <c r="L128" s="171">
        <v>21</v>
      </c>
      <c r="M128" s="171">
        <f>G128*(1+L128/100)</f>
        <v>0</v>
      </c>
      <c r="N128" s="169">
        <v>0.11</v>
      </c>
      <c r="O128" s="169">
        <f>ROUND(E128*N128,2)</f>
        <v>52.47</v>
      </c>
      <c r="P128" s="169">
        <v>0</v>
      </c>
      <c r="Q128" s="169">
        <f>ROUND(E128*P128,2)</f>
        <v>0</v>
      </c>
      <c r="R128" s="171" t="s">
        <v>212</v>
      </c>
      <c r="S128" s="171" t="s">
        <v>175</v>
      </c>
      <c r="T128" s="172" t="s">
        <v>175</v>
      </c>
      <c r="U128" s="157">
        <v>1.1930000000000001</v>
      </c>
      <c r="V128" s="157">
        <f>ROUND(E128*U128,2)</f>
        <v>569.05999999999995</v>
      </c>
      <c r="W128" s="157"/>
      <c r="X128" s="157" t="s">
        <v>213</v>
      </c>
      <c r="Y128" s="157" t="s">
        <v>178</v>
      </c>
      <c r="Z128" s="147"/>
      <c r="AA128" s="147"/>
      <c r="AB128" s="147"/>
      <c r="AC128" s="147"/>
      <c r="AD128" s="147"/>
      <c r="AE128" s="147"/>
      <c r="AF128" s="147"/>
      <c r="AG128" s="147" t="s">
        <v>214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260" t="s">
        <v>444</v>
      </c>
      <c r="D129" s="261"/>
      <c r="E129" s="261"/>
      <c r="F129" s="261"/>
      <c r="G129" s="261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216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90" t="str">
        <f>C129</f>
        <v>s provedením lože do 50 mm, s vyplněním spár, s dvojím beraněním a se smetením přebytečného materiálu na krajnici</v>
      </c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91" t="s">
        <v>405</v>
      </c>
      <c r="D130" s="186"/>
      <c r="E130" s="187">
        <v>477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218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66">
        <v>35</v>
      </c>
      <c r="B131" s="167" t="s">
        <v>445</v>
      </c>
      <c r="C131" s="182" t="s">
        <v>446</v>
      </c>
      <c r="D131" s="168" t="s">
        <v>211</v>
      </c>
      <c r="E131" s="169">
        <v>84.5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21</v>
      </c>
      <c r="M131" s="171">
        <f>G131*(1+L131/100)</f>
        <v>0</v>
      </c>
      <c r="N131" s="169">
        <v>0.31387999999999999</v>
      </c>
      <c r="O131" s="169">
        <f>ROUND(E131*N131,2)</f>
        <v>26.52</v>
      </c>
      <c r="P131" s="169">
        <v>0</v>
      </c>
      <c r="Q131" s="169">
        <f>ROUND(E131*P131,2)</f>
        <v>0</v>
      </c>
      <c r="R131" s="171" t="s">
        <v>212</v>
      </c>
      <c r="S131" s="171" t="s">
        <v>175</v>
      </c>
      <c r="T131" s="172" t="s">
        <v>175</v>
      </c>
      <c r="U131" s="157">
        <v>1.208</v>
      </c>
      <c r="V131" s="157">
        <f>ROUND(E131*U131,2)</f>
        <v>102.08</v>
      </c>
      <c r="W131" s="157"/>
      <c r="X131" s="157" t="s">
        <v>213</v>
      </c>
      <c r="Y131" s="157" t="s">
        <v>178</v>
      </c>
      <c r="Z131" s="147"/>
      <c r="AA131" s="147"/>
      <c r="AB131" s="147"/>
      <c r="AC131" s="147"/>
      <c r="AD131" s="147"/>
      <c r="AE131" s="147"/>
      <c r="AF131" s="147"/>
      <c r="AG131" s="147" t="s">
        <v>214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260" t="s">
        <v>444</v>
      </c>
      <c r="D132" s="261"/>
      <c r="E132" s="261"/>
      <c r="F132" s="261"/>
      <c r="G132" s="261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216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90" t="str">
        <f>C132</f>
        <v>s provedením lože do 50 mm, s vyplněním spár, s dvojím beraněním a se smetením přebytečného materiálu na krajnici</v>
      </c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91" t="s">
        <v>408</v>
      </c>
      <c r="D133" s="186"/>
      <c r="E133" s="187">
        <v>84.5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218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66">
        <v>36</v>
      </c>
      <c r="B134" s="167" t="s">
        <v>256</v>
      </c>
      <c r="C134" s="182" t="s">
        <v>257</v>
      </c>
      <c r="D134" s="168" t="s">
        <v>211</v>
      </c>
      <c r="E134" s="169">
        <v>546.25</v>
      </c>
      <c r="F134" s="170"/>
      <c r="G134" s="171">
        <f>ROUND(E134*F134,2)</f>
        <v>0</v>
      </c>
      <c r="H134" s="170"/>
      <c r="I134" s="171">
        <f>ROUND(E134*H134,2)</f>
        <v>0</v>
      </c>
      <c r="J134" s="170"/>
      <c r="K134" s="171">
        <f>ROUND(E134*J134,2)</f>
        <v>0</v>
      </c>
      <c r="L134" s="171">
        <v>21</v>
      </c>
      <c r="M134" s="171">
        <f>G134*(1+L134/100)</f>
        <v>0</v>
      </c>
      <c r="N134" s="169">
        <v>5.5449999999999999E-2</v>
      </c>
      <c r="O134" s="169">
        <f>ROUND(E134*N134,2)</f>
        <v>30.29</v>
      </c>
      <c r="P134" s="169">
        <v>0</v>
      </c>
      <c r="Q134" s="169">
        <f>ROUND(E134*P134,2)</f>
        <v>0</v>
      </c>
      <c r="R134" s="171" t="s">
        <v>212</v>
      </c>
      <c r="S134" s="171" t="s">
        <v>175</v>
      </c>
      <c r="T134" s="172" t="s">
        <v>175</v>
      </c>
      <c r="U134" s="157">
        <v>0.442</v>
      </c>
      <c r="V134" s="157">
        <f>ROUND(E134*U134,2)</f>
        <v>241.44</v>
      </c>
      <c r="W134" s="157"/>
      <c r="X134" s="157" t="s">
        <v>213</v>
      </c>
      <c r="Y134" s="157" t="s">
        <v>178</v>
      </c>
      <c r="Z134" s="147"/>
      <c r="AA134" s="147"/>
      <c r="AB134" s="147"/>
      <c r="AC134" s="147"/>
      <c r="AD134" s="147"/>
      <c r="AE134" s="147"/>
      <c r="AF134" s="147"/>
      <c r="AG134" s="147" t="s">
        <v>214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2" x14ac:dyDescent="0.2">
      <c r="A135" s="154"/>
      <c r="B135" s="155"/>
      <c r="C135" s="260" t="s">
        <v>258</v>
      </c>
      <c r="D135" s="261"/>
      <c r="E135" s="261"/>
      <c r="F135" s="261"/>
      <c r="G135" s="261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216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90" t="str">
        <f>C135</f>
        <v>s provedením lože z kameniva drceného, s vyplněním spár, s dvojitým hutněním a se smetením přebytečného materiálu na krajnici. S dodáním hmot pro lože a výplň spár.</v>
      </c>
      <c r="BB135" s="147"/>
      <c r="BC135" s="147"/>
      <c r="BD135" s="147"/>
      <c r="BE135" s="147"/>
      <c r="BF135" s="147"/>
      <c r="BG135" s="147"/>
      <c r="BH135" s="147"/>
    </row>
    <row r="136" spans="1:60" ht="22.5" outlineLevel="2" x14ac:dyDescent="0.2">
      <c r="A136" s="154"/>
      <c r="B136" s="155"/>
      <c r="C136" s="191" t="s">
        <v>447</v>
      </c>
      <c r="D136" s="186"/>
      <c r="E136" s="187">
        <v>489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218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1" t="s">
        <v>448</v>
      </c>
      <c r="D137" s="186"/>
      <c r="E137" s="187">
        <v>15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218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91" t="s">
        <v>449</v>
      </c>
      <c r="D138" s="186"/>
      <c r="E138" s="187">
        <v>42.25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218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6">
        <v>37</v>
      </c>
      <c r="B139" s="167" t="s">
        <v>260</v>
      </c>
      <c r="C139" s="182" t="s">
        <v>261</v>
      </c>
      <c r="D139" s="168" t="s">
        <v>211</v>
      </c>
      <c r="E139" s="169">
        <v>287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1">
        <f>G139*(1+L139/100)</f>
        <v>0</v>
      </c>
      <c r="N139" s="169">
        <v>7.3899999999999993E-2</v>
      </c>
      <c r="O139" s="169">
        <f>ROUND(E139*N139,2)</f>
        <v>21.21</v>
      </c>
      <c r="P139" s="169">
        <v>0</v>
      </c>
      <c r="Q139" s="169">
        <f>ROUND(E139*P139,2)</f>
        <v>0</v>
      </c>
      <c r="R139" s="171" t="s">
        <v>212</v>
      </c>
      <c r="S139" s="171" t="s">
        <v>175</v>
      </c>
      <c r="T139" s="172" t="s">
        <v>175</v>
      </c>
      <c r="U139" s="157">
        <v>0.47799999999999998</v>
      </c>
      <c r="V139" s="157">
        <f>ROUND(E139*U139,2)</f>
        <v>137.19</v>
      </c>
      <c r="W139" s="157"/>
      <c r="X139" s="157" t="s">
        <v>213</v>
      </c>
      <c r="Y139" s="157" t="s">
        <v>178</v>
      </c>
      <c r="Z139" s="147"/>
      <c r="AA139" s="147"/>
      <c r="AB139" s="147"/>
      <c r="AC139" s="147"/>
      <c r="AD139" s="147"/>
      <c r="AE139" s="147"/>
      <c r="AF139" s="147"/>
      <c r="AG139" s="147" t="s">
        <v>214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2" x14ac:dyDescent="0.2">
      <c r="A140" s="154"/>
      <c r="B140" s="155"/>
      <c r="C140" s="260" t="s">
        <v>258</v>
      </c>
      <c r="D140" s="261"/>
      <c r="E140" s="261"/>
      <c r="F140" s="261"/>
      <c r="G140" s="261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216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90" t="str">
        <f>C140</f>
        <v>s provedením lože z kameniva drceného, s vyplněním spár, s dvojitým hutněním a se smetením přebytečného materiálu na krajnici. S dodáním hmot pro lože a výplň spár.</v>
      </c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91" t="s">
        <v>450</v>
      </c>
      <c r="D141" s="186"/>
      <c r="E141" s="187">
        <v>34.5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218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91" t="s">
        <v>451</v>
      </c>
      <c r="D142" s="186"/>
      <c r="E142" s="187">
        <v>184.05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218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91" t="s">
        <v>452</v>
      </c>
      <c r="D143" s="186"/>
      <c r="E143" s="187">
        <v>6.45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218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1" t="s">
        <v>453</v>
      </c>
      <c r="D144" s="186"/>
      <c r="E144" s="187">
        <v>62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218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66">
        <v>38</v>
      </c>
      <c r="B145" s="167" t="s">
        <v>454</v>
      </c>
      <c r="C145" s="182" t="s">
        <v>455</v>
      </c>
      <c r="D145" s="168" t="s">
        <v>211</v>
      </c>
      <c r="E145" s="169">
        <v>9.1999999999999993</v>
      </c>
      <c r="F145" s="170"/>
      <c r="G145" s="171">
        <f>ROUND(E145*F145,2)</f>
        <v>0</v>
      </c>
      <c r="H145" s="170"/>
      <c r="I145" s="171">
        <f>ROUND(E145*H145,2)</f>
        <v>0</v>
      </c>
      <c r="J145" s="170"/>
      <c r="K145" s="171">
        <f>ROUND(E145*J145,2)</f>
        <v>0</v>
      </c>
      <c r="L145" s="171">
        <v>21</v>
      </c>
      <c r="M145" s="171">
        <f>G145*(1+L145/100)</f>
        <v>0</v>
      </c>
      <c r="N145" s="169">
        <v>7.3899999999999993E-2</v>
      </c>
      <c r="O145" s="169">
        <f>ROUND(E145*N145,2)</f>
        <v>0.68</v>
      </c>
      <c r="P145" s="169">
        <v>0</v>
      </c>
      <c r="Q145" s="169">
        <f>ROUND(E145*P145,2)</f>
        <v>0</v>
      </c>
      <c r="R145" s="171" t="s">
        <v>212</v>
      </c>
      <c r="S145" s="171" t="s">
        <v>175</v>
      </c>
      <c r="T145" s="172" t="s">
        <v>175</v>
      </c>
      <c r="U145" s="157">
        <v>0.55800000000000005</v>
      </c>
      <c r="V145" s="157">
        <f>ROUND(E145*U145,2)</f>
        <v>5.13</v>
      </c>
      <c r="W145" s="157"/>
      <c r="X145" s="157" t="s">
        <v>213</v>
      </c>
      <c r="Y145" s="157" t="s">
        <v>178</v>
      </c>
      <c r="Z145" s="147"/>
      <c r="AA145" s="147"/>
      <c r="AB145" s="147"/>
      <c r="AC145" s="147"/>
      <c r="AD145" s="147"/>
      <c r="AE145" s="147"/>
      <c r="AF145" s="147"/>
      <c r="AG145" s="147" t="s">
        <v>214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91" t="s">
        <v>456</v>
      </c>
      <c r="D146" s="186"/>
      <c r="E146" s="187">
        <v>9.1999999999999993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218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66">
        <v>39</v>
      </c>
      <c r="B147" s="167" t="s">
        <v>276</v>
      </c>
      <c r="C147" s="182" t="s">
        <v>277</v>
      </c>
      <c r="D147" s="168" t="s">
        <v>272</v>
      </c>
      <c r="E147" s="169">
        <v>198.99809999999999</v>
      </c>
      <c r="F147" s="170"/>
      <c r="G147" s="171">
        <f>ROUND(E147*F147,2)</f>
        <v>0</v>
      </c>
      <c r="H147" s="170"/>
      <c r="I147" s="171">
        <f>ROUND(E147*H147,2)</f>
        <v>0</v>
      </c>
      <c r="J147" s="170"/>
      <c r="K147" s="171">
        <f>ROUND(E147*J147,2)</f>
        <v>0</v>
      </c>
      <c r="L147" s="171">
        <v>21</v>
      </c>
      <c r="M147" s="171">
        <f>G147*(1+L147/100)</f>
        <v>0</v>
      </c>
      <c r="N147" s="169">
        <v>1</v>
      </c>
      <c r="O147" s="169">
        <f>ROUND(E147*N147,2)</f>
        <v>199</v>
      </c>
      <c r="P147" s="169">
        <v>0</v>
      </c>
      <c r="Q147" s="169">
        <f>ROUND(E147*P147,2)</f>
        <v>0</v>
      </c>
      <c r="R147" s="171"/>
      <c r="S147" s="171" t="s">
        <v>189</v>
      </c>
      <c r="T147" s="172" t="s">
        <v>176</v>
      </c>
      <c r="U147" s="157">
        <v>0</v>
      </c>
      <c r="V147" s="157">
        <f>ROUND(E147*U147,2)</f>
        <v>0</v>
      </c>
      <c r="W147" s="157"/>
      <c r="X147" s="157" t="s">
        <v>273</v>
      </c>
      <c r="Y147" s="157" t="s">
        <v>178</v>
      </c>
      <c r="Z147" s="147"/>
      <c r="AA147" s="147"/>
      <c r="AB147" s="147"/>
      <c r="AC147" s="147"/>
      <c r="AD147" s="147"/>
      <c r="AE147" s="147"/>
      <c r="AF147" s="147"/>
      <c r="AG147" s="147" t="s">
        <v>274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91" t="s">
        <v>457</v>
      </c>
      <c r="D148" s="186"/>
      <c r="E148" s="187">
        <v>198.99809999999999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218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66">
        <v>40</v>
      </c>
      <c r="B149" s="167" t="s">
        <v>282</v>
      </c>
      <c r="C149" s="182" t="s">
        <v>283</v>
      </c>
      <c r="D149" s="168" t="s">
        <v>211</v>
      </c>
      <c r="E149" s="169">
        <v>193.2525</v>
      </c>
      <c r="F149" s="170"/>
      <c r="G149" s="171">
        <f>ROUND(E149*F149,2)</f>
        <v>0</v>
      </c>
      <c r="H149" s="170"/>
      <c r="I149" s="171">
        <f>ROUND(E149*H149,2)</f>
        <v>0</v>
      </c>
      <c r="J149" s="170"/>
      <c r="K149" s="171">
        <f>ROUND(E149*J149,2)</f>
        <v>0</v>
      </c>
      <c r="L149" s="171">
        <v>21</v>
      </c>
      <c r="M149" s="171">
        <f>G149*(1+L149/100)</f>
        <v>0</v>
      </c>
      <c r="N149" s="169">
        <v>0.17599999999999999</v>
      </c>
      <c r="O149" s="169">
        <f>ROUND(E149*N149,2)</f>
        <v>34.01</v>
      </c>
      <c r="P149" s="169">
        <v>0</v>
      </c>
      <c r="Q149" s="169">
        <f>ROUND(E149*P149,2)</f>
        <v>0</v>
      </c>
      <c r="R149" s="171" t="s">
        <v>284</v>
      </c>
      <c r="S149" s="171" t="s">
        <v>175</v>
      </c>
      <c r="T149" s="172" t="s">
        <v>175</v>
      </c>
      <c r="U149" s="157">
        <v>0</v>
      </c>
      <c r="V149" s="157">
        <f>ROUND(E149*U149,2)</f>
        <v>0</v>
      </c>
      <c r="W149" s="157"/>
      <c r="X149" s="157" t="s">
        <v>273</v>
      </c>
      <c r="Y149" s="157" t="s">
        <v>178</v>
      </c>
      <c r="Z149" s="147"/>
      <c r="AA149" s="147"/>
      <c r="AB149" s="147"/>
      <c r="AC149" s="147"/>
      <c r="AD149" s="147"/>
      <c r="AE149" s="147"/>
      <c r="AF149" s="147"/>
      <c r="AG149" s="147" t="s">
        <v>274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91" t="s">
        <v>451</v>
      </c>
      <c r="D150" s="186"/>
      <c r="E150" s="187">
        <v>184.05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218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92" t="s">
        <v>281</v>
      </c>
      <c r="D151" s="188"/>
      <c r="E151" s="189">
        <v>9.2025000000000006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218</v>
      </c>
      <c r="AH151" s="147">
        <v>4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66">
        <v>41</v>
      </c>
      <c r="B152" s="167" t="s">
        <v>458</v>
      </c>
      <c r="C152" s="182" t="s">
        <v>459</v>
      </c>
      <c r="D152" s="168" t="s">
        <v>211</v>
      </c>
      <c r="E152" s="169">
        <v>71.872500000000002</v>
      </c>
      <c r="F152" s="170"/>
      <c r="G152" s="171">
        <f>ROUND(E152*F152,2)</f>
        <v>0</v>
      </c>
      <c r="H152" s="170"/>
      <c r="I152" s="171">
        <f>ROUND(E152*H152,2)</f>
        <v>0</v>
      </c>
      <c r="J152" s="170"/>
      <c r="K152" s="171">
        <f>ROUND(E152*J152,2)</f>
        <v>0</v>
      </c>
      <c r="L152" s="171">
        <v>21</v>
      </c>
      <c r="M152" s="171">
        <f>G152*(1+L152/100)</f>
        <v>0</v>
      </c>
      <c r="N152" s="169">
        <v>0.17599999999999999</v>
      </c>
      <c r="O152" s="169">
        <f>ROUND(E152*N152,2)</f>
        <v>12.65</v>
      </c>
      <c r="P152" s="169">
        <v>0</v>
      </c>
      <c r="Q152" s="169">
        <f>ROUND(E152*P152,2)</f>
        <v>0</v>
      </c>
      <c r="R152" s="171" t="s">
        <v>284</v>
      </c>
      <c r="S152" s="171" t="s">
        <v>175</v>
      </c>
      <c r="T152" s="172" t="s">
        <v>175</v>
      </c>
      <c r="U152" s="157">
        <v>0</v>
      </c>
      <c r="V152" s="157">
        <f>ROUND(E152*U152,2)</f>
        <v>0</v>
      </c>
      <c r="W152" s="157"/>
      <c r="X152" s="157" t="s">
        <v>273</v>
      </c>
      <c r="Y152" s="157" t="s">
        <v>178</v>
      </c>
      <c r="Z152" s="147"/>
      <c r="AA152" s="147"/>
      <c r="AB152" s="147"/>
      <c r="AC152" s="147"/>
      <c r="AD152" s="147"/>
      <c r="AE152" s="147"/>
      <c r="AF152" s="147"/>
      <c r="AG152" s="147" t="s">
        <v>274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91" t="s">
        <v>452</v>
      </c>
      <c r="D153" s="186"/>
      <c r="E153" s="187">
        <v>6.45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218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1" t="s">
        <v>453</v>
      </c>
      <c r="D154" s="186"/>
      <c r="E154" s="187">
        <v>62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218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2" t="s">
        <v>281</v>
      </c>
      <c r="D155" s="188"/>
      <c r="E155" s="189">
        <v>3.4224999999999999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218</v>
      </c>
      <c r="AH155" s="147">
        <v>4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66">
        <v>42</v>
      </c>
      <c r="B156" s="167" t="s">
        <v>286</v>
      </c>
      <c r="C156" s="182" t="s">
        <v>287</v>
      </c>
      <c r="D156" s="168" t="s">
        <v>211</v>
      </c>
      <c r="E156" s="169">
        <v>513.45000000000005</v>
      </c>
      <c r="F156" s="170"/>
      <c r="G156" s="171">
        <f>ROUND(E156*F156,2)</f>
        <v>0</v>
      </c>
      <c r="H156" s="170"/>
      <c r="I156" s="171">
        <f>ROUND(E156*H156,2)</f>
        <v>0</v>
      </c>
      <c r="J156" s="170"/>
      <c r="K156" s="171">
        <f>ROUND(E156*J156,2)</f>
        <v>0</v>
      </c>
      <c r="L156" s="171">
        <v>21</v>
      </c>
      <c r="M156" s="171">
        <f>G156*(1+L156/100)</f>
        <v>0</v>
      </c>
      <c r="N156" s="169">
        <v>0.13100000000000001</v>
      </c>
      <c r="O156" s="169">
        <f>ROUND(E156*N156,2)</f>
        <v>67.260000000000005</v>
      </c>
      <c r="P156" s="169">
        <v>0</v>
      </c>
      <c r="Q156" s="169">
        <f>ROUND(E156*P156,2)</f>
        <v>0</v>
      </c>
      <c r="R156" s="171" t="s">
        <v>284</v>
      </c>
      <c r="S156" s="171" t="s">
        <v>175</v>
      </c>
      <c r="T156" s="172" t="s">
        <v>175</v>
      </c>
      <c r="U156" s="157">
        <v>0</v>
      </c>
      <c r="V156" s="157">
        <f>ROUND(E156*U156,2)</f>
        <v>0</v>
      </c>
      <c r="W156" s="157"/>
      <c r="X156" s="157" t="s">
        <v>273</v>
      </c>
      <c r="Y156" s="157" t="s">
        <v>178</v>
      </c>
      <c r="Z156" s="147"/>
      <c r="AA156" s="147"/>
      <c r="AB156" s="147"/>
      <c r="AC156" s="147"/>
      <c r="AD156" s="147"/>
      <c r="AE156" s="147"/>
      <c r="AF156" s="147"/>
      <c r="AG156" s="147" t="s">
        <v>274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2" x14ac:dyDescent="0.2">
      <c r="A157" s="154"/>
      <c r="B157" s="155"/>
      <c r="C157" s="191" t="s">
        <v>447</v>
      </c>
      <c r="D157" s="186"/>
      <c r="E157" s="187">
        <v>489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218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2" t="s">
        <v>281</v>
      </c>
      <c r="D158" s="188"/>
      <c r="E158" s="189">
        <v>24.45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218</v>
      </c>
      <c r="AH158" s="147">
        <v>4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66">
        <v>43</v>
      </c>
      <c r="B159" s="167" t="s">
        <v>460</v>
      </c>
      <c r="C159" s="182" t="s">
        <v>461</v>
      </c>
      <c r="D159" s="168" t="s">
        <v>211</v>
      </c>
      <c r="E159" s="169">
        <v>15.75</v>
      </c>
      <c r="F159" s="170"/>
      <c r="G159" s="171">
        <f>ROUND(E159*F159,2)</f>
        <v>0</v>
      </c>
      <c r="H159" s="170"/>
      <c r="I159" s="171">
        <f>ROUND(E159*H159,2)</f>
        <v>0</v>
      </c>
      <c r="J159" s="170"/>
      <c r="K159" s="171">
        <f>ROUND(E159*J159,2)</f>
        <v>0</v>
      </c>
      <c r="L159" s="171">
        <v>21</v>
      </c>
      <c r="M159" s="171">
        <f>G159*(1+L159/100)</f>
        <v>0</v>
      </c>
      <c r="N159" s="169">
        <v>0.13100000000000001</v>
      </c>
      <c r="O159" s="169">
        <f>ROUND(E159*N159,2)</f>
        <v>2.06</v>
      </c>
      <c r="P159" s="169">
        <v>0</v>
      </c>
      <c r="Q159" s="169">
        <f>ROUND(E159*P159,2)</f>
        <v>0</v>
      </c>
      <c r="R159" s="171" t="s">
        <v>284</v>
      </c>
      <c r="S159" s="171" t="s">
        <v>175</v>
      </c>
      <c r="T159" s="172" t="s">
        <v>175</v>
      </c>
      <c r="U159" s="157">
        <v>0</v>
      </c>
      <c r="V159" s="157">
        <f>ROUND(E159*U159,2)</f>
        <v>0</v>
      </c>
      <c r="W159" s="157"/>
      <c r="X159" s="157" t="s">
        <v>273</v>
      </c>
      <c r="Y159" s="157" t="s">
        <v>178</v>
      </c>
      <c r="Z159" s="147"/>
      <c r="AA159" s="147"/>
      <c r="AB159" s="147"/>
      <c r="AC159" s="147"/>
      <c r="AD159" s="147"/>
      <c r="AE159" s="147"/>
      <c r="AF159" s="147"/>
      <c r="AG159" s="147" t="s">
        <v>274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91" t="s">
        <v>448</v>
      </c>
      <c r="D160" s="186"/>
      <c r="E160" s="187">
        <v>15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218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2" t="s">
        <v>281</v>
      </c>
      <c r="D161" s="188"/>
      <c r="E161" s="189">
        <v>0.75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218</v>
      </c>
      <c r="AH161" s="147">
        <v>4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66">
        <v>44</v>
      </c>
      <c r="B162" s="167" t="s">
        <v>462</v>
      </c>
      <c r="C162" s="182" t="s">
        <v>463</v>
      </c>
      <c r="D162" s="168" t="s">
        <v>211</v>
      </c>
      <c r="E162" s="169">
        <v>36.225000000000001</v>
      </c>
      <c r="F162" s="170"/>
      <c r="G162" s="171">
        <f>ROUND(E162*F162,2)</f>
        <v>0</v>
      </c>
      <c r="H162" s="170"/>
      <c r="I162" s="171">
        <f>ROUND(E162*H162,2)</f>
        <v>0</v>
      </c>
      <c r="J162" s="170"/>
      <c r="K162" s="171">
        <f>ROUND(E162*J162,2)</f>
        <v>0</v>
      </c>
      <c r="L162" s="171">
        <v>21</v>
      </c>
      <c r="M162" s="171">
        <f>G162*(1+L162/100)</f>
        <v>0</v>
      </c>
      <c r="N162" s="169">
        <v>0.17599999999999999</v>
      </c>
      <c r="O162" s="169">
        <f>ROUND(E162*N162,2)</f>
        <v>6.38</v>
      </c>
      <c r="P162" s="169">
        <v>0</v>
      </c>
      <c r="Q162" s="169">
        <f>ROUND(E162*P162,2)</f>
        <v>0</v>
      </c>
      <c r="R162" s="171"/>
      <c r="S162" s="171" t="s">
        <v>189</v>
      </c>
      <c r="T162" s="172" t="s">
        <v>176</v>
      </c>
      <c r="U162" s="157">
        <v>0</v>
      </c>
      <c r="V162" s="157">
        <f>ROUND(E162*U162,2)</f>
        <v>0</v>
      </c>
      <c r="W162" s="157"/>
      <c r="X162" s="157" t="s">
        <v>273</v>
      </c>
      <c r="Y162" s="157" t="s">
        <v>178</v>
      </c>
      <c r="Z162" s="147"/>
      <c r="AA162" s="147"/>
      <c r="AB162" s="147"/>
      <c r="AC162" s="147"/>
      <c r="AD162" s="147"/>
      <c r="AE162" s="147"/>
      <c r="AF162" s="147"/>
      <c r="AG162" s="147" t="s">
        <v>274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91" t="s">
        <v>450</v>
      </c>
      <c r="D163" s="186"/>
      <c r="E163" s="187">
        <v>34.5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218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2" t="s">
        <v>281</v>
      </c>
      <c r="D164" s="188"/>
      <c r="E164" s="189">
        <v>1.7250000000000001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218</v>
      </c>
      <c r="AH164" s="147">
        <v>4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66">
        <v>45</v>
      </c>
      <c r="B165" s="167" t="s">
        <v>464</v>
      </c>
      <c r="C165" s="182" t="s">
        <v>465</v>
      </c>
      <c r="D165" s="168" t="s">
        <v>211</v>
      </c>
      <c r="E165" s="169">
        <v>44.362499999999997</v>
      </c>
      <c r="F165" s="170"/>
      <c r="G165" s="171">
        <f>ROUND(E165*F165,2)</f>
        <v>0</v>
      </c>
      <c r="H165" s="170"/>
      <c r="I165" s="171">
        <f>ROUND(E165*H165,2)</f>
        <v>0</v>
      </c>
      <c r="J165" s="170"/>
      <c r="K165" s="171">
        <f>ROUND(E165*J165,2)</f>
        <v>0</v>
      </c>
      <c r="L165" s="171">
        <v>21</v>
      </c>
      <c r="M165" s="171">
        <f>G165*(1+L165/100)</f>
        <v>0</v>
      </c>
      <c r="N165" s="169">
        <v>0.13100000000000001</v>
      </c>
      <c r="O165" s="169">
        <f>ROUND(E165*N165,2)</f>
        <v>5.81</v>
      </c>
      <c r="P165" s="169">
        <v>0</v>
      </c>
      <c r="Q165" s="169">
        <f>ROUND(E165*P165,2)</f>
        <v>0</v>
      </c>
      <c r="R165" s="171"/>
      <c r="S165" s="171" t="s">
        <v>189</v>
      </c>
      <c r="T165" s="172" t="s">
        <v>176</v>
      </c>
      <c r="U165" s="157">
        <v>0</v>
      </c>
      <c r="V165" s="157">
        <f>ROUND(E165*U165,2)</f>
        <v>0</v>
      </c>
      <c r="W165" s="157"/>
      <c r="X165" s="157" t="s">
        <v>273</v>
      </c>
      <c r="Y165" s="157" t="s">
        <v>178</v>
      </c>
      <c r="Z165" s="147"/>
      <c r="AA165" s="147"/>
      <c r="AB165" s="147"/>
      <c r="AC165" s="147"/>
      <c r="AD165" s="147"/>
      <c r="AE165" s="147"/>
      <c r="AF165" s="147"/>
      <c r="AG165" s="147" t="s">
        <v>274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91" t="s">
        <v>449</v>
      </c>
      <c r="D166" s="186"/>
      <c r="E166" s="187">
        <v>42.25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218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2" t="s">
        <v>281</v>
      </c>
      <c r="D167" s="188"/>
      <c r="E167" s="189">
        <v>2.1124999999999998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218</v>
      </c>
      <c r="AH167" s="147">
        <v>4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1" x14ac:dyDescent="0.2">
      <c r="A168" s="166">
        <v>46</v>
      </c>
      <c r="B168" s="167" t="s">
        <v>466</v>
      </c>
      <c r="C168" s="182" t="s">
        <v>467</v>
      </c>
      <c r="D168" s="168" t="s">
        <v>211</v>
      </c>
      <c r="E168" s="169">
        <v>9.66</v>
      </c>
      <c r="F168" s="170"/>
      <c r="G168" s="171">
        <f>ROUND(E168*F168,2)</f>
        <v>0</v>
      </c>
      <c r="H168" s="170"/>
      <c r="I168" s="171">
        <f>ROUND(E168*H168,2)</f>
        <v>0</v>
      </c>
      <c r="J168" s="170"/>
      <c r="K168" s="171">
        <f>ROUND(E168*J168,2)</f>
        <v>0</v>
      </c>
      <c r="L168" s="171">
        <v>21</v>
      </c>
      <c r="M168" s="171">
        <f>G168*(1+L168/100)</f>
        <v>0</v>
      </c>
      <c r="N168" s="169">
        <v>0.17399999999999999</v>
      </c>
      <c r="O168" s="169">
        <f>ROUND(E168*N168,2)</f>
        <v>1.68</v>
      </c>
      <c r="P168" s="169">
        <v>0</v>
      </c>
      <c r="Q168" s="169">
        <f>ROUND(E168*P168,2)</f>
        <v>0</v>
      </c>
      <c r="R168" s="171" t="s">
        <v>284</v>
      </c>
      <c r="S168" s="171" t="s">
        <v>175</v>
      </c>
      <c r="T168" s="172" t="s">
        <v>175</v>
      </c>
      <c r="U168" s="157">
        <v>0</v>
      </c>
      <c r="V168" s="157">
        <f>ROUND(E168*U168,2)</f>
        <v>0</v>
      </c>
      <c r="W168" s="157"/>
      <c r="X168" s="157" t="s">
        <v>273</v>
      </c>
      <c r="Y168" s="157" t="s">
        <v>178</v>
      </c>
      <c r="Z168" s="147"/>
      <c r="AA168" s="147"/>
      <c r="AB168" s="147"/>
      <c r="AC168" s="147"/>
      <c r="AD168" s="147"/>
      <c r="AE168" s="147"/>
      <c r="AF168" s="147"/>
      <c r="AG168" s="147" t="s">
        <v>274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191" t="s">
        <v>456</v>
      </c>
      <c r="D169" s="186"/>
      <c r="E169" s="187">
        <v>9.1999999999999993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218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2" t="s">
        <v>281</v>
      </c>
      <c r="D170" s="188"/>
      <c r="E170" s="189">
        <v>0.46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218</v>
      </c>
      <c r="AH170" s="147">
        <v>4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x14ac:dyDescent="0.2">
      <c r="A171" s="159" t="s">
        <v>170</v>
      </c>
      <c r="B171" s="160" t="s">
        <v>120</v>
      </c>
      <c r="C171" s="180" t="s">
        <v>121</v>
      </c>
      <c r="D171" s="161"/>
      <c r="E171" s="162"/>
      <c r="F171" s="163"/>
      <c r="G171" s="163">
        <f>SUMIF(AG172:AG176,"&lt;&gt;NOR",G172:G176)</f>
        <v>0</v>
      </c>
      <c r="H171" s="163"/>
      <c r="I171" s="163">
        <f>SUM(I172:I176)</f>
        <v>0</v>
      </c>
      <c r="J171" s="163"/>
      <c r="K171" s="163">
        <f>SUM(K172:K176)</f>
        <v>0</v>
      </c>
      <c r="L171" s="163"/>
      <c r="M171" s="163">
        <f>SUM(M172:M176)</f>
        <v>0</v>
      </c>
      <c r="N171" s="162"/>
      <c r="O171" s="162">
        <f>SUM(O172:O176)</f>
        <v>47.48</v>
      </c>
      <c r="P171" s="162"/>
      <c r="Q171" s="162">
        <f>SUM(Q172:Q176)</f>
        <v>0</v>
      </c>
      <c r="R171" s="163"/>
      <c r="S171" s="163"/>
      <c r="T171" s="164"/>
      <c r="U171" s="158"/>
      <c r="V171" s="158">
        <f>SUM(V172:V176)</f>
        <v>0</v>
      </c>
      <c r="W171" s="158"/>
      <c r="X171" s="158"/>
      <c r="Y171" s="158"/>
      <c r="AG171" t="s">
        <v>171</v>
      </c>
    </row>
    <row r="172" spans="1:60" ht="33.75" outlineLevel="1" x14ac:dyDescent="0.2">
      <c r="A172" s="166">
        <v>47</v>
      </c>
      <c r="B172" s="167" t="s">
        <v>288</v>
      </c>
      <c r="C172" s="182" t="s">
        <v>289</v>
      </c>
      <c r="D172" s="168" t="s">
        <v>227</v>
      </c>
      <c r="E172" s="169">
        <v>47</v>
      </c>
      <c r="F172" s="170"/>
      <c r="G172" s="171">
        <f>ROUND(E172*F172,2)</f>
        <v>0</v>
      </c>
      <c r="H172" s="170"/>
      <c r="I172" s="171">
        <f>ROUND(E172*H172,2)</f>
        <v>0</v>
      </c>
      <c r="J172" s="170"/>
      <c r="K172" s="171">
        <f>ROUND(E172*J172,2)</f>
        <v>0</v>
      </c>
      <c r="L172" s="171">
        <v>21</v>
      </c>
      <c r="M172" s="171">
        <f>G172*(1+L172/100)</f>
        <v>0</v>
      </c>
      <c r="N172" s="169">
        <v>0.90902000000000005</v>
      </c>
      <c r="O172" s="169">
        <f>ROUND(E172*N172,2)</f>
        <v>42.72</v>
      </c>
      <c r="P172" s="169">
        <v>0</v>
      </c>
      <c r="Q172" s="169">
        <f>ROUND(E172*P172,2)</f>
        <v>0</v>
      </c>
      <c r="R172" s="171" t="s">
        <v>290</v>
      </c>
      <c r="S172" s="171" t="s">
        <v>175</v>
      </c>
      <c r="T172" s="172" t="s">
        <v>175</v>
      </c>
      <c r="U172" s="157">
        <v>0</v>
      </c>
      <c r="V172" s="157">
        <f>ROUND(E172*U172,2)</f>
        <v>0</v>
      </c>
      <c r="W172" s="157"/>
      <c r="X172" s="157" t="s">
        <v>291</v>
      </c>
      <c r="Y172" s="157" t="s">
        <v>178</v>
      </c>
      <c r="Z172" s="147"/>
      <c r="AA172" s="147"/>
      <c r="AB172" s="147"/>
      <c r="AC172" s="147"/>
      <c r="AD172" s="147"/>
      <c r="AE172" s="147"/>
      <c r="AF172" s="147"/>
      <c r="AG172" s="147" t="s">
        <v>292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56.25" outlineLevel="2" x14ac:dyDescent="0.2">
      <c r="A173" s="154"/>
      <c r="B173" s="155"/>
      <c r="C173" s="260" t="s">
        <v>293</v>
      </c>
      <c r="D173" s="261"/>
      <c r="E173" s="261"/>
      <c r="F173" s="261"/>
      <c r="G173" s="261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216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90" t="str">
        <f>C173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91" t="s">
        <v>468</v>
      </c>
      <c r="D174" s="186"/>
      <c r="E174" s="187">
        <v>47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218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33.75" outlineLevel="1" x14ac:dyDescent="0.2">
      <c r="A175" s="166">
        <v>48</v>
      </c>
      <c r="B175" s="167" t="s">
        <v>469</v>
      </c>
      <c r="C175" s="182" t="s">
        <v>470</v>
      </c>
      <c r="D175" s="168" t="s">
        <v>305</v>
      </c>
      <c r="E175" s="169">
        <v>6</v>
      </c>
      <c r="F175" s="170"/>
      <c r="G175" s="171">
        <f>ROUND(E175*F175,2)</f>
        <v>0</v>
      </c>
      <c r="H175" s="170"/>
      <c r="I175" s="171">
        <f>ROUND(E175*H175,2)</f>
        <v>0</v>
      </c>
      <c r="J175" s="170"/>
      <c r="K175" s="171">
        <f>ROUND(E175*J175,2)</f>
        <v>0</v>
      </c>
      <c r="L175" s="171">
        <v>21</v>
      </c>
      <c r="M175" s="171">
        <f>G175*(1+L175/100)</f>
        <v>0</v>
      </c>
      <c r="N175" s="169">
        <v>0.79342000000000001</v>
      </c>
      <c r="O175" s="169">
        <f>ROUND(E175*N175,2)</f>
        <v>4.76</v>
      </c>
      <c r="P175" s="169">
        <v>0</v>
      </c>
      <c r="Q175" s="169">
        <f>ROUND(E175*P175,2)</f>
        <v>0</v>
      </c>
      <c r="R175" s="171" t="s">
        <v>290</v>
      </c>
      <c r="S175" s="171" t="s">
        <v>175</v>
      </c>
      <c r="T175" s="172" t="s">
        <v>175</v>
      </c>
      <c r="U175" s="157">
        <v>0</v>
      </c>
      <c r="V175" s="157">
        <f>ROUND(E175*U175,2)</f>
        <v>0</v>
      </c>
      <c r="W175" s="157"/>
      <c r="X175" s="157" t="s">
        <v>291</v>
      </c>
      <c r="Y175" s="157" t="s">
        <v>178</v>
      </c>
      <c r="Z175" s="147"/>
      <c r="AA175" s="147"/>
      <c r="AB175" s="147"/>
      <c r="AC175" s="147"/>
      <c r="AD175" s="147"/>
      <c r="AE175" s="147"/>
      <c r="AF175" s="147"/>
      <c r="AG175" s="147" t="s">
        <v>292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2" x14ac:dyDescent="0.2">
      <c r="A176" s="154"/>
      <c r="B176" s="155"/>
      <c r="C176" s="260" t="s">
        <v>471</v>
      </c>
      <c r="D176" s="261"/>
      <c r="E176" s="261"/>
      <c r="F176" s="261"/>
      <c r="G176" s="261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216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90" t="str">
        <f>C176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176" s="147"/>
      <c r="BC176" s="147"/>
      <c r="BD176" s="147"/>
      <c r="BE176" s="147"/>
      <c r="BF176" s="147"/>
      <c r="BG176" s="147"/>
      <c r="BH176" s="147"/>
    </row>
    <row r="177" spans="1:60" x14ac:dyDescent="0.2">
      <c r="A177" s="159" t="s">
        <v>170</v>
      </c>
      <c r="B177" s="160" t="s">
        <v>124</v>
      </c>
      <c r="C177" s="180" t="s">
        <v>125</v>
      </c>
      <c r="D177" s="161"/>
      <c r="E177" s="162"/>
      <c r="F177" s="163"/>
      <c r="G177" s="163">
        <f>SUMIF(AG178:AG222,"&lt;&gt;NOR",G178:G222)</f>
        <v>0</v>
      </c>
      <c r="H177" s="163"/>
      <c r="I177" s="163">
        <f>SUM(I178:I222)</f>
        <v>0</v>
      </c>
      <c r="J177" s="163"/>
      <c r="K177" s="163">
        <f>SUM(K178:K222)</f>
        <v>0</v>
      </c>
      <c r="L177" s="163"/>
      <c r="M177" s="163">
        <f>SUM(M178:M222)</f>
        <v>0</v>
      </c>
      <c r="N177" s="162"/>
      <c r="O177" s="162">
        <f>SUM(O178:O222)</f>
        <v>148.51999999999992</v>
      </c>
      <c r="P177" s="162"/>
      <c r="Q177" s="162">
        <f>SUM(Q178:Q222)</f>
        <v>0</v>
      </c>
      <c r="R177" s="163"/>
      <c r="S177" s="163"/>
      <c r="T177" s="164"/>
      <c r="U177" s="158"/>
      <c r="V177" s="158">
        <f>SUM(V178:V222)</f>
        <v>229.14</v>
      </c>
      <c r="W177" s="158"/>
      <c r="X177" s="158"/>
      <c r="Y177" s="158"/>
      <c r="AG177" t="s">
        <v>171</v>
      </c>
    </row>
    <row r="178" spans="1:60" ht="22.5" outlineLevel="1" x14ac:dyDescent="0.2">
      <c r="A178" s="173">
        <v>49</v>
      </c>
      <c r="B178" s="174" t="s">
        <v>472</v>
      </c>
      <c r="C178" s="181" t="s">
        <v>473</v>
      </c>
      <c r="D178" s="175" t="s">
        <v>305</v>
      </c>
      <c r="E178" s="176">
        <v>7</v>
      </c>
      <c r="F178" s="177"/>
      <c r="G178" s="178">
        <f>ROUND(E178*F178,2)</f>
        <v>0</v>
      </c>
      <c r="H178" s="177"/>
      <c r="I178" s="178">
        <f>ROUND(E178*H178,2)</f>
        <v>0</v>
      </c>
      <c r="J178" s="177"/>
      <c r="K178" s="178">
        <f>ROUND(E178*J178,2)</f>
        <v>0</v>
      </c>
      <c r="L178" s="178">
        <v>21</v>
      </c>
      <c r="M178" s="178">
        <f>G178*(1+L178/100)</f>
        <v>0</v>
      </c>
      <c r="N178" s="176">
        <v>0.1133</v>
      </c>
      <c r="O178" s="176">
        <f>ROUND(E178*N178,2)</f>
        <v>0.79</v>
      </c>
      <c r="P178" s="176">
        <v>0</v>
      </c>
      <c r="Q178" s="176">
        <f>ROUND(E178*P178,2)</f>
        <v>0</v>
      </c>
      <c r="R178" s="178" t="s">
        <v>212</v>
      </c>
      <c r="S178" s="178" t="s">
        <v>175</v>
      </c>
      <c r="T178" s="179" t="s">
        <v>175</v>
      </c>
      <c r="U178" s="157">
        <v>0.91800000000000004</v>
      </c>
      <c r="V178" s="157">
        <f>ROUND(E178*U178,2)</f>
        <v>6.43</v>
      </c>
      <c r="W178" s="157"/>
      <c r="X178" s="157" t="s">
        <v>213</v>
      </c>
      <c r="Y178" s="157" t="s">
        <v>178</v>
      </c>
      <c r="Z178" s="147"/>
      <c r="AA178" s="147"/>
      <c r="AB178" s="147"/>
      <c r="AC178" s="147"/>
      <c r="AD178" s="147"/>
      <c r="AE178" s="147"/>
      <c r="AF178" s="147"/>
      <c r="AG178" s="147" t="s">
        <v>214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66">
        <v>50</v>
      </c>
      <c r="B179" s="167" t="s">
        <v>474</v>
      </c>
      <c r="C179" s="182" t="s">
        <v>475</v>
      </c>
      <c r="D179" s="168" t="s">
        <v>227</v>
      </c>
      <c r="E179" s="169">
        <v>50</v>
      </c>
      <c r="F179" s="170"/>
      <c r="G179" s="171">
        <f>ROUND(E179*F179,2)</f>
        <v>0</v>
      </c>
      <c r="H179" s="170"/>
      <c r="I179" s="171">
        <f>ROUND(E179*H179,2)</f>
        <v>0</v>
      </c>
      <c r="J179" s="170"/>
      <c r="K179" s="171">
        <f>ROUND(E179*J179,2)</f>
        <v>0</v>
      </c>
      <c r="L179" s="171">
        <v>21</v>
      </c>
      <c r="M179" s="171">
        <f>G179*(1+L179/100)</f>
        <v>0</v>
      </c>
      <c r="N179" s="169">
        <v>1.8000000000000001E-4</v>
      </c>
      <c r="O179" s="169">
        <f>ROUND(E179*N179,2)</f>
        <v>0.01</v>
      </c>
      <c r="P179" s="169">
        <v>0</v>
      </c>
      <c r="Q179" s="169">
        <f>ROUND(E179*P179,2)</f>
        <v>0</v>
      </c>
      <c r="R179" s="171" t="s">
        <v>212</v>
      </c>
      <c r="S179" s="171" t="s">
        <v>175</v>
      </c>
      <c r="T179" s="172" t="s">
        <v>175</v>
      </c>
      <c r="U179" s="157">
        <v>4.2999999999999997E-2</v>
      </c>
      <c r="V179" s="157">
        <f>ROUND(E179*U179,2)</f>
        <v>2.15</v>
      </c>
      <c r="W179" s="157"/>
      <c r="X179" s="157" t="s">
        <v>213</v>
      </c>
      <c r="Y179" s="157" t="s">
        <v>178</v>
      </c>
      <c r="Z179" s="147"/>
      <c r="AA179" s="147"/>
      <c r="AB179" s="147"/>
      <c r="AC179" s="147"/>
      <c r="AD179" s="147"/>
      <c r="AE179" s="147"/>
      <c r="AF179" s="147"/>
      <c r="AG179" s="147" t="s">
        <v>214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91" t="s">
        <v>476</v>
      </c>
      <c r="D180" s="186"/>
      <c r="E180" s="187">
        <v>50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218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66">
        <v>51</v>
      </c>
      <c r="B181" s="167" t="s">
        <v>477</v>
      </c>
      <c r="C181" s="182" t="s">
        <v>478</v>
      </c>
      <c r="D181" s="168" t="s">
        <v>211</v>
      </c>
      <c r="E181" s="169">
        <v>2</v>
      </c>
      <c r="F181" s="170"/>
      <c r="G181" s="171">
        <f>ROUND(E181*F181,2)</f>
        <v>0</v>
      </c>
      <c r="H181" s="170"/>
      <c r="I181" s="171">
        <f>ROUND(E181*H181,2)</f>
        <v>0</v>
      </c>
      <c r="J181" s="170"/>
      <c r="K181" s="171">
        <f>ROUND(E181*J181,2)</f>
        <v>0</v>
      </c>
      <c r="L181" s="171">
        <v>21</v>
      </c>
      <c r="M181" s="171">
        <f>G181*(1+L181/100)</f>
        <v>0</v>
      </c>
      <c r="N181" s="169">
        <v>7.6000000000000004E-4</v>
      </c>
      <c r="O181" s="169">
        <f>ROUND(E181*N181,2)</f>
        <v>0</v>
      </c>
      <c r="P181" s="169">
        <v>0</v>
      </c>
      <c r="Q181" s="169">
        <f>ROUND(E181*P181,2)</f>
        <v>0</v>
      </c>
      <c r="R181" s="171" t="s">
        <v>212</v>
      </c>
      <c r="S181" s="171" t="s">
        <v>175</v>
      </c>
      <c r="T181" s="172" t="s">
        <v>175</v>
      </c>
      <c r="U181" s="157">
        <v>0.311</v>
      </c>
      <c r="V181" s="157">
        <f>ROUND(E181*U181,2)</f>
        <v>0.62</v>
      </c>
      <c r="W181" s="157"/>
      <c r="X181" s="157" t="s">
        <v>213</v>
      </c>
      <c r="Y181" s="157" t="s">
        <v>178</v>
      </c>
      <c r="Z181" s="147"/>
      <c r="AA181" s="147"/>
      <c r="AB181" s="147"/>
      <c r="AC181" s="147"/>
      <c r="AD181" s="147"/>
      <c r="AE181" s="147"/>
      <c r="AF181" s="147"/>
      <c r="AG181" s="147" t="s">
        <v>214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91" t="s">
        <v>479</v>
      </c>
      <c r="D182" s="186"/>
      <c r="E182" s="187">
        <v>2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218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66">
        <v>52</v>
      </c>
      <c r="B183" s="167" t="s">
        <v>480</v>
      </c>
      <c r="C183" s="182" t="s">
        <v>481</v>
      </c>
      <c r="D183" s="168" t="s">
        <v>227</v>
      </c>
      <c r="E183" s="169">
        <v>50</v>
      </c>
      <c r="F183" s="170"/>
      <c r="G183" s="171">
        <f>ROUND(E183*F183,2)</f>
        <v>0</v>
      </c>
      <c r="H183" s="170"/>
      <c r="I183" s="171">
        <f>ROUND(E183*H183,2)</f>
        <v>0</v>
      </c>
      <c r="J183" s="170"/>
      <c r="K183" s="171">
        <f>ROUND(E183*J183,2)</f>
        <v>0</v>
      </c>
      <c r="L183" s="171">
        <v>21</v>
      </c>
      <c r="M183" s="171">
        <f>G183*(1+L183/100)</f>
        <v>0</v>
      </c>
      <c r="N183" s="169">
        <v>8.0000000000000007E-5</v>
      </c>
      <c r="O183" s="169">
        <f>ROUND(E183*N183,2)</f>
        <v>0</v>
      </c>
      <c r="P183" s="169">
        <v>0</v>
      </c>
      <c r="Q183" s="169">
        <f>ROUND(E183*P183,2)</f>
        <v>0</v>
      </c>
      <c r="R183" s="171" t="s">
        <v>212</v>
      </c>
      <c r="S183" s="171" t="s">
        <v>175</v>
      </c>
      <c r="T183" s="172" t="s">
        <v>175</v>
      </c>
      <c r="U183" s="157">
        <v>1.7999999999999999E-2</v>
      </c>
      <c r="V183" s="157">
        <f>ROUND(E183*U183,2)</f>
        <v>0.9</v>
      </c>
      <c r="W183" s="157"/>
      <c r="X183" s="157" t="s">
        <v>213</v>
      </c>
      <c r="Y183" s="157" t="s">
        <v>178</v>
      </c>
      <c r="Z183" s="147"/>
      <c r="AA183" s="147"/>
      <c r="AB183" s="147"/>
      <c r="AC183" s="147"/>
      <c r="AD183" s="147"/>
      <c r="AE183" s="147"/>
      <c r="AF183" s="147"/>
      <c r="AG183" s="147" t="s">
        <v>214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91" t="s">
        <v>482</v>
      </c>
      <c r="D184" s="186"/>
      <c r="E184" s="187">
        <v>50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218</v>
      </c>
      <c r="AH184" s="147">
        <v>5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66">
        <v>53</v>
      </c>
      <c r="B185" s="167" t="s">
        <v>483</v>
      </c>
      <c r="C185" s="182" t="s">
        <v>484</v>
      </c>
      <c r="D185" s="168" t="s">
        <v>211</v>
      </c>
      <c r="E185" s="169">
        <v>2</v>
      </c>
      <c r="F185" s="170"/>
      <c r="G185" s="171">
        <f>ROUND(E185*F185,2)</f>
        <v>0</v>
      </c>
      <c r="H185" s="170"/>
      <c r="I185" s="171">
        <f>ROUND(E185*H185,2)</f>
        <v>0</v>
      </c>
      <c r="J185" s="170"/>
      <c r="K185" s="171">
        <f>ROUND(E185*J185,2)</f>
        <v>0</v>
      </c>
      <c r="L185" s="171">
        <v>21</v>
      </c>
      <c r="M185" s="171">
        <f>G185*(1+L185/100)</f>
        <v>0</v>
      </c>
      <c r="N185" s="169">
        <v>3.2000000000000003E-4</v>
      </c>
      <c r="O185" s="169">
        <f>ROUND(E185*N185,2)</f>
        <v>0</v>
      </c>
      <c r="P185" s="169">
        <v>0</v>
      </c>
      <c r="Q185" s="169">
        <f>ROUND(E185*P185,2)</f>
        <v>0</v>
      </c>
      <c r="R185" s="171" t="s">
        <v>212</v>
      </c>
      <c r="S185" s="171" t="s">
        <v>175</v>
      </c>
      <c r="T185" s="172" t="s">
        <v>175</v>
      </c>
      <c r="U185" s="157">
        <v>8.9999999999999993E-3</v>
      </c>
      <c r="V185" s="157">
        <f>ROUND(E185*U185,2)</f>
        <v>0.02</v>
      </c>
      <c r="W185" s="157"/>
      <c r="X185" s="157" t="s">
        <v>213</v>
      </c>
      <c r="Y185" s="157" t="s">
        <v>178</v>
      </c>
      <c r="Z185" s="147"/>
      <c r="AA185" s="147"/>
      <c r="AB185" s="147"/>
      <c r="AC185" s="147"/>
      <c r="AD185" s="147"/>
      <c r="AE185" s="147"/>
      <c r="AF185" s="147"/>
      <c r="AG185" s="147" t="s">
        <v>214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91" t="s">
        <v>485</v>
      </c>
      <c r="D186" s="186"/>
      <c r="E186" s="187">
        <v>2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218</v>
      </c>
      <c r="AH186" s="147">
        <v>5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66">
        <v>54</v>
      </c>
      <c r="B187" s="167" t="s">
        <v>486</v>
      </c>
      <c r="C187" s="182" t="s">
        <v>487</v>
      </c>
      <c r="D187" s="168" t="s">
        <v>227</v>
      </c>
      <c r="E187" s="169">
        <v>50</v>
      </c>
      <c r="F187" s="170"/>
      <c r="G187" s="171">
        <f>ROUND(E187*F187,2)</f>
        <v>0</v>
      </c>
      <c r="H187" s="170"/>
      <c r="I187" s="171">
        <f>ROUND(E187*H187,2)</f>
        <v>0</v>
      </c>
      <c r="J187" s="170"/>
      <c r="K187" s="171">
        <f>ROUND(E187*J187,2)</f>
        <v>0</v>
      </c>
      <c r="L187" s="171">
        <v>21</v>
      </c>
      <c r="M187" s="171">
        <f>G187*(1+L187/100)</f>
        <v>0</v>
      </c>
      <c r="N187" s="169">
        <v>0</v>
      </c>
      <c r="O187" s="169">
        <f>ROUND(E187*N187,2)</f>
        <v>0</v>
      </c>
      <c r="P187" s="169">
        <v>0</v>
      </c>
      <c r="Q187" s="169">
        <f>ROUND(E187*P187,2)</f>
        <v>0</v>
      </c>
      <c r="R187" s="171" t="s">
        <v>212</v>
      </c>
      <c r="S187" s="171" t="s">
        <v>175</v>
      </c>
      <c r="T187" s="172" t="s">
        <v>175</v>
      </c>
      <c r="U187" s="157">
        <v>1.2E-2</v>
      </c>
      <c r="V187" s="157">
        <f>ROUND(E187*U187,2)</f>
        <v>0.6</v>
      </c>
      <c r="W187" s="157"/>
      <c r="X187" s="157" t="s">
        <v>213</v>
      </c>
      <c r="Y187" s="157" t="s">
        <v>178</v>
      </c>
      <c r="Z187" s="147"/>
      <c r="AA187" s="147"/>
      <c r="AB187" s="147"/>
      <c r="AC187" s="147"/>
      <c r="AD187" s="147"/>
      <c r="AE187" s="147"/>
      <c r="AF187" s="147"/>
      <c r="AG187" s="147" t="s">
        <v>214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260" t="s">
        <v>488</v>
      </c>
      <c r="D188" s="261"/>
      <c r="E188" s="261"/>
      <c r="F188" s="261"/>
      <c r="G188" s="261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216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91" t="s">
        <v>476</v>
      </c>
      <c r="D189" s="186"/>
      <c r="E189" s="187">
        <v>50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218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66">
        <v>55</v>
      </c>
      <c r="B190" s="167" t="s">
        <v>489</v>
      </c>
      <c r="C190" s="182" t="s">
        <v>490</v>
      </c>
      <c r="D190" s="168" t="s">
        <v>211</v>
      </c>
      <c r="E190" s="169">
        <v>2</v>
      </c>
      <c r="F190" s="170"/>
      <c r="G190" s="171">
        <f>ROUND(E190*F190,2)</f>
        <v>0</v>
      </c>
      <c r="H190" s="170"/>
      <c r="I190" s="171">
        <f>ROUND(E190*H190,2)</f>
        <v>0</v>
      </c>
      <c r="J190" s="170"/>
      <c r="K190" s="171">
        <f>ROUND(E190*J190,2)</f>
        <v>0</v>
      </c>
      <c r="L190" s="171">
        <v>21</v>
      </c>
      <c r="M190" s="171">
        <f>G190*(1+L190/100)</f>
        <v>0</v>
      </c>
      <c r="N190" s="169">
        <v>0</v>
      </c>
      <c r="O190" s="169">
        <f>ROUND(E190*N190,2)</f>
        <v>0</v>
      </c>
      <c r="P190" s="169">
        <v>0</v>
      </c>
      <c r="Q190" s="169">
        <f>ROUND(E190*P190,2)</f>
        <v>0</v>
      </c>
      <c r="R190" s="171" t="s">
        <v>212</v>
      </c>
      <c r="S190" s="171" t="s">
        <v>175</v>
      </c>
      <c r="T190" s="172" t="s">
        <v>175</v>
      </c>
      <c r="U190" s="157">
        <v>0.125</v>
      </c>
      <c r="V190" s="157">
        <f>ROUND(E190*U190,2)</f>
        <v>0.25</v>
      </c>
      <c r="W190" s="157"/>
      <c r="X190" s="157" t="s">
        <v>213</v>
      </c>
      <c r="Y190" s="157" t="s">
        <v>178</v>
      </c>
      <c r="Z190" s="147"/>
      <c r="AA190" s="147"/>
      <c r="AB190" s="147"/>
      <c r="AC190" s="147"/>
      <c r="AD190" s="147"/>
      <c r="AE190" s="147"/>
      <c r="AF190" s="147"/>
      <c r="AG190" s="147" t="s">
        <v>214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260" t="s">
        <v>488</v>
      </c>
      <c r="D191" s="261"/>
      <c r="E191" s="261"/>
      <c r="F191" s="261"/>
      <c r="G191" s="261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216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191" t="s">
        <v>485</v>
      </c>
      <c r="D192" s="186"/>
      <c r="E192" s="187">
        <v>2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218</v>
      </c>
      <c r="AH192" s="147">
        <v>5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2.5" outlineLevel="1" x14ac:dyDescent="0.2">
      <c r="A193" s="166">
        <v>56</v>
      </c>
      <c r="B193" s="167" t="s">
        <v>491</v>
      </c>
      <c r="C193" s="182" t="s">
        <v>492</v>
      </c>
      <c r="D193" s="168" t="s">
        <v>227</v>
      </c>
      <c r="E193" s="169">
        <v>36</v>
      </c>
      <c r="F193" s="170"/>
      <c r="G193" s="171">
        <f>ROUND(E193*F193,2)</f>
        <v>0</v>
      </c>
      <c r="H193" s="170"/>
      <c r="I193" s="171">
        <f>ROUND(E193*H193,2)</f>
        <v>0</v>
      </c>
      <c r="J193" s="170"/>
      <c r="K193" s="171">
        <f>ROUND(E193*J193,2)</f>
        <v>0</v>
      </c>
      <c r="L193" s="171">
        <v>21</v>
      </c>
      <c r="M193" s="171">
        <f>G193*(1+L193/100)</f>
        <v>0</v>
      </c>
      <c r="N193" s="169">
        <v>0.18806</v>
      </c>
      <c r="O193" s="169">
        <f>ROUND(E193*N193,2)</f>
        <v>6.77</v>
      </c>
      <c r="P193" s="169">
        <v>0</v>
      </c>
      <c r="Q193" s="169">
        <f>ROUND(E193*P193,2)</f>
        <v>0</v>
      </c>
      <c r="R193" s="171" t="s">
        <v>212</v>
      </c>
      <c r="S193" s="171" t="s">
        <v>175</v>
      </c>
      <c r="T193" s="172" t="s">
        <v>175</v>
      </c>
      <c r="U193" s="157">
        <v>0.38661000000000001</v>
      </c>
      <c r="V193" s="157">
        <f>ROUND(E193*U193,2)</f>
        <v>13.92</v>
      </c>
      <c r="W193" s="157"/>
      <c r="X193" s="157" t="s">
        <v>213</v>
      </c>
      <c r="Y193" s="157" t="s">
        <v>178</v>
      </c>
      <c r="Z193" s="147"/>
      <c r="AA193" s="147"/>
      <c r="AB193" s="147"/>
      <c r="AC193" s="147"/>
      <c r="AD193" s="147"/>
      <c r="AE193" s="147"/>
      <c r="AF193" s="147"/>
      <c r="AG193" s="147" t="s">
        <v>214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260" t="s">
        <v>493</v>
      </c>
      <c r="D194" s="261"/>
      <c r="E194" s="261"/>
      <c r="F194" s="261"/>
      <c r="G194" s="261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216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91" t="s">
        <v>389</v>
      </c>
      <c r="D195" s="186"/>
      <c r="E195" s="187">
        <v>36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218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33.75" outlineLevel="1" x14ac:dyDescent="0.2">
      <c r="A196" s="166">
        <v>57</v>
      </c>
      <c r="B196" s="167" t="s">
        <v>299</v>
      </c>
      <c r="C196" s="182" t="s">
        <v>300</v>
      </c>
      <c r="D196" s="168" t="s">
        <v>227</v>
      </c>
      <c r="E196" s="169">
        <v>285.5</v>
      </c>
      <c r="F196" s="170"/>
      <c r="G196" s="171">
        <f>ROUND(E196*F196,2)</f>
        <v>0</v>
      </c>
      <c r="H196" s="170"/>
      <c r="I196" s="171">
        <f>ROUND(E196*H196,2)</f>
        <v>0</v>
      </c>
      <c r="J196" s="170"/>
      <c r="K196" s="171">
        <f>ROUND(E196*J196,2)</f>
        <v>0</v>
      </c>
      <c r="L196" s="171">
        <v>21</v>
      </c>
      <c r="M196" s="171">
        <f>G196*(1+L196/100)</f>
        <v>0</v>
      </c>
      <c r="N196" s="169">
        <v>0.26940999999999998</v>
      </c>
      <c r="O196" s="169">
        <f>ROUND(E196*N196,2)</f>
        <v>76.92</v>
      </c>
      <c r="P196" s="169">
        <v>0</v>
      </c>
      <c r="Q196" s="169">
        <f>ROUND(E196*P196,2)</f>
        <v>0</v>
      </c>
      <c r="R196" s="171" t="s">
        <v>212</v>
      </c>
      <c r="S196" s="171" t="s">
        <v>175</v>
      </c>
      <c r="T196" s="172" t="s">
        <v>175</v>
      </c>
      <c r="U196" s="157">
        <v>0.27200000000000002</v>
      </c>
      <c r="V196" s="157">
        <f>ROUND(E196*U196,2)</f>
        <v>77.66</v>
      </c>
      <c r="W196" s="157"/>
      <c r="X196" s="157" t="s">
        <v>213</v>
      </c>
      <c r="Y196" s="157" t="s">
        <v>178</v>
      </c>
      <c r="Z196" s="147"/>
      <c r="AA196" s="147"/>
      <c r="AB196" s="147"/>
      <c r="AC196" s="147"/>
      <c r="AD196" s="147"/>
      <c r="AE196" s="147"/>
      <c r="AF196" s="147"/>
      <c r="AG196" s="147" t="s">
        <v>214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260" t="s">
        <v>301</v>
      </c>
      <c r="D197" s="261"/>
      <c r="E197" s="261"/>
      <c r="F197" s="261"/>
      <c r="G197" s="261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216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191" t="s">
        <v>494</v>
      </c>
      <c r="D198" s="186"/>
      <c r="E198" s="187">
        <v>285.5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218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33.75" outlineLevel="1" x14ac:dyDescent="0.2">
      <c r="A199" s="166">
        <v>58</v>
      </c>
      <c r="B199" s="167" t="s">
        <v>495</v>
      </c>
      <c r="C199" s="182" t="s">
        <v>496</v>
      </c>
      <c r="D199" s="168" t="s">
        <v>227</v>
      </c>
      <c r="E199" s="169">
        <v>2</v>
      </c>
      <c r="F199" s="170"/>
      <c r="G199" s="171">
        <f>ROUND(E199*F199,2)</f>
        <v>0</v>
      </c>
      <c r="H199" s="170"/>
      <c r="I199" s="171">
        <f>ROUND(E199*H199,2)</f>
        <v>0</v>
      </c>
      <c r="J199" s="170"/>
      <c r="K199" s="171">
        <f>ROUND(E199*J199,2)</f>
        <v>0</v>
      </c>
      <c r="L199" s="171">
        <v>21</v>
      </c>
      <c r="M199" s="171">
        <f>G199*(1+L199/100)</f>
        <v>0</v>
      </c>
      <c r="N199" s="169">
        <v>0.28123999999999999</v>
      </c>
      <c r="O199" s="169">
        <f>ROUND(E199*N199,2)</f>
        <v>0.56000000000000005</v>
      </c>
      <c r="P199" s="169">
        <v>0</v>
      </c>
      <c r="Q199" s="169">
        <f>ROUND(E199*P199,2)</f>
        <v>0</v>
      </c>
      <c r="R199" s="171" t="s">
        <v>212</v>
      </c>
      <c r="S199" s="171" t="s">
        <v>175</v>
      </c>
      <c r="T199" s="172" t="s">
        <v>175</v>
      </c>
      <c r="U199" s="157">
        <v>0.27200000000000002</v>
      </c>
      <c r="V199" s="157">
        <f>ROUND(E199*U199,2)</f>
        <v>0.54</v>
      </c>
      <c r="W199" s="157"/>
      <c r="X199" s="157" t="s">
        <v>213</v>
      </c>
      <c r="Y199" s="157" t="s">
        <v>178</v>
      </c>
      <c r="Z199" s="147"/>
      <c r="AA199" s="147"/>
      <c r="AB199" s="147"/>
      <c r="AC199" s="147"/>
      <c r="AD199" s="147"/>
      <c r="AE199" s="147"/>
      <c r="AF199" s="147"/>
      <c r="AG199" s="147" t="s">
        <v>214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260" t="s">
        <v>301</v>
      </c>
      <c r="D200" s="261"/>
      <c r="E200" s="261"/>
      <c r="F200" s="261"/>
      <c r="G200" s="261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216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191" t="s">
        <v>479</v>
      </c>
      <c r="D201" s="186"/>
      <c r="E201" s="187">
        <v>2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218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33.75" outlineLevel="1" x14ac:dyDescent="0.2">
      <c r="A202" s="166">
        <v>59</v>
      </c>
      <c r="B202" s="167" t="s">
        <v>497</v>
      </c>
      <c r="C202" s="182" t="s">
        <v>498</v>
      </c>
      <c r="D202" s="168" t="s">
        <v>227</v>
      </c>
      <c r="E202" s="169">
        <v>46.5</v>
      </c>
      <c r="F202" s="170"/>
      <c r="G202" s="171">
        <f>ROUND(E202*F202,2)</f>
        <v>0</v>
      </c>
      <c r="H202" s="170"/>
      <c r="I202" s="171">
        <f>ROUND(E202*H202,2)</f>
        <v>0</v>
      </c>
      <c r="J202" s="170"/>
      <c r="K202" s="171">
        <f>ROUND(E202*J202,2)</f>
        <v>0</v>
      </c>
      <c r="L202" s="171">
        <v>21</v>
      </c>
      <c r="M202" s="171">
        <f>G202*(1+L202/100)</f>
        <v>0</v>
      </c>
      <c r="N202" s="169">
        <v>0.19520000000000001</v>
      </c>
      <c r="O202" s="169">
        <f>ROUND(E202*N202,2)</f>
        <v>9.08</v>
      </c>
      <c r="P202" s="169">
        <v>0</v>
      </c>
      <c r="Q202" s="169">
        <f>ROUND(E202*P202,2)</f>
        <v>0</v>
      </c>
      <c r="R202" s="171" t="s">
        <v>212</v>
      </c>
      <c r="S202" s="171" t="s">
        <v>175</v>
      </c>
      <c r="T202" s="172" t="s">
        <v>175</v>
      </c>
      <c r="U202" s="157">
        <v>0.27200000000000002</v>
      </c>
      <c r="V202" s="157">
        <f>ROUND(E202*U202,2)</f>
        <v>12.65</v>
      </c>
      <c r="W202" s="157"/>
      <c r="X202" s="157" t="s">
        <v>213</v>
      </c>
      <c r="Y202" s="157" t="s">
        <v>178</v>
      </c>
      <c r="Z202" s="147"/>
      <c r="AA202" s="147"/>
      <c r="AB202" s="147"/>
      <c r="AC202" s="147"/>
      <c r="AD202" s="147"/>
      <c r="AE202" s="147"/>
      <c r="AF202" s="147"/>
      <c r="AG202" s="147" t="s">
        <v>214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260" t="s">
        <v>301</v>
      </c>
      <c r="D203" s="261"/>
      <c r="E203" s="261"/>
      <c r="F203" s="261"/>
      <c r="G203" s="261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216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191" t="s">
        <v>499</v>
      </c>
      <c r="D204" s="186"/>
      <c r="E204" s="187">
        <v>46.5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218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33.75" outlineLevel="1" x14ac:dyDescent="0.2">
      <c r="A205" s="166">
        <v>60</v>
      </c>
      <c r="B205" s="167" t="s">
        <v>500</v>
      </c>
      <c r="C205" s="182" t="s">
        <v>501</v>
      </c>
      <c r="D205" s="168" t="s">
        <v>227</v>
      </c>
      <c r="E205" s="169">
        <v>24</v>
      </c>
      <c r="F205" s="170"/>
      <c r="G205" s="171">
        <f>ROUND(E205*F205,2)</f>
        <v>0</v>
      </c>
      <c r="H205" s="170"/>
      <c r="I205" s="171">
        <f>ROUND(E205*H205,2)</f>
        <v>0</v>
      </c>
      <c r="J205" s="170"/>
      <c r="K205" s="171">
        <f>ROUND(E205*J205,2)</f>
        <v>0</v>
      </c>
      <c r="L205" s="171">
        <v>21</v>
      </c>
      <c r="M205" s="171">
        <f>G205*(1+L205/100)</f>
        <v>0</v>
      </c>
      <c r="N205" s="169">
        <v>0.21115999999999999</v>
      </c>
      <c r="O205" s="169">
        <f>ROUND(E205*N205,2)</f>
        <v>5.07</v>
      </c>
      <c r="P205" s="169">
        <v>0</v>
      </c>
      <c r="Q205" s="169">
        <f>ROUND(E205*P205,2)</f>
        <v>0</v>
      </c>
      <c r="R205" s="171" t="s">
        <v>212</v>
      </c>
      <c r="S205" s="171" t="s">
        <v>175</v>
      </c>
      <c r="T205" s="172" t="s">
        <v>175</v>
      </c>
      <c r="U205" s="157">
        <v>0.27200000000000002</v>
      </c>
      <c r="V205" s="157">
        <f>ROUND(E205*U205,2)</f>
        <v>6.53</v>
      </c>
      <c r="W205" s="157"/>
      <c r="X205" s="157" t="s">
        <v>213</v>
      </c>
      <c r="Y205" s="157" t="s">
        <v>178</v>
      </c>
      <c r="Z205" s="147"/>
      <c r="AA205" s="147"/>
      <c r="AB205" s="147"/>
      <c r="AC205" s="147"/>
      <c r="AD205" s="147"/>
      <c r="AE205" s="147"/>
      <c r="AF205" s="147"/>
      <c r="AG205" s="147" t="s">
        <v>214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260" t="s">
        <v>301</v>
      </c>
      <c r="D206" s="261"/>
      <c r="E206" s="261"/>
      <c r="F206" s="261"/>
      <c r="G206" s="261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216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191" t="s">
        <v>502</v>
      </c>
      <c r="D207" s="186"/>
      <c r="E207" s="187">
        <v>24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218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33.75" outlineLevel="1" x14ac:dyDescent="0.2">
      <c r="A208" s="166">
        <v>61</v>
      </c>
      <c r="B208" s="167" t="s">
        <v>303</v>
      </c>
      <c r="C208" s="182" t="s">
        <v>304</v>
      </c>
      <c r="D208" s="168" t="s">
        <v>305</v>
      </c>
      <c r="E208" s="169">
        <v>18</v>
      </c>
      <c r="F208" s="170"/>
      <c r="G208" s="171">
        <f>ROUND(E208*F208,2)</f>
        <v>0</v>
      </c>
      <c r="H208" s="170"/>
      <c r="I208" s="171">
        <f>ROUND(E208*H208,2)</f>
        <v>0</v>
      </c>
      <c r="J208" s="170"/>
      <c r="K208" s="171">
        <f>ROUND(E208*J208,2)</f>
        <v>0</v>
      </c>
      <c r="L208" s="171">
        <v>21</v>
      </c>
      <c r="M208" s="171">
        <f>G208*(1+L208/100)</f>
        <v>0</v>
      </c>
      <c r="N208" s="169">
        <v>0.628</v>
      </c>
      <c r="O208" s="169">
        <f>ROUND(E208*N208,2)</f>
        <v>11.3</v>
      </c>
      <c r="P208" s="169">
        <v>0</v>
      </c>
      <c r="Q208" s="169">
        <f>ROUND(E208*P208,2)</f>
        <v>0</v>
      </c>
      <c r="R208" s="171" t="s">
        <v>212</v>
      </c>
      <c r="S208" s="171" t="s">
        <v>175</v>
      </c>
      <c r="T208" s="172" t="s">
        <v>175</v>
      </c>
      <c r="U208" s="157">
        <v>0.42399999999999999</v>
      </c>
      <c r="V208" s="157">
        <f>ROUND(E208*U208,2)</f>
        <v>7.63</v>
      </c>
      <c r="W208" s="157"/>
      <c r="X208" s="157" t="s">
        <v>213</v>
      </c>
      <c r="Y208" s="157" t="s">
        <v>178</v>
      </c>
      <c r="Z208" s="147"/>
      <c r="AA208" s="147"/>
      <c r="AB208" s="147"/>
      <c r="AC208" s="147"/>
      <c r="AD208" s="147"/>
      <c r="AE208" s="147"/>
      <c r="AF208" s="147"/>
      <c r="AG208" s="147" t="s">
        <v>214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260" t="s">
        <v>301</v>
      </c>
      <c r="D209" s="261"/>
      <c r="E209" s="261"/>
      <c r="F209" s="261"/>
      <c r="G209" s="261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216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91" t="s">
        <v>503</v>
      </c>
      <c r="D210" s="186"/>
      <c r="E210" s="187">
        <v>18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218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73">
        <v>62</v>
      </c>
      <c r="B211" s="174" t="s">
        <v>307</v>
      </c>
      <c r="C211" s="181" t="s">
        <v>308</v>
      </c>
      <c r="D211" s="175" t="s">
        <v>309</v>
      </c>
      <c r="E211" s="176">
        <v>1</v>
      </c>
      <c r="F211" s="177"/>
      <c r="G211" s="178">
        <f>ROUND(E211*F211,2)</f>
        <v>0</v>
      </c>
      <c r="H211" s="177"/>
      <c r="I211" s="178">
        <f>ROUND(E211*H211,2)</f>
        <v>0</v>
      </c>
      <c r="J211" s="177"/>
      <c r="K211" s="178">
        <f>ROUND(E211*J211,2)</f>
        <v>0</v>
      </c>
      <c r="L211" s="178">
        <v>21</v>
      </c>
      <c r="M211" s="178">
        <f>G211*(1+L211/100)</f>
        <v>0</v>
      </c>
      <c r="N211" s="176">
        <v>2.2999000000000001</v>
      </c>
      <c r="O211" s="176">
        <f>ROUND(E211*N211,2)</f>
        <v>2.2999999999999998</v>
      </c>
      <c r="P211" s="176">
        <v>0</v>
      </c>
      <c r="Q211" s="176">
        <f>ROUND(E211*P211,2)</f>
        <v>0</v>
      </c>
      <c r="R211" s="178" t="s">
        <v>212</v>
      </c>
      <c r="S211" s="178" t="s">
        <v>175</v>
      </c>
      <c r="T211" s="179" t="s">
        <v>175</v>
      </c>
      <c r="U211" s="157">
        <v>1.756</v>
      </c>
      <c r="V211" s="157">
        <f>ROUND(E211*U211,2)</f>
        <v>1.76</v>
      </c>
      <c r="W211" s="157"/>
      <c r="X211" s="157" t="s">
        <v>213</v>
      </c>
      <c r="Y211" s="157" t="s">
        <v>178</v>
      </c>
      <c r="Z211" s="147"/>
      <c r="AA211" s="147"/>
      <c r="AB211" s="147"/>
      <c r="AC211" s="147"/>
      <c r="AD211" s="147"/>
      <c r="AE211" s="147"/>
      <c r="AF211" s="147"/>
      <c r="AG211" s="147" t="s">
        <v>214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66">
        <v>63</v>
      </c>
      <c r="B212" s="167" t="s">
        <v>504</v>
      </c>
      <c r="C212" s="182" t="s">
        <v>505</v>
      </c>
      <c r="D212" s="168" t="s">
        <v>227</v>
      </c>
      <c r="E212" s="169">
        <v>226.5</v>
      </c>
      <c r="F212" s="170"/>
      <c r="G212" s="171">
        <f>ROUND(E212*F212,2)</f>
        <v>0</v>
      </c>
      <c r="H212" s="170"/>
      <c r="I212" s="171">
        <f>ROUND(E212*H212,2)</f>
        <v>0</v>
      </c>
      <c r="J212" s="170"/>
      <c r="K212" s="171">
        <f>ROUND(E212*J212,2)</f>
        <v>0</v>
      </c>
      <c r="L212" s="171">
        <v>21</v>
      </c>
      <c r="M212" s="171">
        <f>G212*(1+L212/100)</f>
        <v>0</v>
      </c>
      <c r="N212" s="169">
        <v>0.1575</v>
      </c>
      <c r="O212" s="169">
        <f>ROUND(E212*N212,2)</f>
        <v>35.67</v>
      </c>
      <c r="P212" s="169">
        <v>0</v>
      </c>
      <c r="Q212" s="169">
        <f>ROUND(E212*P212,2)</f>
        <v>0</v>
      </c>
      <c r="R212" s="171" t="s">
        <v>212</v>
      </c>
      <c r="S212" s="171" t="s">
        <v>175</v>
      </c>
      <c r="T212" s="172" t="s">
        <v>175</v>
      </c>
      <c r="U212" s="157">
        <v>0.4</v>
      </c>
      <c r="V212" s="157">
        <f>ROUND(E212*U212,2)</f>
        <v>90.6</v>
      </c>
      <c r="W212" s="157"/>
      <c r="X212" s="157" t="s">
        <v>213</v>
      </c>
      <c r="Y212" s="157" t="s">
        <v>178</v>
      </c>
      <c r="Z212" s="147"/>
      <c r="AA212" s="147"/>
      <c r="AB212" s="147"/>
      <c r="AC212" s="147"/>
      <c r="AD212" s="147"/>
      <c r="AE212" s="147"/>
      <c r="AF212" s="147"/>
      <c r="AG212" s="147" t="s">
        <v>214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191" t="s">
        <v>506</v>
      </c>
      <c r="D213" s="186"/>
      <c r="E213" s="187">
        <v>226.5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218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66">
        <v>64</v>
      </c>
      <c r="B214" s="167" t="s">
        <v>507</v>
      </c>
      <c r="C214" s="182" t="s">
        <v>508</v>
      </c>
      <c r="D214" s="168" t="s">
        <v>227</v>
      </c>
      <c r="E214" s="169">
        <v>125</v>
      </c>
      <c r="F214" s="170"/>
      <c r="G214" s="171">
        <f>ROUND(E214*F214,2)</f>
        <v>0</v>
      </c>
      <c r="H214" s="170"/>
      <c r="I214" s="171">
        <f>ROUND(E214*H214,2)</f>
        <v>0</v>
      </c>
      <c r="J214" s="170"/>
      <c r="K214" s="171">
        <f>ROUND(E214*J214,2)</f>
        <v>0</v>
      </c>
      <c r="L214" s="171">
        <v>21</v>
      </c>
      <c r="M214" s="171">
        <f>G214*(1+L214/100)</f>
        <v>0</v>
      </c>
      <c r="N214" s="169">
        <v>0</v>
      </c>
      <c r="O214" s="169">
        <f>ROUND(E214*N214,2)</f>
        <v>0</v>
      </c>
      <c r="P214" s="169">
        <v>0</v>
      </c>
      <c r="Q214" s="169">
        <f>ROUND(E214*P214,2)</f>
        <v>0</v>
      </c>
      <c r="R214" s="171" t="s">
        <v>212</v>
      </c>
      <c r="S214" s="171" t="s">
        <v>175</v>
      </c>
      <c r="T214" s="172" t="s">
        <v>175</v>
      </c>
      <c r="U214" s="157">
        <v>5.5E-2</v>
      </c>
      <c r="V214" s="157">
        <f>ROUND(E214*U214,2)</f>
        <v>6.88</v>
      </c>
      <c r="W214" s="157"/>
      <c r="X214" s="157" t="s">
        <v>213</v>
      </c>
      <c r="Y214" s="157" t="s">
        <v>178</v>
      </c>
      <c r="Z214" s="147"/>
      <c r="AA214" s="147"/>
      <c r="AB214" s="147"/>
      <c r="AC214" s="147"/>
      <c r="AD214" s="147"/>
      <c r="AE214" s="147"/>
      <c r="AF214" s="147"/>
      <c r="AG214" s="147" t="s">
        <v>214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260" t="s">
        <v>509</v>
      </c>
      <c r="D215" s="261"/>
      <c r="E215" s="261"/>
      <c r="F215" s="261"/>
      <c r="G215" s="261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216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4"/>
      <c r="B216" s="155"/>
      <c r="C216" s="191" t="s">
        <v>510</v>
      </c>
      <c r="D216" s="186"/>
      <c r="E216" s="187">
        <v>125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218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73">
        <v>65</v>
      </c>
      <c r="B217" s="174" t="s">
        <v>511</v>
      </c>
      <c r="C217" s="181" t="s">
        <v>512</v>
      </c>
      <c r="D217" s="175" t="s">
        <v>305</v>
      </c>
      <c r="E217" s="176">
        <v>1</v>
      </c>
      <c r="F217" s="177"/>
      <c r="G217" s="178">
        <f t="shared" ref="G217:G222" si="0">ROUND(E217*F217,2)</f>
        <v>0</v>
      </c>
      <c r="H217" s="177"/>
      <c r="I217" s="178">
        <f t="shared" ref="I217:I222" si="1">ROUND(E217*H217,2)</f>
        <v>0</v>
      </c>
      <c r="J217" s="177"/>
      <c r="K217" s="178">
        <f t="shared" ref="K217:K222" si="2">ROUND(E217*J217,2)</f>
        <v>0</v>
      </c>
      <c r="L217" s="178">
        <v>21</v>
      </c>
      <c r="M217" s="178">
        <f t="shared" ref="M217:M222" si="3">G217*(1+L217/100)</f>
        <v>0</v>
      </c>
      <c r="N217" s="176">
        <v>5.1000000000000004E-3</v>
      </c>
      <c r="O217" s="176">
        <f t="shared" ref="O217:O222" si="4">ROUND(E217*N217,2)</f>
        <v>0.01</v>
      </c>
      <c r="P217" s="176">
        <v>0</v>
      </c>
      <c r="Q217" s="176">
        <f t="shared" ref="Q217:Q222" si="5">ROUND(E217*P217,2)</f>
        <v>0</v>
      </c>
      <c r="R217" s="178" t="s">
        <v>284</v>
      </c>
      <c r="S217" s="178" t="s">
        <v>175</v>
      </c>
      <c r="T217" s="179" t="s">
        <v>175</v>
      </c>
      <c r="U217" s="157">
        <v>0</v>
      </c>
      <c r="V217" s="157">
        <f t="shared" ref="V217:V222" si="6">ROUND(E217*U217,2)</f>
        <v>0</v>
      </c>
      <c r="W217" s="157"/>
      <c r="X217" s="157" t="s">
        <v>273</v>
      </c>
      <c r="Y217" s="157" t="s">
        <v>178</v>
      </c>
      <c r="Z217" s="147"/>
      <c r="AA217" s="147"/>
      <c r="AB217" s="147"/>
      <c r="AC217" s="147"/>
      <c r="AD217" s="147"/>
      <c r="AE217" s="147"/>
      <c r="AF217" s="147"/>
      <c r="AG217" s="147" t="s">
        <v>274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73">
        <v>66</v>
      </c>
      <c r="B218" s="174" t="s">
        <v>513</v>
      </c>
      <c r="C218" s="181" t="s">
        <v>514</v>
      </c>
      <c r="D218" s="175" t="s">
        <v>305</v>
      </c>
      <c r="E218" s="176">
        <v>1</v>
      </c>
      <c r="F218" s="177"/>
      <c r="G218" s="178">
        <f t="shared" si="0"/>
        <v>0</v>
      </c>
      <c r="H218" s="177"/>
      <c r="I218" s="178">
        <f t="shared" si="1"/>
        <v>0</v>
      </c>
      <c r="J218" s="177"/>
      <c r="K218" s="178">
        <f t="shared" si="2"/>
        <v>0</v>
      </c>
      <c r="L218" s="178">
        <v>21</v>
      </c>
      <c r="M218" s="178">
        <f t="shared" si="3"/>
        <v>0</v>
      </c>
      <c r="N218" s="176">
        <v>5.1000000000000004E-3</v>
      </c>
      <c r="O218" s="176">
        <f t="shared" si="4"/>
        <v>0.01</v>
      </c>
      <c r="P218" s="176">
        <v>0</v>
      </c>
      <c r="Q218" s="176">
        <f t="shared" si="5"/>
        <v>0</v>
      </c>
      <c r="R218" s="178" t="s">
        <v>284</v>
      </c>
      <c r="S218" s="178" t="s">
        <v>175</v>
      </c>
      <c r="T218" s="179" t="s">
        <v>175</v>
      </c>
      <c r="U218" s="157">
        <v>0</v>
      </c>
      <c r="V218" s="157">
        <f t="shared" si="6"/>
        <v>0</v>
      </c>
      <c r="W218" s="157"/>
      <c r="X218" s="157" t="s">
        <v>273</v>
      </c>
      <c r="Y218" s="157" t="s">
        <v>178</v>
      </c>
      <c r="Z218" s="147"/>
      <c r="AA218" s="147"/>
      <c r="AB218" s="147"/>
      <c r="AC218" s="147"/>
      <c r="AD218" s="147"/>
      <c r="AE218" s="147"/>
      <c r="AF218" s="147"/>
      <c r="AG218" s="147" t="s">
        <v>274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73">
        <v>67</v>
      </c>
      <c r="B219" s="174" t="s">
        <v>515</v>
      </c>
      <c r="C219" s="181" t="s">
        <v>516</v>
      </c>
      <c r="D219" s="175" t="s">
        <v>305</v>
      </c>
      <c r="E219" s="176">
        <v>2</v>
      </c>
      <c r="F219" s="177"/>
      <c r="G219" s="178">
        <f t="shared" si="0"/>
        <v>0</v>
      </c>
      <c r="H219" s="177"/>
      <c r="I219" s="178">
        <f t="shared" si="1"/>
        <v>0</v>
      </c>
      <c r="J219" s="177"/>
      <c r="K219" s="178">
        <f t="shared" si="2"/>
        <v>0</v>
      </c>
      <c r="L219" s="178">
        <v>21</v>
      </c>
      <c r="M219" s="178">
        <f t="shared" si="3"/>
        <v>0</v>
      </c>
      <c r="N219" s="176">
        <v>5.1000000000000004E-3</v>
      </c>
      <c r="O219" s="176">
        <f t="shared" si="4"/>
        <v>0.01</v>
      </c>
      <c r="P219" s="176">
        <v>0</v>
      </c>
      <c r="Q219" s="176">
        <f t="shared" si="5"/>
        <v>0</v>
      </c>
      <c r="R219" s="178" t="s">
        <v>284</v>
      </c>
      <c r="S219" s="178" t="s">
        <v>175</v>
      </c>
      <c r="T219" s="179" t="s">
        <v>175</v>
      </c>
      <c r="U219" s="157">
        <v>0</v>
      </c>
      <c r="V219" s="157">
        <f t="shared" si="6"/>
        <v>0</v>
      </c>
      <c r="W219" s="157"/>
      <c r="X219" s="157" t="s">
        <v>273</v>
      </c>
      <c r="Y219" s="157" t="s">
        <v>178</v>
      </c>
      <c r="Z219" s="147"/>
      <c r="AA219" s="147"/>
      <c r="AB219" s="147"/>
      <c r="AC219" s="147"/>
      <c r="AD219" s="147"/>
      <c r="AE219" s="147"/>
      <c r="AF219" s="147"/>
      <c r="AG219" s="147" t="s">
        <v>274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2.5" outlineLevel="1" x14ac:dyDescent="0.2">
      <c r="A220" s="173">
        <v>68</v>
      </c>
      <c r="B220" s="174" t="s">
        <v>517</v>
      </c>
      <c r="C220" s="181" t="s">
        <v>518</v>
      </c>
      <c r="D220" s="175" t="s">
        <v>305</v>
      </c>
      <c r="E220" s="176">
        <v>2</v>
      </c>
      <c r="F220" s="177"/>
      <c r="G220" s="178">
        <f t="shared" si="0"/>
        <v>0</v>
      </c>
      <c r="H220" s="177"/>
      <c r="I220" s="178">
        <f t="shared" si="1"/>
        <v>0</v>
      </c>
      <c r="J220" s="177"/>
      <c r="K220" s="178">
        <f t="shared" si="2"/>
        <v>0</v>
      </c>
      <c r="L220" s="178">
        <v>21</v>
      </c>
      <c r="M220" s="178">
        <f t="shared" si="3"/>
        <v>0</v>
      </c>
      <c r="N220" s="176">
        <v>5.1000000000000004E-3</v>
      </c>
      <c r="O220" s="176">
        <f t="shared" si="4"/>
        <v>0.01</v>
      </c>
      <c r="P220" s="176">
        <v>0</v>
      </c>
      <c r="Q220" s="176">
        <f t="shared" si="5"/>
        <v>0</v>
      </c>
      <c r="R220" s="178" t="s">
        <v>284</v>
      </c>
      <c r="S220" s="178" t="s">
        <v>175</v>
      </c>
      <c r="T220" s="179" t="s">
        <v>175</v>
      </c>
      <c r="U220" s="157">
        <v>0</v>
      </c>
      <c r="V220" s="157">
        <f t="shared" si="6"/>
        <v>0</v>
      </c>
      <c r="W220" s="157"/>
      <c r="X220" s="157" t="s">
        <v>273</v>
      </c>
      <c r="Y220" s="157" t="s">
        <v>178</v>
      </c>
      <c r="Z220" s="147"/>
      <c r="AA220" s="147"/>
      <c r="AB220" s="147"/>
      <c r="AC220" s="147"/>
      <c r="AD220" s="147"/>
      <c r="AE220" s="147"/>
      <c r="AF220" s="147"/>
      <c r="AG220" s="147" t="s">
        <v>274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73">
        <v>69</v>
      </c>
      <c r="B221" s="174" t="s">
        <v>519</v>
      </c>
      <c r="C221" s="181" t="s">
        <v>520</v>
      </c>
      <c r="D221" s="175" t="s">
        <v>305</v>
      </c>
      <c r="E221" s="176">
        <v>1</v>
      </c>
      <c r="F221" s="177"/>
      <c r="G221" s="178">
        <f t="shared" si="0"/>
        <v>0</v>
      </c>
      <c r="H221" s="177"/>
      <c r="I221" s="178">
        <f t="shared" si="1"/>
        <v>0</v>
      </c>
      <c r="J221" s="177"/>
      <c r="K221" s="178">
        <f t="shared" si="2"/>
        <v>0</v>
      </c>
      <c r="L221" s="178">
        <v>21</v>
      </c>
      <c r="M221" s="178">
        <f t="shared" si="3"/>
        <v>0</v>
      </c>
      <c r="N221" s="176">
        <v>5.1000000000000004E-3</v>
      </c>
      <c r="O221" s="176">
        <f t="shared" si="4"/>
        <v>0.01</v>
      </c>
      <c r="P221" s="176">
        <v>0</v>
      </c>
      <c r="Q221" s="176">
        <f t="shared" si="5"/>
        <v>0</v>
      </c>
      <c r="R221" s="178" t="s">
        <v>284</v>
      </c>
      <c r="S221" s="178" t="s">
        <v>175</v>
      </c>
      <c r="T221" s="179" t="s">
        <v>175</v>
      </c>
      <c r="U221" s="157">
        <v>0</v>
      </c>
      <c r="V221" s="157">
        <f t="shared" si="6"/>
        <v>0</v>
      </c>
      <c r="W221" s="157"/>
      <c r="X221" s="157" t="s">
        <v>273</v>
      </c>
      <c r="Y221" s="157" t="s">
        <v>178</v>
      </c>
      <c r="Z221" s="147"/>
      <c r="AA221" s="147"/>
      <c r="AB221" s="147"/>
      <c r="AC221" s="147"/>
      <c r="AD221" s="147"/>
      <c r="AE221" s="147"/>
      <c r="AF221" s="147"/>
      <c r="AG221" s="147" t="s">
        <v>274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3">
        <v>70</v>
      </c>
      <c r="B222" s="174" t="s">
        <v>521</v>
      </c>
      <c r="C222" s="181" t="s">
        <v>522</v>
      </c>
      <c r="D222" s="175" t="s">
        <v>305</v>
      </c>
      <c r="E222" s="176">
        <v>7</v>
      </c>
      <c r="F222" s="177"/>
      <c r="G222" s="178">
        <f t="shared" si="0"/>
        <v>0</v>
      </c>
      <c r="H222" s="177"/>
      <c r="I222" s="178">
        <f t="shared" si="1"/>
        <v>0</v>
      </c>
      <c r="J222" s="177"/>
      <c r="K222" s="178">
        <f t="shared" si="2"/>
        <v>0</v>
      </c>
      <c r="L222" s="178">
        <v>21</v>
      </c>
      <c r="M222" s="178">
        <f t="shared" si="3"/>
        <v>0</v>
      </c>
      <c r="N222" s="176">
        <v>0</v>
      </c>
      <c r="O222" s="176">
        <f t="shared" si="4"/>
        <v>0</v>
      </c>
      <c r="P222" s="176">
        <v>0</v>
      </c>
      <c r="Q222" s="176">
        <f t="shared" si="5"/>
        <v>0</v>
      </c>
      <c r="R222" s="178" t="s">
        <v>284</v>
      </c>
      <c r="S222" s="178" t="s">
        <v>175</v>
      </c>
      <c r="T222" s="179" t="s">
        <v>175</v>
      </c>
      <c r="U222" s="157">
        <v>0</v>
      </c>
      <c r="V222" s="157">
        <f t="shared" si="6"/>
        <v>0</v>
      </c>
      <c r="W222" s="157"/>
      <c r="X222" s="157" t="s">
        <v>273</v>
      </c>
      <c r="Y222" s="157" t="s">
        <v>178</v>
      </c>
      <c r="Z222" s="147"/>
      <c r="AA222" s="147"/>
      <c r="AB222" s="147"/>
      <c r="AC222" s="147"/>
      <c r="AD222" s="147"/>
      <c r="AE222" s="147"/>
      <c r="AF222" s="147"/>
      <c r="AG222" s="147" t="s">
        <v>274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x14ac:dyDescent="0.2">
      <c r="A223" s="159" t="s">
        <v>170</v>
      </c>
      <c r="B223" s="160" t="s">
        <v>126</v>
      </c>
      <c r="C223" s="180" t="s">
        <v>127</v>
      </c>
      <c r="D223" s="161"/>
      <c r="E223" s="162"/>
      <c r="F223" s="163"/>
      <c r="G223" s="163">
        <f>SUMIF(AG224:AG231,"&lt;&gt;NOR",G224:G231)</f>
        <v>0</v>
      </c>
      <c r="H223" s="163"/>
      <c r="I223" s="163">
        <f>SUM(I224:I231)</f>
        <v>0</v>
      </c>
      <c r="J223" s="163"/>
      <c r="K223" s="163">
        <f>SUM(K224:K231)</f>
        <v>0</v>
      </c>
      <c r="L223" s="163"/>
      <c r="M223" s="163">
        <f>SUM(M224:M231)</f>
        <v>0</v>
      </c>
      <c r="N223" s="162"/>
      <c r="O223" s="162">
        <f>SUM(O224:O231)</f>
        <v>0</v>
      </c>
      <c r="P223" s="162"/>
      <c r="Q223" s="162">
        <f>SUM(Q224:Q231)</f>
        <v>0</v>
      </c>
      <c r="R223" s="163"/>
      <c r="S223" s="163"/>
      <c r="T223" s="164"/>
      <c r="U223" s="158"/>
      <c r="V223" s="158">
        <f>SUM(V224:V231)</f>
        <v>0</v>
      </c>
      <c r="W223" s="158"/>
      <c r="X223" s="158"/>
      <c r="Y223" s="158"/>
      <c r="AG223" t="s">
        <v>171</v>
      </c>
    </row>
    <row r="224" spans="1:60" outlineLevel="1" x14ac:dyDescent="0.2">
      <c r="A224" s="166">
        <v>71</v>
      </c>
      <c r="B224" s="167" t="s">
        <v>523</v>
      </c>
      <c r="C224" s="182" t="s">
        <v>524</v>
      </c>
      <c r="D224" s="168" t="s">
        <v>305</v>
      </c>
      <c r="E224" s="169">
        <v>2</v>
      </c>
      <c r="F224" s="170"/>
      <c r="G224" s="171">
        <f>ROUND(E224*F224,2)</f>
        <v>0</v>
      </c>
      <c r="H224" s="170"/>
      <c r="I224" s="171">
        <f>ROUND(E224*H224,2)</f>
        <v>0</v>
      </c>
      <c r="J224" s="170"/>
      <c r="K224" s="171">
        <f>ROUND(E224*J224,2)</f>
        <v>0</v>
      </c>
      <c r="L224" s="171">
        <v>21</v>
      </c>
      <c r="M224" s="171">
        <f>G224*(1+L224/100)</f>
        <v>0</v>
      </c>
      <c r="N224" s="169">
        <v>0</v>
      </c>
      <c r="O224" s="169">
        <f>ROUND(E224*N224,2)</f>
        <v>0</v>
      </c>
      <c r="P224" s="169">
        <v>0</v>
      </c>
      <c r="Q224" s="169">
        <f>ROUND(E224*P224,2)</f>
        <v>0</v>
      </c>
      <c r="R224" s="171"/>
      <c r="S224" s="171" t="s">
        <v>189</v>
      </c>
      <c r="T224" s="172" t="s">
        <v>176</v>
      </c>
      <c r="U224" s="157">
        <v>0</v>
      </c>
      <c r="V224" s="157">
        <f>ROUND(E224*U224,2)</f>
        <v>0</v>
      </c>
      <c r="W224" s="157"/>
      <c r="X224" s="157" t="s">
        <v>213</v>
      </c>
      <c r="Y224" s="157" t="s">
        <v>178</v>
      </c>
      <c r="Z224" s="147"/>
      <c r="AA224" s="147"/>
      <c r="AB224" s="147"/>
      <c r="AC224" s="147"/>
      <c r="AD224" s="147"/>
      <c r="AE224" s="147"/>
      <c r="AF224" s="147"/>
      <c r="AG224" s="147" t="s">
        <v>214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264" t="s">
        <v>525</v>
      </c>
      <c r="D225" s="265"/>
      <c r="E225" s="265"/>
      <c r="F225" s="265"/>
      <c r="G225" s="265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526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262" t="s">
        <v>527</v>
      </c>
      <c r="D226" s="263"/>
      <c r="E226" s="263"/>
      <c r="F226" s="263"/>
      <c r="G226" s="263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526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262" t="s">
        <v>528</v>
      </c>
      <c r="D227" s="263"/>
      <c r="E227" s="263"/>
      <c r="F227" s="263"/>
      <c r="G227" s="263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526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262" t="s">
        <v>529</v>
      </c>
      <c r="D228" s="263"/>
      <c r="E228" s="263"/>
      <c r="F228" s="263"/>
      <c r="G228" s="263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526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262" t="s">
        <v>530</v>
      </c>
      <c r="D229" s="263"/>
      <c r="E229" s="263"/>
      <c r="F229" s="263"/>
      <c r="G229" s="263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526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262" t="s">
        <v>531</v>
      </c>
      <c r="D230" s="263"/>
      <c r="E230" s="263"/>
      <c r="F230" s="263"/>
      <c r="G230" s="263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526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262" t="s">
        <v>532</v>
      </c>
      <c r="D231" s="263"/>
      <c r="E231" s="263"/>
      <c r="F231" s="263"/>
      <c r="G231" s="263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526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x14ac:dyDescent="0.2">
      <c r="A232" s="159" t="s">
        <v>170</v>
      </c>
      <c r="B232" s="160" t="s">
        <v>128</v>
      </c>
      <c r="C232" s="180" t="s">
        <v>129</v>
      </c>
      <c r="D232" s="161"/>
      <c r="E232" s="162"/>
      <c r="F232" s="163"/>
      <c r="G232" s="163">
        <f>SUMIF(AG233:AG247,"&lt;&gt;NOR",G233:G247)</f>
        <v>0</v>
      </c>
      <c r="H232" s="163"/>
      <c r="I232" s="163">
        <f>SUM(I233:I247)</f>
        <v>0</v>
      </c>
      <c r="J232" s="163"/>
      <c r="K232" s="163">
        <f>SUM(K233:K247)</f>
        <v>0</v>
      </c>
      <c r="L232" s="163"/>
      <c r="M232" s="163">
        <f>SUM(M233:M247)</f>
        <v>0</v>
      </c>
      <c r="N232" s="162"/>
      <c r="O232" s="162">
        <f>SUM(O233:O247)</f>
        <v>0</v>
      </c>
      <c r="P232" s="162"/>
      <c r="Q232" s="162">
        <f>SUM(Q233:Q247)</f>
        <v>1.73</v>
      </c>
      <c r="R232" s="163"/>
      <c r="S232" s="163"/>
      <c r="T232" s="164"/>
      <c r="U232" s="158"/>
      <c r="V232" s="158">
        <f>SUM(V233:V247)</f>
        <v>88.96</v>
      </c>
      <c r="W232" s="158"/>
      <c r="X232" s="158"/>
      <c r="Y232" s="158"/>
      <c r="AG232" t="s">
        <v>171</v>
      </c>
    </row>
    <row r="233" spans="1:60" outlineLevel="1" x14ac:dyDescent="0.2">
      <c r="A233" s="166">
        <v>72</v>
      </c>
      <c r="B233" s="167" t="s">
        <v>533</v>
      </c>
      <c r="C233" s="182" t="s">
        <v>534</v>
      </c>
      <c r="D233" s="168" t="s">
        <v>305</v>
      </c>
      <c r="E233" s="169">
        <v>8</v>
      </c>
      <c r="F233" s="170"/>
      <c r="G233" s="171">
        <f>ROUND(E233*F233,2)</f>
        <v>0</v>
      </c>
      <c r="H233" s="170"/>
      <c r="I233" s="171">
        <f>ROUND(E233*H233,2)</f>
        <v>0</v>
      </c>
      <c r="J233" s="170"/>
      <c r="K233" s="171">
        <f>ROUND(E233*J233,2)</f>
        <v>0</v>
      </c>
      <c r="L233" s="171">
        <v>21</v>
      </c>
      <c r="M233" s="171">
        <f>G233*(1+L233/100)</f>
        <v>0</v>
      </c>
      <c r="N233" s="169">
        <v>0</v>
      </c>
      <c r="O233" s="169">
        <f>ROUND(E233*N233,2)</f>
        <v>0</v>
      </c>
      <c r="P233" s="169">
        <v>4.0000000000000001E-3</v>
      </c>
      <c r="Q233" s="169">
        <f>ROUND(E233*P233,2)</f>
        <v>0.03</v>
      </c>
      <c r="R233" s="171" t="s">
        <v>212</v>
      </c>
      <c r="S233" s="171" t="s">
        <v>175</v>
      </c>
      <c r="T233" s="172" t="s">
        <v>175</v>
      </c>
      <c r="U233" s="157">
        <v>0.17399999999999999</v>
      </c>
      <c r="V233" s="157">
        <f>ROUND(E233*U233,2)</f>
        <v>1.39</v>
      </c>
      <c r="W233" s="157"/>
      <c r="X233" s="157" t="s">
        <v>213</v>
      </c>
      <c r="Y233" s="157" t="s">
        <v>178</v>
      </c>
      <c r="Z233" s="147"/>
      <c r="AA233" s="147"/>
      <c r="AB233" s="147"/>
      <c r="AC233" s="147"/>
      <c r="AD233" s="147"/>
      <c r="AE233" s="147"/>
      <c r="AF233" s="147"/>
      <c r="AG233" s="147" t="s">
        <v>214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260" t="s">
        <v>535</v>
      </c>
      <c r="D234" s="261"/>
      <c r="E234" s="261"/>
      <c r="F234" s="261"/>
      <c r="G234" s="261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216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191" t="s">
        <v>536</v>
      </c>
      <c r="D235" s="186"/>
      <c r="E235" s="187">
        <v>7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218</v>
      </c>
      <c r="AH235" s="147">
        <v>5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91" t="s">
        <v>53</v>
      </c>
      <c r="D236" s="186"/>
      <c r="E236" s="187">
        <v>1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218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66">
        <v>73</v>
      </c>
      <c r="B237" s="167" t="s">
        <v>537</v>
      </c>
      <c r="C237" s="182" t="s">
        <v>538</v>
      </c>
      <c r="D237" s="168" t="s">
        <v>305</v>
      </c>
      <c r="E237" s="169">
        <v>7</v>
      </c>
      <c r="F237" s="170"/>
      <c r="G237" s="171">
        <f>ROUND(E237*F237,2)</f>
        <v>0</v>
      </c>
      <c r="H237" s="170"/>
      <c r="I237" s="171">
        <f>ROUND(E237*H237,2)</f>
        <v>0</v>
      </c>
      <c r="J237" s="170"/>
      <c r="K237" s="171">
        <f>ROUND(E237*J237,2)</f>
        <v>0</v>
      </c>
      <c r="L237" s="171">
        <v>21</v>
      </c>
      <c r="M237" s="171">
        <f>G237*(1+L237/100)</f>
        <v>0</v>
      </c>
      <c r="N237" s="169">
        <v>0</v>
      </c>
      <c r="O237" s="169">
        <f>ROUND(E237*N237,2)</f>
        <v>0</v>
      </c>
      <c r="P237" s="169">
        <v>0</v>
      </c>
      <c r="Q237" s="169">
        <f>ROUND(E237*P237,2)</f>
        <v>0</v>
      </c>
      <c r="R237" s="171" t="s">
        <v>212</v>
      </c>
      <c r="S237" s="171" t="s">
        <v>175</v>
      </c>
      <c r="T237" s="172" t="s">
        <v>175</v>
      </c>
      <c r="U237" s="157">
        <v>0.25</v>
      </c>
      <c r="V237" s="157">
        <f>ROUND(E237*U237,2)</f>
        <v>1.75</v>
      </c>
      <c r="W237" s="157"/>
      <c r="X237" s="157" t="s">
        <v>213</v>
      </c>
      <c r="Y237" s="157" t="s">
        <v>178</v>
      </c>
      <c r="Z237" s="147"/>
      <c r="AA237" s="147"/>
      <c r="AB237" s="147"/>
      <c r="AC237" s="147"/>
      <c r="AD237" s="147"/>
      <c r="AE237" s="147"/>
      <c r="AF237" s="147"/>
      <c r="AG237" s="147" t="s">
        <v>214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260" t="s">
        <v>535</v>
      </c>
      <c r="D238" s="261"/>
      <c r="E238" s="261"/>
      <c r="F238" s="261"/>
      <c r="G238" s="261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216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191" t="s">
        <v>539</v>
      </c>
      <c r="D239" s="186"/>
      <c r="E239" s="187">
        <v>6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218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1" t="s">
        <v>540</v>
      </c>
      <c r="D240" s="186"/>
      <c r="E240" s="187">
        <v>1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218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66">
        <v>74</v>
      </c>
      <c r="B241" s="167" t="s">
        <v>541</v>
      </c>
      <c r="C241" s="182" t="s">
        <v>542</v>
      </c>
      <c r="D241" s="168" t="s">
        <v>227</v>
      </c>
      <c r="E241" s="169">
        <v>36</v>
      </c>
      <c r="F241" s="170"/>
      <c r="G241" s="171">
        <f>ROUND(E241*F241,2)</f>
        <v>0</v>
      </c>
      <c r="H241" s="170"/>
      <c r="I241" s="171">
        <f>ROUND(E241*H241,2)</f>
        <v>0</v>
      </c>
      <c r="J241" s="170"/>
      <c r="K241" s="171">
        <f>ROUND(E241*J241,2)</f>
        <v>0</v>
      </c>
      <c r="L241" s="171">
        <v>21</v>
      </c>
      <c r="M241" s="171">
        <f>G241*(1+L241/100)</f>
        <v>0</v>
      </c>
      <c r="N241" s="169">
        <v>0</v>
      </c>
      <c r="O241" s="169">
        <f>ROUND(E241*N241,2)</f>
        <v>0</v>
      </c>
      <c r="P241" s="169">
        <v>0</v>
      </c>
      <c r="Q241" s="169">
        <f>ROUND(E241*P241,2)</f>
        <v>0</v>
      </c>
      <c r="R241" s="171" t="s">
        <v>212</v>
      </c>
      <c r="S241" s="171" t="s">
        <v>175</v>
      </c>
      <c r="T241" s="172" t="s">
        <v>175</v>
      </c>
      <c r="U241" s="157">
        <v>0.09</v>
      </c>
      <c r="V241" s="157">
        <f>ROUND(E241*U241,2)</f>
        <v>3.24</v>
      </c>
      <c r="W241" s="157"/>
      <c r="X241" s="157" t="s">
        <v>213</v>
      </c>
      <c r="Y241" s="157" t="s">
        <v>178</v>
      </c>
      <c r="Z241" s="147"/>
      <c r="AA241" s="147"/>
      <c r="AB241" s="147"/>
      <c r="AC241" s="147"/>
      <c r="AD241" s="147"/>
      <c r="AE241" s="147"/>
      <c r="AF241" s="147"/>
      <c r="AG241" s="147" t="s">
        <v>214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2" x14ac:dyDescent="0.2">
      <c r="A242" s="154"/>
      <c r="B242" s="155"/>
      <c r="C242" s="260" t="s">
        <v>543</v>
      </c>
      <c r="D242" s="261"/>
      <c r="E242" s="261"/>
      <c r="F242" s="261"/>
      <c r="G242" s="261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216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90" t="str">
        <f>C242</f>
        <v>krajníků, desek nebo panelů od spojovacího materiálu s odklizením a uložením očištěných hmot a spojovacího materiálu na skládku na vzdálenost do 10 m</v>
      </c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91" t="s">
        <v>389</v>
      </c>
      <c r="D243" s="186"/>
      <c r="E243" s="187">
        <v>36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218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 x14ac:dyDescent="0.2">
      <c r="A244" s="166">
        <v>75</v>
      </c>
      <c r="B244" s="167" t="s">
        <v>310</v>
      </c>
      <c r="C244" s="182" t="s">
        <v>311</v>
      </c>
      <c r="D244" s="168" t="s">
        <v>211</v>
      </c>
      <c r="E244" s="169">
        <v>615.86</v>
      </c>
      <c r="F244" s="170"/>
      <c r="G244" s="171">
        <f>ROUND(E244*F244,2)</f>
        <v>0</v>
      </c>
      <c r="H244" s="170"/>
      <c r="I244" s="171">
        <f>ROUND(E244*H244,2)</f>
        <v>0</v>
      </c>
      <c r="J244" s="170"/>
      <c r="K244" s="171">
        <f>ROUND(E244*J244,2)</f>
        <v>0</v>
      </c>
      <c r="L244" s="171">
        <v>21</v>
      </c>
      <c r="M244" s="171">
        <f>G244*(1+L244/100)</f>
        <v>0</v>
      </c>
      <c r="N244" s="169">
        <v>0</v>
      </c>
      <c r="O244" s="169">
        <f>ROUND(E244*N244,2)</f>
        <v>0</v>
      </c>
      <c r="P244" s="169">
        <v>0</v>
      </c>
      <c r="Q244" s="169">
        <f>ROUND(E244*P244,2)</f>
        <v>0</v>
      </c>
      <c r="R244" s="171" t="s">
        <v>212</v>
      </c>
      <c r="S244" s="171" t="s">
        <v>175</v>
      </c>
      <c r="T244" s="172" t="s">
        <v>175</v>
      </c>
      <c r="U244" s="157">
        <v>0.1</v>
      </c>
      <c r="V244" s="157">
        <f>ROUND(E244*U244,2)</f>
        <v>61.59</v>
      </c>
      <c r="W244" s="157"/>
      <c r="X244" s="157" t="s">
        <v>213</v>
      </c>
      <c r="Y244" s="157" t="s">
        <v>178</v>
      </c>
      <c r="Z244" s="147"/>
      <c r="AA244" s="147"/>
      <c r="AB244" s="147"/>
      <c r="AC244" s="147"/>
      <c r="AD244" s="147"/>
      <c r="AE244" s="147"/>
      <c r="AF244" s="147"/>
      <c r="AG244" s="147" t="s">
        <v>214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.5" outlineLevel="2" x14ac:dyDescent="0.2">
      <c r="A245" s="154"/>
      <c r="B245" s="155"/>
      <c r="C245" s="260" t="s">
        <v>312</v>
      </c>
      <c r="D245" s="261"/>
      <c r="E245" s="261"/>
      <c r="F245" s="261"/>
      <c r="G245" s="261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216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90" t="str">
        <f>C245</f>
        <v>od spojovacího materiálu, s uložením očištěných kostek na skládku, s odklizením odpadových hmot na hromady a s odklizením vybouraných kostek na vzdálenost do 3 m</v>
      </c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191" t="s">
        <v>363</v>
      </c>
      <c r="D246" s="186"/>
      <c r="E246" s="187">
        <v>615.86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218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73">
        <v>76</v>
      </c>
      <c r="B247" s="174" t="s">
        <v>544</v>
      </c>
      <c r="C247" s="181" t="s">
        <v>545</v>
      </c>
      <c r="D247" s="175" t="s">
        <v>305</v>
      </c>
      <c r="E247" s="176">
        <v>5</v>
      </c>
      <c r="F247" s="177"/>
      <c r="G247" s="178">
        <f>ROUND(E247*F247,2)</f>
        <v>0</v>
      </c>
      <c r="H247" s="177"/>
      <c r="I247" s="178">
        <f>ROUND(E247*H247,2)</f>
        <v>0</v>
      </c>
      <c r="J247" s="177"/>
      <c r="K247" s="178">
        <f>ROUND(E247*J247,2)</f>
        <v>0</v>
      </c>
      <c r="L247" s="178">
        <v>21</v>
      </c>
      <c r="M247" s="178">
        <f>G247*(1+L247/100)</f>
        <v>0</v>
      </c>
      <c r="N247" s="176">
        <v>0</v>
      </c>
      <c r="O247" s="176">
        <f>ROUND(E247*N247,2)</f>
        <v>0</v>
      </c>
      <c r="P247" s="176">
        <v>0.34</v>
      </c>
      <c r="Q247" s="176">
        <f>ROUND(E247*P247,2)</f>
        <v>1.7</v>
      </c>
      <c r="R247" s="178"/>
      <c r="S247" s="178" t="s">
        <v>189</v>
      </c>
      <c r="T247" s="179" t="s">
        <v>176</v>
      </c>
      <c r="U247" s="157">
        <v>4.1980000000000004</v>
      </c>
      <c r="V247" s="157">
        <f>ROUND(E247*U247,2)</f>
        <v>20.99</v>
      </c>
      <c r="W247" s="157"/>
      <c r="X247" s="157" t="s">
        <v>213</v>
      </c>
      <c r="Y247" s="157" t="s">
        <v>178</v>
      </c>
      <c r="Z247" s="147"/>
      <c r="AA247" s="147"/>
      <c r="AB247" s="147"/>
      <c r="AC247" s="147"/>
      <c r="AD247" s="147"/>
      <c r="AE247" s="147"/>
      <c r="AF247" s="147"/>
      <c r="AG247" s="147" t="s">
        <v>214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x14ac:dyDescent="0.2">
      <c r="A248" s="159" t="s">
        <v>170</v>
      </c>
      <c r="B248" s="160" t="s">
        <v>130</v>
      </c>
      <c r="C248" s="180" t="s">
        <v>131</v>
      </c>
      <c r="D248" s="161"/>
      <c r="E248" s="162"/>
      <c r="F248" s="163"/>
      <c r="G248" s="163">
        <f>SUMIF(AG249:AG250,"&lt;&gt;NOR",G249:G250)</f>
        <v>0</v>
      </c>
      <c r="H248" s="163"/>
      <c r="I248" s="163">
        <f>SUM(I249:I250)</f>
        <v>0</v>
      </c>
      <c r="J248" s="163"/>
      <c r="K248" s="163">
        <f>SUM(K249:K250)</f>
        <v>0</v>
      </c>
      <c r="L248" s="163"/>
      <c r="M248" s="163">
        <f>SUM(M249:M250)</f>
        <v>0</v>
      </c>
      <c r="N248" s="162"/>
      <c r="O248" s="162">
        <f>SUM(O249:O250)</f>
        <v>0</v>
      </c>
      <c r="P248" s="162"/>
      <c r="Q248" s="162">
        <f>SUM(Q249:Q250)</f>
        <v>0</v>
      </c>
      <c r="R248" s="163"/>
      <c r="S248" s="163"/>
      <c r="T248" s="164"/>
      <c r="U248" s="158"/>
      <c r="V248" s="158">
        <f>SUM(V249:V250)</f>
        <v>792.73</v>
      </c>
      <c r="W248" s="158"/>
      <c r="X248" s="158"/>
      <c r="Y248" s="158"/>
      <c r="AG248" t="s">
        <v>171</v>
      </c>
    </row>
    <row r="249" spans="1:60" outlineLevel="1" x14ac:dyDescent="0.2">
      <c r="A249" s="166">
        <v>77</v>
      </c>
      <c r="B249" s="167" t="s">
        <v>313</v>
      </c>
      <c r="C249" s="182" t="s">
        <v>314</v>
      </c>
      <c r="D249" s="168" t="s">
        <v>272</v>
      </c>
      <c r="E249" s="169">
        <v>2032.63617</v>
      </c>
      <c r="F249" s="170"/>
      <c r="G249" s="171">
        <f>ROUND(E249*F249,2)</f>
        <v>0</v>
      </c>
      <c r="H249" s="170"/>
      <c r="I249" s="171">
        <f>ROUND(E249*H249,2)</f>
        <v>0</v>
      </c>
      <c r="J249" s="170"/>
      <c r="K249" s="171">
        <f>ROUND(E249*J249,2)</f>
        <v>0</v>
      </c>
      <c r="L249" s="171">
        <v>21</v>
      </c>
      <c r="M249" s="171">
        <f>G249*(1+L249/100)</f>
        <v>0</v>
      </c>
      <c r="N249" s="169">
        <v>0</v>
      </c>
      <c r="O249" s="169">
        <f>ROUND(E249*N249,2)</f>
        <v>0</v>
      </c>
      <c r="P249" s="169">
        <v>0</v>
      </c>
      <c r="Q249" s="169">
        <f>ROUND(E249*P249,2)</f>
        <v>0</v>
      </c>
      <c r="R249" s="171" t="s">
        <v>212</v>
      </c>
      <c r="S249" s="171" t="s">
        <v>175</v>
      </c>
      <c r="T249" s="172" t="s">
        <v>175</v>
      </c>
      <c r="U249" s="157">
        <v>0.39</v>
      </c>
      <c r="V249" s="157">
        <f>ROUND(E249*U249,2)</f>
        <v>792.73</v>
      </c>
      <c r="W249" s="157"/>
      <c r="X249" s="157" t="s">
        <v>315</v>
      </c>
      <c r="Y249" s="157" t="s">
        <v>178</v>
      </c>
      <c r="Z249" s="147"/>
      <c r="AA249" s="147"/>
      <c r="AB249" s="147"/>
      <c r="AC249" s="147"/>
      <c r="AD249" s="147"/>
      <c r="AE249" s="147"/>
      <c r="AF249" s="147"/>
      <c r="AG249" s="147" t="s">
        <v>316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260" t="s">
        <v>317</v>
      </c>
      <c r="D250" s="261"/>
      <c r="E250" s="261"/>
      <c r="F250" s="261"/>
      <c r="G250" s="261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216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x14ac:dyDescent="0.2">
      <c r="A251" s="159" t="s">
        <v>170</v>
      </c>
      <c r="B251" s="160" t="s">
        <v>136</v>
      </c>
      <c r="C251" s="180" t="s">
        <v>137</v>
      </c>
      <c r="D251" s="161"/>
      <c r="E251" s="162"/>
      <c r="F251" s="163"/>
      <c r="G251" s="163">
        <f>SUMIF(AG252:AG301,"&lt;&gt;NOR",G252:G301)</f>
        <v>0</v>
      </c>
      <c r="H251" s="163"/>
      <c r="I251" s="163">
        <f>SUM(I252:I301)</f>
        <v>0</v>
      </c>
      <c r="J251" s="163"/>
      <c r="K251" s="163">
        <f>SUM(K252:K301)</f>
        <v>0</v>
      </c>
      <c r="L251" s="163"/>
      <c r="M251" s="163">
        <f>SUM(M252:M301)</f>
        <v>0</v>
      </c>
      <c r="N251" s="162"/>
      <c r="O251" s="162">
        <f>SUM(O252:O301)</f>
        <v>0</v>
      </c>
      <c r="P251" s="162"/>
      <c r="Q251" s="162">
        <f>SUM(Q252:Q301)</f>
        <v>0</v>
      </c>
      <c r="R251" s="163"/>
      <c r="S251" s="163"/>
      <c r="T251" s="164"/>
      <c r="U251" s="158"/>
      <c r="V251" s="158">
        <f>SUM(V252:V301)</f>
        <v>1077.69</v>
      </c>
      <c r="W251" s="158"/>
      <c r="X251" s="158"/>
      <c r="Y251" s="158"/>
      <c r="AG251" t="s">
        <v>171</v>
      </c>
    </row>
    <row r="252" spans="1:60" ht="22.5" outlineLevel="1" x14ac:dyDescent="0.2">
      <c r="A252" s="166">
        <v>78</v>
      </c>
      <c r="B252" s="167" t="s">
        <v>318</v>
      </c>
      <c r="C252" s="182" t="s">
        <v>319</v>
      </c>
      <c r="D252" s="168" t="s">
        <v>272</v>
      </c>
      <c r="E252" s="169">
        <v>979.27719999999999</v>
      </c>
      <c r="F252" s="170"/>
      <c r="G252" s="171">
        <f>ROUND(E252*F252,2)</f>
        <v>0</v>
      </c>
      <c r="H252" s="170"/>
      <c r="I252" s="171">
        <f>ROUND(E252*H252,2)</f>
        <v>0</v>
      </c>
      <c r="J252" s="170"/>
      <c r="K252" s="171">
        <f>ROUND(E252*J252,2)</f>
        <v>0</v>
      </c>
      <c r="L252" s="171">
        <v>21</v>
      </c>
      <c r="M252" s="171">
        <f>G252*(1+L252/100)</f>
        <v>0</v>
      </c>
      <c r="N252" s="169">
        <v>0</v>
      </c>
      <c r="O252" s="169">
        <f>ROUND(E252*N252,2)</f>
        <v>0</v>
      </c>
      <c r="P252" s="169">
        <v>0</v>
      </c>
      <c r="Q252" s="169">
        <f>ROUND(E252*P252,2)</f>
        <v>0</v>
      </c>
      <c r="R252" s="171" t="s">
        <v>212</v>
      </c>
      <c r="S252" s="171" t="s">
        <v>175</v>
      </c>
      <c r="T252" s="172" t="s">
        <v>175</v>
      </c>
      <c r="U252" s="157">
        <v>0.01</v>
      </c>
      <c r="V252" s="157">
        <f>ROUND(E252*U252,2)</f>
        <v>9.7899999999999991</v>
      </c>
      <c r="W252" s="157"/>
      <c r="X252" s="157" t="s">
        <v>213</v>
      </c>
      <c r="Y252" s="157" t="s">
        <v>178</v>
      </c>
      <c r="Z252" s="147"/>
      <c r="AA252" s="147"/>
      <c r="AB252" s="147"/>
      <c r="AC252" s="147"/>
      <c r="AD252" s="147"/>
      <c r="AE252" s="147"/>
      <c r="AF252" s="147"/>
      <c r="AG252" s="147" t="s">
        <v>214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191" t="s">
        <v>546</v>
      </c>
      <c r="D253" s="186"/>
      <c r="E253" s="187">
        <v>28.413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218</v>
      </c>
      <c r="AH253" s="147">
        <v>7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91" t="s">
        <v>547</v>
      </c>
      <c r="D254" s="186"/>
      <c r="E254" s="187">
        <v>138.28980000000001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218</v>
      </c>
      <c r="AH254" s="147">
        <v>7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91" t="s">
        <v>548</v>
      </c>
      <c r="D255" s="186"/>
      <c r="E255" s="187">
        <v>44.563200000000002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218</v>
      </c>
      <c r="AH255" s="147">
        <v>7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91" t="s">
        <v>549</v>
      </c>
      <c r="D256" s="186"/>
      <c r="E256" s="187">
        <v>451.95920000000001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218</v>
      </c>
      <c r="AH256" s="147">
        <v>7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1" t="s">
        <v>550</v>
      </c>
      <c r="D257" s="186"/>
      <c r="E257" s="187">
        <v>229.85599999999999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218</v>
      </c>
      <c r="AH257" s="147">
        <v>7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91" t="s">
        <v>551</v>
      </c>
      <c r="D258" s="186"/>
      <c r="E258" s="187">
        <v>28.731999999999999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218</v>
      </c>
      <c r="AH258" s="147">
        <v>7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91" t="s">
        <v>552</v>
      </c>
      <c r="D259" s="186"/>
      <c r="E259" s="187">
        <v>57.463999999999999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218</v>
      </c>
      <c r="AH259" s="147">
        <v>7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2.5" outlineLevel="1" x14ac:dyDescent="0.2">
      <c r="A260" s="166">
        <v>79</v>
      </c>
      <c r="B260" s="167" t="s">
        <v>321</v>
      </c>
      <c r="C260" s="182" t="s">
        <v>322</v>
      </c>
      <c r="D260" s="168" t="s">
        <v>272</v>
      </c>
      <c r="E260" s="169">
        <v>18606.266800000001</v>
      </c>
      <c r="F260" s="170"/>
      <c r="G260" s="171">
        <f>ROUND(E260*F260,2)</f>
        <v>0</v>
      </c>
      <c r="H260" s="170"/>
      <c r="I260" s="171">
        <f>ROUND(E260*H260,2)</f>
        <v>0</v>
      </c>
      <c r="J260" s="170"/>
      <c r="K260" s="171">
        <f>ROUND(E260*J260,2)</f>
        <v>0</v>
      </c>
      <c r="L260" s="171">
        <v>21</v>
      </c>
      <c r="M260" s="171">
        <f>G260*(1+L260/100)</f>
        <v>0</v>
      </c>
      <c r="N260" s="169">
        <v>0</v>
      </c>
      <c r="O260" s="169">
        <f>ROUND(E260*N260,2)</f>
        <v>0</v>
      </c>
      <c r="P260" s="169">
        <v>0</v>
      </c>
      <c r="Q260" s="169">
        <f>ROUND(E260*P260,2)</f>
        <v>0</v>
      </c>
      <c r="R260" s="171" t="s">
        <v>212</v>
      </c>
      <c r="S260" s="171" t="s">
        <v>175</v>
      </c>
      <c r="T260" s="172" t="s">
        <v>175</v>
      </c>
      <c r="U260" s="157">
        <v>0</v>
      </c>
      <c r="V260" s="157">
        <f>ROUND(E260*U260,2)</f>
        <v>0</v>
      </c>
      <c r="W260" s="157"/>
      <c r="X260" s="157" t="s">
        <v>213</v>
      </c>
      <c r="Y260" s="157" t="s">
        <v>178</v>
      </c>
      <c r="Z260" s="147"/>
      <c r="AA260" s="147"/>
      <c r="AB260" s="147"/>
      <c r="AC260" s="147"/>
      <c r="AD260" s="147"/>
      <c r="AE260" s="147"/>
      <c r="AF260" s="147"/>
      <c r="AG260" s="147" t="s">
        <v>214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191" t="s">
        <v>553</v>
      </c>
      <c r="D261" s="186"/>
      <c r="E261" s="187">
        <v>18606.266800000001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218</v>
      </c>
      <c r="AH261" s="147">
        <v>5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1" x14ac:dyDescent="0.2">
      <c r="A262" s="166">
        <v>80</v>
      </c>
      <c r="B262" s="167" t="s">
        <v>324</v>
      </c>
      <c r="C262" s="182" t="s">
        <v>325</v>
      </c>
      <c r="D262" s="168" t="s">
        <v>272</v>
      </c>
      <c r="E262" s="169">
        <v>132.892</v>
      </c>
      <c r="F262" s="170"/>
      <c r="G262" s="171">
        <f>ROUND(E262*F262,2)</f>
        <v>0</v>
      </c>
      <c r="H262" s="170"/>
      <c r="I262" s="171">
        <f>ROUND(E262*H262,2)</f>
        <v>0</v>
      </c>
      <c r="J262" s="170"/>
      <c r="K262" s="171">
        <f>ROUND(E262*J262,2)</f>
        <v>0</v>
      </c>
      <c r="L262" s="171">
        <v>21</v>
      </c>
      <c r="M262" s="171">
        <f>G262*(1+L262/100)</f>
        <v>0</v>
      </c>
      <c r="N262" s="169">
        <v>0</v>
      </c>
      <c r="O262" s="169">
        <f>ROUND(E262*N262,2)</f>
        <v>0</v>
      </c>
      <c r="P262" s="169">
        <v>0</v>
      </c>
      <c r="Q262" s="169">
        <f>ROUND(E262*P262,2)</f>
        <v>0</v>
      </c>
      <c r="R262" s="171" t="s">
        <v>212</v>
      </c>
      <c r="S262" s="171" t="s">
        <v>175</v>
      </c>
      <c r="T262" s="172" t="s">
        <v>175</v>
      </c>
      <c r="U262" s="157">
        <v>0.85799999999999998</v>
      </c>
      <c r="V262" s="157">
        <f>ROUND(E262*U262,2)</f>
        <v>114.02</v>
      </c>
      <c r="W262" s="157"/>
      <c r="X262" s="157" t="s">
        <v>213</v>
      </c>
      <c r="Y262" s="157" t="s">
        <v>178</v>
      </c>
      <c r="Z262" s="147"/>
      <c r="AA262" s="147"/>
      <c r="AB262" s="147"/>
      <c r="AC262" s="147"/>
      <c r="AD262" s="147"/>
      <c r="AE262" s="147"/>
      <c r="AF262" s="147"/>
      <c r="AG262" s="147" t="s">
        <v>214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191" t="s">
        <v>554</v>
      </c>
      <c r="D263" s="186"/>
      <c r="E263" s="187">
        <v>123.172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218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91" t="s">
        <v>555</v>
      </c>
      <c r="D264" s="186"/>
      <c r="E264" s="187">
        <v>9.7200000000000006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218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2.5" outlineLevel="1" x14ac:dyDescent="0.2">
      <c r="A265" s="166">
        <v>81</v>
      </c>
      <c r="B265" s="167" t="s">
        <v>327</v>
      </c>
      <c r="C265" s="182" t="s">
        <v>328</v>
      </c>
      <c r="D265" s="168" t="s">
        <v>272</v>
      </c>
      <c r="E265" s="169">
        <v>556.32605999999998</v>
      </c>
      <c r="F265" s="170"/>
      <c r="G265" s="171">
        <f>ROUND(E265*F265,2)</f>
        <v>0</v>
      </c>
      <c r="H265" s="170"/>
      <c r="I265" s="171">
        <f>ROUND(E265*H265,2)</f>
        <v>0</v>
      </c>
      <c r="J265" s="170"/>
      <c r="K265" s="171">
        <f>ROUND(E265*J265,2)</f>
        <v>0</v>
      </c>
      <c r="L265" s="171">
        <v>21</v>
      </c>
      <c r="M265" s="171">
        <f>G265*(1+L265/100)</f>
        <v>0</v>
      </c>
      <c r="N265" s="169">
        <v>0</v>
      </c>
      <c r="O265" s="169">
        <f>ROUND(E265*N265,2)</f>
        <v>0</v>
      </c>
      <c r="P265" s="169">
        <v>0</v>
      </c>
      <c r="Q265" s="169">
        <f>ROUND(E265*P265,2)</f>
        <v>0</v>
      </c>
      <c r="R265" s="171" t="s">
        <v>212</v>
      </c>
      <c r="S265" s="171" t="s">
        <v>175</v>
      </c>
      <c r="T265" s="172" t="s">
        <v>175</v>
      </c>
      <c r="U265" s="157">
        <v>0.68799999999999994</v>
      </c>
      <c r="V265" s="157">
        <f>ROUND(E265*U265,2)</f>
        <v>382.75</v>
      </c>
      <c r="W265" s="157"/>
      <c r="X265" s="157" t="s">
        <v>213</v>
      </c>
      <c r="Y265" s="157" t="s">
        <v>178</v>
      </c>
      <c r="Z265" s="147"/>
      <c r="AA265" s="147"/>
      <c r="AB265" s="147"/>
      <c r="AC265" s="147"/>
      <c r="AD265" s="147"/>
      <c r="AE265" s="147"/>
      <c r="AF265" s="147"/>
      <c r="AG265" s="147" t="s">
        <v>214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">
      <c r="A266" s="154"/>
      <c r="B266" s="155"/>
      <c r="C266" s="191" t="s">
        <v>556</v>
      </c>
      <c r="D266" s="186"/>
      <c r="E266" s="187">
        <v>53.143999999999998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218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91" t="s">
        <v>557</v>
      </c>
      <c r="D267" s="186"/>
      <c r="E267" s="187">
        <v>0.36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218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91" t="s">
        <v>558</v>
      </c>
      <c r="D268" s="186"/>
      <c r="E268" s="187">
        <v>55.468000000000004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218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1" t="s">
        <v>559</v>
      </c>
      <c r="D269" s="186"/>
      <c r="E269" s="187">
        <v>30.78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218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91" t="s">
        <v>560</v>
      </c>
      <c r="D270" s="186"/>
      <c r="E270" s="187">
        <v>23.75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218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91" t="s">
        <v>561</v>
      </c>
      <c r="D271" s="186"/>
      <c r="E271" s="187">
        <v>30.625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218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91" t="s">
        <v>562</v>
      </c>
      <c r="D272" s="186"/>
      <c r="E272" s="187">
        <v>36.99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218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1" t="s">
        <v>563</v>
      </c>
      <c r="D273" s="186"/>
      <c r="E273" s="187">
        <v>38.33466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218</v>
      </c>
      <c r="AH273" s="147">
        <v>7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1" t="s">
        <v>564</v>
      </c>
      <c r="D274" s="186"/>
      <c r="E274" s="187">
        <v>23.2944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218</v>
      </c>
      <c r="AH274" s="147">
        <v>7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91" t="s">
        <v>565</v>
      </c>
      <c r="D275" s="186"/>
      <c r="E275" s="187">
        <v>9.1199999999999992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218</v>
      </c>
      <c r="AH275" s="147">
        <v>7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91" t="s">
        <v>566</v>
      </c>
      <c r="D276" s="186"/>
      <c r="E276" s="187">
        <v>39.96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218</v>
      </c>
      <c r="AH276" s="147">
        <v>7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1" t="s">
        <v>567</v>
      </c>
      <c r="D277" s="186"/>
      <c r="E277" s="187">
        <v>194.5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218</v>
      </c>
      <c r="AH277" s="147">
        <v>5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1" t="s">
        <v>568</v>
      </c>
      <c r="D278" s="186"/>
      <c r="E278" s="187">
        <v>8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218</v>
      </c>
      <c r="AH278" s="147">
        <v>5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91" t="s">
        <v>536</v>
      </c>
      <c r="D279" s="186"/>
      <c r="E279" s="187">
        <v>7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218</v>
      </c>
      <c r="AH279" s="147">
        <v>5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91" t="s">
        <v>569</v>
      </c>
      <c r="D280" s="186"/>
      <c r="E280" s="187">
        <v>5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218</v>
      </c>
      <c r="AH280" s="147">
        <v>5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22.5" outlineLevel="1" x14ac:dyDescent="0.2">
      <c r="A281" s="166">
        <v>82</v>
      </c>
      <c r="B281" s="167" t="s">
        <v>333</v>
      </c>
      <c r="C281" s="182" t="s">
        <v>334</v>
      </c>
      <c r="D281" s="168" t="s">
        <v>272</v>
      </c>
      <c r="E281" s="169">
        <v>1668.9781800000001</v>
      </c>
      <c r="F281" s="170"/>
      <c r="G281" s="171">
        <f>ROUND(E281*F281,2)</f>
        <v>0</v>
      </c>
      <c r="H281" s="170"/>
      <c r="I281" s="171">
        <f>ROUND(E281*H281,2)</f>
        <v>0</v>
      </c>
      <c r="J281" s="170"/>
      <c r="K281" s="171">
        <f>ROUND(E281*J281,2)</f>
        <v>0</v>
      </c>
      <c r="L281" s="171">
        <v>21</v>
      </c>
      <c r="M281" s="171">
        <f>G281*(1+L281/100)</f>
        <v>0</v>
      </c>
      <c r="N281" s="169">
        <v>0</v>
      </c>
      <c r="O281" s="169">
        <f>ROUND(E281*N281,2)</f>
        <v>0</v>
      </c>
      <c r="P281" s="169">
        <v>0</v>
      </c>
      <c r="Q281" s="169">
        <f>ROUND(E281*P281,2)</f>
        <v>0</v>
      </c>
      <c r="R281" s="171" t="s">
        <v>212</v>
      </c>
      <c r="S281" s="171" t="s">
        <v>175</v>
      </c>
      <c r="T281" s="172" t="s">
        <v>175</v>
      </c>
      <c r="U281" s="157">
        <v>0</v>
      </c>
      <c r="V281" s="157">
        <f>ROUND(E281*U281,2)</f>
        <v>0</v>
      </c>
      <c r="W281" s="157"/>
      <c r="X281" s="157" t="s">
        <v>213</v>
      </c>
      <c r="Y281" s="157" t="s">
        <v>178</v>
      </c>
      <c r="Z281" s="147"/>
      <c r="AA281" s="147"/>
      <c r="AB281" s="147"/>
      <c r="AC281" s="147"/>
      <c r="AD281" s="147"/>
      <c r="AE281" s="147"/>
      <c r="AF281" s="147"/>
      <c r="AG281" s="147" t="s">
        <v>214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191" t="s">
        <v>570</v>
      </c>
      <c r="D282" s="186"/>
      <c r="E282" s="187">
        <v>1668.9781800000001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218</v>
      </c>
      <c r="AH282" s="147">
        <v>5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66">
        <v>83</v>
      </c>
      <c r="B283" s="167" t="s">
        <v>336</v>
      </c>
      <c r="C283" s="182" t="s">
        <v>337</v>
      </c>
      <c r="D283" s="168" t="s">
        <v>272</v>
      </c>
      <c r="E283" s="169">
        <v>979.27719999999999</v>
      </c>
      <c r="F283" s="170"/>
      <c r="G283" s="171">
        <f>ROUND(E283*F283,2)</f>
        <v>0</v>
      </c>
      <c r="H283" s="170"/>
      <c r="I283" s="171">
        <f>ROUND(E283*H283,2)</f>
        <v>0</v>
      </c>
      <c r="J283" s="170"/>
      <c r="K283" s="171">
        <f>ROUND(E283*J283,2)</f>
        <v>0</v>
      </c>
      <c r="L283" s="171">
        <v>21</v>
      </c>
      <c r="M283" s="171">
        <f>G283*(1+L283/100)</f>
        <v>0</v>
      </c>
      <c r="N283" s="169">
        <v>0</v>
      </c>
      <c r="O283" s="169">
        <f>ROUND(E283*N283,2)</f>
        <v>0</v>
      </c>
      <c r="P283" s="169">
        <v>0</v>
      </c>
      <c r="Q283" s="169">
        <f>ROUND(E283*P283,2)</f>
        <v>0</v>
      </c>
      <c r="R283" s="171" t="s">
        <v>212</v>
      </c>
      <c r="S283" s="171" t="s">
        <v>175</v>
      </c>
      <c r="T283" s="172" t="s">
        <v>175</v>
      </c>
      <c r="U283" s="157">
        <v>9.9000000000000005E-2</v>
      </c>
      <c r="V283" s="157">
        <f>ROUND(E283*U283,2)</f>
        <v>96.95</v>
      </c>
      <c r="W283" s="157"/>
      <c r="X283" s="157" t="s">
        <v>213</v>
      </c>
      <c r="Y283" s="157" t="s">
        <v>178</v>
      </c>
      <c r="Z283" s="147"/>
      <c r="AA283" s="147"/>
      <c r="AB283" s="147"/>
      <c r="AC283" s="147"/>
      <c r="AD283" s="147"/>
      <c r="AE283" s="147"/>
      <c r="AF283" s="147"/>
      <c r="AG283" s="147" t="s">
        <v>214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260" t="s">
        <v>338</v>
      </c>
      <c r="D284" s="261"/>
      <c r="E284" s="261"/>
      <c r="F284" s="261"/>
      <c r="G284" s="261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216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4"/>
      <c r="B285" s="155"/>
      <c r="C285" s="191" t="s">
        <v>571</v>
      </c>
      <c r="D285" s="186"/>
      <c r="E285" s="187">
        <v>979.27719999999999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218</v>
      </c>
      <c r="AH285" s="147">
        <v>5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66">
        <v>84</v>
      </c>
      <c r="B286" s="167" t="s">
        <v>340</v>
      </c>
      <c r="C286" s="182" t="s">
        <v>341</v>
      </c>
      <c r="D286" s="168" t="s">
        <v>272</v>
      </c>
      <c r="E286" s="169">
        <v>689.21806000000004</v>
      </c>
      <c r="F286" s="170"/>
      <c r="G286" s="171">
        <f>ROUND(E286*F286,2)</f>
        <v>0</v>
      </c>
      <c r="H286" s="170"/>
      <c r="I286" s="171">
        <f>ROUND(E286*H286,2)</f>
        <v>0</v>
      </c>
      <c r="J286" s="170"/>
      <c r="K286" s="171">
        <f>ROUND(E286*J286,2)</f>
        <v>0</v>
      </c>
      <c r="L286" s="171">
        <v>21</v>
      </c>
      <c r="M286" s="171">
        <f>G286*(1+L286/100)</f>
        <v>0</v>
      </c>
      <c r="N286" s="169">
        <v>0</v>
      </c>
      <c r="O286" s="169">
        <f>ROUND(E286*N286,2)</f>
        <v>0</v>
      </c>
      <c r="P286" s="169">
        <v>0</v>
      </c>
      <c r="Q286" s="169">
        <f>ROUND(E286*P286,2)</f>
        <v>0</v>
      </c>
      <c r="R286" s="171" t="s">
        <v>212</v>
      </c>
      <c r="S286" s="171" t="s">
        <v>175</v>
      </c>
      <c r="T286" s="172" t="s">
        <v>175</v>
      </c>
      <c r="U286" s="157">
        <v>0.68799999999999994</v>
      </c>
      <c r="V286" s="157">
        <f>ROUND(E286*U286,2)</f>
        <v>474.18</v>
      </c>
      <c r="W286" s="157"/>
      <c r="X286" s="157" t="s">
        <v>213</v>
      </c>
      <c r="Y286" s="157" t="s">
        <v>178</v>
      </c>
      <c r="Z286" s="147"/>
      <c r="AA286" s="147"/>
      <c r="AB286" s="147"/>
      <c r="AC286" s="147"/>
      <c r="AD286" s="147"/>
      <c r="AE286" s="147"/>
      <c r="AF286" s="147"/>
      <c r="AG286" s="147" t="s">
        <v>214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260" t="s">
        <v>338</v>
      </c>
      <c r="D287" s="261"/>
      <c r="E287" s="261"/>
      <c r="F287" s="261"/>
      <c r="G287" s="261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216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191" t="s">
        <v>572</v>
      </c>
      <c r="D288" s="186"/>
      <c r="E288" s="187">
        <v>556.32605999999998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218</v>
      </c>
      <c r="AH288" s="147">
        <v>5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1" t="s">
        <v>573</v>
      </c>
      <c r="D289" s="186"/>
      <c r="E289" s="187">
        <v>132.892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218</v>
      </c>
      <c r="AH289" s="147">
        <v>5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66">
        <v>85</v>
      </c>
      <c r="B290" s="167" t="s">
        <v>344</v>
      </c>
      <c r="C290" s="182" t="s">
        <v>345</v>
      </c>
      <c r="D290" s="168" t="s">
        <v>272</v>
      </c>
      <c r="E290" s="169">
        <v>893.08119999999997</v>
      </c>
      <c r="F290" s="170"/>
      <c r="G290" s="171">
        <f>ROUND(E290*F290,2)</f>
        <v>0</v>
      </c>
      <c r="H290" s="170"/>
      <c r="I290" s="171">
        <f>ROUND(E290*H290,2)</f>
        <v>0</v>
      </c>
      <c r="J290" s="170"/>
      <c r="K290" s="171">
        <f>ROUND(E290*J290,2)</f>
        <v>0</v>
      </c>
      <c r="L290" s="171">
        <v>21</v>
      </c>
      <c r="M290" s="171">
        <f>G290*(1+L290/100)</f>
        <v>0</v>
      </c>
      <c r="N290" s="169">
        <v>0</v>
      </c>
      <c r="O290" s="169">
        <f>ROUND(E290*N290,2)</f>
        <v>0</v>
      </c>
      <c r="P290" s="169">
        <v>0</v>
      </c>
      <c r="Q290" s="169">
        <f>ROUND(E290*P290,2)</f>
        <v>0</v>
      </c>
      <c r="R290" s="171" t="s">
        <v>212</v>
      </c>
      <c r="S290" s="171" t="s">
        <v>175</v>
      </c>
      <c r="T290" s="172" t="s">
        <v>175</v>
      </c>
      <c r="U290" s="157">
        <v>0</v>
      </c>
      <c r="V290" s="157">
        <f>ROUND(E290*U290,2)</f>
        <v>0</v>
      </c>
      <c r="W290" s="157"/>
      <c r="X290" s="157" t="s">
        <v>213</v>
      </c>
      <c r="Y290" s="157" t="s">
        <v>178</v>
      </c>
      <c r="Z290" s="147"/>
      <c r="AA290" s="147"/>
      <c r="AB290" s="147"/>
      <c r="AC290" s="147"/>
      <c r="AD290" s="147"/>
      <c r="AE290" s="147"/>
      <c r="AF290" s="147"/>
      <c r="AG290" s="147" t="s">
        <v>214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260" t="s">
        <v>338</v>
      </c>
      <c r="D291" s="261"/>
      <c r="E291" s="261"/>
      <c r="F291" s="261"/>
      <c r="G291" s="261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216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91" t="s">
        <v>546</v>
      </c>
      <c r="D292" s="186"/>
      <c r="E292" s="187">
        <v>28.413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218</v>
      </c>
      <c r="AH292" s="147">
        <v>7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91" t="s">
        <v>547</v>
      </c>
      <c r="D293" s="186"/>
      <c r="E293" s="187">
        <v>138.28980000000001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218</v>
      </c>
      <c r="AH293" s="147">
        <v>7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91" t="s">
        <v>548</v>
      </c>
      <c r="D294" s="186"/>
      <c r="E294" s="187">
        <v>44.563200000000002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218</v>
      </c>
      <c r="AH294" s="147">
        <v>7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91" t="s">
        <v>549</v>
      </c>
      <c r="D295" s="186"/>
      <c r="E295" s="187">
        <v>451.95920000000001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218</v>
      </c>
      <c r="AH295" s="147">
        <v>7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91" t="s">
        <v>550</v>
      </c>
      <c r="D296" s="186"/>
      <c r="E296" s="187">
        <v>229.85599999999999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218</v>
      </c>
      <c r="AH296" s="147">
        <v>7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2.5" outlineLevel="1" x14ac:dyDescent="0.2">
      <c r="A297" s="166">
        <v>86</v>
      </c>
      <c r="B297" s="167" t="s">
        <v>346</v>
      </c>
      <c r="C297" s="182" t="s">
        <v>347</v>
      </c>
      <c r="D297" s="168" t="s">
        <v>272</v>
      </c>
      <c r="E297" s="169">
        <v>556.32605999999998</v>
      </c>
      <c r="F297" s="170"/>
      <c r="G297" s="171">
        <f>ROUND(E297*F297,2)</f>
        <v>0</v>
      </c>
      <c r="H297" s="170"/>
      <c r="I297" s="171">
        <f>ROUND(E297*H297,2)</f>
        <v>0</v>
      </c>
      <c r="J297" s="170"/>
      <c r="K297" s="171">
        <f>ROUND(E297*J297,2)</f>
        <v>0</v>
      </c>
      <c r="L297" s="171">
        <v>21</v>
      </c>
      <c r="M297" s="171">
        <f>G297*(1+L297/100)</f>
        <v>0</v>
      </c>
      <c r="N297" s="169">
        <v>0</v>
      </c>
      <c r="O297" s="169">
        <f>ROUND(E297*N297,2)</f>
        <v>0</v>
      </c>
      <c r="P297" s="169">
        <v>0</v>
      </c>
      <c r="Q297" s="169">
        <f>ROUND(E297*P297,2)</f>
        <v>0</v>
      </c>
      <c r="R297" s="171" t="s">
        <v>348</v>
      </c>
      <c r="S297" s="171" t="s">
        <v>175</v>
      </c>
      <c r="T297" s="172" t="s">
        <v>175</v>
      </c>
      <c r="U297" s="157">
        <v>0</v>
      </c>
      <c r="V297" s="157">
        <f>ROUND(E297*U297,2)</f>
        <v>0</v>
      </c>
      <c r="W297" s="157"/>
      <c r="X297" s="157" t="s">
        <v>213</v>
      </c>
      <c r="Y297" s="157" t="s">
        <v>178</v>
      </c>
      <c r="Z297" s="147"/>
      <c r="AA297" s="147"/>
      <c r="AB297" s="147"/>
      <c r="AC297" s="147"/>
      <c r="AD297" s="147"/>
      <c r="AE297" s="147"/>
      <c r="AF297" s="147"/>
      <c r="AG297" s="147" t="s">
        <v>214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191" t="s">
        <v>572</v>
      </c>
      <c r="D298" s="186"/>
      <c r="E298" s="187">
        <v>556.32605999999998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218</v>
      </c>
      <c r="AH298" s="147">
        <v>5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2.5" outlineLevel="1" x14ac:dyDescent="0.2">
      <c r="A299" s="166">
        <v>87</v>
      </c>
      <c r="B299" s="167" t="s">
        <v>574</v>
      </c>
      <c r="C299" s="182" t="s">
        <v>575</v>
      </c>
      <c r="D299" s="168" t="s">
        <v>272</v>
      </c>
      <c r="E299" s="169">
        <v>86.195999999999998</v>
      </c>
      <c r="F299" s="170"/>
      <c r="G299" s="171">
        <f>ROUND(E299*F299,2)</f>
        <v>0</v>
      </c>
      <c r="H299" s="170"/>
      <c r="I299" s="171">
        <f>ROUND(E299*H299,2)</f>
        <v>0</v>
      </c>
      <c r="J299" s="170"/>
      <c r="K299" s="171">
        <f>ROUND(E299*J299,2)</f>
        <v>0</v>
      </c>
      <c r="L299" s="171">
        <v>21</v>
      </c>
      <c r="M299" s="171">
        <f>G299*(1+L299/100)</f>
        <v>0</v>
      </c>
      <c r="N299" s="169">
        <v>0</v>
      </c>
      <c r="O299" s="169">
        <f>ROUND(E299*N299,2)</f>
        <v>0</v>
      </c>
      <c r="P299" s="169">
        <v>0</v>
      </c>
      <c r="Q299" s="169">
        <f>ROUND(E299*P299,2)</f>
        <v>0</v>
      </c>
      <c r="R299" s="171" t="s">
        <v>348</v>
      </c>
      <c r="S299" s="171" t="s">
        <v>175</v>
      </c>
      <c r="T299" s="172" t="s">
        <v>175</v>
      </c>
      <c r="U299" s="157">
        <v>0</v>
      </c>
      <c r="V299" s="157">
        <f>ROUND(E299*U299,2)</f>
        <v>0</v>
      </c>
      <c r="W299" s="157"/>
      <c r="X299" s="157" t="s">
        <v>213</v>
      </c>
      <c r="Y299" s="157" t="s">
        <v>178</v>
      </c>
      <c r="Z299" s="147"/>
      <c r="AA299" s="147"/>
      <c r="AB299" s="147"/>
      <c r="AC299" s="147"/>
      <c r="AD299" s="147"/>
      <c r="AE299" s="147"/>
      <c r="AF299" s="147"/>
      <c r="AG299" s="147" t="s">
        <v>214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2" x14ac:dyDescent="0.2">
      <c r="A300" s="154"/>
      <c r="B300" s="155"/>
      <c r="C300" s="191" t="s">
        <v>551</v>
      </c>
      <c r="D300" s="186"/>
      <c r="E300" s="187">
        <v>28.731999999999999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218</v>
      </c>
      <c r="AH300" s="147">
        <v>7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91" t="s">
        <v>552</v>
      </c>
      <c r="D301" s="186"/>
      <c r="E301" s="187">
        <v>57.463999999999999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218</v>
      </c>
      <c r="AH301" s="147">
        <v>7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x14ac:dyDescent="0.2">
      <c r="A302" s="3"/>
      <c r="B302" s="4"/>
      <c r="C302" s="18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AE302">
        <v>15</v>
      </c>
      <c r="AF302">
        <v>21</v>
      </c>
      <c r="AG302" t="s">
        <v>156</v>
      </c>
    </row>
    <row r="303" spans="1:60" x14ac:dyDescent="0.2">
      <c r="A303" s="150"/>
      <c r="B303" s="151" t="s">
        <v>29</v>
      </c>
      <c r="C303" s="184"/>
      <c r="D303" s="152"/>
      <c r="E303" s="153"/>
      <c r="F303" s="153"/>
      <c r="G303" s="165">
        <f>G8+G84+G88+G171+G177+G223+G232+G248+G251</f>
        <v>0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AE303">
        <f>SUMIF(L7:L301,AE302,G7:G301)</f>
        <v>0</v>
      </c>
      <c r="AF303">
        <f>SUMIF(L7:L301,AF302,G7:G301)</f>
        <v>0</v>
      </c>
      <c r="AG303" t="s">
        <v>206</v>
      </c>
    </row>
    <row r="304" spans="1:60" x14ac:dyDescent="0.2">
      <c r="C304" s="185"/>
      <c r="D304" s="10"/>
      <c r="AG304" t="s">
        <v>207</v>
      </c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g63b0/YNM6VqL+x9TcJeCGB9FdD2nUUo+KQqMfQ3hV0U+g8zMVkvjgRr1zO9UR036gNg/q73HnyLxp0SbSGKw==" saltValue="UfzNzEg76l1MDhL986srBQ==" spinCount="100000" sheet="1" formatRows="0"/>
  <mergeCells count="54">
    <mergeCell ref="C13:G13"/>
    <mergeCell ref="A1:G1"/>
    <mergeCell ref="C2:G2"/>
    <mergeCell ref="C3:G3"/>
    <mergeCell ref="C4:G4"/>
    <mergeCell ref="C10:G10"/>
    <mergeCell ref="C72:G72"/>
    <mergeCell ref="C16:G16"/>
    <mergeCell ref="C19:G19"/>
    <mergeCell ref="C24:G24"/>
    <mergeCell ref="C44:G44"/>
    <mergeCell ref="C47:G47"/>
    <mergeCell ref="C50:G50"/>
    <mergeCell ref="C57:G57"/>
    <mergeCell ref="C60:G60"/>
    <mergeCell ref="C63:G63"/>
    <mergeCell ref="C66:G66"/>
    <mergeCell ref="C69:G69"/>
    <mergeCell ref="C176:G176"/>
    <mergeCell ref="C82:G82"/>
    <mergeCell ref="C86:G86"/>
    <mergeCell ref="C90:G90"/>
    <mergeCell ref="C112:G112"/>
    <mergeCell ref="C118:G118"/>
    <mergeCell ref="C121:G121"/>
    <mergeCell ref="C129:G129"/>
    <mergeCell ref="C132:G132"/>
    <mergeCell ref="C135:G135"/>
    <mergeCell ref="C140:G140"/>
    <mergeCell ref="C173:G173"/>
    <mergeCell ref="C227:G227"/>
    <mergeCell ref="C188:G188"/>
    <mergeCell ref="C191:G191"/>
    <mergeCell ref="C194:G194"/>
    <mergeCell ref="C197:G197"/>
    <mergeCell ref="C200:G200"/>
    <mergeCell ref="C203:G203"/>
    <mergeCell ref="C206:G206"/>
    <mergeCell ref="C209:G209"/>
    <mergeCell ref="C215:G215"/>
    <mergeCell ref="C225:G225"/>
    <mergeCell ref="C226:G226"/>
    <mergeCell ref="C291:G291"/>
    <mergeCell ref="C228:G228"/>
    <mergeCell ref="C229:G229"/>
    <mergeCell ref="C230:G230"/>
    <mergeCell ref="C231:G231"/>
    <mergeCell ref="C234:G234"/>
    <mergeCell ref="C238:G238"/>
    <mergeCell ref="C242:G242"/>
    <mergeCell ref="C245:G245"/>
    <mergeCell ref="C250:G250"/>
    <mergeCell ref="C284:G284"/>
    <mergeCell ref="C287:G28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208</v>
      </c>
      <c r="B1" s="253"/>
      <c r="C1" s="253"/>
      <c r="D1" s="253"/>
      <c r="E1" s="253"/>
      <c r="F1" s="253"/>
      <c r="G1" s="253"/>
      <c r="AG1" t="s">
        <v>142</v>
      </c>
    </row>
    <row r="2" spans="1:60" ht="25.15" customHeight="1" x14ac:dyDescent="0.2">
      <c r="A2" s="139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143</v>
      </c>
    </row>
    <row r="3" spans="1:60" ht="25.15" customHeight="1" x14ac:dyDescent="0.2">
      <c r="A3" s="139" t="s">
        <v>8</v>
      </c>
      <c r="B3" s="49" t="s">
        <v>60</v>
      </c>
      <c r="C3" s="254" t="s">
        <v>61</v>
      </c>
      <c r="D3" s="255"/>
      <c r="E3" s="255"/>
      <c r="F3" s="255"/>
      <c r="G3" s="256"/>
      <c r="AC3" s="120" t="s">
        <v>143</v>
      </c>
      <c r="AG3" t="s">
        <v>146</v>
      </c>
    </row>
    <row r="4" spans="1:60" ht="25.15" customHeight="1" x14ac:dyDescent="0.2">
      <c r="A4" s="140" t="s">
        <v>9</v>
      </c>
      <c r="B4" s="141" t="s">
        <v>62</v>
      </c>
      <c r="C4" s="257" t="s">
        <v>61</v>
      </c>
      <c r="D4" s="258"/>
      <c r="E4" s="258"/>
      <c r="F4" s="258"/>
      <c r="G4" s="259"/>
      <c r="AG4" t="s">
        <v>147</v>
      </c>
    </row>
    <row r="5" spans="1:60" x14ac:dyDescent="0.2">
      <c r="D5" s="10"/>
    </row>
    <row r="6" spans="1:60" ht="38.25" x14ac:dyDescent="0.2">
      <c r="A6" s="143" t="s">
        <v>148</v>
      </c>
      <c r="B6" s="145" t="s">
        <v>149</v>
      </c>
      <c r="C6" s="145" t="s">
        <v>150</v>
      </c>
      <c r="D6" s="144" t="s">
        <v>151</v>
      </c>
      <c r="E6" s="143" t="s">
        <v>152</v>
      </c>
      <c r="F6" s="142" t="s">
        <v>153</v>
      </c>
      <c r="G6" s="143" t="s">
        <v>29</v>
      </c>
      <c r="H6" s="146" t="s">
        <v>30</v>
      </c>
      <c r="I6" s="146" t="s">
        <v>154</v>
      </c>
      <c r="J6" s="146" t="s">
        <v>31</v>
      </c>
      <c r="K6" s="146" t="s">
        <v>155</v>
      </c>
      <c r="L6" s="146" t="s">
        <v>156</v>
      </c>
      <c r="M6" s="146" t="s">
        <v>157</v>
      </c>
      <c r="N6" s="146" t="s">
        <v>158</v>
      </c>
      <c r="O6" s="146" t="s">
        <v>159</v>
      </c>
      <c r="P6" s="146" t="s">
        <v>160</v>
      </c>
      <c r="Q6" s="146" t="s">
        <v>161</v>
      </c>
      <c r="R6" s="146" t="s">
        <v>162</v>
      </c>
      <c r="S6" s="146" t="s">
        <v>163</v>
      </c>
      <c r="T6" s="146" t="s">
        <v>164</v>
      </c>
      <c r="U6" s="146" t="s">
        <v>165</v>
      </c>
      <c r="V6" s="146" t="s">
        <v>166</v>
      </c>
      <c r="W6" s="146" t="s">
        <v>167</v>
      </c>
      <c r="X6" s="146" t="s">
        <v>168</v>
      </c>
      <c r="Y6" s="146" t="s">
        <v>169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170</v>
      </c>
      <c r="B8" s="160" t="s">
        <v>114</v>
      </c>
      <c r="C8" s="180" t="s">
        <v>115</v>
      </c>
      <c r="D8" s="161"/>
      <c r="E8" s="162"/>
      <c r="F8" s="163"/>
      <c r="G8" s="163">
        <f>SUMIF(AG9:AG30,"&lt;&gt;NOR",G9:G30)</f>
        <v>0</v>
      </c>
      <c r="H8" s="163"/>
      <c r="I8" s="163">
        <f>SUM(I9:I30)</f>
        <v>0</v>
      </c>
      <c r="J8" s="163"/>
      <c r="K8" s="163">
        <f>SUM(K9:K30)</f>
        <v>0</v>
      </c>
      <c r="L8" s="163"/>
      <c r="M8" s="163">
        <f>SUM(M9:M30)</f>
        <v>0</v>
      </c>
      <c r="N8" s="162"/>
      <c r="O8" s="162">
        <f>SUM(O9:O30)</f>
        <v>8.1900000000000013</v>
      </c>
      <c r="P8" s="162"/>
      <c r="Q8" s="162">
        <f>SUM(Q9:Q30)</f>
        <v>0</v>
      </c>
      <c r="R8" s="163"/>
      <c r="S8" s="163"/>
      <c r="T8" s="164"/>
      <c r="U8" s="158"/>
      <c r="V8" s="158">
        <f>SUM(V9:V30)</f>
        <v>0</v>
      </c>
      <c r="W8" s="158"/>
      <c r="X8" s="158"/>
      <c r="Y8" s="158"/>
      <c r="AG8" t="s">
        <v>171</v>
      </c>
    </row>
    <row r="9" spans="1:60" outlineLevel="1" x14ac:dyDescent="0.2">
      <c r="A9" s="166">
        <v>1</v>
      </c>
      <c r="B9" s="167" t="s">
        <v>576</v>
      </c>
      <c r="C9" s="182" t="s">
        <v>577</v>
      </c>
      <c r="D9" s="168" t="s">
        <v>211</v>
      </c>
      <c r="E9" s="169">
        <v>70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/>
      <c r="S9" s="171" t="s">
        <v>578</v>
      </c>
      <c r="T9" s="172" t="s">
        <v>579</v>
      </c>
      <c r="U9" s="157">
        <v>0</v>
      </c>
      <c r="V9" s="157">
        <f>ROUND(E9*U9,2)</f>
        <v>0</v>
      </c>
      <c r="W9" s="157"/>
      <c r="X9" s="157" t="s">
        <v>213</v>
      </c>
      <c r="Y9" s="157" t="s">
        <v>178</v>
      </c>
      <c r="Z9" s="147"/>
      <c r="AA9" s="147"/>
      <c r="AB9" s="147"/>
      <c r="AC9" s="147"/>
      <c r="AD9" s="147"/>
      <c r="AE9" s="147"/>
      <c r="AF9" s="147"/>
      <c r="AG9" s="147" t="s">
        <v>580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64" t="s">
        <v>581</v>
      </c>
      <c r="D10" s="265"/>
      <c r="E10" s="265"/>
      <c r="F10" s="265"/>
      <c r="G10" s="265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526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90" t="str">
        <f>C10</f>
        <v>Přípravné terénní práce vytrhání dlažby včetně ručního rozebrání, vytřídění, odhozu na hromady nebo naložení na dopravní prostředek a očistění kostek nebo dlaždic zpískového podkladu zdlaždic zámkových, spáry nezalité</v>
      </c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62" t="s">
        <v>582</v>
      </c>
      <c r="D11" s="263"/>
      <c r="E11" s="263"/>
      <c r="F11" s="263"/>
      <c r="G11" s="263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526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3" x14ac:dyDescent="0.2">
      <c r="A12" s="154"/>
      <c r="B12" s="155"/>
      <c r="C12" s="262" t="s">
        <v>583</v>
      </c>
      <c r="D12" s="263"/>
      <c r="E12" s="263"/>
      <c r="F12" s="263"/>
      <c r="G12" s="263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526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90" t="str">
        <f>C12</f>
        <v>1. Vcenách -0001 až -0007 nejsou zahrnuty náklady na odstranění kamenů, kořenů a ostatních nevhodných přimísenin, tyto práce se oceňují individuálně.</v>
      </c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62" t="s">
        <v>584</v>
      </c>
      <c r="D13" s="263"/>
      <c r="E13" s="263"/>
      <c r="F13" s="263"/>
      <c r="G13" s="263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526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90" t="str">
        <f>C13</f>
        <v>2. U cen -0021 až -0025 se u středně hustého porostu uvažuje hustota do 3 ks/m2, u hustého porostu přes 3 ks/m2.</v>
      </c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62" t="s">
        <v>585</v>
      </c>
      <c r="D14" s="263"/>
      <c r="E14" s="263"/>
      <c r="F14" s="263"/>
      <c r="G14" s="263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526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91" t="s">
        <v>586</v>
      </c>
      <c r="D15" s="186"/>
      <c r="E15" s="187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218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1" t="s">
        <v>587</v>
      </c>
      <c r="D16" s="186"/>
      <c r="E16" s="187">
        <v>70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218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6">
        <v>2</v>
      </c>
      <c r="B17" s="167" t="s">
        <v>588</v>
      </c>
      <c r="C17" s="182" t="s">
        <v>589</v>
      </c>
      <c r="D17" s="168" t="s">
        <v>211</v>
      </c>
      <c r="E17" s="169">
        <v>70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9">
        <v>8.4250000000000005E-2</v>
      </c>
      <c r="O17" s="169">
        <f>ROUND(E17*N17,2)</f>
        <v>5.9</v>
      </c>
      <c r="P17" s="169">
        <v>0</v>
      </c>
      <c r="Q17" s="169">
        <f>ROUND(E17*P17,2)</f>
        <v>0</v>
      </c>
      <c r="R17" s="171"/>
      <c r="S17" s="171" t="s">
        <v>578</v>
      </c>
      <c r="T17" s="172" t="s">
        <v>579</v>
      </c>
      <c r="U17" s="157">
        <v>0</v>
      </c>
      <c r="V17" s="157">
        <f>ROUND(E17*U17,2)</f>
        <v>0</v>
      </c>
      <c r="W17" s="157"/>
      <c r="X17" s="157" t="s">
        <v>213</v>
      </c>
      <c r="Y17" s="157" t="s">
        <v>178</v>
      </c>
      <c r="Z17" s="147"/>
      <c r="AA17" s="147"/>
      <c r="AB17" s="147"/>
      <c r="AC17" s="147"/>
      <c r="AD17" s="147"/>
      <c r="AE17" s="147"/>
      <c r="AF17" s="147"/>
      <c r="AG17" s="147" t="s">
        <v>580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64" t="s">
        <v>590</v>
      </c>
      <c r="D18" s="265"/>
      <c r="E18" s="265"/>
      <c r="F18" s="265"/>
      <c r="G18" s="265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526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90" t="str">
        <f>C18</f>
        <v>Vozovky a chodníky kladení dlažby včetně spárování, do lože zkameniva těženého zdlaždic betonových tvarovaných nebo zámkových</v>
      </c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62" t="s">
        <v>582</v>
      </c>
      <c r="D19" s="263"/>
      <c r="E19" s="263"/>
      <c r="F19" s="263"/>
      <c r="G19" s="263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526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262" t="s">
        <v>591</v>
      </c>
      <c r="D20" s="263"/>
      <c r="E20" s="263"/>
      <c r="F20" s="263"/>
      <c r="G20" s="263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526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90" t="str">
        <f>C20</f>
        <v>1. Vcenách -0031 až -0035 nejsou započteny náklady na získání sypaniny a její přemístění k místu zabudování.</v>
      </c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62" t="s">
        <v>592</v>
      </c>
      <c r="D21" s="263"/>
      <c r="E21" s="263"/>
      <c r="F21" s="263"/>
      <c r="G21" s="263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526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90" t="str">
        <f>C21</f>
        <v>2. Vceně -0141 nejsou započteny náklady na dodání silničních panelů. Tato dodávka se oceňuje ve specifikaci.</v>
      </c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262" t="s">
        <v>593</v>
      </c>
      <c r="D22" s="263"/>
      <c r="E22" s="263"/>
      <c r="F22" s="263"/>
      <c r="G22" s="263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526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90" t="str">
        <f>C22</f>
        <v>3. Vcenách -0151 až -0153 nejsou započteny náklady na dodávku kostek. Tato dodávka se oceňuje ve specifikaci.</v>
      </c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62" t="s">
        <v>594</v>
      </c>
      <c r="D23" s="263"/>
      <c r="E23" s="263"/>
      <c r="F23" s="263"/>
      <c r="G23" s="263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526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90" t="str">
        <f>C23</f>
        <v>4. Vcenách -0161 až -0162 nejsou započteny náklady na dodávku dlaždic. Tato dodávka se oceňuje ve specifikaci.</v>
      </c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262" t="s">
        <v>595</v>
      </c>
      <c r="D24" s="263"/>
      <c r="E24" s="263"/>
      <c r="F24" s="263"/>
      <c r="G24" s="263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526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90" t="str">
        <f>C24</f>
        <v>5. Vcenách -0901 až -0932 nejsou započteny náklady na dodávku kameniva, kostek a dlaždic.Tato dodávka se oceňuje ve specifikaci</v>
      </c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1" t="s">
        <v>586</v>
      </c>
      <c r="D25" s="186"/>
      <c r="E25" s="187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218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1" t="s">
        <v>587</v>
      </c>
      <c r="D26" s="186"/>
      <c r="E26" s="187">
        <v>70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218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6">
        <v>3</v>
      </c>
      <c r="B27" s="167" t="s">
        <v>596</v>
      </c>
      <c r="C27" s="182" t="s">
        <v>597</v>
      </c>
      <c r="D27" s="168" t="s">
        <v>211</v>
      </c>
      <c r="E27" s="169">
        <v>17.5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69">
        <v>0.13100000000000001</v>
      </c>
      <c r="O27" s="169">
        <f>ROUND(E27*N27,2)</f>
        <v>2.29</v>
      </c>
      <c r="P27" s="169">
        <v>0</v>
      </c>
      <c r="Q27" s="169">
        <f>ROUND(E27*P27,2)</f>
        <v>0</v>
      </c>
      <c r="R27" s="171"/>
      <c r="S27" s="171" t="s">
        <v>578</v>
      </c>
      <c r="T27" s="172" t="s">
        <v>579</v>
      </c>
      <c r="U27" s="157">
        <v>0</v>
      </c>
      <c r="V27" s="157">
        <f>ROUND(E27*U27,2)</f>
        <v>0</v>
      </c>
      <c r="W27" s="157"/>
      <c r="X27" s="157" t="s">
        <v>273</v>
      </c>
      <c r="Y27" s="157" t="s">
        <v>178</v>
      </c>
      <c r="Z27" s="147"/>
      <c r="AA27" s="147"/>
      <c r="AB27" s="147"/>
      <c r="AC27" s="147"/>
      <c r="AD27" s="147"/>
      <c r="AE27" s="147"/>
      <c r="AF27" s="147"/>
      <c r="AG27" s="147" t="s">
        <v>598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64" t="s">
        <v>597</v>
      </c>
      <c r="D28" s="265"/>
      <c r="E28" s="265"/>
      <c r="F28" s="265"/>
      <c r="G28" s="265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526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91" t="s">
        <v>599</v>
      </c>
      <c r="D29" s="186"/>
      <c r="E29" s="187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218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1" t="s">
        <v>600</v>
      </c>
      <c r="D30" s="186"/>
      <c r="E30" s="187">
        <v>17.5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218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59" t="s">
        <v>170</v>
      </c>
      <c r="B31" s="160" t="s">
        <v>116</v>
      </c>
      <c r="C31" s="180" t="s">
        <v>117</v>
      </c>
      <c r="D31" s="161"/>
      <c r="E31" s="162"/>
      <c r="F31" s="163"/>
      <c r="G31" s="163">
        <f>SUMIF(AG32:AG53,"&lt;&gt;NOR",G32:G53)</f>
        <v>0</v>
      </c>
      <c r="H31" s="163"/>
      <c r="I31" s="163">
        <f>SUM(I32:I53)</f>
        <v>0</v>
      </c>
      <c r="J31" s="163"/>
      <c r="K31" s="163">
        <f>SUM(K32:K53)</f>
        <v>0</v>
      </c>
      <c r="L31" s="163"/>
      <c r="M31" s="163">
        <f>SUM(M32:M53)</f>
        <v>0</v>
      </c>
      <c r="N31" s="162"/>
      <c r="O31" s="162">
        <f>SUM(O32:O53)</f>
        <v>56.7</v>
      </c>
      <c r="P31" s="162"/>
      <c r="Q31" s="162">
        <f>SUM(Q32:Q53)</f>
        <v>0</v>
      </c>
      <c r="R31" s="163"/>
      <c r="S31" s="163"/>
      <c r="T31" s="164"/>
      <c r="U31" s="158"/>
      <c r="V31" s="158">
        <f>SUM(V32:V53)</f>
        <v>0</v>
      </c>
      <c r="W31" s="158"/>
      <c r="X31" s="158"/>
      <c r="Y31" s="158"/>
      <c r="AG31" t="s">
        <v>171</v>
      </c>
    </row>
    <row r="32" spans="1:60" outlineLevel="1" x14ac:dyDescent="0.2">
      <c r="A32" s="166">
        <v>4</v>
      </c>
      <c r="B32" s="167" t="s">
        <v>601</v>
      </c>
      <c r="C32" s="182" t="s">
        <v>602</v>
      </c>
      <c r="D32" s="168" t="s">
        <v>211</v>
      </c>
      <c r="E32" s="169">
        <v>70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69">
        <v>0</v>
      </c>
      <c r="O32" s="169">
        <f>ROUND(E32*N32,2)</f>
        <v>0</v>
      </c>
      <c r="P32" s="169">
        <v>0</v>
      </c>
      <c r="Q32" s="169">
        <f>ROUND(E32*P32,2)</f>
        <v>0</v>
      </c>
      <c r="R32" s="171"/>
      <c r="S32" s="171" t="s">
        <v>578</v>
      </c>
      <c r="T32" s="172" t="s">
        <v>579</v>
      </c>
      <c r="U32" s="157">
        <v>0</v>
      </c>
      <c r="V32" s="157">
        <f>ROUND(E32*U32,2)</f>
        <v>0</v>
      </c>
      <c r="W32" s="157"/>
      <c r="X32" s="157" t="s">
        <v>213</v>
      </c>
      <c r="Y32" s="157" t="s">
        <v>178</v>
      </c>
      <c r="Z32" s="147"/>
      <c r="AA32" s="147"/>
      <c r="AB32" s="147"/>
      <c r="AC32" s="147"/>
      <c r="AD32" s="147"/>
      <c r="AE32" s="147"/>
      <c r="AF32" s="147"/>
      <c r="AG32" s="147" t="s">
        <v>580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64" t="s">
        <v>602</v>
      </c>
      <c r="D33" s="265"/>
      <c r="E33" s="265"/>
      <c r="F33" s="265"/>
      <c r="G33" s="265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526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262" t="s">
        <v>603</v>
      </c>
      <c r="D34" s="263"/>
      <c r="E34" s="263"/>
      <c r="F34" s="263"/>
      <c r="G34" s="263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526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262" t="s">
        <v>604</v>
      </c>
      <c r="D35" s="263"/>
      <c r="E35" s="263"/>
      <c r="F35" s="263"/>
      <c r="G35" s="263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526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90" t="str">
        <f>C35</f>
        <v>Položka obsahuje veškeré manipulace s materiálem - naložení na dopravní prostředek, dopravu, složení a urovnání na místo určení.</v>
      </c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91" t="s">
        <v>586</v>
      </c>
      <c r="D36" s="186"/>
      <c r="E36" s="187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218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91" t="s">
        <v>587</v>
      </c>
      <c r="D37" s="186"/>
      <c r="E37" s="187">
        <v>70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218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6">
        <v>5</v>
      </c>
      <c r="B38" s="167" t="s">
        <v>605</v>
      </c>
      <c r="C38" s="182" t="s">
        <v>606</v>
      </c>
      <c r="D38" s="168" t="s">
        <v>272</v>
      </c>
      <c r="E38" s="169">
        <v>22.68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69">
        <v>1</v>
      </c>
      <c r="O38" s="169">
        <f>ROUND(E38*N38,2)</f>
        <v>22.68</v>
      </c>
      <c r="P38" s="169">
        <v>0</v>
      </c>
      <c r="Q38" s="169">
        <f>ROUND(E38*P38,2)</f>
        <v>0</v>
      </c>
      <c r="R38" s="171"/>
      <c r="S38" s="171" t="s">
        <v>189</v>
      </c>
      <c r="T38" s="172" t="s">
        <v>176</v>
      </c>
      <c r="U38" s="157">
        <v>0</v>
      </c>
      <c r="V38" s="157">
        <f>ROUND(E38*U38,2)</f>
        <v>0</v>
      </c>
      <c r="W38" s="157"/>
      <c r="X38" s="157" t="s">
        <v>273</v>
      </c>
      <c r="Y38" s="157" t="s">
        <v>178</v>
      </c>
      <c r="Z38" s="147"/>
      <c r="AA38" s="147"/>
      <c r="AB38" s="147"/>
      <c r="AC38" s="147"/>
      <c r="AD38" s="147"/>
      <c r="AE38" s="147"/>
      <c r="AF38" s="147"/>
      <c r="AG38" s="147" t="s">
        <v>598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64" t="s">
        <v>606</v>
      </c>
      <c r="D39" s="265"/>
      <c r="E39" s="265"/>
      <c r="F39" s="265"/>
      <c r="G39" s="265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526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1" t="s">
        <v>607</v>
      </c>
      <c r="D40" s="186"/>
      <c r="E40" s="187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218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1" t="s">
        <v>608</v>
      </c>
      <c r="D41" s="186"/>
      <c r="E41" s="187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218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1" t="s">
        <v>609</v>
      </c>
      <c r="D42" s="186"/>
      <c r="E42" s="187">
        <v>22.68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218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6">
        <v>6</v>
      </c>
      <c r="B43" s="167" t="s">
        <v>610</v>
      </c>
      <c r="C43" s="182" t="s">
        <v>611</v>
      </c>
      <c r="D43" s="168" t="s">
        <v>211</v>
      </c>
      <c r="E43" s="169">
        <v>70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69">
        <v>0</v>
      </c>
      <c r="O43" s="169">
        <f>ROUND(E43*N43,2)</f>
        <v>0</v>
      </c>
      <c r="P43" s="169">
        <v>0</v>
      </c>
      <c r="Q43" s="169">
        <f>ROUND(E43*P43,2)</f>
        <v>0</v>
      </c>
      <c r="R43" s="171"/>
      <c r="S43" s="171" t="s">
        <v>578</v>
      </c>
      <c r="T43" s="172" t="s">
        <v>579</v>
      </c>
      <c r="U43" s="157">
        <v>0</v>
      </c>
      <c r="V43" s="157">
        <f>ROUND(E43*U43,2)</f>
        <v>0</v>
      </c>
      <c r="W43" s="157"/>
      <c r="X43" s="157" t="s">
        <v>213</v>
      </c>
      <c r="Y43" s="157" t="s">
        <v>178</v>
      </c>
      <c r="Z43" s="147"/>
      <c r="AA43" s="147"/>
      <c r="AB43" s="147"/>
      <c r="AC43" s="147"/>
      <c r="AD43" s="147"/>
      <c r="AE43" s="147"/>
      <c r="AF43" s="147"/>
      <c r="AG43" s="147" t="s">
        <v>580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64" t="s">
        <v>611</v>
      </c>
      <c r="D44" s="265"/>
      <c r="E44" s="265"/>
      <c r="F44" s="265"/>
      <c r="G44" s="265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526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262" t="s">
        <v>603</v>
      </c>
      <c r="D45" s="263"/>
      <c r="E45" s="263"/>
      <c r="F45" s="263"/>
      <c r="G45" s="263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526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262" t="s">
        <v>604</v>
      </c>
      <c r="D46" s="263"/>
      <c r="E46" s="263"/>
      <c r="F46" s="263"/>
      <c r="G46" s="263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526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90" t="str">
        <f>C46</f>
        <v>Položka obsahuje veškeré manipulace s materiálem - naložení na dopravní prostředek, dopravu, složení a urovnání na místo určení.</v>
      </c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91" t="s">
        <v>586</v>
      </c>
      <c r="D47" s="186"/>
      <c r="E47" s="187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218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1" t="s">
        <v>587</v>
      </c>
      <c r="D48" s="186"/>
      <c r="E48" s="187">
        <v>70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218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6">
        <v>7</v>
      </c>
      <c r="B49" s="167" t="s">
        <v>612</v>
      </c>
      <c r="C49" s="182" t="s">
        <v>613</v>
      </c>
      <c r="D49" s="168" t="s">
        <v>272</v>
      </c>
      <c r="E49" s="169">
        <v>34.020000000000003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69">
        <v>1</v>
      </c>
      <c r="O49" s="169">
        <f>ROUND(E49*N49,2)</f>
        <v>34.020000000000003</v>
      </c>
      <c r="P49" s="169">
        <v>0</v>
      </c>
      <c r="Q49" s="169">
        <f>ROUND(E49*P49,2)</f>
        <v>0</v>
      </c>
      <c r="R49" s="171"/>
      <c r="S49" s="171" t="s">
        <v>578</v>
      </c>
      <c r="T49" s="172" t="s">
        <v>579</v>
      </c>
      <c r="U49" s="157">
        <v>0</v>
      </c>
      <c r="V49" s="157">
        <f>ROUND(E49*U49,2)</f>
        <v>0</v>
      </c>
      <c r="W49" s="157"/>
      <c r="X49" s="157" t="s">
        <v>273</v>
      </c>
      <c r="Y49" s="157" t="s">
        <v>178</v>
      </c>
      <c r="Z49" s="147"/>
      <c r="AA49" s="147"/>
      <c r="AB49" s="147"/>
      <c r="AC49" s="147"/>
      <c r="AD49" s="147"/>
      <c r="AE49" s="147"/>
      <c r="AF49" s="147"/>
      <c r="AG49" s="147" t="s">
        <v>598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64" t="s">
        <v>613</v>
      </c>
      <c r="D50" s="265"/>
      <c r="E50" s="265"/>
      <c r="F50" s="265"/>
      <c r="G50" s="265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526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91" t="s">
        <v>614</v>
      </c>
      <c r="D51" s="186"/>
      <c r="E51" s="187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218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1" t="s">
        <v>615</v>
      </c>
      <c r="D52" s="186"/>
      <c r="E52" s="187"/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218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1" t="s">
        <v>616</v>
      </c>
      <c r="D53" s="186"/>
      <c r="E53" s="187">
        <v>34.020000000000003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218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59" t="s">
        <v>170</v>
      </c>
      <c r="B54" s="160" t="s">
        <v>53</v>
      </c>
      <c r="C54" s="180" t="s">
        <v>99</v>
      </c>
      <c r="D54" s="161"/>
      <c r="E54" s="162"/>
      <c r="F54" s="163"/>
      <c r="G54" s="163">
        <f>SUMIF(AG55:AG133,"&lt;&gt;NOR",G55:G133)</f>
        <v>0</v>
      </c>
      <c r="H54" s="163"/>
      <c r="I54" s="163">
        <f>SUM(I55:I133)</f>
        <v>0</v>
      </c>
      <c r="J54" s="163"/>
      <c r="K54" s="163">
        <f>SUM(K55:K133)</f>
        <v>0</v>
      </c>
      <c r="L54" s="163"/>
      <c r="M54" s="163">
        <f>SUM(M55:M133)</f>
        <v>0</v>
      </c>
      <c r="N54" s="162"/>
      <c r="O54" s="162">
        <f>SUM(O55:O133)</f>
        <v>0.26</v>
      </c>
      <c r="P54" s="162"/>
      <c r="Q54" s="162">
        <f>SUM(Q55:Q133)</f>
        <v>0</v>
      </c>
      <c r="R54" s="163"/>
      <c r="S54" s="163"/>
      <c r="T54" s="164"/>
      <c r="U54" s="158"/>
      <c r="V54" s="158">
        <f>SUM(V55:V133)</f>
        <v>0</v>
      </c>
      <c r="W54" s="158"/>
      <c r="X54" s="158"/>
      <c r="Y54" s="158"/>
      <c r="AG54" t="s">
        <v>171</v>
      </c>
    </row>
    <row r="55" spans="1:60" outlineLevel="1" x14ac:dyDescent="0.2">
      <c r="A55" s="166">
        <v>8</v>
      </c>
      <c r="B55" s="167" t="s">
        <v>617</v>
      </c>
      <c r="C55" s="182" t="s">
        <v>618</v>
      </c>
      <c r="D55" s="168" t="s">
        <v>305</v>
      </c>
      <c r="E55" s="169">
        <v>2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69">
        <v>6.4999999999999997E-4</v>
      </c>
      <c r="O55" s="169">
        <f>ROUND(E55*N55,2)</f>
        <v>0</v>
      </c>
      <c r="P55" s="169">
        <v>0</v>
      </c>
      <c r="Q55" s="169">
        <f>ROUND(E55*P55,2)</f>
        <v>0</v>
      </c>
      <c r="R55" s="171"/>
      <c r="S55" s="171" t="s">
        <v>578</v>
      </c>
      <c r="T55" s="172" t="s">
        <v>579</v>
      </c>
      <c r="U55" s="157">
        <v>0</v>
      </c>
      <c r="V55" s="157">
        <f>ROUND(E55*U55,2)</f>
        <v>0</v>
      </c>
      <c r="W55" s="157"/>
      <c r="X55" s="157" t="s">
        <v>213</v>
      </c>
      <c r="Y55" s="157" t="s">
        <v>178</v>
      </c>
      <c r="Z55" s="147"/>
      <c r="AA55" s="147"/>
      <c r="AB55" s="147"/>
      <c r="AC55" s="147"/>
      <c r="AD55" s="147"/>
      <c r="AE55" s="147"/>
      <c r="AF55" s="147"/>
      <c r="AG55" s="147" t="s">
        <v>580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64" t="s">
        <v>619</v>
      </c>
      <c r="D56" s="265"/>
      <c r="E56" s="265"/>
      <c r="F56" s="265"/>
      <c r="G56" s="265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526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90" t="str">
        <f>C56</f>
        <v>Pomocné konstrukce při zabezpečení výkopu vodorovné pochozí přechodová lávka délky do 2 m včetně zábradlí zřízení</v>
      </c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262" t="s">
        <v>582</v>
      </c>
      <c r="D57" s="263"/>
      <c r="E57" s="263"/>
      <c r="F57" s="263"/>
      <c r="G57" s="263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526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262" t="s">
        <v>620</v>
      </c>
      <c r="D58" s="263"/>
      <c r="E58" s="263"/>
      <c r="F58" s="263"/>
      <c r="G58" s="263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526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90" t="str">
        <f>C58</f>
        <v>1. V ceně zřízení -2121, -2131, -2411, -3211, -3212, -3213, -3215, -3217, -3121, -3223, -3227 jsou započteny i náklady na opotřebení.</v>
      </c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262" t="s">
        <v>621</v>
      </c>
      <c r="D59" s="263"/>
      <c r="E59" s="263"/>
      <c r="F59" s="263"/>
      <c r="G59" s="263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526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90" t="str">
        <f>C59</f>
        <v>2. V ceně zřízení mobilního oplocení -3211, -3213, -3217, -3223, -3227 je zahrnuto i opotřebení betonové patky, vzpěry, spojky.</v>
      </c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262" t="s">
        <v>622</v>
      </c>
      <c r="D60" s="263"/>
      <c r="E60" s="263"/>
      <c r="F60" s="263"/>
      <c r="G60" s="263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526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262" t="s">
        <v>623</v>
      </c>
      <c r="D61" s="263"/>
      <c r="E61" s="263"/>
      <c r="F61" s="263"/>
      <c r="G61" s="263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526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3" x14ac:dyDescent="0.2">
      <c r="A62" s="154"/>
      <c r="B62" s="155"/>
      <c r="C62" s="262" t="s">
        <v>624</v>
      </c>
      <c r="D62" s="263"/>
      <c r="E62" s="263"/>
      <c r="F62" s="263"/>
      <c r="G62" s="263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526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90" t="str">
        <f>C62</f>
        <v>5. U položek -2311, -4111, -4121 je uvažováno se 100% opotřebením. Bezpečný vlez nebo výlez se zpravidla umisťuje po 20 m délky výkopu.</v>
      </c>
      <c r="BB62" s="147"/>
      <c r="BC62" s="147"/>
      <c r="BD62" s="147"/>
      <c r="BE62" s="147"/>
      <c r="BF62" s="147"/>
      <c r="BG62" s="147"/>
      <c r="BH62" s="147"/>
    </row>
    <row r="63" spans="1:60" ht="22.5" outlineLevel="3" x14ac:dyDescent="0.2">
      <c r="A63" s="154"/>
      <c r="B63" s="155"/>
      <c r="C63" s="262" t="s">
        <v>625</v>
      </c>
      <c r="D63" s="263"/>
      <c r="E63" s="263"/>
      <c r="F63" s="263"/>
      <c r="G63" s="263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526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90" t="str">
        <f>C63</f>
        <v>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</v>
      </c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6">
        <v>9</v>
      </c>
      <c r="B64" s="167" t="s">
        <v>626</v>
      </c>
      <c r="C64" s="182" t="s">
        <v>627</v>
      </c>
      <c r="D64" s="168" t="s">
        <v>305</v>
      </c>
      <c r="E64" s="169">
        <v>2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69">
        <v>0</v>
      </c>
      <c r="O64" s="169">
        <f>ROUND(E64*N64,2)</f>
        <v>0</v>
      </c>
      <c r="P64" s="169">
        <v>0</v>
      </c>
      <c r="Q64" s="169">
        <f>ROUND(E64*P64,2)</f>
        <v>0</v>
      </c>
      <c r="R64" s="171"/>
      <c r="S64" s="171" t="s">
        <v>578</v>
      </c>
      <c r="T64" s="172" t="s">
        <v>579</v>
      </c>
      <c r="U64" s="157">
        <v>0</v>
      </c>
      <c r="V64" s="157">
        <f>ROUND(E64*U64,2)</f>
        <v>0</v>
      </c>
      <c r="W64" s="157"/>
      <c r="X64" s="157" t="s">
        <v>213</v>
      </c>
      <c r="Y64" s="157" t="s">
        <v>178</v>
      </c>
      <c r="Z64" s="147"/>
      <c r="AA64" s="147"/>
      <c r="AB64" s="147"/>
      <c r="AC64" s="147"/>
      <c r="AD64" s="147"/>
      <c r="AE64" s="147"/>
      <c r="AF64" s="147"/>
      <c r="AG64" s="147" t="s">
        <v>580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64" t="s">
        <v>628</v>
      </c>
      <c r="D65" s="265"/>
      <c r="E65" s="265"/>
      <c r="F65" s="265"/>
      <c r="G65" s="265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526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90" t="str">
        <f>C65</f>
        <v>Pomocné konstrukce při zabezpečení výkopu vodorovné pochozí přechodová lávka délky do 2 m včetně zábradlí odstranění</v>
      </c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262" t="s">
        <v>582</v>
      </c>
      <c r="D66" s="263"/>
      <c r="E66" s="263"/>
      <c r="F66" s="263"/>
      <c r="G66" s="263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526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262" t="s">
        <v>620</v>
      </c>
      <c r="D67" s="263"/>
      <c r="E67" s="263"/>
      <c r="F67" s="263"/>
      <c r="G67" s="263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526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90" t="str">
        <f>C67</f>
        <v>1. V ceně zřízení -2121, -2131, -2411, -3211, -3212, -3213, -3215, -3217, -3121, -3223, -3227 jsou započteny i náklady na opotřebení.</v>
      </c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262" t="s">
        <v>621</v>
      </c>
      <c r="D68" s="263"/>
      <c r="E68" s="263"/>
      <c r="F68" s="263"/>
      <c r="G68" s="263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526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90" t="str">
        <f>C68</f>
        <v>2. V ceně zřízení mobilního oplocení -3211, -3213, -3217, -3223, -3227 je zahrnuto i opotřebení betonové patky, vzpěry, spojky.</v>
      </c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262" t="s">
        <v>622</v>
      </c>
      <c r="D69" s="263"/>
      <c r="E69" s="263"/>
      <c r="F69" s="263"/>
      <c r="G69" s="263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526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262" t="s">
        <v>623</v>
      </c>
      <c r="D70" s="263"/>
      <c r="E70" s="263"/>
      <c r="F70" s="263"/>
      <c r="G70" s="263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526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3" x14ac:dyDescent="0.2">
      <c r="A71" s="154"/>
      <c r="B71" s="155"/>
      <c r="C71" s="262" t="s">
        <v>624</v>
      </c>
      <c r="D71" s="263"/>
      <c r="E71" s="263"/>
      <c r="F71" s="263"/>
      <c r="G71" s="263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526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90" t="str">
        <f>C71</f>
        <v>5. U položek -2311, -4111, -4121 je uvažováno se 100% opotřebením. Bezpečný vlez nebo výlez se zpravidla umisťuje po 20 m délky výkopu.</v>
      </c>
      <c r="BB71" s="147"/>
      <c r="BC71" s="147"/>
      <c r="BD71" s="147"/>
      <c r="BE71" s="147"/>
      <c r="BF71" s="147"/>
      <c r="BG71" s="147"/>
      <c r="BH71" s="147"/>
    </row>
    <row r="72" spans="1:60" ht="22.5" outlineLevel="3" x14ac:dyDescent="0.2">
      <c r="A72" s="154"/>
      <c r="B72" s="155"/>
      <c r="C72" s="262" t="s">
        <v>625</v>
      </c>
      <c r="D72" s="263"/>
      <c r="E72" s="263"/>
      <c r="F72" s="263"/>
      <c r="G72" s="263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526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90" t="str">
        <f>C72</f>
        <v>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</v>
      </c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6">
        <v>10</v>
      </c>
      <c r="B73" s="167" t="s">
        <v>629</v>
      </c>
      <c r="C73" s="182" t="s">
        <v>630</v>
      </c>
      <c r="D73" s="168" t="s">
        <v>305</v>
      </c>
      <c r="E73" s="169">
        <v>21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69">
        <v>0</v>
      </c>
      <c r="O73" s="169">
        <f>ROUND(E73*N73,2)</f>
        <v>0</v>
      </c>
      <c r="P73" s="169">
        <v>0</v>
      </c>
      <c r="Q73" s="169">
        <f>ROUND(E73*P73,2)</f>
        <v>0</v>
      </c>
      <c r="R73" s="171"/>
      <c r="S73" s="171" t="s">
        <v>578</v>
      </c>
      <c r="T73" s="172" t="s">
        <v>579</v>
      </c>
      <c r="U73" s="157">
        <v>0</v>
      </c>
      <c r="V73" s="157">
        <f>ROUND(E73*U73,2)</f>
        <v>0</v>
      </c>
      <c r="W73" s="157"/>
      <c r="X73" s="157" t="s">
        <v>273</v>
      </c>
      <c r="Y73" s="157" t="s">
        <v>178</v>
      </c>
      <c r="Z73" s="147"/>
      <c r="AA73" s="147"/>
      <c r="AB73" s="147"/>
      <c r="AC73" s="147"/>
      <c r="AD73" s="147"/>
      <c r="AE73" s="147"/>
      <c r="AF73" s="147"/>
      <c r="AG73" s="147" t="s">
        <v>598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64" t="s">
        <v>630</v>
      </c>
      <c r="D74" s="265"/>
      <c r="E74" s="265"/>
      <c r="F74" s="265"/>
      <c r="G74" s="265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526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6">
        <v>11</v>
      </c>
      <c r="B75" s="167" t="s">
        <v>631</v>
      </c>
      <c r="C75" s="182" t="s">
        <v>632</v>
      </c>
      <c r="D75" s="168" t="s">
        <v>227</v>
      </c>
      <c r="E75" s="169">
        <v>70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69">
        <v>1.4999999999999999E-4</v>
      </c>
      <c r="O75" s="169">
        <f>ROUND(E75*N75,2)</f>
        <v>0.01</v>
      </c>
      <c r="P75" s="169">
        <v>0</v>
      </c>
      <c r="Q75" s="169">
        <f>ROUND(E75*P75,2)</f>
        <v>0</v>
      </c>
      <c r="R75" s="171"/>
      <c r="S75" s="171" t="s">
        <v>578</v>
      </c>
      <c r="T75" s="172" t="s">
        <v>579</v>
      </c>
      <c r="U75" s="157">
        <v>0</v>
      </c>
      <c r="V75" s="157">
        <f>ROUND(E75*U75,2)</f>
        <v>0</v>
      </c>
      <c r="W75" s="157"/>
      <c r="X75" s="157" t="s">
        <v>213</v>
      </c>
      <c r="Y75" s="157" t="s">
        <v>178</v>
      </c>
      <c r="Z75" s="147"/>
      <c r="AA75" s="147"/>
      <c r="AB75" s="147"/>
      <c r="AC75" s="147"/>
      <c r="AD75" s="147"/>
      <c r="AE75" s="147"/>
      <c r="AF75" s="147"/>
      <c r="AG75" s="147" t="s">
        <v>580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64" t="s">
        <v>633</v>
      </c>
      <c r="D76" s="265"/>
      <c r="E76" s="265"/>
      <c r="F76" s="265"/>
      <c r="G76" s="265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526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90" t="str">
        <f>C76</f>
        <v>Pomocné konstrukce při zabezpečení výkopu svislé ocelové mobilní oplocení, výšky do 2,2 m panely vyplněné dráty zřízení</v>
      </c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262" t="s">
        <v>582</v>
      </c>
      <c r="D77" s="263"/>
      <c r="E77" s="263"/>
      <c r="F77" s="263"/>
      <c r="G77" s="263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526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262" t="s">
        <v>620</v>
      </c>
      <c r="D78" s="263"/>
      <c r="E78" s="263"/>
      <c r="F78" s="263"/>
      <c r="G78" s="263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526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90" t="str">
        <f>C78</f>
        <v>1. V ceně zřízení -2121, -2131, -2411, -3211, -3212, -3213, -3215, -3217, -3121, -3223, -3227 jsou započteny i náklady na opotřebení.</v>
      </c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262" t="s">
        <v>621</v>
      </c>
      <c r="D79" s="263"/>
      <c r="E79" s="263"/>
      <c r="F79" s="263"/>
      <c r="G79" s="263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526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90" t="str">
        <f>C79</f>
        <v>2. V ceně zřízení mobilního oplocení -3211, -3213, -3217, -3223, -3227 je zahrnuto i opotřebení betonové patky, vzpěry, spojky.</v>
      </c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262" t="s">
        <v>622</v>
      </c>
      <c r="D80" s="263"/>
      <c r="E80" s="263"/>
      <c r="F80" s="263"/>
      <c r="G80" s="263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526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262" t="s">
        <v>623</v>
      </c>
      <c r="D81" s="263"/>
      <c r="E81" s="263"/>
      <c r="F81" s="263"/>
      <c r="G81" s="263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526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3" x14ac:dyDescent="0.2">
      <c r="A82" s="154"/>
      <c r="B82" s="155"/>
      <c r="C82" s="262" t="s">
        <v>624</v>
      </c>
      <c r="D82" s="263"/>
      <c r="E82" s="263"/>
      <c r="F82" s="263"/>
      <c r="G82" s="263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526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90" t="str">
        <f>C82</f>
        <v>5. U položek -2311, -4111, -4121 je uvažováno se 100% opotřebením. Bezpečný vlez nebo výlez se zpravidla umisťuje po 20 m délky výkopu.</v>
      </c>
      <c r="BB82" s="147"/>
      <c r="BC82" s="147"/>
      <c r="BD82" s="147"/>
      <c r="BE82" s="147"/>
      <c r="BF82" s="147"/>
      <c r="BG82" s="147"/>
      <c r="BH82" s="147"/>
    </row>
    <row r="83" spans="1:60" ht="22.5" outlineLevel="3" x14ac:dyDescent="0.2">
      <c r="A83" s="154"/>
      <c r="B83" s="155"/>
      <c r="C83" s="262" t="s">
        <v>625</v>
      </c>
      <c r="D83" s="263"/>
      <c r="E83" s="263"/>
      <c r="F83" s="263"/>
      <c r="G83" s="263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526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90" t="str">
        <f>C83</f>
        <v>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</v>
      </c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66">
        <v>12</v>
      </c>
      <c r="B84" s="167" t="s">
        <v>634</v>
      </c>
      <c r="C84" s="182" t="s">
        <v>635</v>
      </c>
      <c r="D84" s="168" t="s">
        <v>227</v>
      </c>
      <c r="E84" s="169">
        <v>70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21</v>
      </c>
      <c r="M84" s="171">
        <f>G84*(1+L84/100)</f>
        <v>0</v>
      </c>
      <c r="N84" s="169">
        <v>0</v>
      </c>
      <c r="O84" s="169">
        <f>ROUND(E84*N84,2)</f>
        <v>0</v>
      </c>
      <c r="P84" s="169">
        <v>0</v>
      </c>
      <c r="Q84" s="169">
        <f>ROUND(E84*P84,2)</f>
        <v>0</v>
      </c>
      <c r="R84" s="171"/>
      <c r="S84" s="171" t="s">
        <v>578</v>
      </c>
      <c r="T84" s="172" t="s">
        <v>579</v>
      </c>
      <c r="U84" s="157">
        <v>0</v>
      </c>
      <c r="V84" s="157">
        <f>ROUND(E84*U84,2)</f>
        <v>0</v>
      </c>
      <c r="W84" s="157"/>
      <c r="X84" s="157" t="s">
        <v>213</v>
      </c>
      <c r="Y84" s="157" t="s">
        <v>178</v>
      </c>
      <c r="Z84" s="147"/>
      <c r="AA84" s="147"/>
      <c r="AB84" s="147"/>
      <c r="AC84" s="147"/>
      <c r="AD84" s="147"/>
      <c r="AE84" s="147"/>
      <c r="AF84" s="147"/>
      <c r="AG84" s="147" t="s">
        <v>580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264" t="s">
        <v>636</v>
      </c>
      <c r="D85" s="265"/>
      <c r="E85" s="265"/>
      <c r="F85" s="265"/>
      <c r="G85" s="265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526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90" t="str">
        <f>C85</f>
        <v>Pomocné konstrukce při zabezpečení výkopu svislé ocelové mobilní oplocení, výšky do 2,2 m panely vyplněné dráty odstranění</v>
      </c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262" t="s">
        <v>582</v>
      </c>
      <c r="D86" s="263"/>
      <c r="E86" s="263"/>
      <c r="F86" s="263"/>
      <c r="G86" s="263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526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262" t="s">
        <v>620</v>
      </c>
      <c r="D87" s="263"/>
      <c r="E87" s="263"/>
      <c r="F87" s="263"/>
      <c r="G87" s="263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526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90" t="str">
        <f>C87</f>
        <v>1. V ceně zřízení -2121, -2131, -2411, -3211, -3212, -3213, -3215, -3217, -3121, -3223, -3227 jsou započteny i náklady na opotřebení.</v>
      </c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262" t="s">
        <v>621</v>
      </c>
      <c r="D88" s="263"/>
      <c r="E88" s="263"/>
      <c r="F88" s="263"/>
      <c r="G88" s="263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526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90" t="str">
        <f>C88</f>
        <v>2. V ceně zřízení mobilního oplocení -3211, -3213, -3217, -3223, -3227 je zahrnuto i opotřebení betonové patky, vzpěry, spojky.</v>
      </c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262" t="s">
        <v>622</v>
      </c>
      <c r="D89" s="263"/>
      <c r="E89" s="263"/>
      <c r="F89" s="263"/>
      <c r="G89" s="263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526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262" t="s">
        <v>623</v>
      </c>
      <c r="D90" s="263"/>
      <c r="E90" s="263"/>
      <c r="F90" s="263"/>
      <c r="G90" s="263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526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3" x14ac:dyDescent="0.2">
      <c r="A91" s="154"/>
      <c r="B91" s="155"/>
      <c r="C91" s="262" t="s">
        <v>624</v>
      </c>
      <c r="D91" s="263"/>
      <c r="E91" s="263"/>
      <c r="F91" s="263"/>
      <c r="G91" s="263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526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90" t="str">
        <f>C91</f>
        <v>5. U položek -2311, -4111, -4121 je uvažováno se 100% opotřebením. Bezpečný vlez nebo výlez se zpravidla umisťuje po 20 m délky výkopu.</v>
      </c>
      <c r="BB91" s="147"/>
      <c r="BC91" s="147"/>
      <c r="BD91" s="147"/>
      <c r="BE91" s="147"/>
      <c r="BF91" s="147"/>
      <c r="BG91" s="147"/>
      <c r="BH91" s="147"/>
    </row>
    <row r="92" spans="1:60" ht="22.5" outlineLevel="3" x14ac:dyDescent="0.2">
      <c r="A92" s="154"/>
      <c r="B92" s="155"/>
      <c r="C92" s="262" t="s">
        <v>625</v>
      </c>
      <c r="D92" s="263"/>
      <c r="E92" s="263"/>
      <c r="F92" s="263"/>
      <c r="G92" s="263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526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90" t="str">
        <f>C92</f>
        <v>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</v>
      </c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66">
        <v>13</v>
      </c>
      <c r="B93" s="167" t="s">
        <v>637</v>
      </c>
      <c r="C93" s="182" t="s">
        <v>638</v>
      </c>
      <c r="D93" s="168" t="s">
        <v>305</v>
      </c>
      <c r="E93" s="169">
        <v>20</v>
      </c>
      <c r="F93" s="170"/>
      <c r="G93" s="171">
        <f>ROUND(E93*F93,2)</f>
        <v>0</v>
      </c>
      <c r="H93" s="170"/>
      <c r="I93" s="171">
        <f>ROUND(E93*H93,2)</f>
        <v>0</v>
      </c>
      <c r="J93" s="170"/>
      <c r="K93" s="171">
        <f>ROUND(E93*J93,2)</f>
        <v>0</v>
      </c>
      <c r="L93" s="171">
        <v>21</v>
      </c>
      <c r="M93" s="171">
        <f>G93*(1+L93/100)</f>
        <v>0</v>
      </c>
      <c r="N93" s="169">
        <v>1.2500000000000001E-2</v>
      </c>
      <c r="O93" s="169">
        <f>ROUND(E93*N93,2)</f>
        <v>0.25</v>
      </c>
      <c r="P93" s="169">
        <v>0</v>
      </c>
      <c r="Q93" s="169">
        <f>ROUND(E93*P93,2)</f>
        <v>0</v>
      </c>
      <c r="R93" s="171"/>
      <c r="S93" s="171" t="s">
        <v>578</v>
      </c>
      <c r="T93" s="172" t="s">
        <v>579</v>
      </c>
      <c r="U93" s="157">
        <v>0</v>
      </c>
      <c r="V93" s="157">
        <f>ROUND(E93*U93,2)</f>
        <v>0</v>
      </c>
      <c r="W93" s="157"/>
      <c r="X93" s="157" t="s">
        <v>273</v>
      </c>
      <c r="Y93" s="157" t="s">
        <v>178</v>
      </c>
      <c r="Z93" s="147"/>
      <c r="AA93" s="147"/>
      <c r="AB93" s="147"/>
      <c r="AC93" s="147"/>
      <c r="AD93" s="147"/>
      <c r="AE93" s="147"/>
      <c r="AF93" s="147"/>
      <c r="AG93" s="147" t="s">
        <v>598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64" t="s">
        <v>638</v>
      </c>
      <c r="D94" s="265"/>
      <c r="E94" s="265"/>
      <c r="F94" s="265"/>
      <c r="G94" s="265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526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66">
        <v>14</v>
      </c>
      <c r="B95" s="167" t="s">
        <v>639</v>
      </c>
      <c r="C95" s="182" t="s">
        <v>640</v>
      </c>
      <c r="D95" s="168" t="s">
        <v>235</v>
      </c>
      <c r="E95" s="169">
        <v>6.75</v>
      </c>
      <c r="F95" s="170"/>
      <c r="G95" s="171">
        <f>ROUND(E95*F95,2)</f>
        <v>0</v>
      </c>
      <c r="H95" s="170"/>
      <c r="I95" s="171">
        <f>ROUND(E95*H95,2)</f>
        <v>0</v>
      </c>
      <c r="J95" s="170"/>
      <c r="K95" s="171">
        <f>ROUND(E95*J95,2)</f>
        <v>0</v>
      </c>
      <c r="L95" s="171">
        <v>21</v>
      </c>
      <c r="M95" s="171">
        <f>G95*(1+L95/100)</f>
        <v>0</v>
      </c>
      <c r="N95" s="169">
        <v>0</v>
      </c>
      <c r="O95" s="169">
        <f>ROUND(E95*N95,2)</f>
        <v>0</v>
      </c>
      <c r="P95" s="169">
        <v>0</v>
      </c>
      <c r="Q95" s="169">
        <f>ROUND(E95*P95,2)</f>
        <v>0</v>
      </c>
      <c r="R95" s="171"/>
      <c r="S95" s="171" t="s">
        <v>578</v>
      </c>
      <c r="T95" s="172" t="s">
        <v>579</v>
      </c>
      <c r="U95" s="157">
        <v>0</v>
      </c>
      <c r="V95" s="157">
        <f>ROUND(E95*U95,2)</f>
        <v>0</v>
      </c>
      <c r="W95" s="157"/>
      <c r="X95" s="157" t="s">
        <v>213</v>
      </c>
      <c r="Y95" s="157" t="s">
        <v>178</v>
      </c>
      <c r="Z95" s="147"/>
      <c r="AA95" s="147"/>
      <c r="AB95" s="147"/>
      <c r="AC95" s="147"/>
      <c r="AD95" s="147"/>
      <c r="AE95" s="147"/>
      <c r="AF95" s="147"/>
      <c r="AG95" s="147" t="s">
        <v>580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64" t="s">
        <v>641</v>
      </c>
      <c r="D96" s="265"/>
      <c r="E96" s="265"/>
      <c r="F96" s="265"/>
      <c r="G96" s="265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526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90" t="str">
        <f>C96</f>
        <v>Příplatek k cenám hloubených vykopávek za ztížení vykopávky v blízkosti podzemního vedení nebo výbušnin pro jakoukoliv třídu horniny</v>
      </c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262" t="s">
        <v>582</v>
      </c>
      <c r="D97" s="263"/>
      <c r="E97" s="263"/>
      <c r="F97" s="263"/>
      <c r="G97" s="263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526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262" t="s">
        <v>642</v>
      </c>
      <c r="D98" s="263"/>
      <c r="E98" s="263"/>
      <c r="F98" s="263"/>
      <c r="G98" s="263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526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262" t="s">
        <v>643</v>
      </c>
      <c r="D99" s="263"/>
      <c r="E99" s="263"/>
      <c r="F99" s="263"/>
      <c r="G99" s="263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526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3" x14ac:dyDescent="0.2">
      <c r="A100" s="154"/>
      <c r="B100" s="155"/>
      <c r="C100" s="262" t="s">
        <v>644</v>
      </c>
      <c r="D100" s="263"/>
      <c r="E100" s="263"/>
      <c r="F100" s="263"/>
      <c r="G100" s="263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526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90" t="str">
        <f>C100</f>
        <v>b) pro podzemní vedení procházející hloubenou vykopávkou nebo uložené ve stěně výkopu při jakékoliv hloubce vedení pod původním terénem nebo jeho výšce nade dnem výkopu a jakémkoliv směru vedení ke stranám výkopu;</v>
      </c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262" t="s">
        <v>645</v>
      </c>
      <c r="D101" s="263"/>
      <c r="E101" s="263"/>
      <c r="F101" s="263"/>
      <c r="G101" s="263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526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33.75" outlineLevel="3" x14ac:dyDescent="0.2">
      <c r="A102" s="154"/>
      <c r="B102" s="155"/>
      <c r="C102" s="262" t="s">
        <v>646</v>
      </c>
      <c r="D102" s="263"/>
      <c r="E102" s="263"/>
      <c r="F102" s="263"/>
      <c r="G102" s="263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526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90" t="str">
        <f>C102</f>
        <v>2. Cenu lze použít i tehdy, narazí-li se na vedení nebo výbušninu až při vykopávce a to pro zbývající objem výkopu, který je projektantem nebo investorem označen, v němž by toto nebo jiné nepředvídané vedení nebo výbušnina mohlo být uloženo. Toto ustanovení neplatí pro objem hornin tř. 6 a 7.</v>
      </c>
      <c r="BB102" s="147"/>
      <c r="BC102" s="147"/>
      <c r="BD102" s="147"/>
      <c r="BE102" s="147"/>
      <c r="BF102" s="147"/>
      <c r="BG102" s="147"/>
      <c r="BH102" s="147"/>
    </row>
    <row r="103" spans="1:60" ht="22.5" outlineLevel="3" x14ac:dyDescent="0.2">
      <c r="A103" s="154"/>
      <c r="B103" s="155"/>
      <c r="C103" s="262" t="s">
        <v>647</v>
      </c>
      <c r="D103" s="263"/>
      <c r="E103" s="263"/>
      <c r="F103" s="263"/>
      <c r="G103" s="263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526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90" t="str">
        <f>C103</f>
        <v>3. Cenu nelze použít pro ztížení vykopávky v blízkosti podzemních vedení nebo výbušnin, u nichž je projektem zakázáno použít při vykopávce kovové nástroje nebo nářadí.</v>
      </c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262" t="s">
        <v>648</v>
      </c>
      <c r="D104" s="263"/>
      <c r="E104" s="263"/>
      <c r="F104" s="263"/>
      <c r="G104" s="263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526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6" t="s">
        <v>649</v>
      </c>
      <c r="D105" s="193"/>
      <c r="E105" s="194"/>
      <c r="F105" s="195"/>
      <c r="G105" s="195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526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262" t="s">
        <v>650</v>
      </c>
      <c r="D106" s="263"/>
      <c r="E106" s="263"/>
      <c r="F106" s="263"/>
      <c r="G106" s="263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526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56.25" outlineLevel="3" x14ac:dyDescent="0.2">
      <c r="A107" s="154"/>
      <c r="B107" s="155"/>
      <c r="C107" s="262" t="s">
        <v>651</v>
      </c>
      <c r="D107" s="263"/>
      <c r="E107" s="263"/>
      <c r="F107" s="263"/>
      <c r="G107" s="263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526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90" t="str">
        <f>C107</f>
        <v>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</v>
      </c>
      <c r="BB107" s="147"/>
      <c r="BC107" s="147"/>
      <c r="BD107" s="147"/>
      <c r="BE107" s="147"/>
      <c r="BF107" s="147"/>
      <c r="BG107" s="147"/>
      <c r="BH107" s="147"/>
    </row>
    <row r="108" spans="1:60" ht="22.5" outlineLevel="3" x14ac:dyDescent="0.2">
      <c r="A108" s="154"/>
      <c r="B108" s="155"/>
      <c r="C108" s="262" t="s">
        <v>652</v>
      </c>
      <c r="D108" s="263"/>
      <c r="E108" s="263"/>
      <c r="F108" s="263"/>
      <c r="G108" s="263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526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90" t="str">
        <f>C108</f>
        <v>- není v projektu uvedena, avšak která podle projektu nebo sdělení investora jsou pravděpodobně ve výkopišti uložena, se rovná objemu výkopu, který je projektantem nebo investorem označen.</v>
      </c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262" t="s">
        <v>653</v>
      </c>
      <c r="D109" s="263"/>
      <c r="E109" s="263"/>
      <c r="F109" s="263"/>
      <c r="G109" s="263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526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3" x14ac:dyDescent="0.2">
      <c r="A110" s="154"/>
      <c r="B110" s="155"/>
      <c r="C110" s="262" t="s">
        <v>654</v>
      </c>
      <c r="D110" s="263"/>
      <c r="E110" s="263"/>
      <c r="F110" s="263"/>
      <c r="G110" s="263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526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90" t="str">
        <f>C110</f>
        <v>5. Je-li vedení uloženo ve výkopišti tak, že se vykopávka v celém výše popsaném objemu nevykopává, např. blízko stěn nebo dna výkopu, oceňuje se ztížení vykopávky jen pro tu část objemu, v níž se ztížená vykopávka provádí.</v>
      </c>
      <c r="BB110" s="147"/>
      <c r="BC110" s="147"/>
      <c r="BD110" s="147"/>
      <c r="BE110" s="147"/>
      <c r="BF110" s="147"/>
      <c r="BG110" s="147"/>
      <c r="BH110" s="147"/>
    </row>
    <row r="111" spans="1:60" ht="22.5" outlineLevel="3" x14ac:dyDescent="0.2">
      <c r="A111" s="154"/>
      <c r="B111" s="155"/>
      <c r="C111" s="262" t="s">
        <v>655</v>
      </c>
      <c r="D111" s="263"/>
      <c r="E111" s="263"/>
      <c r="F111" s="263"/>
      <c r="G111" s="263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526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90" t="str">
        <f>C111</f>
        <v>6. Jsou-li ve výkopišti dvě vedení položena tak blízko sebe, že se výše uvedené objemy pro obě vedení pronikají, určí se množství ztížení vykopávky tak, aby se pronik započetl jen jednou.</v>
      </c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262" t="s">
        <v>656</v>
      </c>
      <c r="D112" s="263"/>
      <c r="E112" s="263"/>
      <c r="F112" s="263"/>
      <c r="G112" s="263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526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3" x14ac:dyDescent="0.2">
      <c r="A113" s="154"/>
      <c r="B113" s="155"/>
      <c r="C113" s="262" t="s">
        <v>657</v>
      </c>
      <c r="D113" s="263"/>
      <c r="E113" s="263"/>
      <c r="F113" s="263"/>
      <c r="G113" s="263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526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90" t="str">
        <f>C113</f>
        <v>8. Dočasné zajištění různých podzemních vedení ve výkopišti se oceňuje cenami souboru cen 119 00-14 Dočasné zajištění podzemního potrubí nebo vedení ve výkopišti.</v>
      </c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91" t="s">
        <v>658</v>
      </c>
      <c r="D114" s="186"/>
      <c r="E114" s="187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218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1" t="s">
        <v>659</v>
      </c>
      <c r="D115" s="186"/>
      <c r="E115" s="187">
        <v>6.75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218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66">
        <v>15</v>
      </c>
      <c r="B116" s="167" t="s">
        <v>660</v>
      </c>
      <c r="C116" s="182" t="s">
        <v>661</v>
      </c>
      <c r="D116" s="168" t="s">
        <v>235</v>
      </c>
      <c r="E116" s="169">
        <v>36.979999999999997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69">
        <v>0</v>
      </c>
      <c r="O116" s="169">
        <f>ROUND(E116*N116,2)</f>
        <v>0</v>
      </c>
      <c r="P116" s="169">
        <v>0</v>
      </c>
      <c r="Q116" s="169">
        <f>ROUND(E116*P116,2)</f>
        <v>0</v>
      </c>
      <c r="R116" s="171"/>
      <c r="S116" s="171" t="s">
        <v>578</v>
      </c>
      <c r="T116" s="172" t="s">
        <v>579</v>
      </c>
      <c r="U116" s="157">
        <v>0</v>
      </c>
      <c r="V116" s="157">
        <f>ROUND(E116*U116,2)</f>
        <v>0</v>
      </c>
      <c r="W116" s="157"/>
      <c r="X116" s="157" t="s">
        <v>213</v>
      </c>
      <c r="Y116" s="157" t="s">
        <v>178</v>
      </c>
      <c r="Z116" s="147"/>
      <c r="AA116" s="147"/>
      <c r="AB116" s="147"/>
      <c r="AC116" s="147"/>
      <c r="AD116" s="147"/>
      <c r="AE116" s="147"/>
      <c r="AF116" s="147"/>
      <c r="AG116" s="147" t="s">
        <v>580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2" x14ac:dyDescent="0.2">
      <c r="A117" s="154"/>
      <c r="B117" s="155"/>
      <c r="C117" s="264" t="s">
        <v>662</v>
      </c>
      <c r="D117" s="265"/>
      <c r="E117" s="265"/>
      <c r="F117" s="265"/>
      <c r="G117" s="265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526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90" t="str">
        <f>C117</f>
        <v>Vodorovné přemístění výkopku nebo sypaniny po suchu na obvyklém dopravním prostředku, bez naložení výkopku, avšak se složením bez rozhrnutí z horniny třídy těžitelnosti I skupiny 1 až 3 na vzdálenost přes 5 000 do 6 000 m</v>
      </c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262" t="s">
        <v>582</v>
      </c>
      <c r="D118" s="263"/>
      <c r="E118" s="263"/>
      <c r="F118" s="263"/>
      <c r="G118" s="263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526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3" x14ac:dyDescent="0.2">
      <c r="A119" s="154"/>
      <c r="B119" s="155"/>
      <c r="C119" s="262" t="s">
        <v>663</v>
      </c>
      <c r="D119" s="263"/>
      <c r="E119" s="263"/>
      <c r="F119" s="263"/>
      <c r="G119" s="263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526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90" t="str">
        <f>C119</f>
        <v>1. Přemísťuje-li se výkopek z dočasných skládek vzdálených do 50 m, neoceňuje se nakládání výkopku, i když se provádí. Toto ustanovení neplatí, vylučuje-li projekt použití dozeru.</v>
      </c>
      <c r="BB119" s="147"/>
      <c r="BC119" s="147"/>
      <c r="BD119" s="147"/>
      <c r="BE119" s="147"/>
      <c r="BF119" s="147"/>
      <c r="BG119" s="147"/>
      <c r="BH119" s="147"/>
    </row>
    <row r="120" spans="1:60" ht="22.5" outlineLevel="3" x14ac:dyDescent="0.2">
      <c r="A120" s="154"/>
      <c r="B120" s="155"/>
      <c r="C120" s="262" t="s">
        <v>664</v>
      </c>
      <c r="D120" s="263"/>
      <c r="E120" s="263"/>
      <c r="F120" s="263"/>
      <c r="G120" s="263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526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90" t="str">
        <f>C120</f>
        <v>2. Ceny nelze použít, předepisuje-li projekt přemístit výkopek na místo nepřístupné obvyklým dopravním prostředkům; toto přemístění se oceňuje individuálně.</v>
      </c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262" t="s">
        <v>603</v>
      </c>
      <c r="D121" s="263"/>
      <c r="E121" s="263"/>
      <c r="F121" s="263"/>
      <c r="G121" s="263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526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262" t="s">
        <v>665</v>
      </c>
      <c r="D122" s="263"/>
      <c r="E122" s="263"/>
      <c r="F122" s="263"/>
      <c r="G122" s="263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526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90" t="str">
        <f>C122</f>
        <v>Odvoz přebytku zeminy pro pískové lože a jam pro základy stožárů VO na místo určené investorem stavby - bez poplatku za uložení.</v>
      </c>
      <c r="BB122" s="147"/>
      <c r="BC122" s="147"/>
      <c r="BD122" s="147"/>
      <c r="BE122" s="147"/>
      <c r="BF122" s="147"/>
      <c r="BG122" s="147"/>
      <c r="BH122" s="147"/>
    </row>
    <row r="123" spans="1:60" ht="22.5" outlineLevel="2" x14ac:dyDescent="0.2">
      <c r="A123" s="154"/>
      <c r="B123" s="155"/>
      <c r="C123" s="191" t="s">
        <v>666</v>
      </c>
      <c r="D123" s="186"/>
      <c r="E123" s="187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218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1" t="s">
        <v>667</v>
      </c>
      <c r="D124" s="186"/>
      <c r="E124" s="187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218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1" t="s">
        <v>668</v>
      </c>
      <c r="D125" s="186"/>
      <c r="E125" s="187">
        <v>36.979999999999997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218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66">
        <v>16</v>
      </c>
      <c r="B126" s="167" t="s">
        <v>669</v>
      </c>
      <c r="C126" s="182" t="s">
        <v>670</v>
      </c>
      <c r="D126" s="168" t="s">
        <v>211</v>
      </c>
      <c r="E126" s="169">
        <v>99</v>
      </c>
      <c r="F126" s="170"/>
      <c r="G126" s="171">
        <f>ROUND(E126*F126,2)</f>
        <v>0</v>
      </c>
      <c r="H126" s="170"/>
      <c r="I126" s="171">
        <f>ROUND(E126*H126,2)</f>
        <v>0</v>
      </c>
      <c r="J126" s="170"/>
      <c r="K126" s="171">
        <f>ROUND(E126*J126,2)</f>
        <v>0</v>
      </c>
      <c r="L126" s="171">
        <v>21</v>
      </c>
      <c r="M126" s="171">
        <f>G126*(1+L126/100)</f>
        <v>0</v>
      </c>
      <c r="N126" s="169">
        <v>0</v>
      </c>
      <c r="O126" s="169">
        <f>ROUND(E126*N126,2)</f>
        <v>0</v>
      </c>
      <c r="P126" s="169">
        <v>0</v>
      </c>
      <c r="Q126" s="169">
        <f>ROUND(E126*P126,2)</f>
        <v>0</v>
      </c>
      <c r="R126" s="171"/>
      <c r="S126" s="171" t="s">
        <v>578</v>
      </c>
      <c r="T126" s="172" t="s">
        <v>579</v>
      </c>
      <c r="U126" s="157">
        <v>0</v>
      </c>
      <c r="V126" s="157">
        <f>ROUND(E126*U126,2)</f>
        <v>0</v>
      </c>
      <c r="W126" s="157"/>
      <c r="X126" s="157" t="s">
        <v>213</v>
      </c>
      <c r="Y126" s="157" t="s">
        <v>178</v>
      </c>
      <c r="Z126" s="147"/>
      <c r="AA126" s="147"/>
      <c r="AB126" s="147"/>
      <c r="AC126" s="147"/>
      <c r="AD126" s="147"/>
      <c r="AE126" s="147"/>
      <c r="AF126" s="147"/>
      <c r="AG126" s="147" t="s">
        <v>580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64" t="s">
        <v>671</v>
      </c>
      <c r="D127" s="265"/>
      <c r="E127" s="265"/>
      <c r="F127" s="265"/>
      <c r="G127" s="265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526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90" t="str">
        <f>C127</f>
        <v>Zhutnění podloží pod násypy z rostlé horniny třídy těžitelnosti I a II, skupiny 1 až 4 zhornin soudružných a nesoudržných</v>
      </c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262" t="s">
        <v>582</v>
      </c>
      <c r="D128" s="263"/>
      <c r="E128" s="263"/>
      <c r="F128" s="263"/>
      <c r="G128" s="263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526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262" t="s">
        <v>672</v>
      </c>
      <c r="D129" s="263"/>
      <c r="E129" s="263"/>
      <c r="F129" s="263"/>
      <c r="G129" s="263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526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90" t="str">
        <f>C129</f>
        <v>1. Cena je určena pro zhutnění ploch vodorovných nebo ve sklonu do 1 : 5, je-li předepsáno zhutnění do hloubky 0,7 m od pláně.</v>
      </c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262" t="s">
        <v>673</v>
      </c>
      <c r="D130" s="263"/>
      <c r="E130" s="263"/>
      <c r="F130" s="263"/>
      <c r="G130" s="263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526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262" t="s">
        <v>674</v>
      </c>
      <c r="D131" s="263"/>
      <c r="E131" s="263"/>
      <c r="F131" s="263"/>
      <c r="G131" s="263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526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91" t="s">
        <v>675</v>
      </c>
      <c r="D132" s="186"/>
      <c r="E132" s="187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218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1" t="s">
        <v>130</v>
      </c>
      <c r="D133" s="186"/>
      <c r="E133" s="187">
        <v>99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218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59" t="s">
        <v>170</v>
      </c>
      <c r="B134" s="160" t="s">
        <v>114</v>
      </c>
      <c r="C134" s="180" t="s">
        <v>115</v>
      </c>
      <c r="D134" s="161"/>
      <c r="E134" s="162"/>
      <c r="F134" s="163"/>
      <c r="G134" s="163">
        <f>SUMIF(AG135:AG243,"&lt;&gt;NOR",G135:G243)</f>
        <v>0</v>
      </c>
      <c r="H134" s="163"/>
      <c r="I134" s="163">
        <f>SUM(I135:I243)</f>
        <v>0</v>
      </c>
      <c r="J134" s="163"/>
      <c r="K134" s="163">
        <f>SUM(K135:K243)</f>
        <v>0</v>
      </c>
      <c r="L134" s="163"/>
      <c r="M134" s="163">
        <f>SUM(M135:M243)</f>
        <v>0</v>
      </c>
      <c r="N134" s="162"/>
      <c r="O134" s="162">
        <f>SUM(O135:O243)</f>
        <v>126.18000000000002</v>
      </c>
      <c r="P134" s="162"/>
      <c r="Q134" s="162">
        <f>SUM(Q135:Q243)</f>
        <v>0</v>
      </c>
      <c r="R134" s="163"/>
      <c r="S134" s="163"/>
      <c r="T134" s="164"/>
      <c r="U134" s="158"/>
      <c r="V134" s="158">
        <f>SUM(V135:V243)</f>
        <v>0</v>
      </c>
      <c r="W134" s="158"/>
      <c r="X134" s="158"/>
      <c r="Y134" s="158"/>
      <c r="AG134" t="s">
        <v>171</v>
      </c>
    </row>
    <row r="135" spans="1:60" ht="22.5" outlineLevel="1" x14ac:dyDescent="0.2">
      <c r="A135" s="166">
        <v>17</v>
      </c>
      <c r="B135" s="167" t="s">
        <v>676</v>
      </c>
      <c r="C135" s="182" t="s">
        <v>677</v>
      </c>
      <c r="D135" s="168" t="s">
        <v>227</v>
      </c>
      <c r="E135" s="169">
        <v>4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69">
        <v>0</v>
      </c>
      <c r="O135" s="169">
        <f>ROUND(E135*N135,2)</f>
        <v>0</v>
      </c>
      <c r="P135" s="169">
        <v>0</v>
      </c>
      <c r="Q135" s="169">
        <f>ROUND(E135*P135,2)</f>
        <v>0</v>
      </c>
      <c r="R135" s="171"/>
      <c r="S135" s="171" t="s">
        <v>578</v>
      </c>
      <c r="T135" s="172" t="s">
        <v>579</v>
      </c>
      <c r="U135" s="157">
        <v>0</v>
      </c>
      <c r="V135" s="157">
        <f>ROUND(E135*U135,2)</f>
        <v>0</v>
      </c>
      <c r="W135" s="157"/>
      <c r="X135" s="157" t="s">
        <v>213</v>
      </c>
      <c r="Y135" s="157" t="s">
        <v>178</v>
      </c>
      <c r="Z135" s="147"/>
      <c r="AA135" s="147"/>
      <c r="AB135" s="147"/>
      <c r="AC135" s="147"/>
      <c r="AD135" s="147"/>
      <c r="AE135" s="147"/>
      <c r="AF135" s="147"/>
      <c r="AG135" s="147" t="s">
        <v>580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2" x14ac:dyDescent="0.2">
      <c r="A136" s="154"/>
      <c r="B136" s="155"/>
      <c r="C136" s="264" t="s">
        <v>678</v>
      </c>
      <c r="D136" s="265"/>
      <c r="E136" s="265"/>
      <c r="F136" s="265"/>
      <c r="G136" s="265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526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90" t="str">
        <f>C136</f>
        <v>Přípravné terénní práce vytrhání obrub s odkopáním horniny a lože, s odhozením nebo naložením na dopravní prostředek ležatých chodníkových</v>
      </c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262" t="s">
        <v>582</v>
      </c>
      <c r="D137" s="263"/>
      <c r="E137" s="263"/>
      <c r="F137" s="263"/>
      <c r="G137" s="263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526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3" x14ac:dyDescent="0.2">
      <c r="A138" s="154"/>
      <c r="B138" s="155"/>
      <c r="C138" s="262" t="s">
        <v>583</v>
      </c>
      <c r="D138" s="263"/>
      <c r="E138" s="263"/>
      <c r="F138" s="263"/>
      <c r="G138" s="263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526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90" t="str">
        <f>C138</f>
        <v>1. Vcenách -0001 až -0007 nejsou zahrnuty náklady na odstranění kamenů, kořenů a ostatních nevhodných přimísenin, tyto práce se oceňují individuálně.</v>
      </c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262" t="s">
        <v>584</v>
      </c>
      <c r="D139" s="263"/>
      <c r="E139" s="263"/>
      <c r="F139" s="263"/>
      <c r="G139" s="263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526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90" t="str">
        <f>C139</f>
        <v>2. U cen -0021 až -0025 se u středně hustého porostu uvažuje hustota do 3 ks/m2, u hustého porostu přes 3 ks/m2.</v>
      </c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262" t="s">
        <v>585</v>
      </c>
      <c r="D140" s="263"/>
      <c r="E140" s="263"/>
      <c r="F140" s="263"/>
      <c r="G140" s="263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526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91" t="s">
        <v>679</v>
      </c>
      <c r="D141" s="186"/>
      <c r="E141" s="187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218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91" t="s">
        <v>112</v>
      </c>
      <c r="D142" s="186"/>
      <c r="E142" s="187">
        <v>4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218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66">
        <v>18</v>
      </c>
      <c r="B143" s="167" t="s">
        <v>680</v>
      </c>
      <c r="C143" s="182" t="s">
        <v>681</v>
      </c>
      <c r="D143" s="168" t="s">
        <v>227</v>
      </c>
      <c r="E143" s="169">
        <v>4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69">
        <v>0</v>
      </c>
      <c r="O143" s="169">
        <f>ROUND(E143*N143,2)</f>
        <v>0</v>
      </c>
      <c r="P143" s="169">
        <v>0</v>
      </c>
      <c r="Q143" s="169">
        <f>ROUND(E143*P143,2)</f>
        <v>0</v>
      </c>
      <c r="R143" s="171"/>
      <c r="S143" s="171" t="s">
        <v>578</v>
      </c>
      <c r="T143" s="172" t="s">
        <v>579</v>
      </c>
      <c r="U143" s="157">
        <v>0</v>
      </c>
      <c r="V143" s="157">
        <f>ROUND(E143*U143,2)</f>
        <v>0</v>
      </c>
      <c r="W143" s="157"/>
      <c r="X143" s="157" t="s">
        <v>213</v>
      </c>
      <c r="Y143" s="157" t="s">
        <v>178</v>
      </c>
      <c r="Z143" s="147"/>
      <c r="AA143" s="147"/>
      <c r="AB143" s="147"/>
      <c r="AC143" s="147"/>
      <c r="AD143" s="147"/>
      <c r="AE143" s="147"/>
      <c r="AF143" s="147"/>
      <c r="AG143" s="147" t="s">
        <v>580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2" x14ac:dyDescent="0.2">
      <c r="A144" s="154"/>
      <c r="B144" s="155"/>
      <c r="C144" s="264" t="s">
        <v>682</v>
      </c>
      <c r="D144" s="265"/>
      <c r="E144" s="265"/>
      <c r="F144" s="265"/>
      <c r="G144" s="265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526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90" t="str">
        <f>C144</f>
        <v>Vozovky a chodníky očištění vybouraných obrubníků od spojovacího materiálu zjakéhokoliv lože sodklizením a uložením očištěného materiálu na vzdálenost 10 m chodníkových</v>
      </c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262" t="s">
        <v>582</v>
      </c>
      <c r="D145" s="263"/>
      <c r="E145" s="263"/>
      <c r="F145" s="263"/>
      <c r="G145" s="263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526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262" t="s">
        <v>591</v>
      </c>
      <c r="D146" s="263"/>
      <c r="E146" s="263"/>
      <c r="F146" s="263"/>
      <c r="G146" s="263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526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90" t="str">
        <f>C146</f>
        <v>1. Vcenách -0031 až -0035 nejsou započteny náklady na získání sypaniny a její přemístění k místu zabudování.</v>
      </c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262" t="s">
        <v>592</v>
      </c>
      <c r="D147" s="263"/>
      <c r="E147" s="263"/>
      <c r="F147" s="263"/>
      <c r="G147" s="263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526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90" t="str">
        <f>C147</f>
        <v>2. Vceně -0141 nejsou započteny náklady na dodání silničních panelů. Tato dodávka se oceňuje ve specifikaci.</v>
      </c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262" t="s">
        <v>593</v>
      </c>
      <c r="D148" s="263"/>
      <c r="E148" s="263"/>
      <c r="F148" s="263"/>
      <c r="G148" s="263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526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90" t="str">
        <f>C148</f>
        <v>3. Vcenách -0151 až -0153 nejsou započteny náklady na dodávku kostek. Tato dodávka se oceňuje ve specifikaci.</v>
      </c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262" t="s">
        <v>594</v>
      </c>
      <c r="D149" s="263"/>
      <c r="E149" s="263"/>
      <c r="F149" s="263"/>
      <c r="G149" s="263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526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90" t="str">
        <f>C149</f>
        <v>4. Vcenách -0161 až -0162 nejsou započteny náklady na dodávku dlaždic. Tato dodávka se oceňuje ve specifikaci.</v>
      </c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262" t="s">
        <v>595</v>
      </c>
      <c r="D150" s="263"/>
      <c r="E150" s="263"/>
      <c r="F150" s="263"/>
      <c r="G150" s="263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526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90" t="str">
        <f>C150</f>
        <v>5. Vcenách -0901 až -0932 nejsou započteny náklady na dodávku kameniva, kostek a dlaždic.Tato dodávka se oceňuje ve specifikaci</v>
      </c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91" t="s">
        <v>679</v>
      </c>
      <c r="D151" s="186"/>
      <c r="E151" s="187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218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1" t="s">
        <v>112</v>
      </c>
      <c r="D152" s="186"/>
      <c r="E152" s="187">
        <v>4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218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66">
        <v>19</v>
      </c>
      <c r="B153" s="167" t="s">
        <v>683</v>
      </c>
      <c r="C153" s="182" t="s">
        <v>684</v>
      </c>
      <c r="D153" s="168" t="s">
        <v>227</v>
      </c>
      <c r="E153" s="169">
        <v>4</v>
      </c>
      <c r="F153" s="170"/>
      <c r="G153" s="171">
        <f>ROUND(E153*F153,2)</f>
        <v>0</v>
      </c>
      <c r="H153" s="170"/>
      <c r="I153" s="171">
        <f>ROUND(E153*H153,2)</f>
        <v>0</v>
      </c>
      <c r="J153" s="170"/>
      <c r="K153" s="171">
        <f>ROUND(E153*J153,2)</f>
        <v>0</v>
      </c>
      <c r="L153" s="171">
        <v>21</v>
      </c>
      <c r="M153" s="171">
        <f>G153*(1+L153/100)</f>
        <v>0</v>
      </c>
      <c r="N153" s="169">
        <v>4.8000000000000001E-2</v>
      </c>
      <c r="O153" s="169">
        <f>ROUND(E153*N153,2)</f>
        <v>0.19</v>
      </c>
      <c r="P153" s="169">
        <v>0</v>
      </c>
      <c r="Q153" s="169">
        <f>ROUND(E153*P153,2)</f>
        <v>0</v>
      </c>
      <c r="R153" s="171"/>
      <c r="S153" s="171" t="s">
        <v>578</v>
      </c>
      <c r="T153" s="172" t="s">
        <v>579</v>
      </c>
      <c r="U153" s="157">
        <v>0</v>
      </c>
      <c r="V153" s="157">
        <f>ROUND(E153*U153,2)</f>
        <v>0</v>
      </c>
      <c r="W153" s="157"/>
      <c r="X153" s="157" t="s">
        <v>273</v>
      </c>
      <c r="Y153" s="157" t="s">
        <v>178</v>
      </c>
      <c r="Z153" s="147"/>
      <c r="AA153" s="147"/>
      <c r="AB153" s="147"/>
      <c r="AC153" s="147"/>
      <c r="AD153" s="147"/>
      <c r="AE153" s="147"/>
      <c r="AF153" s="147"/>
      <c r="AG153" s="147" t="s">
        <v>598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264" t="s">
        <v>684</v>
      </c>
      <c r="D154" s="265"/>
      <c r="E154" s="265"/>
      <c r="F154" s="265"/>
      <c r="G154" s="265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526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91" t="s">
        <v>679</v>
      </c>
      <c r="D155" s="186"/>
      <c r="E155" s="187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218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91" t="s">
        <v>112</v>
      </c>
      <c r="D156" s="186"/>
      <c r="E156" s="187">
        <v>4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218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66">
        <v>20</v>
      </c>
      <c r="B157" s="167" t="s">
        <v>685</v>
      </c>
      <c r="C157" s="182" t="s">
        <v>686</v>
      </c>
      <c r="D157" s="168" t="s">
        <v>235</v>
      </c>
      <c r="E157" s="169">
        <v>11.311999999999999</v>
      </c>
      <c r="F157" s="170"/>
      <c r="G157" s="171">
        <f>ROUND(E157*F157,2)</f>
        <v>0</v>
      </c>
      <c r="H157" s="170"/>
      <c r="I157" s="171">
        <f>ROUND(E157*H157,2)</f>
        <v>0</v>
      </c>
      <c r="J157" s="170"/>
      <c r="K157" s="171">
        <f>ROUND(E157*J157,2)</f>
        <v>0</v>
      </c>
      <c r="L157" s="171">
        <v>21</v>
      </c>
      <c r="M157" s="171">
        <f>G157*(1+L157/100)</f>
        <v>0</v>
      </c>
      <c r="N157" s="169">
        <v>0</v>
      </c>
      <c r="O157" s="169">
        <f>ROUND(E157*N157,2)</f>
        <v>0</v>
      </c>
      <c r="P157" s="169">
        <v>0</v>
      </c>
      <c r="Q157" s="169">
        <f>ROUND(E157*P157,2)</f>
        <v>0</v>
      </c>
      <c r="R157" s="171"/>
      <c r="S157" s="171" t="s">
        <v>578</v>
      </c>
      <c r="T157" s="172" t="s">
        <v>579</v>
      </c>
      <c r="U157" s="157">
        <v>0</v>
      </c>
      <c r="V157" s="157">
        <f>ROUND(E157*U157,2)</f>
        <v>0</v>
      </c>
      <c r="W157" s="157"/>
      <c r="X157" s="157" t="s">
        <v>213</v>
      </c>
      <c r="Y157" s="157" t="s">
        <v>178</v>
      </c>
      <c r="Z157" s="147"/>
      <c r="AA157" s="147"/>
      <c r="AB157" s="147"/>
      <c r="AC157" s="147"/>
      <c r="AD157" s="147"/>
      <c r="AE157" s="147"/>
      <c r="AF157" s="147"/>
      <c r="AG157" s="147" t="s">
        <v>580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264" t="s">
        <v>687</v>
      </c>
      <c r="D158" s="265"/>
      <c r="E158" s="265"/>
      <c r="F158" s="265"/>
      <c r="G158" s="265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526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262" t="s">
        <v>603</v>
      </c>
      <c r="D159" s="263"/>
      <c r="E159" s="263"/>
      <c r="F159" s="263"/>
      <c r="G159" s="263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526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262" t="s">
        <v>688</v>
      </c>
      <c r="D160" s="263"/>
      <c r="E160" s="263"/>
      <c r="F160" s="263"/>
      <c r="G160" s="263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526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91" t="s">
        <v>689</v>
      </c>
      <c r="D161" s="186"/>
      <c r="E161" s="187"/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218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91" t="s">
        <v>690</v>
      </c>
      <c r="D162" s="186"/>
      <c r="E162" s="187"/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218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1" t="s">
        <v>691</v>
      </c>
      <c r="D163" s="186"/>
      <c r="E163" s="187">
        <v>11.31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218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66">
        <v>21</v>
      </c>
      <c r="B164" s="167" t="s">
        <v>692</v>
      </c>
      <c r="C164" s="182" t="s">
        <v>693</v>
      </c>
      <c r="D164" s="168" t="s">
        <v>235</v>
      </c>
      <c r="E164" s="169">
        <v>11.311999999999999</v>
      </c>
      <c r="F164" s="170"/>
      <c r="G164" s="171">
        <f>ROUND(E164*F164,2)</f>
        <v>0</v>
      </c>
      <c r="H164" s="170"/>
      <c r="I164" s="171">
        <f>ROUND(E164*H164,2)</f>
        <v>0</v>
      </c>
      <c r="J164" s="170"/>
      <c r="K164" s="171">
        <f>ROUND(E164*J164,2)</f>
        <v>0</v>
      </c>
      <c r="L164" s="171">
        <v>21</v>
      </c>
      <c r="M164" s="171">
        <f>G164*(1+L164/100)</f>
        <v>0</v>
      </c>
      <c r="N164" s="169">
        <v>2.2563399999999998</v>
      </c>
      <c r="O164" s="169">
        <f>ROUND(E164*N164,2)</f>
        <v>25.52</v>
      </c>
      <c r="P164" s="169">
        <v>0</v>
      </c>
      <c r="Q164" s="169">
        <f>ROUND(E164*P164,2)</f>
        <v>0</v>
      </c>
      <c r="R164" s="171"/>
      <c r="S164" s="171" t="s">
        <v>578</v>
      </c>
      <c r="T164" s="172" t="s">
        <v>579</v>
      </c>
      <c r="U164" s="157">
        <v>0</v>
      </c>
      <c r="V164" s="157">
        <f>ROUND(E164*U164,2)</f>
        <v>0</v>
      </c>
      <c r="W164" s="157"/>
      <c r="X164" s="157" t="s">
        <v>213</v>
      </c>
      <c r="Y164" s="157" t="s">
        <v>178</v>
      </c>
      <c r="Z164" s="147"/>
      <c r="AA164" s="147"/>
      <c r="AB164" s="147"/>
      <c r="AC164" s="147"/>
      <c r="AD164" s="147"/>
      <c r="AE164" s="147"/>
      <c r="AF164" s="147"/>
      <c r="AG164" s="147" t="s">
        <v>580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264" t="s">
        <v>694</v>
      </c>
      <c r="D165" s="265"/>
      <c r="E165" s="265"/>
      <c r="F165" s="265"/>
      <c r="G165" s="265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526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90" t="str">
        <f>C165</f>
        <v>Základové konstrukce základ bez bednění do rostlé zeminy zmonolitického železobetonu bez výztuže tř. C 16/20</v>
      </c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262" t="s">
        <v>603</v>
      </c>
      <c r="D166" s="263"/>
      <c r="E166" s="263"/>
      <c r="F166" s="263"/>
      <c r="G166" s="263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526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262" t="s">
        <v>695</v>
      </c>
      <c r="D167" s="263"/>
      <c r="E167" s="263"/>
      <c r="F167" s="263"/>
      <c r="G167" s="263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526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91" t="s">
        <v>689</v>
      </c>
      <c r="D168" s="186"/>
      <c r="E168" s="187"/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218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91" t="s">
        <v>690</v>
      </c>
      <c r="D169" s="186"/>
      <c r="E169" s="187"/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218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1" t="s">
        <v>691</v>
      </c>
      <c r="D170" s="186"/>
      <c r="E170" s="187">
        <v>11.31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218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66">
        <v>22</v>
      </c>
      <c r="B171" s="167" t="s">
        <v>696</v>
      </c>
      <c r="C171" s="182" t="s">
        <v>697</v>
      </c>
      <c r="D171" s="168" t="s">
        <v>272</v>
      </c>
      <c r="E171" s="169">
        <v>8.7999999999999995E-2</v>
      </c>
      <c r="F171" s="170"/>
      <c r="G171" s="171">
        <f>ROUND(E171*F171,2)</f>
        <v>0</v>
      </c>
      <c r="H171" s="170"/>
      <c r="I171" s="171">
        <f>ROUND(E171*H171,2)</f>
        <v>0</v>
      </c>
      <c r="J171" s="170"/>
      <c r="K171" s="171">
        <f>ROUND(E171*J171,2)</f>
        <v>0</v>
      </c>
      <c r="L171" s="171">
        <v>21</v>
      </c>
      <c r="M171" s="171">
        <f>G171*(1+L171/100)</f>
        <v>0</v>
      </c>
      <c r="N171" s="169">
        <v>1.0591699999999999</v>
      </c>
      <c r="O171" s="169">
        <f>ROUND(E171*N171,2)</f>
        <v>0.09</v>
      </c>
      <c r="P171" s="169">
        <v>0</v>
      </c>
      <c r="Q171" s="169">
        <f>ROUND(E171*P171,2)</f>
        <v>0</v>
      </c>
      <c r="R171" s="171"/>
      <c r="S171" s="171" t="s">
        <v>578</v>
      </c>
      <c r="T171" s="172" t="s">
        <v>579</v>
      </c>
      <c r="U171" s="157">
        <v>0</v>
      </c>
      <c r="V171" s="157">
        <f>ROUND(E171*U171,2)</f>
        <v>0</v>
      </c>
      <c r="W171" s="157"/>
      <c r="X171" s="157" t="s">
        <v>213</v>
      </c>
      <c r="Y171" s="157" t="s">
        <v>178</v>
      </c>
      <c r="Z171" s="147"/>
      <c r="AA171" s="147"/>
      <c r="AB171" s="147"/>
      <c r="AC171" s="147"/>
      <c r="AD171" s="147"/>
      <c r="AE171" s="147"/>
      <c r="AF171" s="147"/>
      <c r="AG171" s="147" t="s">
        <v>580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64" t="s">
        <v>698</v>
      </c>
      <c r="D172" s="265"/>
      <c r="E172" s="265"/>
      <c r="F172" s="265"/>
      <c r="G172" s="265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526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91" t="s">
        <v>699</v>
      </c>
      <c r="D173" s="186"/>
      <c r="E173" s="187"/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218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91" t="s">
        <v>700</v>
      </c>
      <c r="D174" s="186"/>
      <c r="E174" s="187">
        <v>0.09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218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66">
        <v>23</v>
      </c>
      <c r="B175" s="167" t="s">
        <v>701</v>
      </c>
      <c r="C175" s="182" t="s">
        <v>702</v>
      </c>
      <c r="D175" s="168" t="s">
        <v>305</v>
      </c>
      <c r="E175" s="169">
        <v>1</v>
      </c>
      <c r="F175" s="170"/>
      <c r="G175" s="171">
        <f>ROUND(E175*F175,2)</f>
        <v>0</v>
      </c>
      <c r="H175" s="170"/>
      <c r="I175" s="171">
        <f>ROUND(E175*H175,2)</f>
        <v>0</v>
      </c>
      <c r="J175" s="170"/>
      <c r="K175" s="171">
        <f>ROUND(E175*J175,2)</f>
        <v>0</v>
      </c>
      <c r="L175" s="171">
        <v>21</v>
      </c>
      <c r="M175" s="171">
        <f>G175*(1+L175/100)</f>
        <v>0</v>
      </c>
      <c r="N175" s="169">
        <v>0</v>
      </c>
      <c r="O175" s="169">
        <f>ROUND(E175*N175,2)</f>
        <v>0</v>
      </c>
      <c r="P175" s="169">
        <v>0</v>
      </c>
      <c r="Q175" s="169">
        <f>ROUND(E175*P175,2)</f>
        <v>0</v>
      </c>
      <c r="R175" s="171"/>
      <c r="S175" s="171" t="s">
        <v>189</v>
      </c>
      <c r="T175" s="172" t="s">
        <v>176</v>
      </c>
      <c r="U175" s="157">
        <v>0</v>
      </c>
      <c r="V175" s="157">
        <f>ROUND(E175*U175,2)</f>
        <v>0</v>
      </c>
      <c r="W175" s="157"/>
      <c r="X175" s="157" t="s">
        <v>273</v>
      </c>
      <c r="Y175" s="157" t="s">
        <v>178</v>
      </c>
      <c r="Z175" s="147"/>
      <c r="AA175" s="147"/>
      <c r="AB175" s="147"/>
      <c r="AC175" s="147"/>
      <c r="AD175" s="147"/>
      <c r="AE175" s="147"/>
      <c r="AF175" s="147"/>
      <c r="AG175" s="147" t="s">
        <v>598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264" t="s">
        <v>702</v>
      </c>
      <c r="D176" s="265"/>
      <c r="E176" s="265"/>
      <c r="F176" s="265"/>
      <c r="G176" s="265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526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66">
        <v>24</v>
      </c>
      <c r="B177" s="167" t="s">
        <v>703</v>
      </c>
      <c r="C177" s="182" t="s">
        <v>704</v>
      </c>
      <c r="D177" s="168" t="s">
        <v>227</v>
      </c>
      <c r="E177" s="169">
        <v>15</v>
      </c>
      <c r="F177" s="170"/>
      <c r="G177" s="171">
        <f>ROUND(E177*F177,2)</f>
        <v>0</v>
      </c>
      <c r="H177" s="170"/>
      <c r="I177" s="171">
        <f>ROUND(E177*H177,2)</f>
        <v>0</v>
      </c>
      <c r="J177" s="170"/>
      <c r="K177" s="171">
        <f>ROUND(E177*J177,2)</f>
        <v>0</v>
      </c>
      <c r="L177" s="171">
        <v>21</v>
      </c>
      <c r="M177" s="171">
        <f>G177*(1+L177/100)</f>
        <v>0</v>
      </c>
      <c r="N177" s="169">
        <v>7.9000000000000008E-3</v>
      </c>
      <c r="O177" s="169">
        <f>ROUND(E177*N177,2)</f>
        <v>0.12</v>
      </c>
      <c r="P177" s="169">
        <v>0</v>
      </c>
      <c r="Q177" s="169">
        <f>ROUND(E177*P177,2)</f>
        <v>0</v>
      </c>
      <c r="R177" s="171"/>
      <c r="S177" s="171" t="s">
        <v>578</v>
      </c>
      <c r="T177" s="172" t="s">
        <v>579</v>
      </c>
      <c r="U177" s="157">
        <v>0</v>
      </c>
      <c r="V177" s="157">
        <f>ROUND(E177*U177,2)</f>
        <v>0</v>
      </c>
      <c r="W177" s="157"/>
      <c r="X177" s="157" t="s">
        <v>273</v>
      </c>
      <c r="Y177" s="157" t="s">
        <v>178</v>
      </c>
      <c r="Z177" s="147"/>
      <c r="AA177" s="147"/>
      <c r="AB177" s="147"/>
      <c r="AC177" s="147"/>
      <c r="AD177" s="147"/>
      <c r="AE177" s="147"/>
      <c r="AF177" s="147"/>
      <c r="AG177" s="147" t="s">
        <v>598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64" t="s">
        <v>704</v>
      </c>
      <c r="D178" s="265"/>
      <c r="E178" s="265"/>
      <c r="F178" s="265"/>
      <c r="G178" s="265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526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1" x14ac:dyDescent="0.2">
      <c r="A179" s="166">
        <v>25</v>
      </c>
      <c r="B179" s="167" t="s">
        <v>705</v>
      </c>
      <c r="C179" s="182" t="s">
        <v>706</v>
      </c>
      <c r="D179" s="168" t="s">
        <v>227</v>
      </c>
      <c r="E179" s="169">
        <v>75</v>
      </c>
      <c r="F179" s="170"/>
      <c r="G179" s="171">
        <f>ROUND(E179*F179,2)</f>
        <v>0</v>
      </c>
      <c r="H179" s="170"/>
      <c r="I179" s="171">
        <f>ROUND(E179*H179,2)</f>
        <v>0</v>
      </c>
      <c r="J179" s="170"/>
      <c r="K179" s="171">
        <f>ROUND(E179*J179,2)</f>
        <v>0</v>
      </c>
      <c r="L179" s="171">
        <v>21</v>
      </c>
      <c r="M179" s="171">
        <f>G179*(1+L179/100)</f>
        <v>0</v>
      </c>
      <c r="N179" s="169">
        <v>0</v>
      </c>
      <c r="O179" s="169">
        <f>ROUND(E179*N179,2)</f>
        <v>0</v>
      </c>
      <c r="P179" s="169">
        <v>0</v>
      </c>
      <c r="Q179" s="169">
        <f>ROUND(E179*P179,2)</f>
        <v>0</v>
      </c>
      <c r="R179" s="171"/>
      <c r="S179" s="171" t="s">
        <v>578</v>
      </c>
      <c r="T179" s="172" t="s">
        <v>579</v>
      </c>
      <c r="U179" s="157">
        <v>0</v>
      </c>
      <c r="V179" s="157">
        <f>ROUND(E179*U179,2)</f>
        <v>0</v>
      </c>
      <c r="W179" s="157"/>
      <c r="X179" s="157" t="s">
        <v>213</v>
      </c>
      <c r="Y179" s="157" t="s">
        <v>178</v>
      </c>
      <c r="Z179" s="147"/>
      <c r="AA179" s="147"/>
      <c r="AB179" s="147"/>
      <c r="AC179" s="147"/>
      <c r="AD179" s="147"/>
      <c r="AE179" s="147"/>
      <c r="AF179" s="147"/>
      <c r="AG179" s="147" t="s">
        <v>580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2" x14ac:dyDescent="0.2">
      <c r="A180" s="154"/>
      <c r="B180" s="155"/>
      <c r="C180" s="264" t="s">
        <v>707</v>
      </c>
      <c r="D180" s="265"/>
      <c r="E180" s="265"/>
      <c r="F180" s="265"/>
      <c r="G180" s="265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526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90" t="str">
        <f>C180</f>
        <v>Hloubení zapažených i nezapažených kabelových rýh ručně včetně urovnání dna s přemístěním výkopku do vzdálenosti 3 m od okraje jámy nebo naložením na dopravní prostředek šířky 35 cm, hloubky 80 cm, vhornině třídy 3</v>
      </c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262" t="s">
        <v>582</v>
      </c>
      <c r="D181" s="263"/>
      <c r="E181" s="263"/>
      <c r="F181" s="263"/>
      <c r="G181" s="263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526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262" t="s">
        <v>708</v>
      </c>
      <c r="D182" s="263"/>
      <c r="E182" s="263"/>
      <c r="F182" s="263"/>
      <c r="G182" s="263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526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90" t="str">
        <f>C182</f>
        <v>1. Ceny hloubení rýh v hornině třídy 6 a 7 se oceňují cenami souboru cen 460 20- . Hloubení nezapažených kabelových rýh strojně.</v>
      </c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66">
        <v>26</v>
      </c>
      <c r="B183" s="167" t="s">
        <v>709</v>
      </c>
      <c r="C183" s="182" t="s">
        <v>710</v>
      </c>
      <c r="D183" s="168" t="s">
        <v>227</v>
      </c>
      <c r="E183" s="169">
        <v>75</v>
      </c>
      <c r="F183" s="170"/>
      <c r="G183" s="171">
        <f>ROUND(E183*F183,2)</f>
        <v>0</v>
      </c>
      <c r="H183" s="170"/>
      <c r="I183" s="171">
        <f>ROUND(E183*H183,2)</f>
        <v>0</v>
      </c>
      <c r="J183" s="170"/>
      <c r="K183" s="171">
        <f>ROUND(E183*J183,2)</f>
        <v>0</v>
      </c>
      <c r="L183" s="171">
        <v>21</v>
      </c>
      <c r="M183" s="171">
        <f>G183*(1+L183/100)</f>
        <v>0</v>
      </c>
      <c r="N183" s="169">
        <v>0</v>
      </c>
      <c r="O183" s="169">
        <f>ROUND(E183*N183,2)</f>
        <v>0</v>
      </c>
      <c r="P183" s="169">
        <v>0</v>
      </c>
      <c r="Q183" s="169">
        <f>ROUND(E183*P183,2)</f>
        <v>0</v>
      </c>
      <c r="R183" s="171"/>
      <c r="S183" s="171" t="s">
        <v>578</v>
      </c>
      <c r="T183" s="172" t="s">
        <v>579</v>
      </c>
      <c r="U183" s="157">
        <v>0</v>
      </c>
      <c r="V183" s="157">
        <f>ROUND(E183*U183,2)</f>
        <v>0</v>
      </c>
      <c r="W183" s="157"/>
      <c r="X183" s="157" t="s">
        <v>213</v>
      </c>
      <c r="Y183" s="157" t="s">
        <v>178</v>
      </c>
      <c r="Z183" s="147"/>
      <c r="AA183" s="147"/>
      <c r="AB183" s="147"/>
      <c r="AC183" s="147"/>
      <c r="AD183" s="147"/>
      <c r="AE183" s="147"/>
      <c r="AF183" s="147"/>
      <c r="AG183" s="147" t="s">
        <v>580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2.5" outlineLevel="2" x14ac:dyDescent="0.2">
      <c r="A184" s="154"/>
      <c r="B184" s="155"/>
      <c r="C184" s="264" t="s">
        <v>711</v>
      </c>
      <c r="D184" s="265"/>
      <c r="E184" s="265"/>
      <c r="F184" s="265"/>
      <c r="G184" s="265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526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90" t="str">
        <f>C184</f>
        <v>Zásyp kabelových rýh ručně s uložením výkopku ve vrstvách včetně zhutnění a urovnání povrchu šířky 35 cm hloubky 80 cm, vhornině třídy 3</v>
      </c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66">
        <v>27</v>
      </c>
      <c r="B185" s="167" t="s">
        <v>712</v>
      </c>
      <c r="C185" s="182" t="s">
        <v>713</v>
      </c>
      <c r="D185" s="168" t="s">
        <v>235</v>
      </c>
      <c r="E185" s="169">
        <v>195.6</v>
      </c>
      <c r="F185" s="170"/>
      <c r="G185" s="171">
        <f>ROUND(E185*F185,2)</f>
        <v>0</v>
      </c>
      <c r="H185" s="170"/>
      <c r="I185" s="171">
        <f>ROUND(E185*H185,2)</f>
        <v>0</v>
      </c>
      <c r="J185" s="170"/>
      <c r="K185" s="171">
        <f>ROUND(E185*J185,2)</f>
        <v>0</v>
      </c>
      <c r="L185" s="171">
        <v>21</v>
      </c>
      <c r="M185" s="171">
        <f>G185*(1+L185/100)</f>
        <v>0</v>
      </c>
      <c r="N185" s="169">
        <v>0</v>
      </c>
      <c r="O185" s="169">
        <f>ROUND(E185*N185,2)</f>
        <v>0</v>
      </c>
      <c r="P185" s="169">
        <v>0</v>
      </c>
      <c r="Q185" s="169">
        <f>ROUND(E185*P185,2)</f>
        <v>0</v>
      </c>
      <c r="R185" s="171"/>
      <c r="S185" s="171" t="s">
        <v>578</v>
      </c>
      <c r="T185" s="172" t="s">
        <v>579</v>
      </c>
      <c r="U185" s="157">
        <v>0</v>
      </c>
      <c r="V185" s="157">
        <f>ROUND(E185*U185,2)</f>
        <v>0</v>
      </c>
      <c r="W185" s="157"/>
      <c r="X185" s="157" t="s">
        <v>213</v>
      </c>
      <c r="Y185" s="157" t="s">
        <v>178</v>
      </c>
      <c r="Z185" s="147"/>
      <c r="AA185" s="147"/>
      <c r="AB185" s="147"/>
      <c r="AC185" s="147"/>
      <c r="AD185" s="147"/>
      <c r="AE185" s="147"/>
      <c r="AF185" s="147"/>
      <c r="AG185" s="147" t="s">
        <v>580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2" x14ac:dyDescent="0.2">
      <c r="A186" s="154"/>
      <c r="B186" s="155"/>
      <c r="C186" s="264" t="s">
        <v>714</v>
      </c>
      <c r="D186" s="265"/>
      <c r="E186" s="265"/>
      <c r="F186" s="265"/>
      <c r="G186" s="265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526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90" t="str">
        <f>C186</f>
        <v>Hloubení nezapažených kabelových rýh strojně s přemístěním výkopku do vzdálenosti 3 m od okraje jámy nebo naložením na dopravní prostředek jakýchkoli rozměrů, vhornině třídy 3</v>
      </c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262" t="s">
        <v>582</v>
      </c>
      <c r="D187" s="263"/>
      <c r="E187" s="263"/>
      <c r="F187" s="263"/>
      <c r="G187" s="263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526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262" t="s">
        <v>715</v>
      </c>
      <c r="D188" s="263"/>
      <c r="E188" s="263"/>
      <c r="F188" s="263"/>
      <c r="G188" s="263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526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2" x14ac:dyDescent="0.2">
      <c r="A189" s="154"/>
      <c r="B189" s="155"/>
      <c r="C189" s="191" t="s">
        <v>716</v>
      </c>
      <c r="D189" s="186"/>
      <c r="E189" s="187"/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218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91" t="s">
        <v>717</v>
      </c>
      <c r="D190" s="186"/>
      <c r="E190" s="187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218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1" t="s">
        <v>718</v>
      </c>
      <c r="D191" s="186"/>
      <c r="E191" s="187"/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218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1" t="s">
        <v>719</v>
      </c>
      <c r="D192" s="186"/>
      <c r="E192" s="187">
        <v>195.6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218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66">
        <v>28</v>
      </c>
      <c r="B193" s="167" t="s">
        <v>720</v>
      </c>
      <c r="C193" s="182" t="s">
        <v>721</v>
      </c>
      <c r="D193" s="168" t="s">
        <v>235</v>
      </c>
      <c r="E193" s="169">
        <v>195.6</v>
      </c>
      <c r="F193" s="170"/>
      <c r="G193" s="171">
        <f>ROUND(E193*F193,2)</f>
        <v>0</v>
      </c>
      <c r="H193" s="170"/>
      <c r="I193" s="171">
        <f>ROUND(E193*H193,2)</f>
        <v>0</v>
      </c>
      <c r="J193" s="170"/>
      <c r="K193" s="171">
        <f>ROUND(E193*J193,2)</f>
        <v>0</v>
      </c>
      <c r="L193" s="171">
        <v>21</v>
      </c>
      <c r="M193" s="171">
        <f>G193*(1+L193/100)</f>
        <v>0</v>
      </c>
      <c r="N193" s="169">
        <v>0</v>
      </c>
      <c r="O193" s="169">
        <f>ROUND(E193*N193,2)</f>
        <v>0</v>
      </c>
      <c r="P193" s="169">
        <v>0</v>
      </c>
      <c r="Q193" s="169">
        <f>ROUND(E193*P193,2)</f>
        <v>0</v>
      </c>
      <c r="R193" s="171"/>
      <c r="S193" s="171" t="s">
        <v>578</v>
      </c>
      <c r="T193" s="172" t="s">
        <v>579</v>
      </c>
      <c r="U193" s="157">
        <v>0</v>
      </c>
      <c r="V193" s="157">
        <f>ROUND(E193*U193,2)</f>
        <v>0</v>
      </c>
      <c r="W193" s="157"/>
      <c r="X193" s="157" t="s">
        <v>213</v>
      </c>
      <c r="Y193" s="157" t="s">
        <v>178</v>
      </c>
      <c r="Z193" s="147"/>
      <c r="AA193" s="147"/>
      <c r="AB193" s="147"/>
      <c r="AC193" s="147"/>
      <c r="AD193" s="147"/>
      <c r="AE193" s="147"/>
      <c r="AF193" s="147"/>
      <c r="AG193" s="147" t="s">
        <v>580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264" t="s">
        <v>722</v>
      </c>
      <c r="D194" s="265"/>
      <c r="E194" s="265"/>
      <c r="F194" s="265"/>
      <c r="G194" s="265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526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90" t="str">
        <f>C194</f>
        <v>Zásyp kabelových rýh strojně s uložením výkopku ve vrstvách včetně zhutnění a urovnání povrchu ve volném terénu</v>
      </c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262" t="s">
        <v>582</v>
      </c>
      <c r="D195" s="263"/>
      <c r="E195" s="263"/>
      <c r="F195" s="263"/>
      <c r="G195" s="263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526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262" t="s">
        <v>723</v>
      </c>
      <c r="D196" s="263"/>
      <c r="E196" s="263"/>
      <c r="F196" s="263"/>
      <c r="G196" s="263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526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262" t="s">
        <v>724</v>
      </c>
      <c r="D197" s="263"/>
      <c r="E197" s="263"/>
      <c r="F197" s="263"/>
      <c r="G197" s="263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526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262" t="s">
        <v>725</v>
      </c>
      <c r="D198" s="263"/>
      <c r="E198" s="263"/>
      <c r="F198" s="263"/>
      <c r="G198" s="263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526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262" t="s">
        <v>726</v>
      </c>
      <c r="D199" s="263"/>
      <c r="E199" s="263"/>
      <c r="F199" s="263"/>
      <c r="G199" s="263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526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262" t="s">
        <v>727</v>
      </c>
      <c r="D200" s="263"/>
      <c r="E200" s="263"/>
      <c r="F200" s="263"/>
      <c r="G200" s="263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526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90" t="str">
        <f>C200</f>
        <v>2. Je-li projektem předepsáno vyšší zhutnění, podle bodu a) a b) poznámky č 1., ocení se zásyp individuálně.</v>
      </c>
      <c r="BB200" s="147"/>
      <c r="BC200" s="147"/>
      <c r="BD200" s="147"/>
      <c r="BE200" s="147"/>
      <c r="BF200" s="147"/>
      <c r="BG200" s="147"/>
      <c r="BH200" s="147"/>
    </row>
    <row r="201" spans="1:60" ht="22.5" outlineLevel="3" x14ac:dyDescent="0.2">
      <c r="A201" s="154"/>
      <c r="B201" s="155"/>
      <c r="C201" s="262" t="s">
        <v>728</v>
      </c>
      <c r="D201" s="263"/>
      <c r="E201" s="263"/>
      <c r="F201" s="263"/>
      <c r="G201" s="263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526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90" t="str">
        <f>C201</f>
        <v>3. V cenách je započteno přemístění sypaniny ze vzdálenosti 10 m od kraje výkopu nebo zasypávaného prostoru, měřeno k těžišti skládky.</v>
      </c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262" t="s">
        <v>729</v>
      </c>
      <c r="D202" s="263"/>
      <c r="E202" s="263"/>
      <c r="F202" s="263"/>
      <c r="G202" s="263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526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2" x14ac:dyDescent="0.2">
      <c r="A203" s="154"/>
      <c r="B203" s="155"/>
      <c r="C203" s="191" t="s">
        <v>716</v>
      </c>
      <c r="D203" s="186"/>
      <c r="E203" s="187"/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218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91" t="s">
        <v>717</v>
      </c>
      <c r="D204" s="186"/>
      <c r="E204" s="187"/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218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91" t="s">
        <v>718</v>
      </c>
      <c r="D205" s="186"/>
      <c r="E205" s="187"/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218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1" t="s">
        <v>719</v>
      </c>
      <c r="D206" s="186"/>
      <c r="E206" s="187">
        <v>195.6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218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66">
        <v>29</v>
      </c>
      <c r="B207" s="167" t="s">
        <v>730</v>
      </c>
      <c r="C207" s="182" t="s">
        <v>731</v>
      </c>
      <c r="D207" s="168" t="s">
        <v>227</v>
      </c>
      <c r="E207" s="169">
        <v>40</v>
      </c>
      <c r="F207" s="170"/>
      <c r="G207" s="171">
        <f>ROUND(E207*F207,2)</f>
        <v>0</v>
      </c>
      <c r="H207" s="170"/>
      <c r="I207" s="171">
        <f>ROUND(E207*H207,2)</f>
        <v>0</v>
      </c>
      <c r="J207" s="170"/>
      <c r="K207" s="171">
        <f>ROUND(E207*J207,2)</f>
        <v>0</v>
      </c>
      <c r="L207" s="171">
        <v>21</v>
      </c>
      <c r="M207" s="171">
        <f>G207*(1+L207/100)</f>
        <v>0</v>
      </c>
      <c r="N207" s="169">
        <v>0</v>
      </c>
      <c r="O207" s="169">
        <f>ROUND(E207*N207,2)</f>
        <v>0</v>
      </c>
      <c r="P207" s="169">
        <v>0</v>
      </c>
      <c r="Q207" s="169">
        <f>ROUND(E207*P207,2)</f>
        <v>0</v>
      </c>
      <c r="R207" s="171"/>
      <c r="S207" s="171" t="s">
        <v>578</v>
      </c>
      <c r="T207" s="172" t="s">
        <v>579</v>
      </c>
      <c r="U207" s="157">
        <v>0</v>
      </c>
      <c r="V207" s="157">
        <f>ROUND(E207*U207,2)</f>
        <v>0</v>
      </c>
      <c r="W207" s="157"/>
      <c r="X207" s="157" t="s">
        <v>213</v>
      </c>
      <c r="Y207" s="157" t="s">
        <v>178</v>
      </c>
      <c r="Z207" s="147"/>
      <c r="AA207" s="147"/>
      <c r="AB207" s="147"/>
      <c r="AC207" s="147"/>
      <c r="AD207" s="147"/>
      <c r="AE207" s="147"/>
      <c r="AF207" s="147"/>
      <c r="AG207" s="147" t="s">
        <v>580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264" t="s">
        <v>732</v>
      </c>
      <c r="D208" s="265"/>
      <c r="E208" s="265"/>
      <c r="F208" s="265"/>
      <c r="G208" s="265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526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90" t="str">
        <f>C208</f>
        <v>Montáž trubek ochranných uložených volně do rýhy plastových ohebných, vnitřního průměru přes 90 do 110 mm</v>
      </c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66">
        <v>30</v>
      </c>
      <c r="B209" s="167" t="s">
        <v>733</v>
      </c>
      <c r="C209" s="182" t="s">
        <v>734</v>
      </c>
      <c r="D209" s="168" t="s">
        <v>227</v>
      </c>
      <c r="E209" s="169">
        <v>48</v>
      </c>
      <c r="F209" s="170"/>
      <c r="G209" s="171">
        <f>ROUND(E209*F209,2)</f>
        <v>0</v>
      </c>
      <c r="H209" s="170"/>
      <c r="I209" s="171">
        <f>ROUND(E209*H209,2)</f>
        <v>0</v>
      </c>
      <c r="J209" s="170"/>
      <c r="K209" s="171">
        <f>ROUND(E209*J209,2)</f>
        <v>0</v>
      </c>
      <c r="L209" s="171">
        <v>21</v>
      </c>
      <c r="M209" s="171">
        <f>G209*(1+L209/100)</f>
        <v>0</v>
      </c>
      <c r="N209" s="169">
        <v>6.8999999999999997E-4</v>
      </c>
      <c r="O209" s="169">
        <f>ROUND(E209*N209,2)</f>
        <v>0.03</v>
      </c>
      <c r="P209" s="169">
        <v>0</v>
      </c>
      <c r="Q209" s="169">
        <f>ROUND(E209*P209,2)</f>
        <v>0</v>
      </c>
      <c r="R209" s="171"/>
      <c r="S209" s="171" t="s">
        <v>578</v>
      </c>
      <c r="T209" s="172" t="s">
        <v>579</v>
      </c>
      <c r="U209" s="157">
        <v>0</v>
      </c>
      <c r="V209" s="157">
        <f>ROUND(E209*U209,2)</f>
        <v>0</v>
      </c>
      <c r="W209" s="157"/>
      <c r="X209" s="157" t="s">
        <v>273</v>
      </c>
      <c r="Y209" s="157" t="s">
        <v>178</v>
      </c>
      <c r="Z209" s="147"/>
      <c r="AA209" s="147"/>
      <c r="AB209" s="147"/>
      <c r="AC209" s="147"/>
      <c r="AD209" s="147"/>
      <c r="AE209" s="147"/>
      <c r="AF209" s="147"/>
      <c r="AG209" s="147" t="s">
        <v>598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264" t="s">
        <v>734</v>
      </c>
      <c r="D210" s="265"/>
      <c r="E210" s="265"/>
      <c r="F210" s="265"/>
      <c r="G210" s="265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526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91" t="s">
        <v>735</v>
      </c>
      <c r="D211" s="186"/>
      <c r="E211" s="187"/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218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91" t="s">
        <v>736</v>
      </c>
      <c r="D212" s="186"/>
      <c r="E212" s="187"/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218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1" t="s">
        <v>737</v>
      </c>
      <c r="D213" s="186"/>
      <c r="E213" s="187">
        <v>48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218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66">
        <v>31</v>
      </c>
      <c r="B214" s="167" t="s">
        <v>738</v>
      </c>
      <c r="C214" s="182" t="s">
        <v>739</v>
      </c>
      <c r="D214" s="168" t="s">
        <v>227</v>
      </c>
      <c r="E214" s="169">
        <v>680</v>
      </c>
      <c r="F214" s="170"/>
      <c r="G214" s="171">
        <f>ROUND(E214*F214,2)</f>
        <v>0</v>
      </c>
      <c r="H214" s="170"/>
      <c r="I214" s="171">
        <f>ROUND(E214*H214,2)</f>
        <v>0</v>
      </c>
      <c r="J214" s="170"/>
      <c r="K214" s="171">
        <f>ROUND(E214*J214,2)</f>
        <v>0</v>
      </c>
      <c r="L214" s="171">
        <v>21</v>
      </c>
      <c r="M214" s="171">
        <f>G214*(1+L214/100)</f>
        <v>0</v>
      </c>
      <c r="N214" s="169">
        <v>0</v>
      </c>
      <c r="O214" s="169">
        <f>ROUND(E214*N214,2)</f>
        <v>0</v>
      </c>
      <c r="P214" s="169">
        <v>0</v>
      </c>
      <c r="Q214" s="169">
        <f>ROUND(E214*P214,2)</f>
        <v>0</v>
      </c>
      <c r="R214" s="171"/>
      <c r="S214" s="171" t="s">
        <v>578</v>
      </c>
      <c r="T214" s="172" t="s">
        <v>579</v>
      </c>
      <c r="U214" s="157">
        <v>0</v>
      </c>
      <c r="V214" s="157">
        <f>ROUND(E214*U214,2)</f>
        <v>0</v>
      </c>
      <c r="W214" s="157"/>
      <c r="X214" s="157" t="s">
        <v>213</v>
      </c>
      <c r="Y214" s="157" t="s">
        <v>178</v>
      </c>
      <c r="Z214" s="147"/>
      <c r="AA214" s="147"/>
      <c r="AB214" s="147"/>
      <c r="AC214" s="147"/>
      <c r="AD214" s="147"/>
      <c r="AE214" s="147"/>
      <c r="AF214" s="147"/>
      <c r="AG214" s="147" t="s">
        <v>580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264" t="s">
        <v>740</v>
      </c>
      <c r="D215" s="265"/>
      <c r="E215" s="265"/>
      <c r="F215" s="265"/>
      <c r="G215" s="265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526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90" t="str">
        <f>C215</f>
        <v>Montáž trubek ochranných uložených volně do rýhy plastových ohebných, vnitřního průměru přes 50 do 90 mm</v>
      </c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66">
        <v>32</v>
      </c>
      <c r="B216" s="167" t="s">
        <v>741</v>
      </c>
      <c r="C216" s="182" t="s">
        <v>742</v>
      </c>
      <c r="D216" s="168" t="s">
        <v>227</v>
      </c>
      <c r="E216" s="169">
        <v>816</v>
      </c>
      <c r="F216" s="170"/>
      <c r="G216" s="171">
        <f>ROUND(E216*F216,2)</f>
        <v>0</v>
      </c>
      <c r="H216" s="170"/>
      <c r="I216" s="171">
        <f>ROUND(E216*H216,2)</f>
        <v>0</v>
      </c>
      <c r="J216" s="170"/>
      <c r="K216" s="171">
        <f>ROUND(E216*J216,2)</f>
        <v>0</v>
      </c>
      <c r="L216" s="171">
        <v>21</v>
      </c>
      <c r="M216" s="171">
        <f>G216*(1+L216/100)</f>
        <v>0</v>
      </c>
      <c r="N216" s="169">
        <v>4.2999999999999999E-4</v>
      </c>
      <c r="O216" s="169">
        <f>ROUND(E216*N216,2)</f>
        <v>0.35</v>
      </c>
      <c r="P216" s="169">
        <v>0</v>
      </c>
      <c r="Q216" s="169">
        <f>ROUND(E216*P216,2)</f>
        <v>0</v>
      </c>
      <c r="R216" s="171"/>
      <c r="S216" s="171" t="s">
        <v>578</v>
      </c>
      <c r="T216" s="172" t="s">
        <v>579</v>
      </c>
      <c r="U216" s="157">
        <v>0</v>
      </c>
      <c r="V216" s="157">
        <f>ROUND(E216*U216,2)</f>
        <v>0</v>
      </c>
      <c r="W216" s="157"/>
      <c r="X216" s="157" t="s">
        <v>273</v>
      </c>
      <c r="Y216" s="157" t="s">
        <v>178</v>
      </c>
      <c r="Z216" s="147"/>
      <c r="AA216" s="147"/>
      <c r="AB216" s="147"/>
      <c r="AC216" s="147"/>
      <c r="AD216" s="147"/>
      <c r="AE216" s="147"/>
      <c r="AF216" s="147"/>
      <c r="AG216" s="147" t="s">
        <v>598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264" t="s">
        <v>742</v>
      </c>
      <c r="D217" s="265"/>
      <c r="E217" s="265"/>
      <c r="F217" s="265"/>
      <c r="G217" s="265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526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91" t="s">
        <v>743</v>
      </c>
      <c r="D218" s="186"/>
      <c r="E218" s="187"/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218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1" t="s">
        <v>744</v>
      </c>
      <c r="D219" s="186"/>
      <c r="E219" s="187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218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91" t="s">
        <v>745</v>
      </c>
      <c r="D220" s="186"/>
      <c r="E220" s="187"/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218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91" t="s">
        <v>746</v>
      </c>
      <c r="D221" s="186"/>
      <c r="E221" s="187"/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218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1" t="s">
        <v>747</v>
      </c>
      <c r="D222" s="186"/>
      <c r="E222" s="187"/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218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91" t="s">
        <v>748</v>
      </c>
      <c r="D223" s="186"/>
      <c r="E223" s="187"/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218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91" t="s">
        <v>749</v>
      </c>
      <c r="D224" s="186"/>
      <c r="E224" s="187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218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1" t="s">
        <v>750</v>
      </c>
      <c r="D225" s="186"/>
      <c r="E225" s="187"/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218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91" t="s">
        <v>751</v>
      </c>
      <c r="D226" s="186"/>
      <c r="E226" s="187"/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218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91" t="s">
        <v>752</v>
      </c>
      <c r="D227" s="186"/>
      <c r="E227" s="187"/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218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91" t="s">
        <v>753</v>
      </c>
      <c r="D228" s="186"/>
      <c r="E228" s="187">
        <v>816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218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66">
        <v>33</v>
      </c>
      <c r="B229" s="167" t="s">
        <v>754</v>
      </c>
      <c r="C229" s="182" t="s">
        <v>755</v>
      </c>
      <c r="D229" s="168" t="s">
        <v>227</v>
      </c>
      <c r="E229" s="169">
        <v>330</v>
      </c>
      <c r="F229" s="170"/>
      <c r="G229" s="171">
        <f>ROUND(E229*F229,2)</f>
        <v>0</v>
      </c>
      <c r="H229" s="170"/>
      <c r="I229" s="171">
        <f>ROUND(E229*H229,2)</f>
        <v>0</v>
      </c>
      <c r="J229" s="170"/>
      <c r="K229" s="171">
        <f>ROUND(E229*J229,2)</f>
        <v>0</v>
      </c>
      <c r="L229" s="171">
        <v>21</v>
      </c>
      <c r="M229" s="171">
        <f>G229*(1+L229/100)</f>
        <v>0</v>
      </c>
      <c r="N229" s="169">
        <v>1.3999999999999999E-4</v>
      </c>
      <c r="O229" s="169">
        <f>ROUND(E229*N229,2)</f>
        <v>0.05</v>
      </c>
      <c r="P229" s="169">
        <v>0</v>
      </c>
      <c r="Q229" s="169">
        <f>ROUND(E229*P229,2)</f>
        <v>0</v>
      </c>
      <c r="R229" s="171"/>
      <c r="S229" s="171" t="s">
        <v>578</v>
      </c>
      <c r="T229" s="172" t="s">
        <v>579</v>
      </c>
      <c r="U229" s="157">
        <v>0</v>
      </c>
      <c r="V229" s="157">
        <f>ROUND(E229*U229,2)</f>
        <v>0</v>
      </c>
      <c r="W229" s="157"/>
      <c r="X229" s="157" t="s">
        <v>213</v>
      </c>
      <c r="Y229" s="157" t="s">
        <v>178</v>
      </c>
      <c r="Z229" s="147"/>
      <c r="AA229" s="147"/>
      <c r="AB229" s="147"/>
      <c r="AC229" s="147"/>
      <c r="AD229" s="147"/>
      <c r="AE229" s="147"/>
      <c r="AF229" s="147"/>
      <c r="AG229" s="147" t="s">
        <v>580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264" t="s">
        <v>755</v>
      </c>
      <c r="D230" s="265"/>
      <c r="E230" s="265"/>
      <c r="F230" s="265"/>
      <c r="G230" s="265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526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191" t="s">
        <v>756</v>
      </c>
      <c r="D231" s="186"/>
      <c r="E231" s="187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218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91" t="s">
        <v>757</v>
      </c>
      <c r="D232" s="186"/>
      <c r="E232" s="187">
        <v>330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218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66">
        <v>34</v>
      </c>
      <c r="B233" s="167" t="s">
        <v>758</v>
      </c>
      <c r="C233" s="182" t="s">
        <v>759</v>
      </c>
      <c r="D233" s="168" t="s">
        <v>272</v>
      </c>
      <c r="E233" s="169">
        <v>99.792000000000002</v>
      </c>
      <c r="F233" s="170"/>
      <c r="G233" s="171">
        <f>ROUND(E233*F233,2)</f>
        <v>0</v>
      </c>
      <c r="H233" s="170"/>
      <c r="I233" s="171">
        <f>ROUND(E233*H233,2)</f>
        <v>0</v>
      </c>
      <c r="J233" s="170"/>
      <c r="K233" s="171">
        <f>ROUND(E233*J233,2)</f>
        <v>0</v>
      </c>
      <c r="L233" s="171">
        <v>21</v>
      </c>
      <c r="M233" s="171">
        <f>G233*(1+L233/100)</f>
        <v>0</v>
      </c>
      <c r="N233" s="169">
        <v>1</v>
      </c>
      <c r="O233" s="169">
        <f>ROUND(E233*N233,2)</f>
        <v>99.79</v>
      </c>
      <c r="P233" s="169">
        <v>0</v>
      </c>
      <c r="Q233" s="169">
        <f>ROUND(E233*P233,2)</f>
        <v>0</v>
      </c>
      <c r="R233" s="171"/>
      <c r="S233" s="171" t="s">
        <v>578</v>
      </c>
      <c r="T233" s="172" t="s">
        <v>760</v>
      </c>
      <c r="U233" s="157">
        <v>0</v>
      </c>
      <c r="V233" s="157">
        <f>ROUND(E233*U233,2)</f>
        <v>0</v>
      </c>
      <c r="W233" s="157"/>
      <c r="X233" s="157" t="s">
        <v>273</v>
      </c>
      <c r="Y233" s="157" t="s">
        <v>178</v>
      </c>
      <c r="Z233" s="147"/>
      <c r="AA233" s="147"/>
      <c r="AB233" s="147"/>
      <c r="AC233" s="147"/>
      <c r="AD233" s="147"/>
      <c r="AE233" s="147"/>
      <c r="AF233" s="147"/>
      <c r="AG233" s="147" t="s">
        <v>598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264" t="s">
        <v>759</v>
      </c>
      <c r="D234" s="265"/>
      <c r="E234" s="265"/>
      <c r="F234" s="265"/>
      <c r="G234" s="265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526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191" t="s">
        <v>761</v>
      </c>
      <c r="D235" s="186"/>
      <c r="E235" s="187"/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218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91" t="s">
        <v>762</v>
      </c>
      <c r="D236" s="186"/>
      <c r="E236" s="187"/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218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91" t="s">
        <v>763</v>
      </c>
      <c r="D237" s="186"/>
      <c r="E237" s="187">
        <v>99.79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218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66">
        <v>35</v>
      </c>
      <c r="B238" s="167" t="s">
        <v>764</v>
      </c>
      <c r="C238" s="182" t="s">
        <v>765</v>
      </c>
      <c r="D238" s="168" t="s">
        <v>227</v>
      </c>
      <c r="E238" s="169">
        <v>330</v>
      </c>
      <c r="F238" s="170"/>
      <c r="G238" s="171">
        <f>ROUND(E238*F238,2)</f>
        <v>0</v>
      </c>
      <c r="H238" s="170"/>
      <c r="I238" s="171">
        <f>ROUND(E238*H238,2)</f>
        <v>0</v>
      </c>
      <c r="J238" s="170"/>
      <c r="K238" s="171">
        <f>ROUND(E238*J238,2)</f>
        <v>0</v>
      </c>
      <c r="L238" s="171">
        <v>21</v>
      </c>
      <c r="M238" s="171">
        <f>G238*(1+L238/100)</f>
        <v>0</v>
      </c>
      <c r="N238" s="169">
        <v>9.0000000000000006E-5</v>
      </c>
      <c r="O238" s="169">
        <f>ROUND(E238*N238,2)</f>
        <v>0.03</v>
      </c>
      <c r="P238" s="169">
        <v>0</v>
      </c>
      <c r="Q238" s="169">
        <f>ROUND(E238*P238,2)</f>
        <v>0</v>
      </c>
      <c r="R238" s="171"/>
      <c r="S238" s="171" t="s">
        <v>578</v>
      </c>
      <c r="T238" s="172" t="s">
        <v>579</v>
      </c>
      <c r="U238" s="157">
        <v>0</v>
      </c>
      <c r="V238" s="157">
        <f>ROUND(E238*U238,2)</f>
        <v>0</v>
      </c>
      <c r="W238" s="157"/>
      <c r="X238" s="157" t="s">
        <v>213</v>
      </c>
      <c r="Y238" s="157" t="s">
        <v>178</v>
      </c>
      <c r="Z238" s="147"/>
      <c r="AA238" s="147"/>
      <c r="AB238" s="147"/>
      <c r="AC238" s="147"/>
      <c r="AD238" s="147"/>
      <c r="AE238" s="147"/>
      <c r="AF238" s="147"/>
      <c r="AG238" s="147" t="s">
        <v>580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22.5" outlineLevel="2" x14ac:dyDescent="0.2">
      <c r="A239" s="154"/>
      <c r="B239" s="155"/>
      <c r="C239" s="264" t="s">
        <v>766</v>
      </c>
      <c r="D239" s="265"/>
      <c r="E239" s="265"/>
      <c r="F239" s="265"/>
      <c r="G239" s="265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526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90" t="str">
        <f>C239</f>
        <v>Krytí kabelů, spojek, koncovek a odbočnic kabelů výstražnou fólií z PVC včetně vyrovnání povrchu rýhy, rozvinutí a uložení fólie do rýhy, fólie šířky do 34cm</v>
      </c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66">
        <v>36</v>
      </c>
      <c r="B240" s="167" t="s">
        <v>767</v>
      </c>
      <c r="C240" s="182" t="s">
        <v>768</v>
      </c>
      <c r="D240" s="168" t="s">
        <v>227</v>
      </c>
      <c r="E240" s="169">
        <v>400</v>
      </c>
      <c r="F240" s="170"/>
      <c r="G240" s="171">
        <f>ROUND(E240*F240,2)</f>
        <v>0</v>
      </c>
      <c r="H240" s="170"/>
      <c r="I240" s="171">
        <f>ROUND(E240*H240,2)</f>
        <v>0</v>
      </c>
      <c r="J240" s="170"/>
      <c r="K240" s="171">
        <f>ROUND(E240*J240,2)</f>
        <v>0</v>
      </c>
      <c r="L240" s="171">
        <v>21</v>
      </c>
      <c r="M240" s="171">
        <f>G240*(1+L240/100)</f>
        <v>0</v>
      </c>
      <c r="N240" s="169">
        <v>2.0000000000000002E-5</v>
      </c>
      <c r="O240" s="169">
        <f>ROUND(E240*N240,2)</f>
        <v>0.01</v>
      </c>
      <c r="P240" s="169">
        <v>0</v>
      </c>
      <c r="Q240" s="169">
        <f>ROUND(E240*P240,2)</f>
        <v>0</v>
      </c>
      <c r="R240" s="171"/>
      <c r="S240" s="171" t="s">
        <v>578</v>
      </c>
      <c r="T240" s="172" t="s">
        <v>579</v>
      </c>
      <c r="U240" s="157">
        <v>0</v>
      </c>
      <c r="V240" s="157">
        <f>ROUND(E240*U240,2)</f>
        <v>0</v>
      </c>
      <c r="W240" s="157"/>
      <c r="X240" s="157" t="s">
        <v>273</v>
      </c>
      <c r="Y240" s="157" t="s">
        <v>178</v>
      </c>
      <c r="Z240" s="147"/>
      <c r="AA240" s="147"/>
      <c r="AB240" s="147"/>
      <c r="AC240" s="147"/>
      <c r="AD240" s="147"/>
      <c r="AE240" s="147"/>
      <c r="AF240" s="147"/>
      <c r="AG240" s="147" t="s">
        <v>598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264" t="s">
        <v>768</v>
      </c>
      <c r="D241" s="265"/>
      <c r="E241" s="265"/>
      <c r="F241" s="265"/>
      <c r="G241" s="265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526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91" t="s">
        <v>769</v>
      </c>
      <c r="D242" s="186"/>
      <c r="E242" s="187"/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218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91" t="s">
        <v>770</v>
      </c>
      <c r="D243" s="186"/>
      <c r="E243" s="187">
        <v>400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218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x14ac:dyDescent="0.2">
      <c r="A244" s="159" t="s">
        <v>170</v>
      </c>
      <c r="B244" s="160" t="s">
        <v>106</v>
      </c>
      <c r="C244" s="180" t="s">
        <v>107</v>
      </c>
      <c r="D244" s="161"/>
      <c r="E244" s="162"/>
      <c r="F244" s="163"/>
      <c r="G244" s="163">
        <f>SUMIF(AG245:AG283,"&lt;&gt;NOR",G245:G283)</f>
        <v>0</v>
      </c>
      <c r="H244" s="163"/>
      <c r="I244" s="163">
        <f>SUM(I245:I283)</f>
        <v>0</v>
      </c>
      <c r="J244" s="163"/>
      <c r="K244" s="163">
        <f>SUM(K245:K283)</f>
        <v>0</v>
      </c>
      <c r="L244" s="163"/>
      <c r="M244" s="163">
        <f>SUM(M245:M283)</f>
        <v>0</v>
      </c>
      <c r="N244" s="162"/>
      <c r="O244" s="162">
        <f>SUM(O245:O283)</f>
        <v>0.19</v>
      </c>
      <c r="P244" s="162"/>
      <c r="Q244" s="162">
        <f>SUM(Q245:Q283)</f>
        <v>0</v>
      </c>
      <c r="R244" s="163"/>
      <c r="S244" s="163"/>
      <c r="T244" s="164"/>
      <c r="U244" s="158"/>
      <c r="V244" s="158">
        <f>SUM(V245:V283)</f>
        <v>0</v>
      </c>
      <c r="W244" s="158"/>
      <c r="X244" s="158"/>
      <c r="Y244" s="158"/>
      <c r="AG244" t="s">
        <v>171</v>
      </c>
    </row>
    <row r="245" spans="1:60" outlineLevel="1" x14ac:dyDescent="0.2">
      <c r="A245" s="166">
        <v>37</v>
      </c>
      <c r="B245" s="167" t="s">
        <v>771</v>
      </c>
      <c r="C245" s="182" t="s">
        <v>772</v>
      </c>
      <c r="D245" s="168" t="s">
        <v>305</v>
      </c>
      <c r="E245" s="169">
        <v>80</v>
      </c>
      <c r="F245" s="170"/>
      <c r="G245" s="171">
        <f>ROUND(E245*F245,2)</f>
        <v>0</v>
      </c>
      <c r="H245" s="170"/>
      <c r="I245" s="171">
        <f>ROUND(E245*H245,2)</f>
        <v>0</v>
      </c>
      <c r="J245" s="170"/>
      <c r="K245" s="171">
        <f>ROUND(E245*J245,2)</f>
        <v>0</v>
      </c>
      <c r="L245" s="171">
        <v>21</v>
      </c>
      <c r="M245" s="171">
        <f>G245*(1+L245/100)</f>
        <v>0</v>
      </c>
      <c r="N245" s="169">
        <v>0</v>
      </c>
      <c r="O245" s="169">
        <f>ROUND(E245*N245,2)</f>
        <v>0</v>
      </c>
      <c r="P245" s="169">
        <v>0</v>
      </c>
      <c r="Q245" s="169">
        <f>ROUND(E245*P245,2)</f>
        <v>0</v>
      </c>
      <c r="R245" s="171"/>
      <c r="S245" s="171" t="s">
        <v>578</v>
      </c>
      <c r="T245" s="172" t="s">
        <v>579</v>
      </c>
      <c r="U245" s="157">
        <v>0</v>
      </c>
      <c r="V245" s="157">
        <f>ROUND(E245*U245,2)</f>
        <v>0</v>
      </c>
      <c r="W245" s="157"/>
      <c r="X245" s="157" t="s">
        <v>213</v>
      </c>
      <c r="Y245" s="157" t="s">
        <v>178</v>
      </c>
      <c r="Z245" s="147"/>
      <c r="AA245" s="147"/>
      <c r="AB245" s="147"/>
      <c r="AC245" s="147"/>
      <c r="AD245" s="147"/>
      <c r="AE245" s="147"/>
      <c r="AF245" s="147"/>
      <c r="AG245" s="147" t="s">
        <v>580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264" t="s">
        <v>773</v>
      </c>
      <c r="D246" s="265"/>
      <c r="E246" s="265"/>
      <c r="F246" s="265"/>
      <c r="G246" s="265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526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90" t="str">
        <f>C246</f>
        <v>Montáž kabelového štítku včetně vyražení znaku na štítek, připevnění na kabel, ovinutí štítku páskou pro označení konce kabelu</v>
      </c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262" t="s">
        <v>582</v>
      </c>
      <c r="D247" s="263"/>
      <c r="E247" s="263"/>
      <c r="F247" s="263"/>
      <c r="G247" s="263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526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262" t="s">
        <v>774</v>
      </c>
      <c r="D248" s="263"/>
      <c r="E248" s="263"/>
      <c r="F248" s="263"/>
      <c r="G248" s="263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526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191" t="s">
        <v>775</v>
      </c>
      <c r="D249" s="186"/>
      <c r="E249" s="187"/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218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91" t="s">
        <v>776</v>
      </c>
      <c r="D250" s="186"/>
      <c r="E250" s="187">
        <v>80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218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66">
        <v>38</v>
      </c>
      <c r="B251" s="167" t="s">
        <v>777</v>
      </c>
      <c r="C251" s="182" t="s">
        <v>778</v>
      </c>
      <c r="D251" s="168" t="s">
        <v>305</v>
      </c>
      <c r="E251" s="169">
        <v>80</v>
      </c>
      <c r="F251" s="170"/>
      <c r="G251" s="171">
        <f>ROUND(E251*F251,2)</f>
        <v>0</v>
      </c>
      <c r="H251" s="170"/>
      <c r="I251" s="171">
        <f>ROUND(E251*H251,2)</f>
        <v>0</v>
      </c>
      <c r="J251" s="170"/>
      <c r="K251" s="171">
        <f>ROUND(E251*J251,2)</f>
        <v>0</v>
      </c>
      <c r="L251" s="171">
        <v>21</v>
      </c>
      <c r="M251" s="171">
        <f>G251*(1+L251/100)</f>
        <v>0</v>
      </c>
      <c r="N251" s="169">
        <v>0</v>
      </c>
      <c r="O251" s="169">
        <f>ROUND(E251*N251,2)</f>
        <v>0</v>
      </c>
      <c r="P251" s="169">
        <v>0</v>
      </c>
      <c r="Q251" s="169">
        <f>ROUND(E251*P251,2)</f>
        <v>0</v>
      </c>
      <c r="R251" s="171"/>
      <c r="S251" s="171" t="s">
        <v>578</v>
      </c>
      <c r="T251" s="172" t="s">
        <v>579</v>
      </c>
      <c r="U251" s="157">
        <v>0</v>
      </c>
      <c r="V251" s="157">
        <f>ROUND(E251*U251,2)</f>
        <v>0</v>
      </c>
      <c r="W251" s="157"/>
      <c r="X251" s="157" t="s">
        <v>273</v>
      </c>
      <c r="Y251" s="157" t="s">
        <v>178</v>
      </c>
      <c r="Z251" s="147"/>
      <c r="AA251" s="147"/>
      <c r="AB251" s="147"/>
      <c r="AC251" s="147"/>
      <c r="AD251" s="147"/>
      <c r="AE251" s="147"/>
      <c r="AF251" s="147"/>
      <c r="AG251" s="147" t="s">
        <v>598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">
      <c r="A252" s="154"/>
      <c r="B252" s="155"/>
      <c r="C252" s="264" t="s">
        <v>778</v>
      </c>
      <c r="D252" s="265"/>
      <c r="E252" s="265"/>
      <c r="F252" s="265"/>
      <c r="G252" s="265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526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66">
        <v>39</v>
      </c>
      <c r="B253" s="167" t="s">
        <v>779</v>
      </c>
      <c r="C253" s="182" t="s">
        <v>780</v>
      </c>
      <c r="D253" s="168" t="s">
        <v>227</v>
      </c>
      <c r="E253" s="169">
        <v>870</v>
      </c>
      <c r="F253" s="170"/>
      <c r="G253" s="171">
        <f>ROUND(E253*F253,2)</f>
        <v>0</v>
      </c>
      <c r="H253" s="170"/>
      <c r="I253" s="171">
        <f>ROUND(E253*H253,2)</f>
        <v>0</v>
      </c>
      <c r="J253" s="170"/>
      <c r="K253" s="171">
        <f>ROUND(E253*J253,2)</f>
        <v>0</v>
      </c>
      <c r="L253" s="171">
        <v>21</v>
      </c>
      <c r="M253" s="171">
        <f>G253*(1+L253/100)</f>
        <v>0</v>
      </c>
      <c r="N253" s="169">
        <v>0</v>
      </c>
      <c r="O253" s="169">
        <f>ROUND(E253*N253,2)</f>
        <v>0</v>
      </c>
      <c r="P253" s="169">
        <v>0</v>
      </c>
      <c r="Q253" s="169">
        <f>ROUND(E253*P253,2)</f>
        <v>0</v>
      </c>
      <c r="R253" s="171"/>
      <c r="S253" s="171" t="s">
        <v>578</v>
      </c>
      <c r="T253" s="172" t="s">
        <v>579</v>
      </c>
      <c r="U253" s="157">
        <v>0</v>
      </c>
      <c r="V253" s="157">
        <f>ROUND(E253*U253,2)</f>
        <v>0</v>
      </c>
      <c r="W253" s="157"/>
      <c r="X253" s="157" t="s">
        <v>213</v>
      </c>
      <c r="Y253" s="157" t="s">
        <v>178</v>
      </c>
      <c r="Z253" s="147"/>
      <c r="AA253" s="147"/>
      <c r="AB253" s="147"/>
      <c r="AC253" s="147"/>
      <c r="AD253" s="147"/>
      <c r="AE253" s="147"/>
      <c r="AF253" s="147"/>
      <c r="AG253" s="147" t="s">
        <v>580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33.75" outlineLevel="2" x14ac:dyDescent="0.2">
      <c r="A254" s="154"/>
      <c r="B254" s="155"/>
      <c r="C254" s="264" t="s">
        <v>781</v>
      </c>
      <c r="D254" s="265"/>
      <c r="E254" s="265"/>
      <c r="F254" s="265"/>
      <c r="G254" s="265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526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90" t="str">
        <f>C254</f>
        <v>Zatažení kabelu do tvárnicové tratě včetně přípravných a závěrečných prací, úpravy kabelových konců, kontroly izolačního stavu kabelu, pročištění a zakalibrování otvoru, namazání kabelu vazelínou, uzavření kabelových konců a práce s kabelovým bubnem, postavení a zrušení výstražných značek do hmotnosti do 2 kg/m</v>
      </c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262" t="s">
        <v>582</v>
      </c>
      <c r="D255" s="263"/>
      <c r="E255" s="263"/>
      <c r="F255" s="263"/>
      <c r="G255" s="263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526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262" t="s">
        <v>782</v>
      </c>
      <c r="D256" s="263"/>
      <c r="E256" s="263"/>
      <c r="F256" s="263"/>
      <c r="G256" s="263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526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262" t="s">
        <v>783</v>
      </c>
      <c r="D257" s="263"/>
      <c r="E257" s="263"/>
      <c r="F257" s="263"/>
      <c r="G257" s="263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526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262" t="s">
        <v>784</v>
      </c>
      <c r="D258" s="263"/>
      <c r="E258" s="263"/>
      <c r="F258" s="263"/>
      <c r="G258" s="263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526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191" t="s">
        <v>785</v>
      </c>
      <c r="D259" s="186"/>
      <c r="E259" s="187"/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218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91" t="s">
        <v>786</v>
      </c>
      <c r="D260" s="186"/>
      <c r="E260" s="187">
        <v>870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218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66">
        <v>40</v>
      </c>
      <c r="B261" s="167" t="s">
        <v>787</v>
      </c>
      <c r="C261" s="182" t="s">
        <v>788</v>
      </c>
      <c r="D261" s="168" t="s">
        <v>227</v>
      </c>
      <c r="E261" s="169">
        <v>395</v>
      </c>
      <c r="F261" s="170"/>
      <c r="G261" s="171">
        <f>ROUND(E261*F261,2)</f>
        <v>0</v>
      </c>
      <c r="H261" s="170"/>
      <c r="I261" s="171">
        <f>ROUND(E261*H261,2)</f>
        <v>0</v>
      </c>
      <c r="J261" s="170"/>
      <c r="K261" s="171">
        <f>ROUND(E261*J261,2)</f>
        <v>0</v>
      </c>
      <c r="L261" s="171">
        <v>21</v>
      </c>
      <c r="M261" s="171">
        <f>G261*(1+L261/100)</f>
        <v>0</v>
      </c>
      <c r="N261" s="169">
        <v>0</v>
      </c>
      <c r="O261" s="169">
        <f>ROUND(E261*N261,2)</f>
        <v>0</v>
      </c>
      <c r="P261" s="169">
        <v>0</v>
      </c>
      <c r="Q261" s="169">
        <f>ROUND(E261*P261,2)</f>
        <v>0</v>
      </c>
      <c r="R261" s="171"/>
      <c r="S261" s="171" t="s">
        <v>578</v>
      </c>
      <c r="T261" s="172" t="s">
        <v>579</v>
      </c>
      <c r="U261" s="157">
        <v>0</v>
      </c>
      <c r="V261" s="157">
        <f>ROUND(E261*U261,2)</f>
        <v>0</v>
      </c>
      <c r="W261" s="157"/>
      <c r="X261" s="157" t="s">
        <v>213</v>
      </c>
      <c r="Y261" s="157" t="s">
        <v>178</v>
      </c>
      <c r="Z261" s="147"/>
      <c r="AA261" s="147"/>
      <c r="AB261" s="147"/>
      <c r="AC261" s="147"/>
      <c r="AD261" s="147"/>
      <c r="AE261" s="147"/>
      <c r="AF261" s="147"/>
      <c r="AG261" s="147" t="s">
        <v>580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2" x14ac:dyDescent="0.2">
      <c r="A262" s="154"/>
      <c r="B262" s="155"/>
      <c r="C262" s="264" t="s">
        <v>788</v>
      </c>
      <c r="D262" s="265"/>
      <c r="E262" s="265"/>
      <c r="F262" s="265"/>
      <c r="G262" s="265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526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66">
        <v>41</v>
      </c>
      <c r="B263" s="167" t="s">
        <v>789</v>
      </c>
      <c r="C263" s="182" t="s">
        <v>790</v>
      </c>
      <c r="D263" s="168" t="s">
        <v>227</v>
      </c>
      <c r="E263" s="169">
        <v>474</v>
      </c>
      <c r="F263" s="170"/>
      <c r="G263" s="171">
        <f>ROUND(E263*F263,2)</f>
        <v>0</v>
      </c>
      <c r="H263" s="170"/>
      <c r="I263" s="171">
        <f>ROUND(E263*H263,2)</f>
        <v>0</v>
      </c>
      <c r="J263" s="170"/>
      <c r="K263" s="171">
        <f>ROUND(E263*J263,2)</f>
        <v>0</v>
      </c>
      <c r="L263" s="171">
        <v>21</v>
      </c>
      <c r="M263" s="171">
        <f>G263*(1+L263/100)</f>
        <v>0</v>
      </c>
      <c r="N263" s="169">
        <v>0</v>
      </c>
      <c r="O263" s="169">
        <f>ROUND(E263*N263,2)</f>
        <v>0</v>
      </c>
      <c r="P263" s="169">
        <v>0</v>
      </c>
      <c r="Q263" s="169">
        <f>ROUND(E263*P263,2)</f>
        <v>0</v>
      </c>
      <c r="R263" s="171"/>
      <c r="S263" s="171" t="s">
        <v>189</v>
      </c>
      <c r="T263" s="172" t="s">
        <v>176</v>
      </c>
      <c r="U263" s="157">
        <v>0</v>
      </c>
      <c r="V263" s="157">
        <f>ROUND(E263*U263,2)</f>
        <v>0</v>
      </c>
      <c r="W263" s="157"/>
      <c r="X263" s="157" t="s">
        <v>273</v>
      </c>
      <c r="Y263" s="157" t="s">
        <v>178</v>
      </c>
      <c r="Z263" s="147"/>
      <c r="AA263" s="147"/>
      <c r="AB263" s="147"/>
      <c r="AC263" s="147"/>
      <c r="AD263" s="147"/>
      <c r="AE263" s="147"/>
      <c r="AF263" s="147"/>
      <c r="AG263" s="147" t="s">
        <v>598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264" t="s">
        <v>790</v>
      </c>
      <c r="D264" s="265"/>
      <c r="E264" s="265"/>
      <c r="F264" s="265"/>
      <c r="G264" s="265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526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191" t="s">
        <v>791</v>
      </c>
      <c r="D265" s="186"/>
      <c r="E265" s="187"/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218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1" t="s">
        <v>792</v>
      </c>
      <c r="D266" s="186"/>
      <c r="E266" s="187"/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218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91" t="s">
        <v>793</v>
      </c>
      <c r="D267" s="186"/>
      <c r="E267" s="187">
        <v>474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218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66">
        <v>42</v>
      </c>
      <c r="B268" s="167" t="s">
        <v>794</v>
      </c>
      <c r="C268" s="182" t="s">
        <v>795</v>
      </c>
      <c r="D268" s="168" t="s">
        <v>305</v>
      </c>
      <c r="E268" s="169">
        <v>14</v>
      </c>
      <c r="F268" s="170"/>
      <c r="G268" s="171">
        <f>ROUND(E268*F268,2)</f>
        <v>0</v>
      </c>
      <c r="H268" s="170"/>
      <c r="I268" s="171">
        <f>ROUND(E268*H268,2)</f>
        <v>0</v>
      </c>
      <c r="J268" s="170"/>
      <c r="K268" s="171">
        <f>ROUND(E268*J268,2)</f>
        <v>0</v>
      </c>
      <c r="L268" s="171">
        <v>21</v>
      </c>
      <c r="M268" s="171">
        <f>G268*(1+L268/100)</f>
        <v>0</v>
      </c>
      <c r="N268" s="169">
        <v>0</v>
      </c>
      <c r="O268" s="169">
        <f>ROUND(E268*N268,2)</f>
        <v>0</v>
      </c>
      <c r="P268" s="169">
        <v>0</v>
      </c>
      <c r="Q268" s="169">
        <f>ROUND(E268*P268,2)</f>
        <v>0</v>
      </c>
      <c r="R268" s="171"/>
      <c r="S268" s="171" t="s">
        <v>578</v>
      </c>
      <c r="T268" s="172" t="s">
        <v>579</v>
      </c>
      <c r="U268" s="157">
        <v>0</v>
      </c>
      <c r="V268" s="157">
        <f>ROUND(E268*U268,2)</f>
        <v>0</v>
      </c>
      <c r="W268" s="157"/>
      <c r="X268" s="157" t="s">
        <v>213</v>
      </c>
      <c r="Y268" s="157" t="s">
        <v>178</v>
      </c>
      <c r="Z268" s="147"/>
      <c r="AA268" s="147"/>
      <c r="AB268" s="147"/>
      <c r="AC268" s="147"/>
      <c r="AD268" s="147"/>
      <c r="AE268" s="147"/>
      <c r="AF268" s="147"/>
      <c r="AG268" s="147" t="s">
        <v>580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264" t="s">
        <v>796</v>
      </c>
      <c r="D269" s="265"/>
      <c r="E269" s="265"/>
      <c r="F269" s="265"/>
      <c r="G269" s="265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526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191" t="s">
        <v>797</v>
      </c>
      <c r="D270" s="186"/>
      <c r="E270" s="187"/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218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91" t="s">
        <v>798</v>
      </c>
      <c r="D271" s="186"/>
      <c r="E271" s="187">
        <v>14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218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2.5" outlineLevel="1" x14ac:dyDescent="0.2">
      <c r="A272" s="166">
        <v>43</v>
      </c>
      <c r="B272" s="167" t="s">
        <v>799</v>
      </c>
      <c r="C272" s="182" t="s">
        <v>800</v>
      </c>
      <c r="D272" s="168" t="s">
        <v>305</v>
      </c>
      <c r="E272" s="169">
        <v>14</v>
      </c>
      <c r="F272" s="170"/>
      <c r="G272" s="171">
        <f>ROUND(E272*F272,2)</f>
        <v>0</v>
      </c>
      <c r="H272" s="170"/>
      <c r="I272" s="171">
        <f>ROUND(E272*H272,2)</f>
        <v>0</v>
      </c>
      <c r="J272" s="170"/>
      <c r="K272" s="171">
        <f>ROUND(E272*J272,2)</f>
        <v>0</v>
      </c>
      <c r="L272" s="171">
        <v>21</v>
      </c>
      <c r="M272" s="171">
        <f>G272*(1+L272/100)</f>
        <v>0</v>
      </c>
      <c r="N272" s="169">
        <v>0</v>
      </c>
      <c r="O272" s="169">
        <f>ROUND(E272*N272,2)</f>
        <v>0</v>
      </c>
      <c r="P272" s="169">
        <v>0</v>
      </c>
      <c r="Q272" s="169">
        <f>ROUND(E272*P272,2)</f>
        <v>0</v>
      </c>
      <c r="R272" s="171"/>
      <c r="S272" s="171" t="s">
        <v>578</v>
      </c>
      <c r="T272" s="172" t="s">
        <v>579</v>
      </c>
      <c r="U272" s="157">
        <v>0</v>
      </c>
      <c r="V272" s="157">
        <f>ROUND(E272*U272,2)</f>
        <v>0</v>
      </c>
      <c r="W272" s="157"/>
      <c r="X272" s="157" t="s">
        <v>213</v>
      </c>
      <c r="Y272" s="157" t="s">
        <v>178</v>
      </c>
      <c r="Z272" s="147"/>
      <c r="AA272" s="147"/>
      <c r="AB272" s="147"/>
      <c r="AC272" s="147"/>
      <c r="AD272" s="147"/>
      <c r="AE272" s="147"/>
      <c r="AF272" s="147"/>
      <c r="AG272" s="147" t="s">
        <v>580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264" t="s">
        <v>800</v>
      </c>
      <c r="D273" s="265"/>
      <c r="E273" s="265"/>
      <c r="F273" s="265"/>
      <c r="G273" s="265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526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66">
        <v>44</v>
      </c>
      <c r="B274" s="167" t="s">
        <v>801</v>
      </c>
      <c r="C274" s="182" t="s">
        <v>802</v>
      </c>
      <c r="D274" s="168" t="s">
        <v>803</v>
      </c>
      <c r="E274" s="169">
        <v>0.39500000000000002</v>
      </c>
      <c r="F274" s="170"/>
      <c r="G274" s="171">
        <f>ROUND(E274*F274,2)</f>
        <v>0</v>
      </c>
      <c r="H274" s="170"/>
      <c r="I274" s="171">
        <f>ROUND(E274*H274,2)</f>
        <v>0</v>
      </c>
      <c r="J274" s="170"/>
      <c r="K274" s="171">
        <f>ROUND(E274*J274,2)</f>
        <v>0</v>
      </c>
      <c r="L274" s="171">
        <v>21</v>
      </c>
      <c r="M274" s="171">
        <f>G274*(1+L274/100)</f>
        <v>0</v>
      </c>
      <c r="N274" s="169">
        <v>0</v>
      </c>
      <c r="O274" s="169">
        <f>ROUND(E274*N274,2)</f>
        <v>0</v>
      </c>
      <c r="P274" s="169">
        <v>0</v>
      </c>
      <c r="Q274" s="169">
        <f>ROUND(E274*P274,2)</f>
        <v>0</v>
      </c>
      <c r="R274" s="171"/>
      <c r="S274" s="171" t="s">
        <v>578</v>
      </c>
      <c r="T274" s="172" t="s">
        <v>579</v>
      </c>
      <c r="U274" s="157">
        <v>0</v>
      </c>
      <c r="V274" s="157">
        <f>ROUND(E274*U274,2)</f>
        <v>0</v>
      </c>
      <c r="W274" s="157"/>
      <c r="X274" s="157" t="s">
        <v>213</v>
      </c>
      <c r="Y274" s="157" t="s">
        <v>178</v>
      </c>
      <c r="Z274" s="147"/>
      <c r="AA274" s="147"/>
      <c r="AB274" s="147"/>
      <c r="AC274" s="147"/>
      <c r="AD274" s="147"/>
      <c r="AE274" s="147"/>
      <c r="AF274" s="147"/>
      <c r="AG274" s="147" t="s">
        <v>580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264" t="s">
        <v>802</v>
      </c>
      <c r="D275" s="265"/>
      <c r="E275" s="265"/>
      <c r="F275" s="265"/>
      <c r="G275" s="265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526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91" t="s">
        <v>804</v>
      </c>
      <c r="D276" s="186"/>
      <c r="E276" s="187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218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1" t="s">
        <v>805</v>
      </c>
      <c r="D277" s="186"/>
      <c r="E277" s="187">
        <v>0.4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218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6">
        <v>45</v>
      </c>
      <c r="B278" s="167" t="s">
        <v>806</v>
      </c>
      <c r="C278" s="182" t="s">
        <v>807</v>
      </c>
      <c r="D278" s="168" t="s">
        <v>305</v>
      </c>
      <c r="E278" s="169">
        <v>2</v>
      </c>
      <c r="F278" s="170"/>
      <c r="G278" s="171">
        <f>ROUND(E278*F278,2)</f>
        <v>0</v>
      </c>
      <c r="H278" s="170"/>
      <c r="I278" s="171">
        <f>ROUND(E278*H278,2)</f>
        <v>0</v>
      </c>
      <c r="J278" s="170"/>
      <c r="K278" s="171">
        <f>ROUND(E278*J278,2)</f>
        <v>0</v>
      </c>
      <c r="L278" s="171">
        <v>21</v>
      </c>
      <c r="M278" s="171">
        <f>G278*(1+L278/100)</f>
        <v>0</v>
      </c>
      <c r="N278" s="169">
        <v>0</v>
      </c>
      <c r="O278" s="169">
        <f>ROUND(E278*N278,2)</f>
        <v>0</v>
      </c>
      <c r="P278" s="169">
        <v>0</v>
      </c>
      <c r="Q278" s="169">
        <f>ROUND(E278*P278,2)</f>
        <v>0</v>
      </c>
      <c r="R278" s="171"/>
      <c r="S278" s="171" t="s">
        <v>578</v>
      </c>
      <c r="T278" s="172" t="s">
        <v>579</v>
      </c>
      <c r="U278" s="157">
        <v>0</v>
      </c>
      <c r="V278" s="157">
        <f>ROUND(E278*U278,2)</f>
        <v>0</v>
      </c>
      <c r="W278" s="157"/>
      <c r="X278" s="157" t="s">
        <v>213</v>
      </c>
      <c r="Y278" s="157" t="s">
        <v>178</v>
      </c>
      <c r="Z278" s="147"/>
      <c r="AA278" s="147"/>
      <c r="AB278" s="147"/>
      <c r="AC278" s="147"/>
      <c r="AD278" s="147"/>
      <c r="AE278" s="147"/>
      <c r="AF278" s="147"/>
      <c r="AG278" s="147" t="s">
        <v>580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264" t="s">
        <v>807</v>
      </c>
      <c r="D279" s="265"/>
      <c r="E279" s="265"/>
      <c r="F279" s="265"/>
      <c r="G279" s="265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526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66">
        <v>46</v>
      </c>
      <c r="B280" s="167" t="s">
        <v>808</v>
      </c>
      <c r="C280" s="182" t="s">
        <v>809</v>
      </c>
      <c r="D280" s="168" t="s">
        <v>305</v>
      </c>
      <c r="E280" s="169">
        <v>2</v>
      </c>
      <c r="F280" s="170"/>
      <c r="G280" s="171">
        <f>ROUND(E280*F280,2)</f>
        <v>0</v>
      </c>
      <c r="H280" s="170"/>
      <c r="I280" s="171">
        <f>ROUND(E280*H280,2)</f>
        <v>0</v>
      </c>
      <c r="J280" s="170"/>
      <c r="K280" s="171">
        <f>ROUND(E280*J280,2)</f>
        <v>0</v>
      </c>
      <c r="L280" s="171">
        <v>21</v>
      </c>
      <c r="M280" s="171">
        <f>G280*(1+L280/100)</f>
        <v>0</v>
      </c>
      <c r="N280" s="169">
        <v>4.4999999999999998E-2</v>
      </c>
      <c r="O280" s="169">
        <f>ROUND(E280*N280,2)</f>
        <v>0.09</v>
      </c>
      <c r="P280" s="169">
        <v>0</v>
      </c>
      <c r="Q280" s="169">
        <f>ROUND(E280*P280,2)</f>
        <v>0</v>
      </c>
      <c r="R280" s="171"/>
      <c r="S280" s="171" t="s">
        <v>578</v>
      </c>
      <c r="T280" s="172" t="s">
        <v>579</v>
      </c>
      <c r="U280" s="157">
        <v>0</v>
      </c>
      <c r="V280" s="157">
        <f>ROUND(E280*U280,2)</f>
        <v>0</v>
      </c>
      <c r="W280" s="157"/>
      <c r="X280" s="157" t="s">
        <v>273</v>
      </c>
      <c r="Y280" s="157" t="s">
        <v>178</v>
      </c>
      <c r="Z280" s="147"/>
      <c r="AA280" s="147"/>
      <c r="AB280" s="147"/>
      <c r="AC280" s="147"/>
      <c r="AD280" s="147"/>
      <c r="AE280" s="147"/>
      <c r="AF280" s="147"/>
      <c r="AG280" s="147" t="s">
        <v>598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">
      <c r="A281" s="154"/>
      <c r="B281" s="155"/>
      <c r="C281" s="264" t="s">
        <v>809</v>
      </c>
      <c r="D281" s="265"/>
      <c r="E281" s="265"/>
      <c r="F281" s="265"/>
      <c r="G281" s="265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526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66">
        <v>47</v>
      </c>
      <c r="B282" s="167" t="s">
        <v>810</v>
      </c>
      <c r="C282" s="182" t="s">
        <v>811</v>
      </c>
      <c r="D282" s="168" t="s">
        <v>305</v>
      </c>
      <c r="E282" s="169">
        <v>2</v>
      </c>
      <c r="F282" s="170"/>
      <c r="G282" s="171">
        <f>ROUND(E282*F282,2)</f>
        <v>0</v>
      </c>
      <c r="H282" s="170"/>
      <c r="I282" s="171">
        <f>ROUND(E282*H282,2)</f>
        <v>0</v>
      </c>
      <c r="J282" s="170"/>
      <c r="K282" s="171">
        <f>ROUND(E282*J282,2)</f>
        <v>0</v>
      </c>
      <c r="L282" s="171">
        <v>21</v>
      </c>
      <c r="M282" s="171">
        <f>G282*(1+L282/100)</f>
        <v>0</v>
      </c>
      <c r="N282" s="169">
        <v>0.05</v>
      </c>
      <c r="O282" s="169">
        <f>ROUND(E282*N282,2)</f>
        <v>0.1</v>
      </c>
      <c r="P282" s="169">
        <v>0</v>
      </c>
      <c r="Q282" s="169">
        <f>ROUND(E282*P282,2)</f>
        <v>0</v>
      </c>
      <c r="R282" s="171"/>
      <c r="S282" s="171" t="s">
        <v>578</v>
      </c>
      <c r="T282" s="172" t="s">
        <v>579</v>
      </c>
      <c r="U282" s="157">
        <v>0</v>
      </c>
      <c r="V282" s="157">
        <f>ROUND(E282*U282,2)</f>
        <v>0</v>
      </c>
      <c r="W282" s="157"/>
      <c r="X282" s="157" t="s">
        <v>273</v>
      </c>
      <c r="Y282" s="157" t="s">
        <v>178</v>
      </c>
      <c r="Z282" s="147"/>
      <c r="AA282" s="147"/>
      <c r="AB282" s="147"/>
      <c r="AC282" s="147"/>
      <c r="AD282" s="147"/>
      <c r="AE282" s="147"/>
      <c r="AF282" s="147"/>
      <c r="AG282" s="147" t="s">
        <v>598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264" t="s">
        <v>811</v>
      </c>
      <c r="D283" s="265"/>
      <c r="E283" s="265"/>
      <c r="F283" s="265"/>
      <c r="G283" s="265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526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x14ac:dyDescent="0.2">
      <c r="A284" s="159" t="s">
        <v>170</v>
      </c>
      <c r="B284" s="160" t="s">
        <v>134</v>
      </c>
      <c r="C284" s="180" t="s">
        <v>135</v>
      </c>
      <c r="D284" s="161"/>
      <c r="E284" s="162"/>
      <c r="F284" s="163"/>
      <c r="G284" s="163">
        <f>SUMIF(AG285:AG329,"&lt;&gt;NOR",G285:G329)</f>
        <v>0</v>
      </c>
      <c r="H284" s="163"/>
      <c r="I284" s="163">
        <f>SUM(I285:I329)</f>
        <v>0</v>
      </c>
      <c r="J284" s="163"/>
      <c r="K284" s="163">
        <f>SUM(K285:K329)</f>
        <v>0</v>
      </c>
      <c r="L284" s="163"/>
      <c r="M284" s="163">
        <f>SUM(M285:M329)</f>
        <v>0</v>
      </c>
      <c r="N284" s="162"/>
      <c r="O284" s="162">
        <f>SUM(O285:O329)</f>
        <v>0.09</v>
      </c>
      <c r="P284" s="162"/>
      <c r="Q284" s="162">
        <f>SUM(Q285:Q329)</f>
        <v>0</v>
      </c>
      <c r="R284" s="163"/>
      <c r="S284" s="163"/>
      <c r="T284" s="164"/>
      <c r="U284" s="158"/>
      <c r="V284" s="158">
        <f>SUM(V285:V329)</f>
        <v>0</v>
      </c>
      <c r="W284" s="158"/>
      <c r="X284" s="158"/>
      <c r="Y284" s="158"/>
      <c r="AG284" t="s">
        <v>171</v>
      </c>
    </row>
    <row r="285" spans="1:60" outlineLevel="1" x14ac:dyDescent="0.2">
      <c r="A285" s="166">
        <v>48</v>
      </c>
      <c r="B285" s="167" t="s">
        <v>812</v>
      </c>
      <c r="C285" s="182" t="s">
        <v>813</v>
      </c>
      <c r="D285" s="168" t="s">
        <v>305</v>
      </c>
      <c r="E285" s="169">
        <v>6</v>
      </c>
      <c r="F285" s="170"/>
      <c r="G285" s="171">
        <f>ROUND(E285*F285,2)</f>
        <v>0</v>
      </c>
      <c r="H285" s="170"/>
      <c r="I285" s="171">
        <f>ROUND(E285*H285,2)</f>
        <v>0</v>
      </c>
      <c r="J285" s="170"/>
      <c r="K285" s="171">
        <f>ROUND(E285*J285,2)</f>
        <v>0</v>
      </c>
      <c r="L285" s="171">
        <v>21</v>
      </c>
      <c r="M285" s="171">
        <f>G285*(1+L285/100)</f>
        <v>0</v>
      </c>
      <c r="N285" s="169">
        <v>0</v>
      </c>
      <c r="O285" s="169">
        <f>ROUND(E285*N285,2)</f>
        <v>0</v>
      </c>
      <c r="P285" s="169">
        <v>0</v>
      </c>
      <c r="Q285" s="169">
        <f>ROUND(E285*P285,2)</f>
        <v>0</v>
      </c>
      <c r="R285" s="171"/>
      <c r="S285" s="171" t="s">
        <v>578</v>
      </c>
      <c r="T285" s="172" t="s">
        <v>579</v>
      </c>
      <c r="U285" s="157">
        <v>0</v>
      </c>
      <c r="V285" s="157">
        <f>ROUND(E285*U285,2)</f>
        <v>0</v>
      </c>
      <c r="W285" s="157"/>
      <c r="X285" s="157" t="s">
        <v>213</v>
      </c>
      <c r="Y285" s="157" t="s">
        <v>178</v>
      </c>
      <c r="Z285" s="147"/>
      <c r="AA285" s="147"/>
      <c r="AB285" s="147"/>
      <c r="AC285" s="147"/>
      <c r="AD285" s="147"/>
      <c r="AE285" s="147"/>
      <c r="AF285" s="147"/>
      <c r="AG285" s="147" t="s">
        <v>814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264" t="s">
        <v>815</v>
      </c>
      <c r="D286" s="265"/>
      <c r="E286" s="265"/>
      <c r="F286" s="265"/>
      <c r="G286" s="265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526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90" t="str">
        <f>C286</f>
        <v>Ukončení vodičů izolovaných s označením a zapojením na svorkovnici s otevřením a uzavřením krytu, průřezu žíly do 16 mm2</v>
      </c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66">
        <v>49</v>
      </c>
      <c r="B287" s="167" t="s">
        <v>816</v>
      </c>
      <c r="C287" s="182" t="s">
        <v>817</v>
      </c>
      <c r="D287" s="168" t="s">
        <v>305</v>
      </c>
      <c r="E287" s="169">
        <v>6</v>
      </c>
      <c r="F287" s="170"/>
      <c r="G287" s="171">
        <f>ROUND(E287*F287,2)</f>
        <v>0</v>
      </c>
      <c r="H287" s="170"/>
      <c r="I287" s="171">
        <f>ROUND(E287*H287,2)</f>
        <v>0</v>
      </c>
      <c r="J287" s="170"/>
      <c r="K287" s="171">
        <f>ROUND(E287*J287,2)</f>
        <v>0</v>
      </c>
      <c r="L287" s="171">
        <v>21</v>
      </c>
      <c r="M287" s="171">
        <f>G287*(1+L287/100)</f>
        <v>0</v>
      </c>
      <c r="N287" s="169">
        <v>3.0000000000000001E-5</v>
      </c>
      <c r="O287" s="169">
        <f>ROUND(E287*N287,2)</f>
        <v>0</v>
      </c>
      <c r="P287" s="169">
        <v>0</v>
      </c>
      <c r="Q287" s="169">
        <f>ROUND(E287*P287,2)</f>
        <v>0</v>
      </c>
      <c r="R287" s="171"/>
      <c r="S287" s="171" t="s">
        <v>578</v>
      </c>
      <c r="T287" s="172" t="s">
        <v>579</v>
      </c>
      <c r="U287" s="157">
        <v>0</v>
      </c>
      <c r="V287" s="157">
        <f>ROUND(E287*U287,2)</f>
        <v>0</v>
      </c>
      <c r="W287" s="157"/>
      <c r="X287" s="157" t="s">
        <v>273</v>
      </c>
      <c r="Y287" s="157" t="s">
        <v>178</v>
      </c>
      <c r="Z287" s="147"/>
      <c r="AA287" s="147"/>
      <c r="AB287" s="147"/>
      <c r="AC287" s="147"/>
      <c r="AD287" s="147"/>
      <c r="AE287" s="147"/>
      <c r="AF287" s="147"/>
      <c r="AG287" s="147" t="s">
        <v>598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264" t="s">
        <v>817</v>
      </c>
      <c r="D288" s="265"/>
      <c r="E288" s="265"/>
      <c r="F288" s="265"/>
      <c r="G288" s="265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526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66">
        <v>50</v>
      </c>
      <c r="B289" s="167" t="s">
        <v>818</v>
      </c>
      <c r="C289" s="182" t="s">
        <v>819</v>
      </c>
      <c r="D289" s="168" t="s">
        <v>305</v>
      </c>
      <c r="E289" s="169">
        <v>6</v>
      </c>
      <c r="F289" s="170"/>
      <c r="G289" s="171">
        <f>ROUND(E289*F289,2)</f>
        <v>0</v>
      </c>
      <c r="H289" s="170"/>
      <c r="I289" s="171">
        <f>ROUND(E289*H289,2)</f>
        <v>0</v>
      </c>
      <c r="J289" s="170"/>
      <c r="K289" s="171">
        <f>ROUND(E289*J289,2)</f>
        <v>0</v>
      </c>
      <c r="L289" s="171">
        <v>21</v>
      </c>
      <c r="M289" s="171">
        <f>G289*(1+L289/100)</f>
        <v>0</v>
      </c>
      <c r="N289" s="169">
        <v>0</v>
      </c>
      <c r="O289" s="169">
        <f>ROUND(E289*N289,2)</f>
        <v>0</v>
      </c>
      <c r="P289" s="169">
        <v>0</v>
      </c>
      <c r="Q289" s="169">
        <f>ROUND(E289*P289,2)</f>
        <v>0</v>
      </c>
      <c r="R289" s="171"/>
      <c r="S289" s="171" t="s">
        <v>578</v>
      </c>
      <c r="T289" s="172" t="s">
        <v>579</v>
      </c>
      <c r="U289" s="157">
        <v>0</v>
      </c>
      <c r="V289" s="157">
        <f>ROUND(E289*U289,2)</f>
        <v>0</v>
      </c>
      <c r="W289" s="157"/>
      <c r="X289" s="157" t="s">
        <v>213</v>
      </c>
      <c r="Y289" s="157" t="s">
        <v>178</v>
      </c>
      <c r="Z289" s="147"/>
      <c r="AA289" s="147"/>
      <c r="AB289" s="147"/>
      <c r="AC289" s="147"/>
      <c r="AD289" s="147"/>
      <c r="AE289" s="147"/>
      <c r="AF289" s="147"/>
      <c r="AG289" s="147" t="s">
        <v>814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264" t="s">
        <v>820</v>
      </c>
      <c r="D290" s="265"/>
      <c r="E290" s="265"/>
      <c r="F290" s="265"/>
      <c r="G290" s="265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526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90" t="str">
        <f>C290</f>
        <v>Propojení kabelů nebo vodičů spojkou venkovní teplem smršťovací kabelů silových celoplastových počtu a průřezu žil 4x4 až 16 mm2</v>
      </c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66">
        <v>51</v>
      </c>
      <c r="B291" s="167" t="s">
        <v>821</v>
      </c>
      <c r="C291" s="182" t="s">
        <v>822</v>
      </c>
      <c r="D291" s="168" t="s">
        <v>305</v>
      </c>
      <c r="E291" s="169">
        <v>5</v>
      </c>
      <c r="F291" s="170"/>
      <c r="G291" s="171">
        <f>ROUND(E291*F291,2)</f>
        <v>0</v>
      </c>
      <c r="H291" s="170"/>
      <c r="I291" s="171">
        <f>ROUND(E291*H291,2)</f>
        <v>0</v>
      </c>
      <c r="J291" s="170"/>
      <c r="K291" s="171">
        <f>ROUND(E291*J291,2)</f>
        <v>0</v>
      </c>
      <c r="L291" s="171">
        <v>21</v>
      </c>
      <c r="M291" s="171">
        <f>G291*(1+L291/100)</f>
        <v>0</v>
      </c>
      <c r="N291" s="169">
        <v>8.0999999999999996E-3</v>
      </c>
      <c r="O291" s="169">
        <f>ROUND(E291*N291,2)</f>
        <v>0.04</v>
      </c>
      <c r="P291" s="169">
        <v>0</v>
      </c>
      <c r="Q291" s="169">
        <f>ROUND(E291*P291,2)</f>
        <v>0</v>
      </c>
      <c r="R291" s="171"/>
      <c r="S291" s="171" t="s">
        <v>578</v>
      </c>
      <c r="T291" s="172" t="s">
        <v>579</v>
      </c>
      <c r="U291" s="157">
        <v>0</v>
      </c>
      <c r="V291" s="157">
        <f>ROUND(E291*U291,2)</f>
        <v>0</v>
      </c>
      <c r="W291" s="157"/>
      <c r="X291" s="157" t="s">
        <v>273</v>
      </c>
      <c r="Y291" s="157" t="s">
        <v>178</v>
      </c>
      <c r="Z291" s="147"/>
      <c r="AA291" s="147"/>
      <c r="AB291" s="147"/>
      <c r="AC291" s="147"/>
      <c r="AD291" s="147"/>
      <c r="AE291" s="147"/>
      <c r="AF291" s="147"/>
      <c r="AG291" s="147" t="s">
        <v>598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264" t="s">
        <v>822</v>
      </c>
      <c r="D292" s="265"/>
      <c r="E292" s="265"/>
      <c r="F292" s="265"/>
      <c r="G292" s="265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526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66">
        <v>52</v>
      </c>
      <c r="B293" s="167" t="s">
        <v>823</v>
      </c>
      <c r="C293" s="182" t="s">
        <v>824</v>
      </c>
      <c r="D293" s="168" t="s">
        <v>305</v>
      </c>
      <c r="E293" s="169">
        <v>1</v>
      </c>
      <c r="F293" s="170"/>
      <c r="G293" s="171">
        <f>ROUND(E293*F293,2)</f>
        <v>0</v>
      </c>
      <c r="H293" s="170"/>
      <c r="I293" s="171">
        <f>ROUND(E293*H293,2)</f>
        <v>0</v>
      </c>
      <c r="J293" s="170"/>
      <c r="K293" s="171">
        <f>ROUND(E293*J293,2)</f>
        <v>0</v>
      </c>
      <c r="L293" s="171">
        <v>21</v>
      </c>
      <c r="M293" s="171">
        <f>G293*(1+L293/100)</f>
        <v>0</v>
      </c>
      <c r="N293" s="169">
        <v>8.0999999999999996E-3</v>
      </c>
      <c r="O293" s="169">
        <f>ROUND(E293*N293,2)</f>
        <v>0.01</v>
      </c>
      <c r="P293" s="169">
        <v>0</v>
      </c>
      <c r="Q293" s="169">
        <f>ROUND(E293*P293,2)</f>
        <v>0</v>
      </c>
      <c r="R293" s="171"/>
      <c r="S293" s="171" t="s">
        <v>578</v>
      </c>
      <c r="T293" s="172" t="s">
        <v>579</v>
      </c>
      <c r="U293" s="157">
        <v>0</v>
      </c>
      <c r="V293" s="157">
        <f>ROUND(E293*U293,2)</f>
        <v>0</v>
      </c>
      <c r="W293" s="157"/>
      <c r="X293" s="157" t="s">
        <v>273</v>
      </c>
      <c r="Y293" s="157" t="s">
        <v>178</v>
      </c>
      <c r="Z293" s="147"/>
      <c r="AA293" s="147"/>
      <c r="AB293" s="147"/>
      <c r="AC293" s="147"/>
      <c r="AD293" s="147"/>
      <c r="AE293" s="147"/>
      <c r="AF293" s="147"/>
      <c r="AG293" s="147" t="s">
        <v>598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264" t="s">
        <v>824</v>
      </c>
      <c r="D294" s="265"/>
      <c r="E294" s="265"/>
      <c r="F294" s="265"/>
      <c r="G294" s="265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526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66">
        <v>53</v>
      </c>
      <c r="B295" s="167" t="s">
        <v>825</v>
      </c>
      <c r="C295" s="182" t="s">
        <v>826</v>
      </c>
      <c r="D295" s="168" t="s">
        <v>305</v>
      </c>
      <c r="E295" s="169">
        <v>2</v>
      </c>
      <c r="F295" s="170"/>
      <c r="G295" s="171">
        <f>ROUND(E295*F295,2)</f>
        <v>0</v>
      </c>
      <c r="H295" s="170"/>
      <c r="I295" s="171">
        <f>ROUND(E295*H295,2)</f>
        <v>0</v>
      </c>
      <c r="J295" s="170"/>
      <c r="K295" s="171">
        <f>ROUND(E295*J295,2)</f>
        <v>0</v>
      </c>
      <c r="L295" s="171">
        <v>21</v>
      </c>
      <c r="M295" s="171">
        <f>G295*(1+L295/100)</f>
        <v>0</v>
      </c>
      <c r="N295" s="169">
        <v>0</v>
      </c>
      <c r="O295" s="169">
        <f>ROUND(E295*N295,2)</f>
        <v>0</v>
      </c>
      <c r="P295" s="169">
        <v>0</v>
      </c>
      <c r="Q295" s="169">
        <f>ROUND(E295*P295,2)</f>
        <v>0</v>
      </c>
      <c r="R295" s="171"/>
      <c r="S295" s="171" t="s">
        <v>578</v>
      </c>
      <c r="T295" s="172" t="s">
        <v>579</v>
      </c>
      <c r="U295" s="157">
        <v>0</v>
      </c>
      <c r="V295" s="157">
        <f>ROUND(E295*U295,2)</f>
        <v>0</v>
      </c>
      <c r="W295" s="157"/>
      <c r="X295" s="157" t="s">
        <v>213</v>
      </c>
      <c r="Y295" s="157" t="s">
        <v>178</v>
      </c>
      <c r="Z295" s="147"/>
      <c r="AA295" s="147"/>
      <c r="AB295" s="147"/>
      <c r="AC295" s="147"/>
      <c r="AD295" s="147"/>
      <c r="AE295" s="147"/>
      <c r="AF295" s="147"/>
      <c r="AG295" s="147" t="s">
        <v>814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">
      <c r="A296" s="154"/>
      <c r="B296" s="155"/>
      <c r="C296" s="264" t="s">
        <v>827</v>
      </c>
      <c r="D296" s="265"/>
      <c r="E296" s="265"/>
      <c r="F296" s="265"/>
      <c r="G296" s="265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526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90" t="str">
        <f>C296</f>
        <v>Montáž rozváděčů litinových, hliníkových nebo plastových bez zapojení vodičů sestavy hmotnosti do 100 kg</v>
      </c>
      <c r="BB296" s="147"/>
      <c r="BC296" s="147"/>
      <c r="BD296" s="147"/>
      <c r="BE296" s="147"/>
      <c r="BF296" s="147"/>
      <c r="BG296" s="147"/>
      <c r="BH296" s="147"/>
    </row>
    <row r="297" spans="1:60" ht="22.5" outlineLevel="1" x14ac:dyDescent="0.2">
      <c r="A297" s="166">
        <v>54</v>
      </c>
      <c r="B297" s="167" t="s">
        <v>828</v>
      </c>
      <c r="C297" s="182" t="s">
        <v>829</v>
      </c>
      <c r="D297" s="168" t="s">
        <v>305</v>
      </c>
      <c r="E297" s="169">
        <v>2</v>
      </c>
      <c r="F297" s="170"/>
      <c r="G297" s="171">
        <f>ROUND(E297*F297,2)</f>
        <v>0</v>
      </c>
      <c r="H297" s="170"/>
      <c r="I297" s="171">
        <f>ROUND(E297*H297,2)</f>
        <v>0</v>
      </c>
      <c r="J297" s="170"/>
      <c r="K297" s="171">
        <f>ROUND(E297*J297,2)</f>
        <v>0</v>
      </c>
      <c r="L297" s="171">
        <v>21</v>
      </c>
      <c r="M297" s="171">
        <f>G297*(1+L297/100)</f>
        <v>0</v>
      </c>
      <c r="N297" s="169">
        <v>1.4999999999999999E-2</v>
      </c>
      <c r="O297" s="169">
        <f>ROUND(E297*N297,2)</f>
        <v>0.03</v>
      </c>
      <c r="P297" s="169">
        <v>0</v>
      </c>
      <c r="Q297" s="169">
        <f>ROUND(E297*P297,2)</f>
        <v>0</v>
      </c>
      <c r="R297" s="171"/>
      <c r="S297" s="171" t="s">
        <v>578</v>
      </c>
      <c r="T297" s="172" t="s">
        <v>579</v>
      </c>
      <c r="U297" s="157">
        <v>0</v>
      </c>
      <c r="V297" s="157">
        <f>ROUND(E297*U297,2)</f>
        <v>0</v>
      </c>
      <c r="W297" s="157"/>
      <c r="X297" s="157" t="s">
        <v>273</v>
      </c>
      <c r="Y297" s="157" t="s">
        <v>178</v>
      </c>
      <c r="Z297" s="147"/>
      <c r="AA297" s="147"/>
      <c r="AB297" s="147"/>
      <c r="AC297" s="147"/>
      <c r="AD297" s="147"/>
      <c r="AE297" s="147"/>
      <c r="AF297" s="147"/>
      <c r="AG297" s="147" t="s">
        <v>598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264" t="s">
        <v>830</v>
      </c>
      <c r="D298" s="265"/>
      <c r="E298" s="265"/>
      <c r="F298" s="265"/>
      <c r="G298" s="265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526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90" t="str">
        <f>C298</f>
        <v>skříň pojistová, termoplastový pilíř pro osazení alespoň 48 modulů, do venkovního prostředí, schváleného typu majitelem VO v Třebíči</v>
      </c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66">
        <v>55</v>
      </c>
      <c r="B299" s="167" t="s">
        <v>831</v>
      </c>
      <c r="C299" s="182" t="s">
        <v>832</v>
      </c>
      <c r="D299" s="168" t="s">
        <v>305</v>
      </c>
      <c r="E299" s="169">
        <v>4</v>
      </c>
      <c r="F299" s="170"/>
      <c r="G299" s="171">
        <f>ROUND(E299*F299,2)</f>
        <v>0</v>
      </c>
      <c r="H299" s="170"/>
      <c r="I299" s="171">
        <f>ROUND(E299*H299,2)</f>
        <v>0</v>
      </c>
      <c r="J299" s="170"/>
      <c r="K299" s="171">
        <f>ROUND(E299*J299,2)</f>
        <v>0</v>
      </c>
      <c r="L299" s="171">
        <v>21</v>
      </c>
      <c r="M299" s="171">
        <f>G299*(1+L299/100)</f>
        <v>0</v>
      </c>
      <c r="N299" s="169">
        <v>0</v>
      </c>
      <c r="O299" s="169">
        <f>ROUND(E299*N299,2)</f>
        <v>0</v>
      </c>
      <c r="P299" s="169">
        <v>0</v>
      </c>
      <c r="Q299" s="169">
        <f>ROUND(E299*P299,2)</f>
        <v>0</v>
      </c>
      <c r="R299" s="171"/>
      <c r="S299" s="171" t="s">
        <v>189</v>
      </c>
      <c r="T299" s="172" t="s">
        <v>176</v>
      </c>
      <c r="U299" s="157">
        <v>0</v>
      </c>
      <c r="V299" s="157">
        <f>ROUND(E299*U299,2)</f>
        <v>0</v>
      </c>
      <c r="W299" s="157"/>
      <c r="X299" s="157" t="s">
        <v>213</v>
      </c>
      <c r="Y299" s="157" t="s">
        <v>178</v>
      </c>
      <c r="Z299" s="147"/>
      <c r="AA299" s="147"/>
      <c r="AB299" s="147"/>
      <c r="AC299" s="147"/>
      <c r="AD299" s="147"/>
      <c r="AE299" s="147"/>
      <c r="AF299" s="147"/>
      <c r="AG299" s="147" t="s">
        <v>814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2" x14ac:dyDescent="0.2">
      <c r="A300" s="154"/>
      <c r="B300" s="155"/>
      <c r="C300" s="264" t="s">
        <v>833</v>
      </c>
      <c r="D300" s="265"/>
      <c r="E300" s="265"/>
      <c r="F300" s="265"/>
      <c r="G300" s="265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526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90" t="str">
        <f>C300</f>
        <v>Demontáž rozváděčů litinových, hliníkových nebo plastových bez zapojení vodičů sestavy hmotnosti do 100 kg</v>
      </c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66">
        <v>56</v>
      </c>
      <c r="B301" s="167" t="s">
        <v>834</v>
      </c>
      <c r="C301" s="182" t="s">
        <v>835</v>
      </c>
      <c r="D301" s="168" t="s">
        <v>305</v>
      </c>
      <c r="E301" s="169">
        <v>2</v>
      </c>
      <c r="F301" s="170"/>
      <c r="G301" s="171">
        <f>ROUND(E301*F301,2)</f>
        <v>0</v>
      </c>
      <c r="H301" s="170"/>
      <c r="I301" s="171">
        <f>ROUND(E301*H301,2)</f>
        <v>0</v>
      </c>
      <c r="J301" s="170"/>
      <c r="K301" s="171">
        <f>ROUND(E301*J301,2)</f>
        <v>0</v>
      </c>
      <c r="L301" s="171">
        <v>21</v>
      </c>
      <c r="M301" s="171">
        <f>G301*(1+L301/100)</f>
        <v>0</v>
      </c>
      <c r="N301" s="169">
        <v>0</v>
      </c>
      <c r="O301" s="169">
        <f>ROUND(E301*N301,2)</f>
        <v>0</v>
      </c>
      <c r="P301" s="169">
        <v>0</v>
      </c>
      <c r="Q301" s="169">
        <f>ROUND(E301*P301,2)</f>
        <v>0</v>
      </c>
      <c r="R301" s="171"/>
      <c r="S301" s="171" t="s">
        <v>578</v>
      </c>
      <c r="T301" s="172" t="s">
        <v>579</v>
      </c>
      <c r="U301" s="157">
        <v>0</v>
      </c>
      <c r="V301" s="157">
        <f>ROUND(E301*U301,2)</f>
        <v>0</v>
      </c>
      <c r="W301" s="157"/>
      <c r="X301" s="157" t="s">
        <v>213</v>
      </c>
      <c r="Y301" s="157" t="s">
        <v>178</v>
      </c>
      <c r="Z301" s="147"/>
      <c r="AA301" s="147"/>
      <c r="AB301" s="147"/>
      <c r="AC301" s="147"/>
      <c r="AD301" s="147"/>
      <c r="AE301" s="147"/>
      <c r="AF301" s="147"/>
      <c r="AG301" s="147" t="s">
        <v>814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264" t="s">
        <v>836</v>
      </c>
      <c r="D302" s="265"/>
      <c r="E302" s="265"/>
      <c r="F302" s="265"/>
      <c r="G302" s="265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526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66">
        <v>57</v>
      </c>
      <c r="B303" s="167" t="s">
        <v>837</v>
      </c>
      <c r="C303" s="182" t="s">
        <v>838</v>
      </c>
      <c r="D303" s="168" t="s">
        <v>305</v>
      </c>
      <c r="E303" s="169">
        <v>2</v>
      </c>
      <c r="F303" s="170"/>
      <c r="G303" s="171">
        <f>ROUND(E303*F303,2)</f>
        <v>0</v>
      </c>
      <c r="H303" s="170"/>
      <c r="I303" s="171">
        <f>ROUND(E303*H303,2)</f>
        <v>0</v>
      </c>
      <c r="J303" s="170"/>
      <c r="K303" s="171">
        <f>ROUND(E303*J303,2)</f>
        <v>0</v>
      </c>
      <c r="L303" s="171">
        <v>21</v>
      </c>
      <c r="M303" s="171">
        <f>G303*(1+L303/100)</f>
        <v>0</v>
      </c>
      <c r="N303" s="169">
        <v>4.0000000000000002E-4</v>
      </c>
      <c r="O303" s="169">
        <f>ROUND(E303*N303,2)</f>
        <v>0</v>
      </c>
      <c r="P303" s="169">
        <v>0</v>
      </c>
      <c r="Q303" s="169">
        <f>ROUND(E303*P303,2)</f>
        <v>0</v>
      </c>
      <c r="R303" s="171"/>
      <c r="S303" s="171" t="s">
        <v>189</v>
      </c>
      <c r="T303" s="172" t="s">
        <v>176</v>
      </c>
      <c r="U303" s="157">
        <v>0</v>
      </c>
      <c r="V303" s="157">
        <f>ROUND(E303*U303,2)</f>
        <v>0</v>
      </c>
      <c r="W303" s="157"/>
      <c r="X303" s="157" t="s">
        <v>273</v>
      </c>
      <c r="Y303" s="157" t="s">
        <v>178</v>
      </c>
      <c r="Z303" s="147"/>
      <c r="AA303" s="147"/>
      <c r="AB303" s="147"/>
      <c r="AC303" s="147"/>
      <c r="AD303" s="147"/>
      <c r="AE303" s="147"/>
      <c r="AF303" s="147"/>
      <c r="AG303" s="147" t="s">
        <v>598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264" t="s">
        <v>838</v>
      </c>
      <c r="D304" s="265"/>
      <c r="E304" s="265"/>
      <c r="F304" s="265"/>
      <c r="G304" s="265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526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66">
        <v>58</v>
      </c>
      <c r="B305" s="167" t="s">
        <v>839</v>
      </c>
      <c r="C305" s="182" t="s">
        <v>840</v>
      </c>
      <c r="D305" s="168" t="s">
        <v>841</v>
      </c>
      <c r="E305" s="169">
        <v>45</v>
      </c>
      <c r="F305" s="170"/>
      <c r="G305" s="171">
        <f>ROUND(E305*F305,2)</f>
        <v>0</v>
      </c>
      <c r="H305" s="170"/>
      <c r="I305" s="171">
        <f>ROUND(E305*H305,2)</f>
        <v>0</v>
      </c>
      <c r="J305" s="170"/>
      <c r="K305" s="171">
        <f>ROUND(E305*J305,2)</f>
        <v>0</v>
      </c>
      <c r="L305" s="171">
        <v>21</v>
      </c>
      <c r="M305" s="171">
        <f>G305*(1+L305/100)</f>
        <v>0</v>
      </c>
      <c r="N305" s="169">
        <v>0</v>
      </c>
      <c r="O305" s="169">
        <f>ROUND(E305*N305,2)</f>
        <v>0</v>
      </c>
      <c r="P305" s="169">
        <v>0</v>
      </c>
      <c r="Q305" s="169">
        <f>ROUND(E305*P305,2)</f>
        <v>0</v>
      </c>
      <c r="R305" s="171"/>
      <c r="S305" s="171" t="s">
        <v>578</v>
      </c>
      <c r="T305" s="172" t="s">
        <v>842</v>
      </c>
      <c r="U305" s="157">
        <v>0</v>
      </c>
      <c r="V305" s="157">
        <f>ROUND(E305*U305,2)</f>
        <v>0</v>
      </c>
      <c r="W305" s="157"/>
      <c r="X305" s="157" t="s">
        <v>213</v>
      </c>
      <c r="Y305" s="157" t="s">
        <v>178</v>
      </c>
      <c r="Z305" s="147"/>
      <c r="AA305" s="147"/>
      <c r="AB305" s="147"/>
      <c r="AC305" s="147"/>
      <c r="AD305" s="147"/>
      <c r="AE305" s="147"/>
      <c r="AF305" s="147"/>
      <c r="AG305" s="147" t="s">
        <v>814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 x14ac:dyDescent="0.2">
      <c r="A306" s="154"/>
      <c r="B306" s="155"/>
      <c r="C306" s="264" t="s">
        <v>843</v>
      </c>
      <c r="D306" s="265"/>
      <c r="E306" s="265"/>
      <c r="F306" s="265"/>
      <c r="G306" s="265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526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66">
        <v>59</v>
      </c>
      <c r="B307" s="167" t="s">
        <v>844</v>
      </c>
      <c r="C307" s="182" t="s">
        <v>845</v>
      </c>
      <c r="D307" s="168" t="s">
        <v>305</v>
      </c>
      <c r="E307" s="169">
        <v>6</v>
      </c>
      <c r="F307" s="170"/>
      <c r="G307" s="171">
        <f>ROUND(E307*F307,2)</f>
        <v>0</v>
      </c>
      <c r="H307" s="170"/>
      <c r="I307" s="171">
        <f>ROUND(E307*H307,2)</f>
        <v>0</v>
      </c>
      <c r="J307" s="170"/>
      <c r="K307" s="171">
        <f>ROUND(E307*J307,2)</f>
        <v>0</v>
      </c>
      <c r="L307" s="171">
        <v>21</v>
      </c>
      <c r="M307" s="171">
        <f>G307*(1+L307/100)</f>
        <v>0</v>
      </c>
      <c r="N307" s="169">
        <v>4.0000000000000002E-4</v>
      </c>
      <c r="O307" s="169">
        <f>ROUND(E307*N307,2)</f>
        <v>0</v>
      </c>
      <c r="P307" s="169">
        <v>0</v>
      </c>
      <c r="Q307" s="169">
        <f>ROUND(E307*P307,2)</f>
        <v>0</v>
      </c>
      <c r="R307" s="171"/>
      <c r="S307" s="171" t="s">
        <v>578</v>
      </c>
      <c r="T307" s="172" t="s">
        <v>579</v>
      </c>
      <c r="U307" s="157">
        <v>0</v>
      </c>
      <c r="V307" s="157">
        <f>ROUND(E307*U307,2)</f>
        <v>0</v>
      </c>
      <c r="W307" s="157"/>
      <c r="X307" s="157" t="s">
        <v>273</v>
      </c>
      <c r="Y307" s="157" t="s">
        <v>178</v>
      </c>
      <c r="Z307" s="147"/>
      <c r="AA307" s="147"/>
      <c r="AB307" s="147"/>
      <c r="AC307" s="147"/>
      <c r="AD307" s="147"/>
      <c r="AE307" s="147"/>
      <c r="AF307" s="147"/>
      <c r="AG307" s="147" t="s">
        <v>598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2" x14ac:dyDescent="0.2">
      <c r="A308" s="154"/>
      <c r="B308" s="155"/>
      <c r="C308" s="264" t="s">
        <v>845</v>
      </c>
      <c r="D308" s="265"/>
      <c r="E308" s="265"/>
      <c r="F308" s="265"/>
      <c r="G308" s="265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526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">
      <c r="A309" s="154"/>
      <c r="B309" s="155"/>
      <c r="C309" s="191" t="s">
        <v>846</v>
      </c>
      <c r="D309" s="186"/>
      <c r="E309" s="187"/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218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91" t="s">
        <v>539</v>
      </c>
      <c r="D310" s="186"/>
      <c r="E310" s="187">
        <v>6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218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66">
        <v>60</v>
      </c>
      <c r="B311" s="167" t="s">
        <v>847</v>
      </c>
      <c r="C311" s="182" t="s">
        <v>848</v>
      </c>
      <c r="D311" s="168" t="s">
        <v>305</v>
      </c>
      <c r="E311" s="169">
        <v>6</v>
      </c>
      <c r="F311" s="170"/>
      <c r="G311" s="171">
        <f>ROUND(E311*F311,2)</f>
        <v>0</v>
      </c>
      <c r="H311" s="170"/>
      <c r="I311" s="171">
        <f>ROUND(E311*H311,2)</f>
        <v>0</v>
      </c>
      <c r="J311" s="170"/>
      <c r="K311" s="171">
        <f>ROUND(E311*J311,2)</f>
        <v>0</v>
      </c>
      <c r="L311" s="171">
        <v>21</v>
      </c>
      <c r="M311" s="171">
        <f>G311*(1+L311/100)</f>
        <v>0</v>
      </c>
      <c r="N311" s="169">
        <v>4.0000000000000002E-4</v>
      </c>
      <c r="O311" s="169">
        <f>ROUND(E311*N311,2)</f>
        <v>0</v>
      </c>
      <c r="P311" s="169">
        <v>0</v>
      </c>
      <c r="Q311" s="169">
        <f>ROUND(E311*P311,2)</f>
        <v>0</v>
      </c>
      <c r="R311" s="171"/>
      <c r="S311" s="171" t="s">
        <v>578</v>
      </c>
      <c r="T311" s="172" t="s">
        <v>842</v>
      </c>
      <c r="U311" s="157">
        <v>0</v>
      </c>
      <c r="V311" s="157">
        <f>ROUND(E311*U311,2)</f>
        <v>0</v>
      </c>
      <c r="W311" s="157"/>
      <c r="X311" s="157" t="s">
        <v>273</v>
      </c>
      <c r="Y311" s="157" t="s">
        <v>178</v>
      </c>
      <c r="Z311" s="147"/>
      <c r="AA311" s="147"/>
      <c r="AB311" s="147"/>
      <c r="AC311" s="147"/>
      <c r="AD311" s="147"/>
      <c r="AE311" s="147"/>
      <c r="AF311" s="147"/>
      <c r="AG311" s="147" t="s">
        <v>598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2" x14ac:dyDescent="0.2">
      <c r="A312" s="154"/>
      <c r="B312" s="155"/>
      <c r="C312" s="264" t="s">
        <v>848</v>
      </c>
      <c r="D312" s="265"/>
      <c r="E312" s="265"/>
      <c r="F312" s="265"/>
      <c r="G312" s="265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526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">
      <c r="A313" s="154"/>
      <c r="B313" s="155"/>
      <c r="C313" s="191" t="s">
        <v>849</v>
      </c>
      <c r="D313" s="186"/>
      <c r="E313" s="187"/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218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91" t="s">
        <v>850</v>
      </c>
      <c r="D314" s="186"/>
      <c r="E314" s="187"/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218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91" t="s">
        <v>539</v>
      </c>
      <c r="D315" s="186"/>
      <c r="E315" s="187">
        <v>6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218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66">
        <v>61</v>
      </c>
      <c r="B316" s="167" t="s">
        <v>851</v>
      </c>
      <c r="C316" s="182" t="s">
        <v>852</v>
      </c>
      <c r="D316" s="168" t="s">
        <v>305</v>
      </c>
      <c r="E316" s="169">
        <v>24</v>
      </c>
      <c r="F316" s="170"/>
      <c r="G316" s="171">
        <f>ROUND(E316*F316,2)</f>
        <v>0</v>
      </c>
      <c r="H316" s="170"/>
      <c r="I316" s="171">
        <f>ROUND(E316*H316,2)</f>
        <v>0</v>
      </c>
      <c r="J316" s="170"/>
      <c r="K316" s="171">
        <f>ROUND(E316*J316,2)</f>
        <v>0</v>
      </c>
      <c r="L316" s="171">
        <v>21</v>
      </c>
      <c r="M316" s="171">
        <f>G316*(1+L316/100)</f>
        <v>0</v>
      </c>
      <c r="N316" s="169">
        <v>4.0000000000000002E-4</v>
      </c>
      <c r="O316" s="169">
        <f>ROUND(E316*N316,2)</f>
        <v>0.01</v>
      </c>
      <c r="P316" s="169">
        <v>0</v>
      </c>
      <c r="Q316" s="169">
        <f>ROUND(E316*P316,2)</f>
        <v>0</v>
      </c>
      <c r="R316" s="171"/>
      <c r="S316" s="171" t="s">
        <v>578</v>
      </c>
      <c r="T316" s="172" t="s">
        <v>579</v>
      </c>
      <c r="U316" s="157">
        <v>0</v>
      </c>
      <c r="V316" s="157">
        <f>ROUND(E316*U316,2)</f>
        <v>0</v>
      </c>
      <c r="W316" s="157"/>
      <c r="X316" s="157" t="s">
        <v>273</v>
      </c>
      <c r="Y316" s="157" t="s">
        <v>178</v>
      </c>
      <c r="Z316" s="147"/>
      <c r="AA316" s="147"/>
      <c r="AB316" s="147"/>
      <c r="AC316" s="147"/>
      <c r="AD316" s="147"/>
      <c r="AE316" s="147"/>
      <c r="AF316" s="147"/>
      <c r="AG316" s="147" t="s">
        <v>598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 x14ac:dyDescent="0.2">
      <c r="A317" s="154"/>
      <c r="B317" s="155"/>
      <c r="C317" s="264" t="s">
        <v>852</v>
      </c>
      <c r="D317" s="265"/>
      <c r="E317" s="265"/>
      <c r="F317" s="265"/>
      <c r="G317" s="265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526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">
      <c r="A318" s="154"/>
      <c r="B318" s="155"/>
      <c r="C318" s="191" t="s">
        <v>853</v>
      </c>
      <c r="D318" s="186"/>
      <c r="E318" s="187"/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218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91" t="s">
        <v>854</v>
      </c>
      <c r="D319" s="186"/>
      <c r="E319" s="187"/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218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91" t="s">
        <v>855</v>
      </c>
      <c r="D320" s="186"/>
      <c r="E320" s="187">
        <v>24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218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66">
        <v>62</v>
      </c>
      <c r="B321" s="167" t="s">
        <v>856</v>
      </c>
      <c r="C321" s="182" t="s">
        <v>857</v>
      </c>
      <c r="D321" s="168" t="s">
        <v>305</v>
      </c>
      <c r="E321" s="169">
        <v>9</v>
      </c>
      <c r="F321" s="170"/>
      <c r="G321" s="171">
        <f>ROUND(E321*F321,2)</f>
        <v>0</v>
      </c>
      <c r="H321" s="170"/>
      <c r="I321" s="171">
        <f>ROUND(E321*H321,2)</f>
        <v>0</v>
      </c>
      <c r="J321" s="170"/>
      <c r="K321" s="171">
        <f>ROUND(E321*J321,2)</f>
        <v>0</v>
      </c>
      <c r="L321" s="171">
        <v>21</v>
      </c>
      <c r="M321" s="171">
        <f>G321*(1+L321/100)</f>
        <v>0</v>
      </c>
      <c r="N321" s="169">
        <v>4.0000000000000002E-4</v>
      </c>
      <c r="O321" s="169">
        <f>ROUND(E321*N321,2)</f>
        <v>0</v>
      </c>
      <c r="P321" s="169">
        <v>0</v>
      </c>
      <c r="Q321" s="169">
        <f>ROUND(E321*P321,2)</f>
        <v>0</v>
      </c>
      <c r="R321" s="171"/>
      <c r="S321" s="171" t="s">
        <v>578</v>
      </c>
      <c r="T321" s="172" t="s">
        <v>579</v>
      </c>
      <c r="U321" s="157">
        <v>0</v>
      </c>
      <c r="V321" s="157">
        <f>ROUND(E321*U321,2)</f>
        <v>0</v>
      </c>
      <c r="W321" s="157"/>
      <c r="X321" s="157" t="s">
        <v>273</v>
      </c>
      <c r="Y321" s="157" t="s">
        <v>178</v>
      </c>
      <c r="Z321" s="147"/>
      <c r="AA321" s="147"/>
      <c r="AB321" s="147"/>
      <c r="AC321" s="147"/>
      <c r="AD321" s="147"/>
      <c r="AE321" s="147"/>
      <c r="AF321" s="147"/>
      <c r="AG321" s="147" t="s">
        <v>598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">
      <c r="A322" s="154"/>
      <c r="B322" s="155"/>
      <c r="C322" s="264" t="s">
        <v>857</v>
      </c>
      <c r="D322" s="265"/>
      <c r="E322" s="265"/>
      <c r="F322" s="265"/>
      <c r="G322" s="265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526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">
      <c r="A323" s="154"/>
      <c r="B323" s="155"/>
      <c r="C323" s="191" t="s">
        <v>850</v>
      </c>
      <c r="D323" s="186"/>
      <c r="E323" s="187"/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218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91" t="s">
        <v>846</v>
      </c>
      <c r="D324" s="186"/>
      <c r="E324" s="187"/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218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91" t="s">
        <v>122</v>
      </c>
      <c r="D325" s="186"/>
      <c r="E325" s="187">
        <v>9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218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66">
        <v>63</v>
      </c>
      <c r="B326" s="167" t="s">
        <v>858</v>
      </c>
      <c r="C326" s="182" t="s">
        <v>859</v>
      </c>
      <c r="D326" s="168" t="s">
        <v>227</v>
      </c>
      <c r="E326" s="169">
        <v>3</v>
      </c>
      <c r="F326" s="170"/>
      <c r="G326" s="171">
        <f>ROUND(E326*F326,2)</f>
        <v>0</v>
      </c>
      <c r="H326" s="170"/>
      <c r="I326" s="171">
        <f>ROUND(E326*H326,2)</f>
        <v>0</v>
      </c>
      <c r="J326" s="170"/>
      <c r="K326" s="171">
        <f>ROUND(E326*J326,2)</f>
        <v>0</v>
      </c>
      <c r="L326" s="171">
        <v>21</v>
      </c>
      <c r="M326" s="171">
        <f>G326*(1+L326/100)</f>
        <v>0</v>
      </c>
      <c r="N326" s="169">
        <v>0</v>
      </c>
      <c r="O326" s="169">
        <f>ROUND(E326*N326,2)</f>
        <v>0</v>
      </c>
      <c r="P326" s="169">
        <v>0</v>
      </c>
      <c r="Q326" s="169">
        <f>ROUND(E326*P326,2)</f>
        <v>0</v>
      </c>
      <c r="R326" s="171"/>
      <c r="S326" s="171" t="s">
        <v>578</v>
      </c>
      <c r="T326" s="172" t="s">
        <v>579</v>
      </c>
      <c r="U326" s="157">
        <v>0</v>
      </c>
      <c r="V326" s="157">
        <f>ROUND(E326*U326,2)</f>
        <v>0</v>
      </c>
      <c r="W326" s="157"/>
      <c r="X326" s="157" t="s">
        <v>213</v>
      </c>
      <c r="Y326" s="157" t="s">
        <v>178</v>
      </c>
      <c r="Z326" s="147"/>
      <c r="AA326" s="147"/>
      <c r="AB326" s="147"/>
      <c r="AC326" s="147"/>
      <c r="AD326" s="147"/>
      <c r="AE326" s="147"/>
      <c r="AF326" s="147"/>
      <c r="AG326" s="147" t="s">
        <v>814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">
      <c r="A327" s="154"/>
      <c r="B327" s="155"/>
      <c r="C327" s="264" t="s">
        <v>860</v>
      </c>
      <c r="D327" s="265"/>
      <c r="E327" s="265"/>
      <c r="F327" s="265"/>
      <c r="G327" s="265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526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90" t="str">
        <f>C327</f>
        <v>Montáž lišt a kanálků elektroinstalačních se spojkami, ohyby a rohy a s nasunutím do krabic protahovacích, šířky do 60 mm</v>
      </c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66">
        <v>64</v>
      </c>
      <c r="B328" s="167" t="s">
        <v>861</v>
      </c>
      <c r="C328" s="182" t="s">
        <v>862</v>
      </c>
      <c r="D328" s="168" t="s">
        <v>227</v>
      </c>
      <c r="E328" s="169">
        <v>3</v>
      </c>
      <c r="F328" s="170"/>
      <c r="G328" s="171">
        <f>ROUND(E328*F328,2)</f>
        <v>0</v>
      </c>
      <c r="H328" s="170"/>
      <c r="I328" s="171">
        <f>ROUND(E328*H328,2)</f>
        <v>0</v>
      </c>
      <c r="J328" s="170"/>
      <c r="K328" s="171">
        <f>ROUND(E328*J328,2)</f>
        <v>0</v>
      </c>
      <c r="L328" s="171">
        <v>21</v>
      </c>
      <c r="M328" s="171">
        <f>G328*(1+L328/100)</f>
        <v>0</v>
      </c>
      <c r="N328" s="169">
        <v>5.9999999999999995E-4</v>
      </c>
      <c r="O328" s="169">
        <f>ROUND(E328*N328,2)</f>
        <v>0</v>
      </c>
      <c r="P328" s="169">
        <v>0</v>
      </c>
      <c r="Q328" s="169">
        <f>ROUND(E328*P328,2)</f>
        <v>0</v>
      </c>
      <c r="R328" s="171"/>
      <c r="S328" s="171" t="s">
        <v>578</v>
      </c>
      <c r="T328" s="172" t="s">
        <v>579</v>
      </c>
      <c r="U328" s="157">
        <v>0</v>
      </c>
      <c r="V328" s="157">
        <f>ROUND(E328*U328,2)</f>
        <v>0</v>
      </c>
      <c r="W328" s="157"/>
      <c r="X328" s="157" t="s">
        <v>273</v>
      </c>
      <c r="Y328" s="157" t="s">
        <v>178</v>
      </c>
      <c r="Z328" s="147"/>
      <c r="AA328" s="147"/>
      <c r="AB328" s="147"/>
      <c r="AC328" s="147"/>
      <c r="AD328" s="147"/>
      <c r="AE328" s="147"/>
      <c r="AF328" s="147"/>
      <c r="AG328" s="147" t="s">
        <v>598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2" x14ac:dyDescent="0.2">
      <c r="A329" s="154"/>
      <c r="B329" s="155"/>
      <c r="C329" s="264" t="s">
        <v>862</v>
      </c>
      <c r="D329" s="265"/>
      <c r="E329" s="265"/>
      <c r="F329" s="265"/>
      <c r="G329" s="265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526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x14ac:dyDescent="0.2">
      <c r="A330" s="159" t="s">
        <v>170</v>
      </c>
      <c r="B330" s="160" t="s">
        <v>104</v>
      </c>
      <c r="C330" s="180" t="s">
        <v>105</v>
      </c>
      <c r="D330" s="161"/>
      <c r="E330" s="162"/>
      <c r="F330" s="163"/>
      <c r="G330" s="163">
        <f>SUMIF(AG331:AG499,"&lt;&gt;NOR",G331:G499)</f>
        <v>0</v>
      </c>
      <c r="H330" s="163"/>
      <c r="I330" s="163">
        <f>SUM(I331:I499)</f>
        <v>0</v>
      </c>
      <c r="J330" s="163"/>
      <c r="K330" s="163">
        <f>SUM(K331:K499)</f>
        <v>0</v>
      </c>
      <c r="L330" s="163"/>
      <c r="M330" s="163">
        <f>SUM(M331:M499)</f>
        <v>0</v>
      </c>
      <c r="N330" s="162"/>
      <c r="O330" s="162">
        <f>SUM(O331:O499)</f>
        <v>2.48</v>
      </c>
      <c r="P330" s="162"/>
      <c r="Q330" s="162">
        <f>SUM(Q331:Q499)</f>
        <v>0</v>
      </c>
      <c r="R330" s="163"/>
      <c r="S330" s="163"/>
      <c r="T330" s="164"/>
      <c r="U330" s="158"/>
      <c r="V330" s="158">
        <f>SUM(V331:V499)</f>
        <v>0</v>
      </c>
      <c r="W330" s="158"/>
      <c r="X330" s="158"/>
      <c r="Y330" s="158"/>
      <c r="AG330" t="s">
        <v>171</v>
      </c>
    </row>
    <row r="331" spans="1:60" outlineLevel="1" x14ac:dyDescent="0.2">
      <c r="A331" s="166">
        <v>65</v>
      </c>
      <c r="B331" s="167" t="s">
        <v>863</v>
      </c>
      <c r="C331" s="182" t="s">
        <v>864</v>
      </c>
      <c r="D331" s="168" t="s">
        <v>841</v>
      </c>
      <c r="E331" s="169">
        <v>78</v>
      </c>
      <c r="F331" s="170"/>
      <c r="G331" s="171">
        <f>ROUND(E331*F331,2)</f>
        <v>0</v>
      </c>
      <c r="H331" s="170"/>
      <c r="I331" s="171">
        <f>ROUND(E331*H331,2)</f>
        <v>0</v>
      </c>
      <c r="J331" s="170"/>
      <c r="K331" s="171">
        <f>ROUND(E331*J331,2)</f>
        <v>0</v>
      </c>
      <c r="L331" s="171">
        <v>21</v>
      </c>
      <c r="M331" s="171">
        <f>G331*(1+L331/100)</f>
        <v>0</v>
      </c>
      <c r="N331" s="169">
        <v>0</v>
      </c>
      <c r="O331" s="169">
        <f>ROUND(E331*N331,2)</f>
        <v>0</v>
      </c>
      <c r="P331" s="169">
        <v>0</v>
      </c>
      <c r="Q331" s="169">
        <f>ROUND(E331*P331,2)</f>
        <v>0</v>
      </c>
      <c r="R331" s="171"/>
      <c r="S331" s="171" t="s">
        <v>578</v>
      </c>
      <c r="T331" s="172" t="s">
        <v>579</v>
      </c>
      <c r="U331" s="157">
        <v>0</v>
      </c>
      <c r="V331" s="157">
        <f>ROUND(E331*U331,2)</f>
        <v>0</v>
      </c>
      <c r="W331" s="157"/>
      <c r="X331" s="157" t="s">
        <v>213</v>
      </c>
      <c r="Y331" s="157" t="s">
        <v>178</v>
      </c>
      <c r="Z331" s="147"/>
      <c r="AA331" s="147"/>
      <c r="AB331" s="147"/>
      <c r="AC331" s="147"/>
      <c r="AD331" s="147"/>
      <c r="AE331" s="147"/>
      <c r="AF331" s="147"/>
      <c r="AG331" s="147" t="s">
        <v>580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">
      <c r="A332" s="154"/>
      <c r="B332" s="155"/>
      <c r="C332" s="264" t="s">
        <v>865</v>
      </c>
      <c r="D332" s="265"/>
      <c r="E332" s="265"/>
      <c r="F332" s="265"/>
      <c r="G332" s="265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526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90" t="str">
        <f>C332</f>
        <v>Ukončení vodičů izolovaných s označením a zapojením v rozváděči nebo na přístroji průřezu žíly do 2,5 mm2</v>
      </c>
      <c r="BB332" s="147"/>
      <c r="BC332" s="147"/>
      <c r="BD332" s="147"/>
      <c r="BE332" s="147"/>
      <c r="BF332" s="147"/>
      <c r="BG332" s="147"/>
      <c r="BH332" s="147"/>
    </row>
    <row r="333" spans="1:60" outlineLevel="2" x14ac:dyDescent="0.2">
      <c r="A333" s="154"/>
      <c r="B333" s="155"/>
      <c r="C333" s="191" t="s">
        <v>866</v>
      </c>
      <c r="D333" s="186"/>
      <c r="E333" s="187"/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218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91" t="s">
        <v>867</v>
      </c>
      <c r="D334" s="186"/>
      <c r="E334" s="187"/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218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91" t="s">
        <v>868</v>
      </c>
      <c r="D335" s="186"/>
      <c r="E335" s="187">
        <v>78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218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66">
        <v>66</v>
      </c>
      <c r="B336" s="167" t="s">
        <v>869</v>
      </c>
      <c r="C336" s="182" t="s">
        <v>870</v>
      </c>
      <c r="D336" s="168" t="s">
        <v>305</v>
      </c>
      <c r="E336" s="169">
        <v>16</v>
      </c>
      <c r="F336" s="170"/>
      <c r="G336" s="171">
        <f>ROUND(E336*F336,2)</f>
        <v>0</v>
      </c>
      <c r="H336" s="170"/>
      <c r="I336" s="171">
        <f>ROUND(E336*H336,2)</f>
        <v>0</v>
      </c>
      <c r="J336" s="170"/>
      <c r="K336" s="171">
        <f>ROUND(E336*J336,2)</f>
        <v>0</v>
      </c>
      <c r="L336" s="171">
        <v>21</v>
      </c>
      <c r="M336" s="171">
        <f>G336*(1+L336/100)</f>
        <v>0</v>
      </c>
      <c r="N336" s="169">
        <v>0</v>
      </c>
      <c r="O336" s="169">
        <f>ROUND(E336*N336,2)</f>
        <v>0</v>
      </c>
      <c r="P336" s="169">
        <v>0</v>
      </c>
      <c r="Q336" s="169">
        <f>ROUND(E336*P336,2)</f>
        <v>0</v>
      </c>
      <c r="R336" s="171"/>
      <c r="S336" s="171" t="s">
        <v>578</v>
      </c>
      <c r="T336" s="172" t="s">
        <v>579</v>
      </c>
      <c r="U336" s="157">
        <v>0</v>
      </c>
      <c r="V336" s="157">
        <f>ROUND(E336*U336,2)</f>
        <v>0</v>
      </c>
      <c r="W336" s="157"/>
      <c r="X336" s="157" t="s">
        <v>213</v>
      </c>
      <c r="Y336" s="157" t="s">
        <v>178</v>
      </c>
      <c r="Z336" s="147"/>
      <c r="AA336" s="147"/>
      <c r="AB336" s="147"/>
      <c r="AC336" s="147"/>
      <c r="AD336" s="147"/>
      <c r="AE336" s="147"/>
      <c r="AF336" s="147"/>
      <c r="AG336" s="147" t="s">
        <v>580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2" x14ac:dyDescent="0.2">
      <c r="A337" s="154"/>
      <c r="B337" s="155"/>
      <c r="C337" s="264" t="s">
        <v>871</v>
      </c>
      <c r="D337" s="265"/>
      <c r="E337" s="265"/>
      <c r="F337" s="265"/>
      <c r="G337" s="265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526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90" t="str">
        <f>C337</f>
        <v>Ukončení vodičů izolovaných s označením a zapojením v rozváděči nebo na přístroji průřezu žíly do 4 mm2</v>
      </c>
      <c r="BB337" s="147"/>
      <c r="BC337" s="147"/>
      <c r="BD337" s="147"/>
      <c r="BE337" s="147"/>
      <c r="BF337" s="147"/>
      <c r="BG337" s="147"/>
      <c r="BH337" s="147"/>
    </row>
    <row r="338" spans="1:60" outlineLevel="2" x14ac:dyDescent="0.2">
      <c r="A338" s="154"/>
      <c r="B338" s="155"/>
      <c r="C338" s="191" t="s">
        <v>872</v>
      </c>
      <c r="D338" s="186"/>
      <c r="E338" s="187"/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218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91" t="s">
        <v>873</v>
      </c>
      <c r="D339" s="186"/>
      <c r="E339" s="187">
        <v>16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218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66">
        <v>67</v>
      </c>
      <c r="B340" s="167" t="s">
        <v>874</v>
      </c>
      <c r="C340" s="182" t="s">
        <v>875</v>
      </c>
      <c r="D340" s="168" t="s">
        <v>305</v>
      </c>
      <c r="E340" s="169">
        <v>24</v>
      </c>
      <c r="F340" s="170"/>
      <c r="G340" s="171">
        <f>ROUND(E340*F340,2)</f>
        <v>0</v>
      </c>
      <c r="H340" s="170"/>
      <c r="I340" s="171">
        <f>ROUND(E340*H340,2)</f>
        <v>0</v>
      </c>
      <c r="J340" s="170"/>
      <c r="K340" s="171">
        <f>ROUND(E340*J340,2)</f>
        <v>0</v>
      </c>
      <c r="L340" s="171">
        <v>21</v>
      </c>
      <c r="M340" s="171">
        <f>G340*(1+L340/100)</f>
        <v>0</v>
      </c>
      <c r="N340" s="169">
        <v>0</v>
      </c>
      <c r="O340" s="169">
        <f>ROUND(E340*N340,2)</f>
        <v>0</v>
      </c>
      <c r="P340" s="169">
        <v>0</v>
      </c>
      <c r="Q340" s="169">
        <f>ROUND(E340*P340,2)</f>
        <v>0</v>
      </c>
      <c r="R340" s="171"/>
      <c r="S340" s="171" t="s">
        <v>578</v>
      </c>
      <c r="T340" s="172" t="s">
        <v>579</v>
      </c>
      <c r="U340" s="157">
        <v>0</v>
      </c>
      <c r="V340" s="157">
        <f>ROUND(E340*U340,2)</f>
        <v>0</v>
      </c>
      <c r="W340" s="157"/>
      <c r="X340" s="157" t="s">
        <v>213</v>
      </c>
      <c r="Y340" s="157" t="s">
        <v>178</v>
      </c>
      <c r="Z340" s="147"/>
      <c r="AA340" s="147"/>
      <c r="AB340" s="147"/>
      <c r="AC340" s="147"/>
      <c r="AD340" s="147"/>
      <c r="AE340" s="147"/>
      <c r="AF340" s="147"/>
      <c r="AG340" s="147" t="s">
        <v>580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 x14ac:dyDescent="0.2">
      <c r="A341" s="154"/>
      <c r="B341" s="155"/>
      <c r="C341" s="264" t="s">
        <v>876</v>
      </c>
      <c r="D341" s="265"/>
      <c r="E341" s="265"/>
      <c r="F341" s="265"/>
      <c r="G341" s="265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526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90" t="str">
        <f>C341</f>
        <v>Ukončení vodičů izolovaných s označením a zapojením v rozváděči nebo na přístroji průřezu žíly do 10 mm2</v>
      </c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">
      <c r="A342" s="154"/>
      <c r="B342" s="155"/>
      <c r="C342" s="191" t="s">
        <v>877</v>
      </c>
      <c r="D342" s="186"/>
      <c r="E342" s="187"/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218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">
      <c r="A343" s="154"/>
      <c r="B343" s="155"/>
      <c r="C343" s="191" t="s">
        <v>855</v>
      </c>
      <c r="D343" s="186"/>
      <c r="E343" s="187">
        <v>24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218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66">
        <v>68</v>
      </c>
      <c r="B344" s="167" t="s">
        <v>878</v>
      </c>
      <c r="C344" s="182" t="s">
        <v>879</v>
      </c>
      <c r="D344" s="168" t="s">
        <v>305</v>
      </c>
      <c r="E344" s="169">
        <v>112</v>
      </c>
      <c r="F344" s="170"/>
      <c r="G344" s="171">
        <f>ROUND(E344*F344,2)</f>
        <v>0</v>
      </c>
      <c r="H344" s="170"/>
      <c r="I344" s="171">
        <f>ROUND(E344*H344,2)</f>
        <v>0</v>
      </c>
      <c r="J344" s="170"/>
      <c r="K344" s="171">
        <f>ROUND(E344*J344,2)</f>
        <v>0</v>
      </c>
      <c r="L344" s="171">
        <v>21</v>
      </c>
      <c r="M344" s="171">
        <f>G344*(1+L344/100)</f>
        <v>0</v>
      </c>
      <c r="N344" s="169">
        <v>0</v>
      </c>
      <c r="O344" s="169">
        <f>ROUND(E344*N344,2)</f>
        <v>0</v>
      </c>
      <c r="P344" s="169">
        <v>0</v>
      </c>
      <c r="Q344" s="169">
        <f>ROUND(E344*P344,2)</f>
        <v>0</v>
      </c>
      <c r="R344" s="171"/>
      <c r="S344" s="171" t="s">
        <v>578</v>
      </c>
      <c r="T344" s="172" t="s">
        <v>579</v>
      </c>
      <c r="U344" s="157">
        <v>0</v>
      </c>
      <c r="V344" s="157">
        <f>ROUND(E344*U344,2)</f>
        <v>0</v>
      </c>
      <c r="W344" s="157"/>
      <c r="X344" s="157" t="s">
        <v>213</v>
      </c>
      <c r="Y344" s="157" t="s">
        <v>178</v>
      </c>
      <c r="Z344" s="147"/>
      <c r="AA344" s="147"/>
      <c r="AB344" s="147"/>
      <c r="AC344" s="147"/>
      <c r="AD344" s="147"/>
      <c r="AE344" s="147"/>
      <c r="AF344" s="147"/>
      <c r="AG344" s="147" t="s">
        <v>580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2" x14ac:dyDescent="0.2">
      <c r="A345" s="154"/>
      <c r="B345" s="155"/>
      <c r="C345" s="264" t="s">
        <v>880</v>
      </c>
      <c r="D345" s="265"/>
      <c r="E345" s="265"/>
      <c r="F345" s="265"/>
      <c r="G345" s="265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526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90" t="str">
        <f>C345</f>
        <v>Ukončení vodičů izolovaných s označením a zapojením v rozváděči nebo na přístroji průřezu žíly do 16 mm2</v>
      </c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155"/>
      <c r="C346" s="191" t="s">
        <v>881</v>
      </c>
      <c r="D346" s="186"/>
      <c r="E346" s="187"/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218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4"/>
      <c r="B347" s="155"/>
      <c r="C347" s="191" t="s">
        <v>882</v>
      </c>
      <c r="D347" s="186"/>
      <c r="E347" s="187">
        <v>112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218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66">
        <v>69</v>
      </c>
      <c r="B348" s="167" t="s">
        <v>883</v>
      </c>
      <c r="C348" s="182" t="s">
        <v>884</v>
      </c>
      <c r="D348" s="168" t="s">
        <v>305</v>
      </c>
      <c r="E348" s="169">
        <v>16</v>
      </c>
      <c r="F348" s="170"/>
      <c r="G348" s="171">
        <f>ROUND(E348*F348,2)</f>
        <v>0</v>
      </c>
      <c r="H348" s="170"/>
      <c r="I348" s="171">
        <f>ROUND(E348*H348,2)</f>
        <v>0</v>
      </c>
      <c r="J348" s="170"/>
      <c r="K348" s="171">
        <f>ROUND(E348*J348,2)</f>
        <v>0</v>
      </c>
      <c r="L348" s="171">
        <v>21</v>
      </c>
      <c r="M348" s="171">
        <f>G348*(1+L348/100)</f>
        <v>0</v>
      </c>
      <c r="N348" s="169">
        <v>0</v>
      </c>
      <c r="O348" s="169">
        <f>ROUND(E348*N348,2)</f>
        <v>0</v>
      </c>
      <c r="P348" s="169">
        <v>0</v>
      </c>
      <c r="Q348" s="169">
        <f>ROUND(E348*P348,2)</f>
        <v>0</v>
      </c>
      <c r="R348" s="171"/>
      <c r="S348" s="171" t="s">
        <v>578</v>
      </c>
      <c r="T348" s="172" t="s">
        <v>842</v>
      </c>
      <c r="U348" s="157">
        <v>0</v>
      </c>
      <c r="V348" s="157">
        <f>ROUND(E348*U348,2)</f>
        <v>0</v>
      </c>
      <c r="W348" s="157"/>
      <c r="X348" s="157" t="s">
        <v>213</v>
      </c>
      <c r="Y348" s="157" t="s">
        <v>178</v>
      </c>
      <c r="Z348" s="147"/>
      <c r="AA348" s="147"/>
      <c r="AB348" s="147"/>
      <c r="AC348" s="147"/>
      <c r="AD348" s="147"/>
      <c r="AE348" s="147"/>
      <c r="AF348" s="147"/>
      <c r="AG348" s="147" t="s">
        <v>580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">
      <c r="A349" s="154"/>
      <c r="B349" s="155"/>
      <c r="C349" s="264" t="s">
        <v>885</v>
      </c>
      <c r="D349" s="265"/>
      <c r="E349" s="265"/>
      <c r="F349" s="265"/>
      <c r="G349" s="265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526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90" t="str">
        <f>C349</f>
        <v>Ukončení vodičů izolovaných s označením a zapojením v rozváděči nebo na přístroji průřezu žíly do 25 mm2</v>
      </c>
      <c r="BB349" s="147"/>
      <c r="BC349" s="147"/>
      <c r="BD349" s="147"/>
      <c r="BE349" s="147"/>
      <c r="BF349" s="147"/>
      <c r="BG349" s="147"/>
      <c r="BH349" s="147"/>
    </row>
    <row r="350" spans="1:60" outlineLevel="2" x14ac:dyDescent="0.2">
      <c r="A350" s="154"/>
      <c r="B350" s="155"/>
      <c r="C350" s="191" t="s">
        <v>872</v>
      </c>
      <c r="D350" s="186"/>
      <c r="E350" s="187"/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218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4"/>
      <c r="B351" s="155"/>
      <c r="C351" s="191" t="s">
        <v>873</v>
      </c>
      <c r="D351" s="186"/>
      <c r="E351" s="187">
        <v>16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218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66">
        <v>70</v>
      </c>
      <c r="B352" s="167" t="s">
        <v>886</v>
      </c>
      <c r="C352" s="182" t="s">
        <v>887</v>
      </c>
      <c r="D352" s="168" t="s">
        <v>305</v>
      </c>
      <c r="E352" s="169">
        <v>11</v>
      </c>
      <c r="F352" s="170"/>
      <c r="G352" s="171">
        <f>ROUND(E352*F352,2)</f>
        <v>0</v>
      </c>
      <c r="H352" s="170"/>
      <c r="I352" s="171">
        <f>ROUND(E352*H352,2)</f>
        <v>0</v>
      </c>
      <c r="J352" s="170"/>
      <c r="K352" s="171">
        <f>ROUND(E352*J352,2)</f>
        <v>0</v>
      </c>
      <c r="L352" s="171">
        <v>21</v>
      </c>
      <c r="M352" s="171">
        <f>G352*(1+L352/100)</f>
        <v>0</v>
      </c>
      <c r="N352" s="169">
        <v>0</v>
      </c>
      <c r="O352" s="169">
        <f>ROUND(E352*N352,2)</f>
        <v>0</v>
      </c>
      <c r="P352" s="169">
        <v>0</v>
      </c>
      <c r="Q352" s="169">
        <f>ROUND(E352*P352,2)</f>
        <v>0</v>
      </c>
      <c r="R352" s="171"/>
      <c r="S352" s="171" t="s">
        <v>578</v>
      </c>
      <c r="T352" s="172" t="s">
        <v>579</v>
      </c>
      <c r="U352" s="157">
        <v>0</v>
      </c>
      <c r="V352" s="157">
        <f>ROUND(E352*U352,2)</f>
        <v>0</v>
      </c>
      <c r="W352" s="157"/>
      <c r="X352" s="157" t="s">
        <v>213</v>
      </c>
      <c r="Y352" s="157" t="s">
        <v>178</v>
      </c>
      <c r="Z352" s="147"/>
      <c r="AA352" s="147"/>
      <c r="AB352" s="147"/>
      <c r="AC352" s="147"/>
      <c r="AD352" s="147"/>
      <c r="AE352" s="147"/>
      <c r="AF352" s="147"/>
      <c r="AG352" s="147" t="s">
        <v>580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2" x14ac:dyDescent="0.2">
      <c r="A353" s="154"/>
      <c r="B353" s="155"/>
      <c r="C353" s="264" t="s">
        <v>887</v>
      </c>
      <c r="D353" s="265"/>
      <c r="E353" s="265"/>
      <c r="F353" s="265"/>
      <c r="G353" s="265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526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2" x14ac:dyDescent="0.2">
      <c r="A354" s="154"/>
      <c r="B354" s="155"/>
      <c r="C354" s="191" t="s">
        <v>888</v>
      </c>
      <c r="D354" s="186"/>
      <c r="E354" s="187"/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218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91" t="s">
        <v>889</v>
      </c>
      <c r="D355" s="186"/>
      <c r="E355" s="187"/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218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91" t="s">
        <v>890</v>
      </c>
      <c r="D356" s="186"/>
      <c r="E356" s="187"/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218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91" t="s">
        <v>891</v>
      </c>
      <c r="D357" s="186"/>
      <c r="E357" s="187">
        <v>11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218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ht="22.5" outlineLevel="1" x14ac:dyDescent="0.2">
      <c r="A358" s="166">
        <v>71</v>
      </c>
      <c r="B358" s="167" t="s">
        <v>892</v>
      </c>
      <c r="C358" s="182" t="s">
        <v>893</v>
      </c>
      <c r="D358" s="168" t="s">
        <v>305</v>
      </c>
      <c r="E358" s="169">
        <v>8</v>
      </c>
      <c r="F358" s="170"/>
      <c r="G358" s="171">
        <f>ROUND(E358*F358,2)</f>
        <v>0</v>
      </c>
      <c r="H358" s="170"/>
      <c r="I358" s="171">
        <f>ROUND(E358*H358,2)</f>
        <v>0</v>
      </c>
      <c r="J358" s="170"/>
      <c r="K358" s="171">
        <f>ROUND(E358*J358,2)</f>
        <v>0</v>
      </c>
      <c r="L358" s="171">
        <v>21</v>
      </c>
      <c r="M358" s="171">
        <f>G358*(1+L358/100)</f>
        <v>0</v>
      </c>
      <c r="N358" s="169">
        <v>0</v>
      </c>
      <c r="O358" s="169">
        <f>ROUND(E358*N358,2)</f>
        <v>0</v>
      </c>
      <c r="P358" s="169">
        <v>0</v>
      </c>
      <c r="Q358" s="169">
        <f>ROUND(E358*P358,2)</f>
        <v>0</v>
      </c>
      <c r="R358" s="171"/>
      <c r="S358" s="171" t="s">
        <v>189</v>
      </c>
      <c r="T358" s="172" t="s">
        <v>176</v>
      </c>
      <c r="U358" s="157">
        <v>0</v>
      </c>
      <c r="V358" s="157">
        <f>ROUND(E358*U358,2)</f>
        <v>0</v>
      </c>
      <c r="W358" s="157"/>
      <c r="X358" s="157" t="s">
        <v>273</v>
      </c>
      <c r="Y358" s="157" t="s">
        <v>178</v>
      </c>
      <c r="Z358" s="147"/>
      <c r="AA358" s="147"/>
      <c r="AB358" s="147"/>
      <c r="AC358" s="147"/>
      <c r="AD358" s="147"/>
      <c r="AE358" s="147"/>
      <c r="AF358" s="147"/>
      <c r="AG358" s="147" t="s">
        <v>598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264" t="s">
        <v>894</v>
      </c>
      <c r="D359" s="265"/>
      <c r="E359" s="265"/>
      <c r="F359" s="265"/>
      <c r="G359" s="265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526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90" t="str">
        <f>C359</f>
        <v>svítidlo venkovní LED, uchycení na dřík stožáru VO, 2700 K, 45 W, min. 5000 lm (dle specifikace PD - STV)</v>
      </c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262" t="s">
        <v>603</v>
      </c>
      <c r="D360" s="263"/>
      <c r="E360" s="263"/>
      <c r="F360" s="263"/>
      <c r="G360" s="263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526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262" t="s">
        <v>895</v>
      </c>
      <c r="D361" s="263"/>
      <c r="E361" s="263"/>
      <c r="F361" s="263"/>
      <c r="G361" s="263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526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">
      <c r="A362" s="154"/>
      <c r="B362" s="155"/>
      <c r="C362" s="191" t="s">
        <v>896</v>
      </c>
      <c r="D362" s="186"/>
      <c r="E362" s="187"/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218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191" t="s">
        <v>120</v>
      </c>
      <c r="D363" s="186"/>
      <c r="E363" s="187">
        <v>8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218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66">
        <v>72</v>
      </c>
      <c r="B364" s="167" t="s">
        <v>897</v>
      </c>
      <c r="C364" s="182" t="s">
        <v>898</v>
      </c>
      <c r="D364" s="168" t="s">
        <v>305</v>
      </c>
      <c r="E364" s="169">
        <v>8</v>
      </c>
      <c r="F364" s="170"/>
      <c r="G364" s="171">
        <f>ROUND(E364*F364,2)</f>
        <v>0</v>
      </c>
      <c r="H364" s="170"/>
      <c r="I364" s="171">
        <f>ROUND(E364*H364,2)</f>
        <v>0</v>
      </c>
      <c r="J364" s="170"/>
      <c r="K364" s="171">
        <f>ROUND(E364*J364,2)</f>
        <v>0</v>
      </c>
      <c r="L364" s="171">
        <v>21</v>
      </c>
      <c r="M364" s="171">
        <f>G364*(1+L364/100)</f>
        <v>0</v>
      </c>
      <c r="N364" s="169">
        <v>0</v>
      </c>
      <c r="O364" s="169">
        <f>ROUND(E364*N364,2)</f>
        <v>0</v>
      </c>
      <c r="P364" s="169">
        <v>0</v>
      </c>
      <c r="Q364" s="169">
        <f>ROUND(E364*P364,2)</f>
        <v>0</v>
      </c>
      <c r="R364" s="171"/>
      <c r="S364" s="171" t="s">
        <v>189</v>
      </c>
      <c r="T364" s="172" t="s">
        <v>176</v>
      </c>
      <c r="U364" s="157">
        <v>0</v>
      </c>
      <c r="V364" s="157">
        <f>ROUND(E364*U364,2)</f>
        <v>0</v>
      </c>
      <c r="W364" s="157"/>
      <c r="X364" s="157" t="s">
        <v>213</v>
      </c>
      <c r="Y364" s="157" t="s">
        <v>178</v>
      </c>
      <c r="Z364" s="147"/>
      <c r="AA364" s="147"/>
      <c r="AB364" s="147"/>
      <c r="AC364" s="147"/>
      <c r="AD364" s="147"/>
      <c r="AE364" s="147"/>
      <c r="AF364" s="147"/>
      <c r="AG364" s="147" t="s">
        <v>580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2" x14ac:dyDescent="0.2">
      <c r="A365" s="154"/>
      <c r="B365" s="155"/>
      <c r="C365" s="264" t="s">
        <v>898</v>
      </c>
      <c r="D365" s="265"/>
      <c r="E365" s="265"/>
      <c r="F365" s="265"/>
      <c r="G365" s="265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526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ht="22.5" outlineLevel="2" x14ac:dyDescent="0.2">
      <c r="A366" s="154"/>
      <c r="B366" s="155"/>
      <c r="C366" s="191" t="s">
        <v>899</v>
      </c>
      <c r="D366" s="186"/>
      <c r="E366" s="187"/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218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">
      <c r="A367" s="154"/>
      <c r="B367" s="155"/>
      <c r="C367" s="191" t="s">
        <v>120</v>
      </c>
      <c r="D367" s="186"/>
      <c r="E367" s="187">
        <v>8</v>
      </c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218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66">
        <v>73</v>
      </c>
      <c r="B368" s="167" t="s">
        <v>900</v>
      </c>
      <c r="C368" s="182" t="s">
        <v>901</v>
      </c>
      <c r="D368" s="168" t="s">
        <v>305</v>
      </c>
      <c r="E368" s="169">
        <v>10</v>
      </c>
      <c r="F368" s="170"/>
      <c r="G368" s="171">
        <f>ROUND(E368*F368,2)</f>
        <v>0</v>
      </c>
      <c r="H368" s="170"/>
      <c r="I368" s="171">
        <f>ROUND(E368*H368,2)</f>
        <v>0</v>
      </c>
      <c r="J368" s="170"/>
      <c r="K368" s="171">
        <f>ROUND(E368*J368,2)</f>
        <v>0</v>
      </c>
      <c r="L368" s="171">
        <v>21</v>
      </c>
      <c r="M368" s="171">
        <f>G368*(1+L368/100)</f>
        <v>0</v>
      </c>
      <c r="N368" s="169">
        <v>0</v>
      </c>
      <c r="O368" s="169">
        <f>ROUND(E368*N368,2)</f>
        <v>0</v>
      </c>
      <c r="P368" s="169">
        <v>0</v>
      </c>
      <c r="Q368" s="169">
        <f>ROUND(E368*P368,2)</f>
        <v>0</v>
      </c>
      <c r="R368" s="171"/>
      <c r="S368" s="171" t="s">
        <v>578</v>
      </c>
      <c r="T368" s="172" t="s">
        <v>579</v>
      </c>
      <c r="U368" s="157">
        <v>0</v>
      </c>
      <c r="V368" s="157">
        <f>ROUND(E368*U368,2)</f>
        <v>0</v>
      </c>
      <c r="W368" s="157"/>
      <c r="X368" s="157" t="s">
        <v>213</v>
      </c>
      <c r="Y368" s="157" t="s">
        <v>178</v>
      </c>
      <c r="Z368" s="147"/>
      <c r="AA368" s="147"/>
      <c r="AB368" s="147"/>
      <c r="AC368" s="147"/>
      <c r="AD368" s="147"/>
      <c r="AE368" s="147"/>
      <c r="AF368" s="147"/>
      <c r="AG368" s="147" t="s">
        <v>580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2" x14ac:dyDescent="0.2">
      <c r="A369" s="154"/>
      <c r="B369" s="155"/>
      <c r="C369" s="264" t="s">
        <v>902</v>
      </c>
      <c r="D369" s="265"/>
      <c r="E369" s="265"/>
      <c r="F369" s="265"/>
      <c r="G369" s="265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7"/>
      <c r="AA369" s="147"/>
      <c r="AB369" s="147"/>
      <c r="AC369" s="147"/>
      <c r="AD369" s="147"/>
      <c r="AE369" s="147"/>
      <c r="AF369" s="147"/>
      <c r="AG369" s="147" t="s">
        <v>526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ht="22.5" outlineLevel="1" x14ac:dyDescent="0.2">
      <c r="A370" s="166">
        <v>74</v>
      </c>
      <c r="B370" s="167" t="s">
        <v>903</v>
      </c>
      <c r="C370" s="182" t="s">
        <v>904</v>
      </c>
      <c r="D370" s="168" t="s">
        <v>305</v>
      </c>
      <c r="E370" s="169">
        <v>10</v>
      </c>
      <c r="F370" s="170"/>
      <c r="G370" s="171">
        <f>ROUND(E370*F370,2)</f>
        <v>0</v>
      </c>
      <c r="H370" s="170"/>
      <c r="I370" s="171">
        <f>ROUND(E370*H370,2)</f>
        <v>0</v>
      </c>
      <c r="J370" s="170"/>
      <c r="K370" s="171">
        <f>ROUND(E370*J370,2)</f>
        <v>0</v>
      </c>
      <c r="L370" s="171">
        <v>21</v>
      </c>
      <c r="M370" s="171">
        <f>G370*(1+L370/100)</f>
        <v>0</v>
      </c>
      <c r="N370" s="169">
        <v>0.115</v>
      </c>
      <c r="O370" s="169">
        <f>ROUND(E370*N370,2)</f>
        <v>1.1499999999999999</v>
      </c>
      <c r="P370" s="169">
        <v>0</v>
      </c>
      <c r="Q370" s="169">
        <f>ROUND(E370*P370,2)</f>
        <v>0</v>
      </c>
      <c r="R370" s="171"/>
      <c r="S370" s="171" t="s">
        <v>578</v>
      </c>
      <c r="T370" s="172" t="s">
        <v>579</v>
      </c>
      <c r="U370" s="157">
        <v>0</v>
      </c>
      <c r="V370" s="157">
        <f>ROUND(E370*U370,2)</f>
        <v>0</v>
      </c>
      <c r="W370" s="157"/>
      <c r="X370" s="157" t="s">
        <v>273</v>
      </c>
      <c r="Y370" s="157" t="s">
        <v>178</v>
      </c>
      <c r="Z370" s="147"/>
      <c r="AA370" s="147"/>
      <c r="AB370" s="147"/>
      <c r="AC370" s="147"/>
      <c r="AD370" s="147"/>
      <c r="AE370" s="147"/>
      <c r="AF370" s="147"/>
      <c r="AG370" s="147" t="s">
        <v>598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ht="22.5" outlineLevel="2" x14ac:dyDescent="0.2">
      <c r="A371" s="154"/>
      <c r="B371" s="155"/>
      <c r="C371" s="264" t="s">
        <v>905</v>
      </c>
      <c r="D371" s="265"/>
      <c r="E371" s="265"/>
      <c r="F371" s="265"/>
      <c r="G371" s="265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526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90" t="str">
        <f>C371</f>
        <v>stožár osvětlovací silniční bezpaticový jm. výšky 7,0 m, žárově zinkovaný zevnitř i vně s termoplastovou ochranou spodní částí po spodní okraj dvířek elektro-výzbroje</v>
      </c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">
      <c r="A372" s="154"/>
      <c r="B372" s="155"/>
      <c r="C372" s="191" t="s">
        <v>751</v>
      </c>
      <c r="D372" s="186"/>
      <c r="E372" s="187"/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218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91" t="s">
        <v>906</v>
      </c>
      <c r="D373" s="186"/>
      <c r="E373" s="187">
        <v>10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218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66">
        <v>75</v>
      </c>
      <c r="B374" s="167" t="s">
        <v>907</v>
      </c>
      <c r="C374" s="182" t="s">
        <v>908</v>
      </c>
      <c r="D374" s="168" t="s">
        <v>305</v>
      </c>
      <c r="E374" s="169">
        <v>8</v>
      </c>
      <c r="F374" s="170"/>
      <c r="G374" s="171">
        <f>ROUND(E374*F374,2)</f>
        <v>0</v>
      </c>
      <c r="H374" s="170"/>
      <c r="I374" s="171">
        <f>ROUND(E374*H374,2)</f>
        <v>0</v>
      </c>
      <c r="J374" s="170"/>
      <c r="K374" s="171">
        <f>ROUND(E374*J374,2)</f>
        <v>0</v>
      </c>
      <c r="L374" s="171">
        <v>21</v>
      </c>
      <c r="M374" s="171">
        <f>G374*(1+L374/100)</f>
        <v>0</v>
      </c>
      <c r="N374" s="169">
        <v>0</v>
      </c>
      <c r="O374" s="169">
        <f>ROUND(E374*N374,2)</f>
        <v>0</v>
      </c>
      <c r="P374" s="169">
        <v>0</v>
      </c>
      <c r="Q374" s="169">
        <f>ROUND(E374*P374,2)</f>
        <v>0</v>
      </c>
      <c r="R374" s="171"/>
      <c r="S374" s="171" t="s">
        <v>189</v>
      </c>
      <c r="T374" s="172" t="s">
        <v>176</v>
      </c>
      <c r="U374" s="157">
        <v>0</v>
      </c>
      <c r="V374" s="157">
        <f>ROUND(E374*U374,2)</f>
        <v>0</v>
      </c>
      <c r="W374" s="157"/>
      <c r="X374" s="157" t="s">
        <v>213</v>
      </c>
      <c r="Y374" s="157" t="s">
        <v>178</v>
      </c>
      <c r="Z374" s="147"/>
      <c r="AA374" s="147"/>
      <c r="AB374" s="147"/>
      <c r="AC374" s="147"/>
      <c r="AD374" s="147"/>
      <c r="AE374" s="147"/>
      <c r="AF374" s="147"/>
      <c r="AG374" s="147" t="s">
        <v>580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">
      <c r="A375" s="154"/>
      <c r="B375" s="155"/>
      <c r="C375" s="264" t="s">
        <v>909</v>
      </c>
      <c r="D375" s="265"/>
      <c r="E375" s="265"/>
      <c r="F375" s="265"/>
      <c r="G375" s="265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526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ht="22.5" outlineLevel="2" x14ac:dyDescent="0.2">
      <c r="A376" s="154"/>
      <c r="B376" s="155"/>
      <c r="C376" s="191" t="s">
        <v>910</v>
      </c>
      <c r="D376" s="186"/>
      <c r="E376" s="187"/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218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3" x14ac:dyDescent="0.2">
      <c r="A377" s="154"/>
      <c r="B377" s="155"/>
      <c r="C377" s="191" t="s">
        <v>120</v>
      </c>
      <c r="D377" s="186"/>
      <c r="E377" s="187">
        <v>8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218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66">
        <v>76</v>
      </c>
      <c r="B378" s="167" t="s">
        <v>911</v>
      </c>
      <c r="C378" s="182" t="s">
        <v>912</v>
      </c>
      <c r="D378" s="168" t="s">
        <v>305</v>
      </c>
      <c r="E378" s="169">
        <v>10</v>
      </c>
      <c r="F378" s="170"/>
      <c r="G378" s="171">
        <f>ROUND(E378*F378,2)</f>
        <v>0</v>
      </c>
      <c r="H378" s="170"/>
      <c r="I378" s="171">
        <f>ROUND(E378*H378,2)</f>
        <v>0</v>
      </c>
      <c r="J378" s="170"/>
      <c r="K378" s="171">
        <f>ROUND(E378*J378,2)</f>
        <v>0</v>
      </c>
      <c r="L378" s="171">
        <v>21</v>
      </c>
      <c r="M378" s="171">
        <f>G378*(1+L378/100)</f>
        <v>0</v>
      </c>
      <c r="N378" s="169">
        <v>0</v>
      </c>
      <c r="O378" s="169">
        <f>ROUND(E378*N378,2)</f>
        <v>0</v>
      </c>
      <c r="P378" s="169">
        <v>0</v>
      </c>
      <c r="Q378" s="169">
        <f>ROUND(E378*P378,2)</f>
        <v>0</v>
      </c>
      <c r="R378" s="171"/>
      <c r="S378" s="171" t="s">
        <v>578</v>
      </c>
      <c r="T378" s="172" t="s">
        <v>579</v>
      </c>
      <c r="U378" s="157">
        <v>0</v>
      </c>
      <c r="V378" s="157">
        <f>ROUND(E378*U378,2)</f>
        <v>0</v>
      </c>
      <c r="W378" s="157"/>
      <c r="X378" s="157" t="s">
        <v>213</v>
      </c>
      <c r="Y378" s="157" t="s">
        <v>178</v>
      </c>
      <c r="Z378" s="147"/>
      <c r="AA378" s="147"/>
      <c r="AB378" s="147"/>
      <c r="AC378" s="147"/>
      <c r="AD378" s="147"/>
      <c r="AE378" s="147"/>
      <c r="AF378" s="147"/>
      <c r="AG378" s="147" t="s">
        <v>580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2" x14ac:dyDescent="0.2">
      <c r="A379" s="154"/>
      <c r="B379" s="155"/>
      <c r="C379" s="264" t="s">
        <v>912</v>
      </c>
      <c r="D379" s="265"/>
      <c r="E379" s="265"/>
      <c r="F379" s="265"/>
      <c r="G379" s="265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526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66">
        <v>77</v>
      </c>
      <c r="B380" s="167" t="s">
        <v>913</v>
      </c>
      <c r="C380" s="182" t="s">
        <v>914</v>
      </c>
      <c r="D380" s="168" t="s">
        <v>305</v>
      </c>
      <c r="E380" s="169">
        <v>10</v>
      </c>
      <c r="F380" s="170"/>
      <c r="G380" s="171">
        <f>ROUND(E380*F380,2)</f>
        <v>0</v>
      </c>
      <c r="H380" s="170"/>
      <c r="I380" s="171">
        <f>ROUND(E380*H380,2)</f>
        <v>0</v>
      </c>
      <c r="J380" s="170"/>
      <c r="K380" s="171">
        <f>ROUND(E380*J380,2)</f>
        <v>0</v>
      </c>
      <c r="L380" s="171">
        <v>21</v>
      </c>
      <c r="M380" s="171">
        <f>G380*(1+L380/100)</f>
        <v>0</v>
      </c>
      <c r="N380" s="169">
        <v>0</v>
      </c>
      <c r="O380" s="169">
        <f>ROUND(E380*N380,2)</f>
        <v>0</v>
      </c>
      <c r="P380" s="169">
        <v>0</v>
      </c>
      <c r="Q380" s="169">
        <f>ROUND(E380*P380,2)</f>
        <v>0</v>
      </c>
      <c r="R380" s="171"/>
      <c r="S380" s="171" t="s">
        <v>189</v>
      </c>
      <c r="T380" s="172" t="s">
        <v>176</v>
      </c>
      <c r="U380" s="157">
        <v>0</v>
      </c>
      <c r="V380" s="157">
        <f>ROUND(E380*U380,2)</f>
        <v>0</v>
      </c>
      <c r="W380" s="157"/>
      <c r="X380" s="157" t="s">
        <v>273</v>
      </c>
      <c r="Y380" s="157" t="s">
        <v>178</v>
      </c>
      <c r="Z380" s="147"/>
      <c r="AA380" s="147"/>
      <c r="AB380" s="147"/>
      <c r="AC380" s="147"/>
      <c r="AD380" s="147"/>
      <c r="AE380" s="147"/>
      <c r="AF380" s="147"/>
      <c r="AG380" s="147" t="s">
        <v>598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2" x14ac:dyDescent="0.2">
      <c r="A381" s="154"/>
      <c r="B381" s="155"/>
      <c r="C381" s="264" t="s">
        <v>914</v>
      </c>
      <c r="D381" s="265"/>
      <c r="E381" s="265"/>
      <c r="F381" s="265"/>
      <c r="G381" s="265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526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2" x14ac:dyDescent="0.2">
      <c r="A382" s="154"/>
      <c r="B382" s="155"/>
      <c r="C382" s="191" t="s">
        <v>915</v>
      </c>
      <c r="D382" s="186"/>
      <c r="E382" s="187"/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218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">
      <c r="A383" s="154"/>
      <c r="B383" s="155"/>
      <c r="C383" s="191" t="s">
        <v>906</v>
      </c>
      <c r="D383" s="186"/>
      <c r="E383" s="187">
        <v>10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218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ht="22.5" outlineLevel="1" x14ac:dyDescent="0.2">
      <c r="A384" s="166">
        <v>78</v>
      </c>
      <c r="B384" s="167" t="s">
        <v>916</v>
      </c>
      <c r="C384" s="182" t="s">
        <v>917</v>
      </c>
      <c r="D384" s="168" t="s">
        <v>227</v>
      </c>
      <c r="E384" s="169">
        <v>330</v>
      </c>
      <c r="F384" s="170"/>
      <c r="G384" s="171">
        <f>ROUND(E384*F384,2)</f>
        <v>0</v>
      </c>
      <c r="H384" s="170"/>
      <c r="I384" s="171">
        <f>ROUND(E384*H384,2)</f>
        <v>0</v>
      </c>
      <c r="J384" s="170"/>
      <c r="K384" s="171">
        <f>ROUND(E384*J384,2)</f>
        <v>0</v>
      </c>
      <c r="L384" s="171">
        <v>21</v>
      </c>
      <c r="M384" s="171">
        <f>G384*(1+L384/100)</f>
        <v>0</v>
      </c>
      <c r="N384" s="169">
        <v>0</v>
      </c>
      <c r="O384" s="169">
        <f>ROUND(E384*N384,2)</f>
        <v>0</v>
      </c>
      <c r="P384" s="169">
        <v>0</v>
      </c>
      <c r="Q384" s="169">
        <f>ROUND(E384*P384,2)</f>
        <v>0</v>
      </c>
      <c r="R384" s="171"/>
      <c r="S384" s="171" t="s">
        <v>578</v>
      </c>
      <c r="T384" s="172" t="s">
        <v>579</v>
      </c>
      <c r="U384" s="157">
        <v>0</v>
      </c>
      <c r="V384" s="157">
        <f>ROUND(E384*U384,2)</f>
        <v>0</v>
      </c>
      <c r="W384" s="157"/>
      <c r="X384" s="157" t="s">
        <v>213</v>
      </c>
      <c r="Y384" s="157" t="s">
        <v>178</v>
      </c>
      <c r="Z384" s="147"/>
      <c r="AA384" s="147"/>
      <c r="AB384" s="147"/>
      <c r="AC384" s="147"/>
      <c r="AD384" s="147"/>
      <c r="AE384" s="147"/>
      <c r="AF384" s="147"/>
      <c r="AG384" s="147" t="s">
        <v>580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2" x14ac:dyDescent="0.2">
      <c r="A385" s="154"/>
      <c r="B385" s="155"/>
      <c r="C385" s="264" t="s">
        <v>918</v>
      </c>
      <c r="D385" s="265"/>
      <c r="E385" s="265"/>
      <c r="F385" s="265"/>
      <c r="G385" s="265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526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90" t="str">
        <f>C385</f>
        <v>Montáž uzemňovacího vedení s upevněním, propojením a připojením pomocí svorek na povrchu vodičů FeZn páskou průřezu do 120 mm2</v>
      </c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">
      <c r="A386" s="154"/>
      <c r="B386" s="155"/>
      <c r="C386" s="191" t="s">
        <v>756</v>
      </c>
      <c r="D386" s="186"/>
      <c r="E386" s="187"/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218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">
      <c r="A387" s="154"/>
      <c r="B387" s="155"/>
      <c r="C387" s="191" t="s">
        <v>757</v>
      </c>
      <c r="D387" s="186"/>
      <c r="E387" s="187">
        <v>330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218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66">
        <v>79</v>
      </c>
      <c r="B388" s="167" t="s">
        <v>919</v>
      </c>
      <c r="C388" s="182" t="s">
        <v>920</v>
      </c>
      <c r="D388" s="168" t="s">
        <v>921</v>
      </c>
      <c r="E388" s="169">
        <v>415.8</v>
      </c>
      <c r="F388" s="170"/>
      <c r="G388" s="171">
        <f>ROUND(E388*F388,2)</f>
        <v>0</v>
      </c>
      <c r="H388" s="170"/>
      <c r="I388" s="171">
        <f>ROUND(E388*H388,2)</f>
        <v>0</v>
      </c>
      <c r="J388" s="170"/>
      <c r="K388" s="171">
        <f>ROUND(E388*J388,2)</f>
        <v>0</v>
      </c>
      <c r="L388" s="171">
        <v>21</v>
      </c>
      <c r="M388" s="171">
        <f>G388*(1+L388/100)</f>
        <v>0</v>
      </c>
      <c r="N388" s="169">
        <v>1E-3</v>
      </c>
      <c r="O388" s="169">
        <f>ROUND(E388*N388,2)</f>
        <v>0.42</v>
      </c>
      <c r="P388" s="169">
        <v>0</v>
      </c>
      <c r="Q388" s="169">
        <f>ROUND(E388*P388,2)</f>
        <v>0</v>
      </c>
      <c r="R388" s="171"/>
      <c r="S388" s="171" t="s">
        <v>578</v>
      </c>
      <c r="T388" s="172" t="s">
        <v>579</v>
      </c>
      <c r="U388" s="157">
        <v>0</v>
      </c>
      <c r="V388" s="157">
        <f>ROUND(E388*U388,2)</f>
        <v>0</v>
      </c>
      <c r="W388" s="157"/>
      <c r="X388" s="157" t="s">
        <v>273</v>
      </c>
      <c r="Y388" s="157" t="s">
        <v>178</v>
      </c>
      <c r="Z388" s="147"/>
      <c r="AA388" s="147"/>
      <c r="AB388" s="147"/>
      <c r="AC388" s="147"/>
      <c r="AD388" s="147"/>
      <c r="AE388" s="147"/>
      <c r="AF388" s="147"/>
      <c r="AG388" s="147" t="s">
        <v>598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2" x14ac:dyDescent="0.2">
      <c r="A389" s="154"/>
      <c r="B389" s="155"/>
      <c r="C389" s="264" t="s">
        <v>920</v>
      </c>
      <c r="D389" s="265"/>
      <c r="E389" s="265"/>
      <c r="F389" s="265"/>
      <c r="G389" s="265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526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2" x14ac:dyDescent="0.2">
      <c r="A390" s="154"/>
      <c r="B390" s="155"/>
      <c r="C390" s="191" t="s">
        <v>922</v>
      </c>
      <c r="D390" s="186"/>
      <c r="E390" s="187"/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218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4"/>
      <c r="B391" s="155"/>
      <c r="C391" s="191" t="s">
        <v>923</v>
      </c>
      <c r="D391" s="186"/>
      <c r="E391" s="187"/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218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3" x14ac:dyDescent="0.2">
      <c r="A392" s="154"/>
      <c r="B392" s="155"/>
      <c r="C392" s="191" t="s">
        <v>924</v>
      </c>
      <c r="D392" s="186"/>
      <c r="E392" s="187">
        <v>415.8</v>
      </c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218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ht="22.5" outlineLevel="1" x14ac:dyDescent="0.2">
      <c r="A393" s="166">
        <v>80</v>
      </c>
      <c r="B393" s="167" t="s">
        <v>925</v>
      </c>
      <c r="C393" s="182" t="s">
        <v>926</v>
      </c>
      <c r="D393" s="168" t="s">
        <v>227</v>
      </c>
      <c r="E393" s="169">
        <v>150</v>
      </c>
      <c r="F393" s="170"/>
      <c r="G393" s="171">
        <f>ROUND(E393*F393,2)</f>
        <v>0</v>
      </c>
      <c r="H393" s="170"/>
      <c r="I393" s="171">
        <f>ROUND(E393*H393,2)</f>
        <v>0</v>
      </c>
      <c r="J393" s="170"/>
      <c r="K393" s="171">
        <f>ROUND(E393*J393,2)</f>
        <v>0</v>
      </c>
      <c r="L393" s="171">
        <v>21</v>
      </c>
      <c r="M393" s="171">
        <f>G393*(1+L393/100)</f>
        <v>0</v>
      </c>
      <c r="N393" s="169">
        <v>0</v>
      </c>
      <c r="O393" s="169">
        <f>ROUND(E393*N393,2)</f>
        <v>0</v>
      </c>
      <c r="P393" s="169">
        <v>0</v>
      </c>
      <c r="Q393" s="169">
        <f>ROUND(E393*P393,2)</f>
        <v>0</v>
      </c>
      <c r="R393" s="171"/>
      <c r="S393" s="171" t="s">
        <v>578</v>
      </c>
      <c r="T393" s="172" t="s">
        <v>579</v>
      </c>
      <c r="U393" s="157">
        <v>0</v>
      </c>
      <c r="V393" s="157">
        <f>ROUND(E393*U393,2)</f>
        <v>0</v>
      </c>
      <c r="W393" s="157"/>
      <c r="X393" s="157" t="s">
        <v>213</v>
      </c>
      <c r="Y393" s="157" t="s">
        <v>178</v>
      </c>
      <c r="Z393" s="147"/>
      <c r="AA393" s="147"/>
      <c r="AB393" s="147"/>
      <c r="AC393" s="147"/>
      <c r="AD393" s="147"/>
      <c r="AE393" s="147"/>
      <c r="AF393" s="147"/>
      <c r="AG393" s="147" t="s">
        <v>580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ht="22.5" outlineLevel="2" x14ac:dyDescent="0.2">
      <c r="A394" s="154"/>
      <c r="B394" s="155"/>
      <c r="C394" s="264" t="s">
        <v>927</v>
      </c>
      <c r="D394" s="265"/>
      <c r="E394" s="265"/>
      <c r="F394" s="265"/>
      <c r="G394" s="265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526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90" t="str">
        <f>C394</f>
        <v>Montáž uzemňovacího vedení s upevněním, propojením a připojením pomocí svorek na povrchu vodičů FeZn drátem nebo lanem průměru do 10 mm</v>
      </c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">
      <c r="A395" s="154"/>
      <c r="B395" s="155"/>
      <c r="C395" s="191" t="s">
        <v>928</v>
      </c>
      <c r="D395" s="186"/>
      <c r="E395" s="187"/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218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4"/>
      <c r="B396" s="155"/>
      <c r="C396" s="191" t="s">
        <v>929</v>
      </c>
      <c r="D396" s="186"/>
      <c r="E396" s="187"/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218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4"/>
      <c r="B397" s="155"/>
      <c r="C397" s="191" t="s">
        <v>930</v>
      </c>
      <c r="D397" s="186"/>
      <c r="E397" s="187"/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218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4"/>
      <c r="B398" s="155"/>
      <c r="C398" s="191" t="s">
        <v>931</v>
      </c>
      <c r="D398" s="186"/>
      <c r="E398" s="187">
        <v>150</v>
      </c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218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66">
        <v>81</v>
      </c>
      <c r="B399" s="167" t="s">
        <v>932</v>
      </c>
      <c r="C399" s="182" t="s">
        <v>933</v>
      </c>
      <c r="D399" s="168" t="s">
        <v>921</v>
      </c>
      <c r="E399" s="169">
        <v>117</v>
      </c>
      <c r="F399" s="170"/>
      <c r="G399" s="171">
        <f>ROUND(E399*F399,2)</f>
        <v>0</v>
      </c>
      <c r="H399" s="170"/>
      <c r="I399" s="171">
        <f>ROUND(E399*H399,2)</f>
        <v>0</v>
      </c>
      <c r="J399" s="170"/>
      <c r="K399" s="171">
        <f>ROUND(E399*J399,2)</f>
        <v>0</v>
      </c>
      <c r="L399" s="171">
        <v>21</v>
      </c>
      <c r="M399" s="171">
        <f>G399*(1+L399/100)</f>
        <v>0</v>
      </c>
      <c r="N399" s="169">
        <v>1E-3</v>
      </c>
      <c r="O399" s="169">
        <f>ROUND(E399*N399,2)</f>
        <v>0.12</v>
      </c>
      <c r="P399" s="169">
        <v>0</v>
      </c>
      <c r="Q399" s="169">
        <f>ROUND(E399*P399,2)</f>
        <v>0</v>
      </c>
      <c r="R399" s="171"/>
      <c r="S399" s="171" t="s">
        <v>578</v>
      </c>
      <c r="T399" s="172" t="s">
        <v>579</v>
      </c>
      <c r="U399" s="157">
        <v>0</v>
      </c>
      <c r="V399" s="157">
        <f>ROUND(E399*U399,2)</f>
        <v>0</v>
      </c>
      <c r="W399" s="157"/>
      <c r="X399" s="157" t="s">
        <v>273</v>
      </c>
      <c r="Y399" s="157" t="s">
        <v>178</v>
      </c>
      <c r="Z399" s="147"/>
      <c r="AA399" s="147"/>
      <c r="AB399" s="147"/>
      <c r="AC399" s="147"/>
      <c r="AD399" s="147"/>
      <c r="AE399" s="147"/>
      <c r="AF399" s="147"/>
      <c r="AG399" s="147" t="s">
        <v>598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2" x14ac:dyDescent="0.2">
      <c r="A400" s="154"/>
      <c r="B400" s="155"/>
      <c r="C400" s="264" t="s">
        <v>933</v>
      </c>
      <c r="D400" s="265"/>
      <c r="E400" s="265"/>
      <c r="F400" s="265"/>
      <c r="G400" s="265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526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2" x14ac:dyDescent="0.2">
      <c r="A401" s="154"/>
      <c r="B401" s="155"/>
      <c r="C401" s="191" t="s">
        <v>934</v>
      </c>
      <c r="D401" s="186"/>
      <c r="E401" s="187"/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218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191" t="s">
        <v>935</v>
      </c>
      <c r="D402" s="186"/>
      <c r="E402" s="187"/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218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191" t="s">
        <v>936</v>
      </c>
      <c r="D403" s="186"/>
      <c r="E403" s="187"/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218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3" x14ac:dyDescent="0.2">
      <c r="A404" s="154"/>
      <c r="B404" s="155"/>
      <c r="C404" s="191" t="s">
        <v>937</v>
      </c>
      <c r="D404" s="186"/>
      <c r="E404" s="187"/>
      <c r="F404" s="157"/>
      <c r="G404" s="157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7"/>
      <c r="AA404" s="147"/>
      <c r="AB404" s="147"/>
      <c r="AC404" s="147"/>
      <c r="AD404" s="147"/>
      <c r="AE404" s="147"/>
      <c r="AF404" s="147"/>
      <c r="AG404" s="147" t="s">
        <v>218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3" x14ac:dyDescent="0.2">
      <c r="A405" s="154"/>
      <c r="B405" s="155"/>
      <c r="C405" s="191" t="s">
        <v>938</v>
      </c>
      <c r="D405" s="186"/>
      <c r="E405" s="187">
        <v>117</v>
      </c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218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66">
        <v>82</v>
      </c>
      <c r="B406" s="167" t="s">
        <v>939</v>
      </c>
      <c r="C406" s="182" t="s">
        <v>940</v>
      </c>
      <c r="D406" s="168" t="s">
        <v>305</v>
      </c>
      <c r="E406" s="169">
        <v>15</v>
      </c>
      <c r="F406" s="170"/>
      <c r="G406" s="171">
        <f>ROUND(E406*F406,2)</f>
        <v>0</v>
      </c>
      <c r="H406" s="170"/>
      <c r="I406" s="171">
        <f>ROUND(E406*H406,2)</f>
        <v>0</v>
      </c>
      <c r="J406" s="170"/>
      <c r="K406" s="171">
        <f>ROUND(E406*J406,2)</f>
        <v>0</v>
      </c>
      <c r="L406" s="171">
        <v>21</v>
      </c>
      <c r="M406" s="171">
        <f>G406*(1+L406/100)</f>
        <v>0</v>
      </c>
      <c r="N406" s="169">
        <v>1.6000000000000001E-4</v>
      </c>
      <c r="O406" s="169">
        <f>ROUND(E406*N406,2)</f>
        <v>0</v>
      </c>
      <c r="P406" s="169">
        <v>0</v>
      </c>
      <c r="Q406" s="169">
        <f>ROUND(E406*P406,2)</f>
        <v>0</v>
      </c>
      <c r="R406" s="171"/>
      <c r="S406" s="171" t="s">
        <v>578</v>
      </c>
      <c r="T406" s="172" t="s">
        <v>579</v>
      </c>
      <c r="U406" s="157">
        <v>0</v>
      </c>
      <c r="V406" s="157">
        <f>ROUND(E406*U406,2)</f>
        <v>0</v>
      </c>
      <c r="W406" s="157"/>
      <c r="X406" s="157" t="s">
        <v>273</v>
      </c>
      <c r="Y406" s="157" t="s">
        <v>178</v>
      </c>
      <c r="Z406" s="147"/>
      <c r="AA406" s="147"/>
      <c r="AB406" s="147"/>
      <c r="AC406" s="147"/>
      <c r="AD406" s="147"/>
      <c r="AE406" s="147"/>
      <c r="AF406" s="147"/>
      <c r="AG406" s="147" t="s">
        <v>598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2" x14ac:dyDescent="0.2">
      <c r="A407" s="154"/>
      <c r="B407" s="155"/>
      <c r="C407" s="264" t="s">
        <v>940</v>
      </c>
      <c r="D407" s="265"/>
      <c r="E407" s="265"/>
      <c r="F407" s="265"/>
      <c r="G407" s="265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526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2" x14ac:dyDescent="0.2">
      <c r="A408" s="154"/>
      <c r="B408" s="155"/>
      <c r="C408" s="191" t="s">
        <v>941</v>
      </c>
      <c r="D408" s="186"/>
      <c r="E408" s="187"/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218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">
      <c r="A409" s="154"/>
      <c r="B409" s="155"/>
      <c r="C409" s="191" t="s">
        <v>942</v>
      </c>
      <c r="D409" s="186"/>
      <c r="E409" s="187"/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218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">
      <c r="A410" s="154"/>
      <c r="B410" s="155"/>
      <c r="C410" s="191" t="s">
        <v>943</v>
      </c>
      <c r="D410" s="186"/>
      <c r="E410" s="187"/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218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">
      <c r="A411" s="154"/>
      <c r="B411" s="155"/>
      <c r="C411" s="191" t="s">
        <v>944</v>
      </c>
      <c r="D411" s="186"/>
      <c r="E411" s="187">
        <v>15</v>
      </c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218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66">
        <v>83</v>
      </c>
      <c r="B412" s="167" t="s">
        <v>945</v>
      </c>
      <c r="C412" s="182" t="s">
        <v>946</v>
      </c>
      <c r="D412" s="168" t="s">
        <v>305</v>
      </c>
      <c r="E412" s="169">
        <v>60</v>
      </c>
      <c r="F412" s="170"/>
      <c r="G412" s="171">
        <f>ROUND(E412*F412,2)</f>
        <v>0</v>
      </c>
      <c r="H412" s="170"/>
      <c r="I412" s="171">
        <f>ROUND(E412*H412,2)</f>
        <v>0</v>
      </c>
      <c r="J412" s="170"/>
      <c r="K412" s="171">
        <f>ROUND(E412*J412,2)</f>
        <v>0</v>
      </c>
      <c r="L412" s="171">
        <v>21</v>
      </c>
      <c r="M412" s="171">
        <f>G412*(1+L412/100)</f>
        <v>0</v>
      </c>
      <c r="N412" s="169">
        <v>2.5999999999999998E-4</v>
      </c>
      <c r="O412" s="169">
        <f>ROUND(E412*N412,2)</f>
        <v>0.02</v>
      </c>
      <c r="P412" s="169">
        <v>0</v>
      </c>
      <c r="Q412" s="169">
        <f>ROUND(E412*P412,2)</f>
        <v>0</v>
      </c>
      <c r="R412" s="171"/>
      <c r="S412" s="171" t="s">
        <v>578</v>
      </c>
      <c r="T412" s="172" t="s">
        <v>579</v>
      </c>
      <c r="U412" s="157">
        <v>0</v>
      </c>
      <c r="V412" s="157">
        <f>ROUND(E412*U412,2)</f>
        <v>0</v>
      </c>
      <c r="W412" s="157"/>
      <c r="X412" s="157" t="s">
        <v>273</v>
      </c>
      <c r="Y412" s="157" t="s">
        <v>178</v>
      </c>
      <c r="Z412" s="147"/>
      <c r="AA412" s="147"/>
      <c r="AB412" s="147"/>
      <c r="AC412" s="147"/>
      <c r="AD412" s="147"/>
      <c r="AE412" s="147"/>
      <c r="AF412" s="147"/>
      <c r="AG412" s="147" t="s">
        <v>598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2" x14ac:dyDescent="0.2">
      <c r="A413" s="154"/>
      <c r="B413" s="155"/>
      <c r="C413" s="264" t="s">
        <v>946</v>
      </c>
      <c r="D413" s="265"/>
      <c r="E413" s="265"/>
      <c r="F413" s="265"/>
      <c r="G413" s="265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526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66">
        <v>84</v>
      </c>
      <c r="B414" s="167" t="s">
        <v>947</v>
      </c>
      <c r="C414" s="182" t="s">
        <v>948</v>
      </c>
      <c r="D414" s="168" t="s">
        <v>305</v>
      </c>
      <c r="E414" s="169">
        <v>40</v>
      </c>
      <c r="F414" s="170"/>
      <c r="G414" s="171">
        <f>ROUND(E414*F414,2)</f>
        <v>0</v>
      </c>
      <c r="H414" s="170"/>
      <c r="I414" s="171">
        <f>ROUND(E414*H414,2)</f>
        <v>0</v>
      </c>
      <c r="J414" s="170"/>
      <c r="K414" s="171">
        <f>ROUND(E414*J414,2)</f>
        <v>0</v>
      </c>
      <c r="L414" s="171">
        <v>21</v>
      </c>
      <c r="M414" s="171">
        <f>G414*(1+L414/100)</f>
        <v>0</v>
      </c>
      <c r="N414" s="169">
        <v>6.9999999999999999E-4</v>
      </c>
      <c r="O414" s="169">
        <f>ROUND(E414*N414,2)</f>
        <v>0.03</v>
      </c>
      <c r="P414" s="169">
        <v>0</v>
      </c>
      <c r="Q414" s="169">
        <f>ROUND(E414*P414,2)</f>
        <v>0</v>
      </c>
      <c r="R414" s="171"/>
      <c r="S414" s="171" t="s">
        <v>578</v>
      </c>
      <c r="T414" s="172" t="s">
        <v>579</v>
      </c>
      <c r="U414" s="157">
        <v>0</v>
      </c>
      <c r="V414" s="157">
        <f>ROUND(E414*U414,2)</f>
        <v>0</v>
      </c>
      <c r="W414" s="157"/>
      <c r="X414" s="157" t="s">
        <v>273</v>
      </c>
      <c r="Y414" s="157" t="s">
        <v>178</v>
      </c>
      <c r="Z414" s="147"/>
      <c r="AA414" s="147"/>
      <c r="AB414" s="147"/>
      <c r="AC414" s="147"/>
      <c r="AD414" s="147"/>
      <c r="AE414" s="147"/>
      <c r="AF414" s="147"/>
      <c r="AG414" s="147" t="s">
        <v>598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2" x14ac:dyDescent="0.2">
      <c r="A415" s="154"/>
      <c r="B415" s="155"/>
      <c r="C415" s="264" t="s">
        <v>948</v>
      </c>
      <c r="D415" s="265"/>
      <c r="E415" s="265"/>
      <c r="F415" s="265"/>
      <c r="G415" s="265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526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66">
        <v>85</v>
      </c>
      <c r="B416" s="167" t="s">
        <v>949</v>
      </c>
      <c r="C416" s="182" t="s">
        <v>950</v>
      </c>
      <c r="D416" s="168" t="s">
        <v>227</v>
      </c>
      <c r="E416" s="169">
        <v>175</v>
      </c>
      <c r="F416" s="170"/>
      <c r="G416" s="171">
        <f>ROUND(E416*F416,2)</f>
        <v>0</v>
      </c>
      <c r="H416" s="170"/>
      <c r="I416" s="171">
        <f>ROUND(E416*H416,2)</f>
        <v>0</v>
      </c>
      <c r="J416" s="170"/>
      <c r="K416" s="171">
        <f>ROUND(E416*J416,2)</f>
        <v>0</v>
      </c>
      <c r="L416" s="171">
        <v>21</v>
      </c>
      <c r="M416" s="171">
        <f>G416*(1+L416/100)</f>
        <v>0</v>
      </c>
      <c r="N416" s="169">
        <v>0</v>
      </c>
      <c r="O416" s="169">
        <f>ROUND(E416*N416,2)</f>
        <v>0</v>
      </c>
      <c r="P416" s="169">
        <v>0</v>
      </c>
      <c r="Q416" s="169">
        <f>ROUND(E416*P416,2)</f>
        <v>0</v>
      </c>
      <c r="R416" s="171"/>
      <c r="S416" s="171" t="s">
        <v>578</v>
      </c>
      <c r="T416" s="172" t="s">
        <v>579</v>
      </c>
      <c r="U416" s="157">
        <v>0</v>
      </c>
      <c r="V416" s="157">
        <f>ROUND(E416*U416,2)</f>
        <v>0</v>
      </c>
      <c r="W416" s="157"/>
      <c r="X416" s="157" t="s">
        <v>213</v>
      </c>
      <c r="Y416" s="157" t="s">
        <v>178</v>
      </c>
      <c r="Z416" s="147"/>
      <c r="AA416" s="147"/>
      <c r="AB416" s="147"/>
      <c r="AC416" s="147"/>
      <c r="AD416" s="147"/>
      <c r="AE416" s="147"/>
      <c r="AF416" s="147"/>
      <c r="AG416" s="147" t="s">
        <v>580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ht="22.5" outlineLevel="2" x14ac:dyDescent="0.2">
      <c r="A417" s="154"/>
      <c r="B417" s="155"/>
      <c r="C417" s="264" t="s">
        <v>951</v>
      </c>
      <c r="D417" s="265"/>
      <c r="E417" s="265"/>
      <c r="F417" s="265"/>
      <c r="G417" s="265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526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90" t="str">
        <f>C417</f>
        <v>Montáž izolovaných kabelů měděných do 1 kV bez ukončení plných a kulatých (CYKY, CHKE-R,...) uložených volně nebo v liště počtu a průřezu žil 3x1,5 až 6 mm2</v>
      </c>
      <c r="BB417" s="147"/>
      <c r="BC417" s="147"/>
      <c r="BD417" s="147"/>
      <c r="BE417" s="147"/>
      <c r="BF417" s="147"/>
      <c r="BG417" s="147"/>
      <c r="BH417" s="147"/>
    </row>
    <row r="418" spans="1:60" outlineLevel="2" x14ac:dyDescent="0.2">
      <c r="A418" s="154"/>
      <c r="B418" s="155"/>
      <c r="C418" s="191" t="s">
        <v>952</v>
      </c>
      <c r="D418" s="186"/>
      <c r="E418" s="187"/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218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4"/>
      <c r="B419" s="155"/>
      <c r="C419" s="191" t="s">
        <v>953</v>
      </c>
      <c r="D419" s="186"/>
      <c r="E419" s="187">
        <v>175</v>
      </c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218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66">
        <v>86</v>
      </c>
      <c r="B420" s="167" t="s">
        <v>954</v>
      </c>
      <c r="C420" s="182" t="s">
        <v>955</v>
      </c>
      <c r="D420" s="168" t="s">
        <v>227</v>
      </c>
      <c r="E420" s="169">
        <v>210</v>
      </c>
      <c r="F420" s="170"/>
      <c r="G420" s="171">
        <f>ROUND(E420*F420,2)</f>
        <v>0</v>
      </c>
      <c r="H420" s="170"/>
      <c r="I420" s="171">
        <f>ROUND(E420*H420,2)</f>
        <v>0</v>
      </c>
      <c r="J420" s="170"/>
      <c r="K420" s="171">
        <f>ROUND(E420*J420,2)</f>
        <v>0</v>
      </c>
      <c r="L420" s="171">
        <v>21</v>
      </c>
      <c r="M420" s="171">
        <f>G420*(1+L420/100)</f>
        <v>0</v>
      </c>
      <c r="N420" s="169">
        <v>1.7000000000000001E-4</v>
      </c>
      <c r="O420" s="169">
        <f>ROUND(E420*N420,2)</f>
        <v>0.04</v>
      </c>
      <c r="P420" s="169">
        <v>0</v>
      </c>
      <c r="Q420" s="169">
        <f>ROUND(E420*P420,2)</f>
        <v>0</v>
      </c>
      <c r="R420" s="171"/>
      <c r="S420" s="171" t="s">
        <v>578</v>
      </c>
      <c r="T420" s="172" t="s">
        <v>579</v>
      </c>
      <c r="U420" s="157">
        <v>0</v>
      </c>
      <c r="V420" s="157">
        <f>ROUND(E420*U420,2)</f>
        <v>0</v>
      </c>
      <c r="W420" s="157"/>
      <c r="X420" s="157" t="s">
        <v>273</v>
      </c>
      <c r="Y420" s="157" t="s">
        <v>178</v>
      </c>
      <c r="Z420" s="147"/>
      <c r="AA420" s="147"/>
      <c r="AB420" s="147"/>
      <c r="AC420" s="147"/>
      <c r="AD420" s="147"/>
      <c r="AE420" s="147"/>
      <c r="AF420" s="147"/>
      <c r="AG420" s="147" t="s">
        <v>598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2" x14ac:dyDescent="0.2">
      <c r="A421" s="154"/>
      <c r="B421" s="155"/>
      <c r="C421" s="264" t="s">
        <v>955</v>
      </c>
      <c r="D421" s="265"/>
      <c r="E421" s="265"/>
      <c r="F421" s="265"/>
      <c r="G421" s="265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526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2" x14ac:dyDescent="0.2">
      <c r="A422" s="154"/>
      <c r="B422" s="155"/>
      <c r="C422" s="191" t="s">
        <v>952</v>
      </c>
      <c r="D422" s="186"/>
      <c r="E422" s="187"/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218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4"/>
      <c r="B423" s="155"/>
      <c r="C423" s="191" t="s">
        <v>956</v>
      </c>
      <c r="D423" s="186"/>
      <c r="E423" s="187"/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218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4"/>
      <c r="B424" s="155"/>
      <c r="C424" s="191" t="s">
        <v>957</v>
      </c>
      <c r="D424" s="186"/>
      <c r="E424" s="187">
        <v>210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218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ht="22.5" outlineLevel="1" x14ac:dyDescent="0.2">
      <c r="A425" s="166">
        <v>87</v>
      </c>
      <c r="B425" s="167" t="s">
        <v>958</v>
      </c>
      <c r="C425" s="182" t="s">
        <v>959</v>
      </c>
      <c r="D425" s="168" t="s">
        <v>227</v>
      </c>
      <c r="E425" s="169">
        <v>165</v>
      </c>
      <c r="F425" s="170"/>
      <c r="G425" s="171">
        <f>ROUND(E425*F425,2)</f>
        <v>0</v>
      </c>
      <c r="H425" s="170"/>
      <c r="I425" s="171">
        <f>ROUND(E425*H425,2)</f>
        <v>0</v>
      </c>
      <c r="J425" s="170"/>
      <c r="K425" s="171">
        <f>ROUND(E425*J425,2)</f>
        <v>0</v>
      </c>
      <c r="L425" s="171">
        <v>21</v>
      </c>
      <c r="M425" s="171">
        <f>G425*(1+L425/100)</f>
        <v>0</v>
      </c>
      <c r="N425" s="169">
        <v>0</v>
      </c>
      <c r="O425" s="169">
        <f>ROUND(E425*N425,2)</f>
        <v>0</v>
      </c>
      <c r="P425" s="169">
        <v>0</v>
      </c>
      <c r="Q425" s="169">
        <f>ROUND(E425*P425,2)</f>
        <v>0</v>
      </c>
      <c r="R425" s="171"/>
      <c r="S425" s="171" t="s">
        <v>578</v>
      </c>
      <c r="T425" s="172" t="s">
        <v>579</v>
      </c>
      <c r="U425" s="157">
        <v>0</v>
      </c>
      <c r="V425" s="157">
        <f>ROUND(E425*U425,2)</f>
        <v>0</v>
      </c>
      <c r="W425" s="157"/>
      <c r="X425" s="157" t="s">
        <v>213</v>
      </c>
      <c r="Y425" s="157" t="s">
        <v>178</v>
      </c>
      <c r="Z425" s="147"/>
      <c r="AA425" s="147"/>
      <c r="AB425" s="147"/>
      <c r="AC425" s="147"/>
      <c r="AD425" s="147"/>
      <c r="AE425" s="147"/>
      <c r="AF425" s="147"/>
      <c r="AG425" s="147" t="s">
        <v>580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ht="22.5" outlineLevel="2" x14ac:dyDescent="0.2">
      <c r="A426" s="154"/>
      <c r="B426" s="155"/>
      <c r="C426" s="264" t="s">
        <v>960</v>
      </c>
      <c r="D426" s="265"/>
      <c r="E426" s="265"/>
      <c r="F426" s="265"/>
      <c r="G426" s="265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526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90" t="str">
        <f>C426</f>
        <v>Montáž izolovaných kabelů měděných do 1 kV bez ukončení plných a kulatých (CYKY, CHKE-R,...) uložených volně nebo v liště počtu a průřezu žil 5x1,5 až 2,5 mm2</v>
      </c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66">
        <v>88</v>
      </c>
      <c r="B427" s="167" t="s">
        <v>961</v>
      </c>
      <c r="C427" s="182" t="s">
        <v>962</v>
      </c>
      <c r="D427" s="168" t="s">
        <v>227</v>
      </c>
      <c r="E427" s="169">
        <v>198</v>
      </c>
      <c r="F427" s="170"/>
      <c r="G427" s="171">
        <f>ROUND(E427*F427,2)</f>
        <v>0</v>
      </c>
      <c r="H427" s="170"/>
      <c r="I427" s="171">
        <f>ROUND(E427*H427,2)</f>
        <v>0</v>
      </c>
      <c r="J427" s="170"/>
      <c r="K427" s="171">
        <f>ROUND(E427*J427,2)</f>
        <v>0</v>
      </c>
      <c r="L427" s="171">
        <v>21</v>
      </c>
      <c r="M427" s="171">
        <f>G427*(1+L427/100)</f>
        <v>0</v>
      </c>
      <c r="N427" s="169">
        <v>1.6000000000000001E-4</v>
      </c>
      <c r="O427" s="169">
        <f>ROUND(E427*N427,2)</f>
        <v>0.03</v>
      </c>
      <c r="P427" s="169">
        <v>0</v>
      </c>
      <c r="Q427" s="169">
        <f>ROUND(E427*P427,2)</f>
        <v>0</v>
      </c>
      <c r="R427" s="171"/>
      <c r="S427" s="171" t="s">
        <v>578</v>
      </c>
      <c r="T427" s="172" t="s">
        <v>579</v>
      </c>
      <c r="U427" s="157">
        <v>0</v>
      </c>
      <c r="V427" s="157">
        <f>ROUND(E427*U427,2)</f>
        <v>0</v>
      </c>
      <c r="W427" s="157"/>
      <c r="X427" s="157" t="s">
        <v>273</v>
      </c>
      <c r="Y427" s="157" t="s">
        <v>178</v>
      </c>
      <c r="Z427" s="147"/>
      <c r="AA427" s="147"/>
      <c r="AB427" s="147"/>
      <c r="AC427" s="147"/>
      <c r="AD427" s="147"/>
      <c r="AE427" s="147"/>
      <c r="AF427" s="147"/>
      <c r="AG427" s="147" t="s">
        <v>598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2" x14ac:dyDescent="0.2">
      <c r="A428" s="154"/>
      <c r="B428" s="155"/>
      <c r="C428" s="264" t="s">
        <v>962</v>
      </c>
      <c r="D428" s="265"/>
      <c r="E428" s="265"/>
      <c r="F428" s="265"/>
      <c r="G428" s="265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526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2" x14ac:dyDescent="0.2">
      <c r="A429" s="154"/>
      <c r="B429" s="155"/>
      <c r="C429" s="191" t="s">
        <v>963</v>
      </c>
      <c r="D429" s="186"/>
      <c r="E429" s="187"/>
      <c r="F429" s="157"/>
      <c r="G429" s="15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7"/>
      <c r="AA429" s="147"/>
      <c r="AB429" s="147"/>
      <c r="AC429" s="147"/>
      <c r="AD429" s="147"/>
      <c r="AE429" s="147"/>
      <c r="AF429" s="147"/>
      <c r="AG429" s="147" t="s">
        <v>218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4"/>
      <c r="B430" s="155"/>
      <c r="C430" s="191" t="s">
        <v>964</v>
      </c>
      <c r="D430" s="186"/>
      <c r="E430" s="187"/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218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91" t="s">
        <v>965</v>
      </c>
      <c r="D431" s="186"/>
      <c r="E431" s="187">
        <v>198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218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66">
        <v>89</v>
      </c>
      <c r="B432" s="167" t="s">
        <v>966</v>
      </c>
      <c r="C432" s="182" t="s">
        <v>967</v>
      </c>
      <c r="D432" s="168" t="s">
        <v>227</v>
      </c>
      <c r="E432" s="169">
        <v>125</v>
      </c>
      <c r="F432" s="170"/>
      <c r="G432" s="171">
        <f>ROUND(E432*F432,2)</f>
        <v>0</v>
      </c>
      <c r="H432" s="170"/>
      <c r="I432" s="171">
        <f>ROUND(E432*H432,2)</f>
        <v>0</v>
      </c>
      <c r="J432" s="170"/>
      <c r="K432" s="171">
        <f>ROUND(E432*J432,2)</f>
        <v>0</v>
      </c>
      <c r="L432" s="171">
        <v>21</v>
      </c>
      <c r="M432" s="171">
        <f>G432*(1+L432/100)</f>
        <v>0</v>
      </c>
      <c r="N432" s="169">
        <v>0</v>
      </c>
      <c r="O432" s="169">
        <f>ROUND(E432*N432,2)</f>
        <v>0</v>
      </c>
      <c r="P432" s="169">
        <v>0</v>
      </c>
      <c r="Q432" s="169">
        <f>ROUND(E432*P432,2)</f>
        <v>0</v>
      </c>
      <c r="R432" s="171"/>
      <c r="S432" s="171" t="s">
        <v>578</v>
      </c>
      <c r="T432" s="172" t="s">
        <v>579</v>
      </c>
      <c r="U432" s="157">
        <v>0</v>
      </c>
      <c r="V432" s="157">
        <f>ROUND(E432*U432,2)</f>
        <v>0</v>
      </c>
      <c r="W432" s="157"/>
      <c r="X432" s="157" t="s">
        <v>213</v>
      </c>
      <c r="Y432" s="157" t="s">
        <v>178</v>
      </c>
      <c r="Z432" s="147"/>
      <c r="AA432" s="147"/>
      <c r="AB432" s="147"/>
      <c r="AC432" s="147"/>
      <c r="AD432" s="147"/>
      <c r="AE432" s="147"/>
      <c r="AF432" s="147"/>
      <c r="AG432" s="147" t="s">
        <v>580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ht="22.5" outlineLevel="2" x14ac:dyDescent="0.2">
      <c r="A433" s="154"/>
      <c r="B433" s="155"/>
      <c r="C433" s="264" t="s">
        <v>968</v>
      </c>
      <c r="D433" s="265"/>
      <c r="E433" s="265"/>
      <c r="F433" s="265"/>
      <c r="G433" s="265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526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90" t="str">
        <f>C433</f>
        <v>Montáž izolovaných kabelů měděných do 1 kV bez ukončení plných a kulatých (CYKY, CHKE-R,...) uložených pevně počtu a průřezu žil 4x1,5 až 4 mm2</v>
      </c>
      <c r="BB433" s="147"/>
      <c r="BC433" s="147"/>
      <c r="BD433" s="147"/>
      <c r="BE433" s="147"/>
      <c r="BF433" s="147"/>
      <c r="BG433" s="147"/>
      <c r="BH433" s="147"/>
    </row>
    <row r="434" spans="1:60" outlineLevel="2" x14ac:dyDescent="0.2">
      <c r="A434" s="154"/>
      <c r="B434" s="155"/>
      <c r="C434" s="191" t="s">
        <v>969</v>
      </c>
      <c r="D434" s="186"/>
      <c r="E434" s="187"/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218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3" x14ac:dyDescent="0.2">
      <c r="A435" s="154"/>
      <c r="B435" s="155"/>
      <c r="C435" s="191" t="s">
        <v>970</v>
      </c>
      <c r="D435" s="186"/>
      <c r="E435" s="187">
        <v>125</v>
      </c>
      <c r="F435" s="157"/>
      <c r="G435" s="157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7"/>
      <c r="AA435" s="147"/>
      <c r="AB435" s="147"/>
      <c r="AC435" s="147"/>
      <c r="AD435" s="147"/>
      <c r="AE435" s="147"/>
      <c r="AF435" s="147"/>
      <c r="AG435" s="147" t="s">
        <v>218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66">
        <v>90</v>
      </c>
      <c r="B436" s="167" t="s">
        <v>971</v>
      </c>
      <c r="C436" s="182" t="s">
        <v>972</v>
      </c>
      <c r="D436" s="168" t="s">
        <v>227</v>
      </c>
      <c r="E436" s="169">
        <v>150</v>
      </c>
      <c r="F436" s="170"/>
      <c r="G436" s="171">
        <f>ROUND(E436*F436,2)</f>
        <v>0</v>
      </c>
      <c r="H436" s="170"/>
      <c r="I436" s="171">
        <f>ROUND(E436*H436,2)</f>
        <v>0</v>
      </c>
      <c r="J436" s="170"/>
      <c r="K436" s="171">
        <f>ROUND(E436*J436,2)</f>
        <v>0</v>
      </c>
      <c r="L436" s="171">
        <v>21</v>
      </c>
      <c r="M436" s="171">
        <f>G436*(1+L436/100)</f>
        <v>0</v>
      </c>
      <c r="N436" s="169">
        <v>2.9E-4</v>
      </c>
      <c r="O436" s="169">
        <f>ROUND(E436*N436,2)</f>
        <v>0.04</v>
      </c>
      <c r="P436" s="169">
        <v>0</v>
      </c>
      <c r="Q436" s="169">
        <f>ROUND(E436*P436,2)</f>
        <v>0</v>
      </c>
      <c r="R436" s="171"/>
      <c r="S436" s="171" t="s">
        <v>578</v>
      </c>
      <c r="T436" s="172" t="s">
        <v>579</v>
      </c>
      <c r="U436" s="157">
        <v>0</v>
      </c>
      <c r="V436" s="157">
        <f>ROUND(E436*U436,2)</f>
        <v>0</v>
      </c>
      <c r="W436" s="157"/>
      <c r="X436" s="157" t="s">
        <v>273</v>
      </c>
      <c r="Y436" s="157" t="s">
        <v>178</v>
      </c>
      <c r="Z436" s="147"/>
      <c r="AA436" s="147"/>
      <c r="AB436" s="147"/>
      <c r="AC436" s="147"/>
      <c r="AD436" s="147"/>
      <c r="AE436" s="147"/>
      <c r="AF436" s="147"/>
      <c r="AG436" s="147" t="s">
        <v>598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2" x14ac:dyDescent="0.2">
      <c r="A437" s="154"/>
      <c r="B437" s="155"/>
      <c r="C437" s="264" t="s">
        <v>972</v>
      </c>
      <c r="D437" s="265"/>
      <c r="E437" s="265"/>
      <c r="F437" s="265"/>
      <c r="G437" s="265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526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2" x14ac:dyDescent="0.2">
      <c r="A438" s="154"/>
      <c r="B438" s="155"/>
      <c r="C438" s="191" t="s">
        <v>969</v>
      </c>
      <c r="D438" s="186"/>
      <c r="E438" s="187"/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218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">
      <c r="A439" s="154"/>
      <c r="B439" s="155"/>
      <c r="C439" s="191" t="s">
        <v>973</v>
      </c>
      <c r="D439" s="186"/>
      <c r="E439" s="187"/>
      <c r="F439" s="157"/>
      <c r="G439" s="157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7"/>
      <c r="AA439" s="147"/>
      <c r="AB439" s="147"/>
      <c r="AC439" s="147"/>
      <c r="AD439" s="147"/>
      <c r="AE439" s="147"/>
      <c r="AF439" s="147"/>
      <c r="AG439" s="147" t="s">
        <v>218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4"/>
      <c r="B440" s="155"/>
      <c r="C440" s="191" t="s">
        <v>931</v>
      </c>
      <c r="D440" s="186"/>
      <c r="E440" s="187">
        <v>150</v>
      </c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218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66">
        <v>91</v>
      </c>
      <c r="B441" s="167" t="s">
        <v>974</v>
      </c>
      <c r="C441" s="182" t="s">
        <v>975</v>
      </c>
      <c r="D441" s="168" t="s">
        <v>227</v>
      </c>
      <c r="E441" s="169">
        <v>90</v>
      </c>
      <c r="F441" s="170"/>
      <c r="G441" s="171">
        <f>ROUND(E441*F441,2)</f>
        <v>0</v>
      </c>
      <c r="H441" s="170"/>
      <c r="I441" s="171">
        <f>ROUND(E441*H441,2)</f>
        <v>0</v>
      </c>
      <c r="J441" s="170"/>
      <c r="K441" s="171">
        <f>ROUND(E441*J441,2)</f>
        <v>0</v>
      </c>
      <c r="L441" s="171">
        <v>21</v>
      </c>
      <c r="M441" s="171">
        <f>G441*(1+L441/100)</f>
        <v>0</v>
      </c>
      <c r="N441" s="169">
        <v>0</v>
      </c>
      <c r="O441" s="169">
        <f>ROUND(E441*N441,2)</f>
        <v>0</v>
      </c>
      <c r="P441" s="169">
        <v>0</v>
      </c>
      <c r="Q441" s="169">
        <f>ROUND(E441*P441,2)</f>
        <v>0</v>
      </c>
      <c r="R441" s="171"/>
      <c r="S441" s="171" t="s">
        <v>578</v>
      </c>
      <c r="T441" s="172" t="s">
        <v>579</v>
      </c>
      <c r="U441" s="157">
        <v>0</v>
      </c>
      <c r="V441" s="157">
        <f>ROUND(E441*U441,2)</f>
        <v>0</v>
      </c>
      <c r="W441" s="157"/>
      <c r="X441" s="157" t="s">
        <v>213</v>
      </c>
      <c r="Y441" s="157" t="s">
        <v>178</v>
      </c>
      <c r="Z441" s="147"/>
      <c r="AA441" s="147"/>
      <c r="AB441" s="147"/>
      <c r="AC441" s="147"/>
      <c r="AD441" s="147"/>
      <c r="AE441" s="147"/>
      <c r="AF441" s="147"/>
      <c r="AG441" s="147" t="s">
        <v>580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ht="22.5" outlineLevel="2" x14ac:dyDescent="0.2">
      <c r="A442" s="154"/>
      <c r="B442" s="155"/>
      <c r="C442" s="264" t="s">
        <v>976</v>
      </c>
      <c r="D442" s="265"/>
      <c r="E442" s="265"/>
      <c r="F442" s="265"/>
      <c r="G442" s="265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526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90" t="str">
        <f>C442</f>
        <v>Montáž izolovaných kabelů měděných do 1 kV bez ukončení plných a kulatých (CYKY, CHKE-R,...) uložených pevně počtu a průřezu žil 4x6 až 10 mm2</v>
      </c>
      <c r="BB442" s="147"/>
      <c r="BC442" s="147"/>
      <c r="BD442" s="147"/>
      <c r="BE442" s="147"/>
      <c r="BF442" s="147"/>
      <c r="BG442" s="147"/>
      <c r="BH442" s="147"/>
    </row>
    <row r="443" spans="1:60" outlineLevel="2" x14ac:dyDescent="0.2">
      <c r="A443" s="154"/>
      <c r="B443" s="155"/>
      <c r="C443" s="191" t="s">
        <v>977</v>
      </c>
      <c r="D443" s="186"/>
      <c r="E443" s="187"/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7"/>
      <c r="AA443" s="147"/>
      <c r="AB443" s="147"/>
      <c r="AC443" s="147"/>
      <c r="AD443" s="147"/>
      <c r="AE443" s="147"/>
      <c r="AF443" s="147"/>
      <c r="AG443" s="147" t="s">
        <v>218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">
      <c r="A444" s="154"/>
      <c r="B444" s="155"/>
      <c r="C444" s="191" t="s">
        <v>978</v>
      </c>
      <c r="D444" s="186"/>
      <c r="E444" s="187">
        <v>90</v>
      </c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218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66">
        <v>92</v>
      </c>
      <c r="B445" s="167" t="s">
        <v>979</v>
      </c>
      <c r="C445" s="182" t="s">
        <v>980</v>
      </c>
      <c r="D445" s="168" t="s">
        <v>227</v>
      </c>
      <c r="E445" s="169">
        <v>108</v>
      </c>
      <c r="F445" s="170"/>
      <c r="G445" s="171">
        <f>ROUND(E445*F445,2)</f>
        <v>0</v>
      </c>
      <c r="H445" s="170"/>
      <c r="I445" s="171">
        <f>ROUND(E445*H445,2)</f>
        <v>0</v>
      </c>
      <c r="J445" s="170"/>
      <c r="K445" s="171">
        <f>ROUND(E445*J445,2)</f>
        <v>0</v>
      </c>
      <c r="L445" s="171">
        <v>21</v>
      </c>
      <c r="M445" s="171">
        <f>G445*(1+L445/100)</f>
        <v>0</v>
      </c>
      <c r="N445" s="169">
        <v>6.3000000000000003E-4</v>
      </c>
      <c r="O445" s="169">
        <f>ROUND(E445*N445,2)</f>
        <v>7.0000000000000007E-2</v>
      </c>
      <c r="P445" s="169">
        <v>0</v>
      </c>
      <c r="Q445" s="169">
        <f>ROUND(E445*P445,2)</f>
        <v>0</v>
      </c>
      <c r="R445" s="171"/>
      <c r="S445" s="171" t="s">
        <v>578</v>
      </c>
      <c r="T445" s="172" t="s">
        <v>579</v>
      </c>
      <c r="U445" s="157">
        <v>0</v>
      </c>
      <c r="V445" s="157">
        <f>ROUND(E445*U445,2)</f>
        <v>0</v>
      </c>
      <c r="W445" s="157"/>
      <c r="X445" s="157" t="s">
        <v>273</v>
      </c>
      <c r="Y445" s="157" t="s">
        <v>178</v>
      </c>
      <c r="Z445" s="147"/>
      <c r="AA445" s="147"/>
      <c r="AB445" s="147"/>
      <c r="AC445" s="147"/>
      <c r="AD445" s="147"/>
      <c r="AE445" s="147"/>
      <c r="AF445" s="147"/>
      <c r="AG445" s="147" t="s">
        <v>598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2" x14ac:dyDescent="0.2">
      <c r="A446" s="154"/>
      <c r="B446" s="155"/>
      <c r="C446" s="264" t="s">
        <v>980</v>
      </c>
      <c r="D446" s="265"/>
      <c r="E446" s="265"/>
      <c r="F446" s="265"/>
      <c r="G446" s="265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7"/>
      <c r="AA446" s="147"/>
      <c r="AB446" s="147"/>
      <c r="AC446" s="147"/>
      <c r="AD446" s="147"/>
      <c r="AE446" s="147"/>
      <c r="AF446" s="147"/>
      <c r="AG446" s="147" t="s">
        <v>526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2" x14ac:dyDescent="0.2">
      <c r="A447" s="154"/>
      <c r="B447" s="155"/>
      <c r="C447" s="191" t="s">
        <v>977</v>
      </c>
      <c r="D447" s="186"/>
      <c r="E447" s="187"/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218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">
      <c r="A448" s="154"/>
      <c r="B448" s="155"/>
      <c r="C448" s="191" t="s">
        <v>981</v>
      </c>
      <c r="D448" s="186"/>
      <c r="E448" s="187"/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218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4"/>
      <c r="B449" s="155"/>
      <c r="C449" s="191" t="s">
        <v>982</v>
      </c>
      <c r="D449" s="186"/>
      <c r="E449" s="187">
        <v>108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218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66">
        <v>93</v>
      </c>
      <c r="B450" s="167" t="s">
        <v>983</v>
      </c>
      <c r="C450" s="182" t="s">
        <v>984</v>
      </c>
      <c r="D450" s="168" t="s">
        <v>227</v>
      </c>
      <c r="E450" s="169">
        <v>490</v>
      </c>
      <c r="F450" s="170"/>
      <c r="G450" s="171">
        <f>ROUND(E450*F450,2)</f>
        <v>0</v>
      </c>
      <c r="H450" s="170"/>
      <c r="I450" s="171">
        <f>ROUND(E450*H450,2)</f>
        <v>0</v>
      </c>
      <c r="J450" s="170"/>
      <c r="K450" s="171">
        <f>ROUND(E450*J450,2)</f>
        <v>0</v>
      </c>
      <c r="L450" s="171">
        <v>21</v>
      </c>
      <c r="M450" s="171">
        <f>G450*(1+L450/100)</f>
        <v>0</v>
      </c>
      <c r="N450" s="169">
        <v>0</v>
      </c>
      <c r="O450" s="169">
        <f>ROUND(E450*N450,2)</f>
        <v>0</v>
      </c>
      <c r="P450" s="169">
        <v>0</v>
      </c>
      <c r="Q450" s="169">
        <f>ROUND(E450*P450,2)</f>
        <v>0</v>
      </c>
      <c r="R450" s="171"/>
      <c r="S450" s="171" t="s">
        <v>578</v>
      </c>
      <c r="T450" s="172" t="s">
        <v>579</v>
      </c>
      <c r="U450" s="157">
        <v>0</v>
      </c>
      <c r="V450" s="157">
        <f>ROUND(E450*U450,2)</f>
        <v>0</v>
      </c>
      <c r="W450" s="157"/>
      <c r="X450" s="157" t="s">
        <v>213</v>
      </c>
      <c r="Y450" s="157" t="s">
        <v>178</v>
      </c>
      <c r="Z450" s="147"/>
      <c r="AA450" s="147"/>
      <c r="AB450" s="147"/>
      <c r="AC450" s="147"/>
      <c r="AD450" s="147"/>
      <c r="AE450" s="147"/>
      <c r="AF450" s="147"/>
      <c r="AG450" s="147" t="s">
        <v>580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ht="22.5" outlineLevel="2" x14ac:dyDescent="0.2">
      <c r="A451" s="154"/>
      <c r="B451" s="155"/>
      <c r="C451" s="264" t="s">
        <v>985</v>
      </c>
      <c r="D451" s="265"/>
      <c r="E451" s="265"/>
      <c r="F451" s="265"/>
      <c r="G451" s="265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526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90" t="str">
        <f>C451</f>
        <v>Montáž izolovaných kabelů měděných do 1 kV bez ukončení plných a kulatých (CYKY, CHKE-R,...) uložených pevně počtu a průřezu žil 4x16 mm2</v>
      </c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66">
        <v>94</v>
      </c>
      <c r="B452" s="167" t="s">
        <v>986</v>
      </c>
      <c r="C452" s="182" t="s">
        <v>987</v>
      </c>
      <c r="D452" s="168" t="s">
        <v>227</v>
      </c>
      <c r="E452" s="169">
        <v>588</v>
      </c>
      <c r="F452" s="170"/>
      <c r="G452" s="171">
        <f>ROUND(E452*F452,2)</f>
        <v>0</v>
      </c>
      <c r="H452" s="170"/>
      <c r="I452" s="171">
        <f>ROUND(E452*H452,2)</f>
        <v>0</v>
      </c>
      <c r="J452" s="170"/>
      <c r="K452" s="171">
        <f>ROUND(E452*J452,2)</f>
        <v>0</v>
      </c>
      <c r="L452" s="171">
        <v>21</v>
      </c>
      <c r="M452" s="171">
        <f>G452*(1+L452/100)</f>
        <v>0</v>
      </c>
      <c r="N452" s="169">
        <v>8.9999999999999998E-4</v>
      </c>
      <c r="O452" s="169">
        <f>ROUND(E452*N452,2)</f>
        <v>0.53</v>
      </c>
      <c r="P452" s="169">
        <v>0</v>
      </c>
      <c r="Q452" s="169">
        <f>ROUND(E452*P452,2)</f>
        <v>0</v>
      </c>
      <c r="R452" s="171"/>
      <c r="S452" s="171" t="s">
        <v>578</v>
      </c>
      <c r="T452" s="172" t="s">
        <v>579</v>
      </c>
      <c r="U452" s="157">
        <v>0</v>
      </c>
      <c r="V452" s="157">
        <f>ROUND(E452*U452,2)</f>
        <v>0</v>
      </c>
      <c r="W452" s="157"/>
      <c r="X452" s="157" t="s">
        <v>273</v>
      </c>
      <c r="Y452" s="157" t="s">
        <v>178</v>
      </c>
      <c r="Z452" s="147"/>
      <c r="AA452" s="147"/>
      <c r="AB452" s="147"/>
      <c r="AC452" s="147"/>
      <c r="AD452" s="147"/>
      <c r="AE452" s="147"/>
      <c r="AF452" s="147"/>
      <c r="AG452" s="147" t="s">
        <v>598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2" x14ac:dyDescent="0.2">
      <c r="A453" s="154"/>
      <c r="B453" s="155"/>
      <c r="C453" s="264" t="s">
        <v>987</v>
      </c>
      <c r="D453" s="265"/>
      <c r="E453" s="265"/>
      <c r="F453" s="265"/>
      <c r="G453" s="265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7"/>
      <c r="AA453" s="147"/>
      <c r="AB453" s="147"/>
      <c r="AC453" s="147"/>
      <c r="AD453" s="147"/>
      <c r="AE453" s="147"/>
      <c r="AF453" s="147"/>
      <c r="AG453" s="147" t="s">
        <v>526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2" x14ac:dyDescent="0.2">
      <c r="A454" s="154"/>
      <c r="B454" s="155"/>
      <c r="C454" s="191" t="s">
        <v>988</v>
      </c>
      <c r="D454" s="186"/>
      <c r="E454" s="187"/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218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191" t="s">
        <v>989</v>
      </c>
      <c r="D455" s="186"/>
      <c r="E455" s="187"/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218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">
      <c r="A456" s="154"/>
      <c r="B456" s="155"/>
      <c r="C456" s="191" t="s">
        <v>990</v>
      </c>
      <c r="D456" s="186"/>
      <c r="E456" s="187">
        <v>588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218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66">
        <v>95</v>
      </c>
      <c r="B457" s="167" t="s">
        <v>991</v>
      </c>
      <c r="C457" s="182" t="s">
        <v>992</v>
      </c>
      <c r="D457" s="168" t="s">
        <v>227</v>
      </c>
      <c r="E457" s="169">
        <v>30</v>
      </c>
      <c r="F457" s="170"/>
      <c r="G457" s="171">
        <f>ROUND(E457*F457,2)</f>
        <v>0</v>
      </c>
      <c r="H457" s="170"/>
      <c r="I457" s="171">
        <f>ROUND(E457*H457,2)</f>
        <v>0</v>
      </c>
      <c r="J457" s="170"/>
      <c r="K457" s="171">
        <f>ROUND(E457*J457,2)</f>
        <v>0</v>
      </c>
      <c r="L457" s="171">
        <v>21</v>
      </c>
      <c r="M457" s="171">
        <f>G457*(1+L457/100)</f>
        <v>0</v>
      </c>
      <c r="N457" s="169">
        <v>0</v>
      </c>
      <c r="O457" s="169">
        <f>ROUND(E457*N457,2)</f>
        <v>0</v>
      </c>
      <c r="P457" s="169">
        <v>0</v>
      </c>
      <c r="Q457" s="169">
        <f>ROUND(E457*P457,2)</f>
        <v>0</v>
      </c>
      <c r="R457" s="171"/>
      <c r="S457" s="171" t="s">
        <v>578</v>
      </c>
      <c r="T457" s="172" t="s">
        <v>579</v>
      </c>
      <c r="U457" s="157">
        <v>0</v>
      </c>
      <c r="V457" s="157">
        <f>ROUND(E457*U457,2)</f>
        <v>0</v>
      </c>
      <c r="W457" s="157"/>
      <c r="X457" s="157" t="s">
        <v>213</v>
      </c>
      <c r="Y457" s="157" t="s">
        <v>178</v>
      </c>
      <c r="Z457" s="147"/>
      <c r="AA457" s="147"/>
      <c r="AB457" s="147"/>
      <c r="AC457" s="147"/>
      <c r="AD457" s="147"/>
      <c r="AE457" s="147"/>
      <c r="AF457" s="147"/>
      <c r="AG457" s="147" t="s">
        <v>580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ht="22.5" outlineLevel="2" x14ac:dyDescent="0.2">
      <c r="A458" s="154"/>
      <c r="B458" s="155"/>
      <c r="C458" s="264" t="s">
        <v>993</v>
      </c>
      <c r="D458" s="265"/>
      <c r="E458" s="265"/>
      <c r="F458" s="265"/>
      <c r="G458" s="265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526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90" t="str">
        <f>C458</f>
        <v>Montáž izolovaných kabelů měděných do 1 kV bez ukončení plných a kulatých (CYKY, CHKE-R,...) uložených pevně počtu a průřezu žil 4x25 až 35 mm2</v>
      </c>
      <c r="BB458" s="147"/>
      <c r="BC458" s="147"/>
      <c r="BD458" s="147"/>
      <c r="BE458" s="147"/>
      <c r="BF458" s="147"/>
      <c r="BG458" s="147"/>
      <c r="BH458" s="147"/>
    </row>
    <row r="459" spans="1:60" outlineLevel="2" x14ac:dyDescent="0.2">
      <c r="A459" s="154"/>
      <c r="B459" s="155"/>
      <c r="C459" s="191" t="s">
        <v>994</v>
      </c>
      <c r="D459" s="186"/>
      <c r="E459" s="187"/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218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4"/>
      <c r="B460" s="155"/>
      <c r="C460" s="191" t="s">
        <v>995</v>
      </c>
      <c r="D460" s="186"/>
      <c r="E460" s="187">
        <v>30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218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66">
        <v>96</v>
      </c>
      <c r="B461" s="167" t="s">
        <v>996</v>
      </c>
      <c r="C461" s="182" t="s">
        <v>997</v>
      </c>
      <c r="D461" s="168" t="s">
        <v>227</v>
      </c>
      <c r="E461" s="169">
        <v>36</v>
      </c>
      <c r="F461" s="170"/>
      <c r="G461" s="171">
        <f>ROUND(E461*F461,2)</f>
        <v>0</v>
      </c>
      <c r="H461" s="170"/>
      <c r="I461" s="171">
        <f>ROUND(E461*H461,2)</f>
        <v>0</v>
      </c>
      <c r="J461" s="170"/>
      <c r="K461" s="171">
        <f>ROUND(E461*J461,2)</f>
        <v>0</v>
      </c>
      <c r="L461" s="171">
        <v>21</v>
      </c>
      <c r="M461" s="171">
        <f>G461*(1+L461/100)</f>
        <v>0</v>
      </c>
      <c r="N461" s="169">
        <v>8.1999999999999998E-4</v>
      </c>
      <c r="O461" s="169">
        <f>ROUND(E461*N461,2)</f>
        <v>0.03</v>
      </c>
      <c r="P461" s="169">
        <v>0</v>
      </c>
      <c r="Q461" s="169">
        <f>ROUND(E461*P461,2)</f>
        <v>0</v>
      </c>
      <c r="R461" s="171"/>
      <c r="S461" s="171" t="s">
        <v>578</v>
      </c>
      <c r="T461" s="172" t="s">
        <v>842</v>
      </c>
      <c r="U461" s="157">
        <v>0</v>
      </c>
      <c r="V461" s="157">
        <f>ROUND(E461*U461,2)</f>
        <v>0</v>
      </c>
      <c r="W461" s="157"/>
      <c r="X461" s="157" t="s">
        <v>273</v>
      </c>
      <c r="Y461" s="157" t="s">
        <v>178</v>
      </c>
      <c r="Z461" s="147"/>
      <c r="AA461" s="147"/>
      <c r="AB461" s="147"/>
      <c r="AC461" s="147"/>
      <c r="AD461" s="147"/>
      <c r="AE461" s="147"/>
      <c r="AF461" s="147"/>
      <c r="AG461" s="147" t="s">
        <v>598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">
      <c r="A462" s="154"/>
      <c r="B462" s="155"/>
      <c r="C462" s="264" t="s">
        <v>997</v>
      </c>
      <c r="D462" s="265"/>
      <c r="E462" s="265"/>
      <c r="F462" s="265"/>
      <c r="G462" s="265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526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2" x14ac:dyDescent="0.2">
      <c r="A463" s="154"/>
      <c r="B463" s="155"/>
      <c r="C463" s="191" t="s">
        <v>998</v>
      </c>
      <c r="D463" s="186"/>
      <c r="E463" s="187"/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218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3" x14ac:dyDescent="0.2">
      <c r="A464" s="154"/>
      <c r="B464" s="155"/>
      <c r="C464" s="191" t="s">
        <v>999</v>
      </c>
      <c r="D464" s="186"/>
      <c r="E464" s="187">
        <v>36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7"/>
      <c r="AA464" s="147"/>
      <c r="AB464" s="147"/>
      <c r="AC464" s="147"/>
      <c r="AD464" s="147"/>
      <c r="AE464" s="147"/>
      <c r="AF464" s="147"/>
      <c r="AG464" s="147" t="s">
        <v>218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66">
        <v>97</v>
      </c>
      <c r="B465" s="167" t="s">
        <v>1000</v>
      </c>
      <c r="C465" s="182" t="s">
        <v>1001</v>
      </c>
      <c r="D465" s="168" t="s">
        <v>305</v>
      </c>
      <c r="E465" s="169">
        <v>15</v>
      </c>
      <c r="F465" s="170"/>
      <c r="G465" s="171">
        <f>ROUND(E465*F465,2)</f>
        <v>0</v>
      </c>
      <c r="H465" s="170"/>
      <c r="I465" s="171">
        <f>ROUND(E465*H465,2)</f>
        <v>0</v>
      </c>
      <c r="J465" s="170"/>
      <c r="K465" s="171">
        <f>ROUND(E465*J465,2)</f>
        <v>0</v>
      </c>
      <c r="L465" s="171">
        <v>21</v>
      </c>
      <c r="M465" s="171">
        <f>G465*(1+L465/100)</f>
        <v>0</v>
      </c>
      <c r="N465" s="169">
        <v>0</v>
      </c>
      <c r="O465" s="169">
        <f>ROUND(E465*N465,2)</f>
        <v>0</v>
      </c>
      <c r="P465" s="169">
        <v>0</v>
      </c>
      <c r="Q465" s="169">
        <f>ROUND(E465*P465,2)</f>
        <v>0</v>
      </c>
      <c r="R465" s="171"/>
      <c r="S465" s="171" t="s">
        <v>189</v>
      </c>
      <c r="T465" s="172" t="s">
        <v>176</v>
      </c>
      <c r="U465" s="157">
        <v>0</v>
      </c>
      <c r="V465" s="157">
        <f>ROUND(E465*U465,2)</f>
        <v>0</v>
      </c>
      <c r="W465" s="157"/>
      <c r="X465" s="157" t="s">
        <v>213</v>
      </c>
      <c r="Y465" s="157" t="s">
        <v>178</v>
      </c>
      <c r="Z465" s="147"/>
      <c r="AA465" s="147"/>
      <c r="AB465" s="147"/>
      <c r="AC465" s="147"/>
      <c r="AD465" s="147"/>
      <c r="AE465" s="147"/>
      <c r="AF465" s="147"/>
      <c r="AG465" s="147" t="s">
        <v>580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2" x14ac:dyDescent="0.2">
      <c r="A466" s="154"/>
      <c r="B466" s="155"/>
      <c r="C466" s="264" t="s">
        <v>1001</v>
      </c>
      <c r="D466" s="265"/>
      <c r="E466" s="265"/>
      <c r="F466" s="265"/>
      <c r="G466" s="265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526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2" x14ac:dyDescent="0.2">
      <c r="A467" s="154"/>
      <c r="B467" s="155"/>
      <c r="C467" s="191" t="s">
        <v>1002</v>
      </c>
      <c r="D467" s="186"/>
      <c r="E467" s="187"/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218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3" x14ac:dyDescent="0.2">
      <c r="A468" s="154"/>
      <c r="B468" s="155"/>
      <c r="C468" s="191" t="s">
        <v>941</v>
      </c>
      <c r="D468" s="186"/>
      <c r="E468" s="187"/>
      <c r="F468" s="157"/>
      <c r="G468" s="157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7"/>
      <c r="AA468" s="147"/>
      <c r="AB468" s="147"/>
      <c r="AC468" s="147"/>
      <c r="AD468" s="147"/>
      <c r="AE468" s="147"/>
      <c r="AF468" s="147"/>
      <c r="AG468" s="147" t="s">
        <v>218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">
      <c r="A469" s="154"/>
      <c r="B469" s="155"/>
      <c r="C469" s="191" t="s">
        <v>1003</v>
      </c>
      <c r="D469" s="186"/>
      <c r="E469" s="187"/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218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3" x14ac:dyDescent="0.2">
      <c r="A470" s="154"/>
      <c r="B470" s="155"/>
      <c r="C470" s="191" t="s">
        <v>944</v>
      </c>
      <c r="D470" s="186"/>
      <c r="E470" s="187">
        <v>15</v>
      </c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218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ht="22.5" outlineLevel="1" x14ac:dyDescent="0.2">
      <c r="A471" s="166">
        <v>98</v>
      </c>
      <c r="B471" s="167" t="s">
        <v>1004</v>
      </c>
      <c r="C471" s="182" t="s">
        <v>1005</v>
      </c>
      <c r="D471" s="168" t="s">
        <v>305</v>
      </c>
      <c r="E471" s="169">
        <v>1</v>
      </c>
      <c r="F471" s="170"/>
      <c r="G471" s="171">
        <f>ROUND(E471*F471,2)</f>
        <v>0</v>
      </c>
      <c r="H471" s="170"/>
      <c r="I471" s="171">
        <f>ROUND(E471*H471,2)</f>
        <v>0</v>
      </c>
      <c r="J471" s="170"/>
      <c r="K471" s="171">
        <f>ROUND(E471*J471,2)</f>
        <v>0</v>
      </c>
      <c r="L471" s="171">
        <v>21</v>
      </c>
      <c r="M471" s="171">
        <f>G471*(1+L471/100)</f>
        <v>0</v>
      </c>
      <c r="N471" s="169">
        <v>0</v>
      </c>
      <c r="O471" s="169">
        <f>ROUND(E471*N471,2)</f>
        <v>0</v>
      </c>
      <c r="P471" s="169">
        <v>0</v>
      </c>
      <c r="Q471" s="169">
        <f>ROUND(E471*P471,2)</f>
        <v>0</v>
      </c>
      <c r="R471" s="171"/>
      <c r="S471" s="171" t="s">
        <v>578</v>
      </c>
      <c r="T471" s="172" t="s">
        <v>579</v>
      </c>
      <c r="U471" s="157">
        <v>0</v>
      </c>
      <c r="V471" s="157">
        <f>ROUND(E471*U471,2)</f>
        <v>0</v>
      </c>
      <c r="W471" s="157"/>
      <c r="X471" s="157" t="s">
        <v>213</v>
      </c>
      <c r="Y471" s="157" t="s">
        <v>178</v>
      </c>
      <c r="Z471" s="147"/>
      <c r="AA471" s="147"/>
      <c r="AB471" s="147"/>
      <c r="AC471" s="147"/>
      <c r="AD471" s="147"/>
      <c r="AE471" s="147"/>
      <c r="AF471" s="147"/>
      <c r="AG471" s="147" t="s">
        <v>580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ht="22.5" outlineLevel="2" x14ac:dyDescent="0.2">
      <c r="A472" s="154"/>
      <c r="B472" s="155"/>
      <c r="C472" s="264" t="s">
        <v>1006</v>
      </c>
      <c r="D472" s="265"/>
      <c r="E472" s="265"/>
      <c r="F472" s="265"/>
      <c r="G472" s="265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57"/>
      <c r="Z472" s="147"/>
      <c r="AA472" s="147"/>
      <c r="AB472" s="147"/>
      <c r="AC472" s="147"/>
      <c r="AD472" s="147"/>
      <c r="AE472" s="147"/>
      <c r="AF472" s="147"/>
      <c r="AG472" s="147" t="s">
        <v>526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90" t="str">
        <f>C472</f>
        <v>Zkoušky a prohlídky elektrických rozvodů a zařízení celková prohlídka, zkoušení, měření a vyhotovení revizní zprávy pro objem montážních prací přes 500 do 1000 tisíc Kč</v>
      </c>
      <c r="BB472" s="147"/>
      <c r="BC472" s="147"/>
      <c r="BD472" s="147"/>
      <c r="BE472" s="147"/>
      <c r="BF472" s="147"/>
      <c r="BG472" s="147"/>
      <c r="BH472" s="147"/>
    </row>
    <row r="473" spans="1:60" outlineLevel="3" x14ac:dyDescent="0.2">
      <c r="A473" s="154"/>
      <c r="B473" s="155"/>
      <c r="C473" s="262" t="s">
        <v>582</v>
      </c>
      <c r="D473" s="263"/>
      <c r="E473" s="263"/>
      <c r="F473" s="263"/>
      <c r="G473" s="263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526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4"/>
      <c r="B474" s="155"/>
      <c r="C474" s="262" t="s">
        <v>1007</v>
      </c>
      <c r="D474" s="263"/>
      <c r="E474" s="263"/>
      <c r="F474" s="263"/>
      <c r="G474" s="263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526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90" t="str">
        <f>C474</f>
        <v>1. Ceny -0001 až -0010 jsou určeny pro objem montážních prací včetně nákladů na nosný a podružný materiál.</v>
      </c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66">
        <v>99</v>
      </c>
      <c r="B475" s="167" t="s">
        <v>1008</v>
      </c>
      <c r="C475" s="182" t="s">
        <v>1009</v>
      </c>
      <c r="D475" s="168" t="s">
        <v>305</v>
      </c>
      <c r="E475" s="169">
        <v>2</v>
      </c>
      <c r="F475" s="170"/>
      <c r="G475" s="171">
        <f>ROUND(E475*F475,2)</f>
        <v>0</v>
      </c>
      <c r="H475" s="170"/>
      <c r="I475" s="171">
        <f>ROUND(E475*H475,2)</f>
        <v>0</v>
      </c>
      <c r="J475" s="170"/>
      <c r="K475" s="171">
        <f>ROUND(E475*J475,2)</f>
        <v>0</v>
      </c>
      <c r="L475" s="171">
        <v>21</v>
      </c>
      <c r="M475" s="171">
        <f>G475*(1+L475/100)</f>
        <v>0</v>
      </c>
      <c r="N475" s="169">
        <v>0</v>
      </c>
      <c r="O475" s="169">
        <f>ROUND(E475*N475,2)</f>
        <v>0</v>
      </c>
      <c r="P475" s="169">
        <v>0</v>
      </c>
      <c r="Q475" s="169">
        <f>ROUND(E475*P475,2)</f>
        <v>0</v>
      </c>
      <c r="R475" s="171"/>
      <c r="S475" s="171" t="s">
        <v>578</v>
      </c>
      <c r="T475" s="172" t="s">
        <v>579</v>
      </c>
      <c r="U475" s="157">
        <v>0</v>
      </c>
      <c r="V475" s="157">
        <f>ROUND(E475*U475,2)</f>
        <v>0</v>
      </c>
      <c r="W475" s="157"/>
      <c r="X475" s="157" t="s">
        <v>213</v>
      </c>
      <c r="Y475" s="157" t="s">
        <v>178</v>
      </c>
      <c r="Z475" s="147"/>
      <c r="AA475" s="147"/>
      <c r="AB475" s="147"/>
      <c r="AC475" s="147"/>
      <c r="AD475" s="147"/>
      <c r="AE475" s="147"/>
      <c r="AF475" s="147"/>
      <c r="AG475" s="147" t="s">
        <v>580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2" x14ac:dyDescent="0.2">
      <c r="A476" s="154"/>
      <c r="B476" s="155"/>
      <c r="C476" s="264" t="s">
        <v>1010</v>
      </c>
      <c r="D476" s="265"/>
      <c r="E476" s="265"/>
      <c r="F476" s="265"/>
      <c r="G476" s="265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526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90" t="str">
        <f>C476</f>
        <v>Zkoušky a prohlídky rozvodných zařízení kontrola rozváděčů nn, (1 pole) silových, hmotnosti do 200 kg</v>
      </c>
      <c r="BB476" s="147"/>
      <c r="BC476" s="147"/>
      <c r="BD476" s="147"/>
      <c r="BE476" s="147"/>
      <c r="BF476" s="147"/>
      <c r="BG476" s="147"/>
      <c r="BH476" s="147"/>
    </row>
    <row r="477" spans="1:60" outlineLevel="2" x14ac:dyDescent="0.2">
      <c r="A477" s="154"/>
      <c r="B477" s="155"/>
      <c r="C477" s="191" t="s">
        <v>1011</v>
      </c>
      <c r="D477" s="186"/>
      <c r="E477" s="187"/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218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">
      <c r="A478" s="154"/>
      <c r="B478" s="155"/>
      <c r="C478" s="191" t="s">
        <v>100</v>
      </c>
      <c r="D478" s="186"/>
      <c r="E478" s="187">
        <v>2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218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66">
        <v>100</v>
      </c>
      <c r="B479" s="167" t="s">
        <v>1012</v>
      </c>
      <c r="C479" s="182" t="s">
        <v>1013</v>
      </c>
      <c r="D479" s="168" t="s">
        <v>305</v>
      </c>
      <c r="E479" s="169">
        <v>1</v>
      </c>
      <c r="F479" s="170"/>
      <c r="G479" s="171">
        <f>ROUND(E479*F479,2)</f>
        <v>0</v>
      </c>
      <c r="H479" s="170"/>
      <c r="I479" s="171">
        <f>ROUND(E479*H479,2)</f>
        <v>0</v>
      </c>
      <c r="J479" s="170"/>
      <c r="K479" s="171">
        <f>ROUND(E479*J479,2)</f>
        <v>0</v>
      </c>
      <c r="L479" s="171">
        <v>21</v>
      </c>
      <c r="M479" s="171">
        <f>G479*(1+L479/100)</f>
        <v>0</v>
      </c>
      <c r="N479" s="169">
        <v>0</v>
      </c>
      <c r="O479" s="169">
        <f>ROUND(E479*N479,2)</f>
        <v>0</v>
      </c>
      <c r="P479" s="169">
        <v>0</v>
      </c>
      <c r="Q479" s="169">
        <f>ROUND(E479*P479,2)</f>
        <v>0</v>
      </c>
      <c r="R479" s="171"/>
      <c r="S479" s="171" t="s">
        <v>578</v>
      </c>
      <c r="T479" s="172" t="s">
        <v>579</v>
      </c>
      <c r="U479" s="157">
        <v>0</v>
      </c>
      <c r="V479" s="157">
        <f>ROUND(E479*U479,2)</f>
        <v>0</v>
      </c>
      <c r="W479" s="157"/>
      <c r="X479" s="157" t="s">
        <v>213</v>
      </c>
      <c r="Y479" s="157" t="s">
        <v>178</v>
      </c>
      <c r="Z479" s="147"/>
      <c r="AA479" s="147"/>
      <c r="AB479" s="147"/>
      <c r="AC479" s="147"/>
      <c r="AD479" s="147"/>
      <c r="AE479" s="147"/>
      <c r="AF479" s="147"/>
      <c r="AG479" s="147" t="s">
        <v>580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2" x14ac:dyDescent="0.2">
      <c r="A480" s="154"/>
      <c r="B480" s="155"/>
      <c r="C480" s="264" t="s">
        <v>1013</v>
      </c>
      <c r="D480" s="265"/>
      <c r="E480" s="265"/>
      <c r="F480" s="265"/>
      <c r="G480" s="265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526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2" x14ac:dyDescent="0.2">
      <c r="A481" s="154"/>
      <c r="B481" s="155"/>
      <c r="C481" s="191" t="s">
        <v>1014</v>
      </c>
      <c r="D481" s="186"/>
      <c r="E481" s="187"/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7"/>
      <c r="AA481" s="147"/>
      <c r="AB481" s="147"/>
      <c r="AC481" s="147"/>
      <c r="AD481" s="147"/>
      <c r="AE481" s="147"/>
      <c r="AF481" s="147"/>
      <c r="AG481" s="147" t="s">
        <v>218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4"/>
      <c r="B482" s="155"/>
      <c r="C482" s="191" t="s">
        <v>53</v>
      </c>
      <c r="D482" s="186"/>
      <c r="E482" s="187">
        <v>1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218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66">
        <v>101</v>
      </c>
      <c r="B483" s="167" t="s">
        <v>1015</v>
      </c>
      <c r="C483" s="182" t="s">
        <v>1016</v>
      </c>
      <c r="D483" s="168" t="s">
        <v>305</v>
      </c>
      <c r="E483" s="169">
        <v>15</v>
      </c>
      <c r="F483" s="170"/>
      <c r="G483" s="171">
        <f>ROUND(E483*F483,2)</f>
        <v>0</v>
      </c>
      <c r="H483" s="170"/>
      <c r="I483" s="171">
        <f>ROUND(E483*H483,2)</f>
        <v>0</v>
      </c>
      <c r="J483" s="170"/>
      <c r="K483" s="171">
        <f>ROUND(E483*J483,2)</f>
        <v>0</v>
      </c>
      <c r="L483" s="171">
        <v>21</v>
      </c>
      <c r="M483" s="171">
        <f>G483*(1+L483/100)</f>
        <v>0</v>
      </c>
      <c r="N483" s="169">
        <v>0</v>
      </c>
      <c r="O483" s="169">
        <f>ROUND(E483*N483,2)</f>
        <v>0</v>
      </c>
      <c r="P483" s="169">
        <v>0</v>
      </c>
      <c r="Q483" s="169">
        <f>ROUND(E483*P483,2)</f>
        <v>0</v>
      </c>
      <c r="R483" s="171"/>
      <c r="S483" s="171" t="s">
        <v>578</v>
      </c>
      <c r="T483" s="172" t="s">
        <v>579</v>
      </c>
      <c r="U483" s="157">
        <v>0</v>
      </c>
      <c r="V483" s="157">
        <f>ROUND(E483*U483,2)</f>
        <v>0</v>
      </c>
      <c r="W483" s="157"/>
      <c r="X483" s="157" t="s">
        <v>213</v>
      </c>
      <c r="Y483" s="157" t="s">
        <v>178</v>
      </c>
      <c r="Z483" s="147"/>
      <c r="AA483" s="147"/>
      <c r="AB483" s="147"/>
      <c r="AC483" s="147"/>
      <c r="AD483" s="147"/>
      <c r="AE483" s="147"/>
      <c r="AF483" s="147"/>
      <c r="AG483" s="147" t="s">
        <v>580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2" x14ac:dyDescent="0.2">
      <c r="A484" s="154"/>
      <c r="B484" s="155"/>
      <c r="C484" s="264" t="s">
        <v>1017</v>
      </c>
      <c r="D484" s="265"/>
      <c r="E484" s="265"/>
      <c r="F484" s="265"/>
      <c r="G484" s="265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526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2" x14ac:dyDescent="0.2">
      <c r="A485" s="154"/>
      <c r="B485" s="155"/>
      <c r="C485" s="191" t="s">
        <v>1002</v>
      </c>
      <c r="D485" s="186"/>
      <c r="E485" s="187"/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7"/>
      <c r="AA485" s="147"/>
      <c r="AB485" s="147"/>
      <c r="AC485" s="147"/>
      <c r="AD485" s="147"/>
      <c r="AE485" s="147"/>
      <c r="AF485" s="147"/>
      <c r="AG485" s="147" t="s">
        <v>218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">
      <c r="A486" s="154"/>
      <c r="B486" s="155"/>
      <c r="C486" s="191" t="s">
        <v>941</v>
      </c>
      <c r="D486" s="186"/>
      <c r="E486" s="187"/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218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">
      <c r="A487" s="154"/>
      <c r="B487" s="155"/>
      <c r="C487" s="191" t="s">
        <v>1003</v>
      </c>
      <c r="D487" s="186"/>
      <c r="E487" s="187"/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7"/>
      <c r="AA487" s="147"/>
      <c r="AB487" s="147"/>
      <c r="AC487" s="147"/>
      <c r="AD487" s="147"/>
      <c r="AE487" s="147"/>
      <c r="AF487" s="147"/>
      <c r="AG487" s="147" t="s">
        <v>218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3" x14ac:dyDescent="0.2">
      <c r="A488" s="154"/>
      <c r="B488" s="155"/>
      <c r="C488" s="191" t="s">
        <v>944</v>
      </c>
      <c r="D488" s="186"/>
      <c r="E488" s="187">
        <v>15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218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66">
        <v>102</v>
      </c>
      <c r="B489" s="167" t="s">
        <v>1018</v>
      </c>
      <c r="C489" s="182" t="s">
        <v>1019</v>
      </c>
      <c r="D489" s="168" t="s">
        <v>305</v>
      </c>
      <c r="E489" s="169">
        <v>1</v>
      </c>
      <c r="F489" s="170"/>
      <c r="G489" s="171">
        <f>ROUND(E489*F489,2)</f>
        <v>0</v>
      </c>
      <c r="H489" s="170"/>
      <c r="I489" s="171">
        <f>ROUND(E489*H489,2)</f>
        <v>0</v>
      </c>
      <c r="J489" s="170"/>
      <c r="K489" s="171">
        <f>ROUND(E489*J489,2)</f>
        <v>0</v>
      </c>
      <c r="L489" s="171">
        <v>21</v>
      </c>
      <c r="M489" s="171">
        <f>G489*(1+L489/100)</f>
        <v>0</v>
      </c>
      <c r="N489" s="169">
        <v>0</v>
      </c>
      <c r="O489" s="169">
        <f>ROUND(E489*N489,2)</f>
        <v>0</v>
      </c>
      <c r="P489" s="169">
        <v>0</v>
      </c>
      <c r="Q489" s="169">
        <f>ROUND(E489*P489,2)</f>
        <v>0</v>
      </c>
      <c r="R489" s="171"/>
      <c r="S489" s="171" t="s">
        <v>578</v>
      </c>
      <c r="T489" s="172" t="s">
        <v>579</v>
      </c>
      <c r="U489" s="157">
        <v>0</v>
      </c>
      <c r="V489" s="157">
        <f>ROUND(E489*U489,2)</f>
        <v>0</v>
      </c>
      <c r="W489" s="157"/>
      <c r="X489" s="157" t="s">
        <v>213</v>
      </c>
      <c r="Y489" s="157" t="s">
        <v>178</v>
      </c>
      <c r="Z489" s="147"/>
      <c r="AA489" s="147"/>
      <c r="AB489" s="147"/>
      <c r="AC489" s="147"/>
      <c r="AD489" s="147"/>
      <c r="AE489" s="147"/>
      <c r="AF489" s="147"/>
      <c r="AG489" s="147" t="s">
        <v>580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2" x14ac:dyDescent="0.2">
      <c r="A490" s="154"/>
      <c r="B490" s="155"/>
      <c r="C490" s="264" t="s">
        <v>1020</v>
      </c>
      <c r="D490" s="265"/>
      <c r="E490" s="265"/>
      <c r="F490" s="265"/>
      <c r="G490" s="265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526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66">
        <v>103</v>
      </c>
      <c r="B491" s="167" t="s">
        <v>1021</v>
      </c>
      <c r="C491" s="182" t="s">
        <v>1022</v>
      </c>
      <c r="D491" s="168" t="s">
        <v>305</v>
      </c>
      <c r="E491" s="169">
        <v>23</v>
      </c>
      <c r="F491" s="170"/>
      <c r="G491" s="171">
        <f>ROUND(E491*F491,2)</f>
        <v>0</v>
      </c>
      <c r="H491" s="170"/>
      <c r="I491" s="171">
        <f>ROUND(E491*H491,2)</f>
        <v>0</v>
      </c>
      <c r="J491" s="170"/>
      <c r="K491" s="171">
        <f>ROUND(E491*J491,2)</f>
        <v>0</v>
      </c>
      <c r="L491" s="171">
        <v>21</v>
      </c>
      <c r="M491" s="171">
        <f>G491*(1+L491/100)</f>
        <v>0</v>
      </c>
      <c r="N491" s="169">
        <v>0</v>
      </c>
      <c r="O491" s="169">
        <f>ROUND(E491*N491,2)</f>
        <v>0</v>
      </c>
      <c r="P491" s="169">
        <v>0</v>
      </c>
      <c r="Q491" s="169">
        <f>ROUND(E491*P491,2)</f>
        <v>0</v>
      </c>
      <c r="R491" s="171"/>
      <c r="S491" s="171" t="s">
        <v>578</v>
      </c>
      <c r="T491" s="172" t="s">
        <v>579</v>
      </c>
      <c r="U491" s="157">
        <v>0</v>
      </c>
      <c r="V491" s="157">
        <f>ROUND(E491*U491,2)</f>
        <v>0</v>
      </c>
      <c r="W491" s="157"/>
      <c r="X491" s="157" t="s">
        <v>213</v>
      </c>
      <c r="Y491" s="157" t="s">
        <v>178</v>
      </c>
      <c r="Z491" s="147"/>
      <c r="AA491" s="147"/>
      <c r="AB491" s="147"/>
      <c r="AC491" s="147"/>
      <c r="AD491" s="147"/>
      <c r="AE491" s="147"/>
      <c r="AF491" s="147"/>
      <c r="AG491" s="147" t="s">
        <v>580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2" x14ac:dyDescent="0.2">
      <c r="A492" s="154"/>
      <c r="B492" s="155"/>
      <c r="C492" s="264" t="s">
        <v>1023</v>
      </c>
      <c r="D492" s="265"/>
      <c r="E492" s="265"/>
      <c r="F492" s="265"/>
      <c r="G492" s="265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7"/>
      <c r="AA492" s="147"/>
      <c r="AB492" s="147"/>
      <c r="AC492" s="147"/>
      <c r="AD492" s="147"/>
      <c r="AE492" s="147"/>
      <c r="AF492" s="147"/>
      <c r="AG492" s="147" t="s">
        <v>526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2" x14ac:dyDescent="0.2">
      <c r="A493" s="154"/>
      <c r="B493" s="155"/>
      <c r="C493" s="191" t="s">
        <v>1024</v>
      </c>
      <c r="D493" s="186"/>
      <c r="E493" s="187"/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218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4"/>
      <c r="B494" s="155"/>
      <c r="C494" s="191" t="s">
        <v>1025</v>
      </c>
      <c r="D494" s="186"/>
      <c r="E494" s="187">
        <v>23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218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66">
        <v>104</v>
      </c>
      <c r="B495" s="167" t="s">
        <v>1026</v>
      </c>
      <c r="C495" s="182" t="s">
        <v>1027</v>
      </c>
      <c r="D495" s="168" t="s">
        <v>0</v>
      </c>
      <c r="E495" s="169">
        <v>3</v>
      </c>
      <c r="F495" s="170"/>
      <c r="G495" s="171">
        <f>ROUND(E495*F495,2)</f>
        <v>0</v>
      </c>
      <c r="H495" s="170"/>
      <c r="I495" s="171">
        <f>ROUND(E495*H495,2)</f>
        <v>0</v>
      </c>
      <c r="J495" s="170"/>
      <c r="K495" s="171">
        <f>ROUND(E495*J495,2)</f>
        <v>0</v>
      </c>
      <c r="L495" s="171">
        <v>21</v>
      </c>
      <c r="M495" s="171">
        <f>G495*(1+L495/100)</f>
        <v>0</v>
      </c>
      <c r="N495" s="169">
        <v>0</v>
      </c>
      <c r="O495" s="169">
        <f>ROUND(E495*N495,2)</f>
        <v>0</v>
      </c>
      <c r="P495" s="169">
        <v>0</v>
      </c>
      <c r="Q495" s="169">
        <f>ROUND(E495*P495,2)</f>
        <v>0</v>
      </c>
      <c r="R495" s="171"/>
      <c r="S495" s="171" t="s">
        <v>189</v>
      </c>
      <c r="T495" s="172" t="s">
        <v>176</v>
      </c>
      <c r="U495" s="157">
        <v>0</v>
      </c>
      <c r="V495" s="157">
        <f>ROUND(E495*U495,2)</f>
        <v>0</v>
      </c>
      <c r="W495" s="157"/>
      <c r="X495" s="157" t="s">
        <v>213</v>
      </c>
      <c r="Y495" s="157" t="s">
        <v>178</v>
      </c>
      <c r="Z495" s="147"/>
      <c r="AA495" s="147"/>
      <c r="AB495" s="147"/>
      <c r="AC495" s="147"/>
      <c r="AD495" s="147"/>
      <c r="AE495" s="147"/>
      <c r="AF495" s="147"/>
      <c r="AG495" s="147" t="s">
        <v>580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2" x14ac:dyDescent="0.2">
      <c r="A496" s="154"/>
      <c r="B496" s="155"/>
      <c r="C496" s="264" t="s">
        <v>1028</v>
      </c>
      <c r="D496" s="265"/>
      <c r="E496" s="265"/>
      <c r="F496" s="265"/>
      <c r="G496" s="265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7"/>
      <c r="AA496" s="147"/>
      <c r="AB496" s="147"/>
      <c r="AC496" s="147"/>
      <c r="AD496" s="147"/>
      <c r="AE496" s="147"/>
      <c r="AF496" s="147"/>
      <c r="AG496" s="147" t="s">
        <v>526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3" x14ac:dyDescent="0.2">
      <c r="A497" s="154"/>
      <c r="B497" s="155"/>
      <c r="C497" s="262" t="s">
        <v>1029</v>
      </c>
      <c r="D497" s="263"/>
      <c r="E497" s="263"/>
      <c r="F497" s="263"/>
      <c r="G497" s="263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7"/>
      <c r="AA497" s="147"/>
      <c r="AB497" s="147"/>
      <c r="AC497" s="147"/>
      <c r="AD497" s="147"/>
      <c r="AE497" s="147"/>
      <c r="AF497" s="147"/>
      <c r="AG497" s="147" t="s">
        <v>526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66">
        <v>105</v>
      </c>
      <c r="B498" s="167" t="s">
        <v>1030</v>
      </c>
      <c r="C498" s="182" t="s">
        <v>1031</v>
      </c>
      <c r="D498" s="168" t="s">
        <v>0</v>
      </c>
      <c r="E498" s="169">
        <v>3</v>
      </c>
      <c r="F498" s="170"/>
      <c r="G498" s="171">
        <f>ROUND(E498*F498,2)</f>
        <v>0</v>
      </c>
      <c r="H498" s="170"/>
      <c r="I498" s="171">
        <f>ROUND(E498*H498,2)</f>
        <v>0</v>
      </c>
      <c r="J498" s="170"/>
      <c r="K498" s="171">
        <f>ROUND(E498*J498,2)</f>
        <v>0</v>
      </c>
      <c r="L498" s="171">
        <v>21</v>
      </c>
      <c r="M498" s="171">
        <f>G498*(1+L498/100)</f>
        <v>0</v>
      </c>
      <c r="N498" s="169">
        <v>0</v>
      </c>
      <c r="O498" s="169">
        <f>ROUND(E498*N498,2)</f>
        <v>0</v>
      </c>
      <c r="P498" s="169">
        <v>0</v>
      </c>
      <c r="Q498" s="169">
        <f>ROUND(E498*P498,2)</f>
        <v>0</v>
      </c>
      <c r="R498" s="171"/>
      <c r="S498" s="171" t="s">
        <v>189</v>
      </c>
      <c r="T498" s="172" t="s">
        <v>176</v>
      </c>
      <c r="U498" s="157">
        <v>0</v>
      </c>
      <c r="V498" s="157">
        <f>ROUND(E498*U498,2)</f>
        <v>0</v>
      </c>
      <c r="W498" s="157"/>
      <c r="X498" s="157" t="s">
        <v>213</v>
      </c>
      <c r="Y498" s="157" t="s">
        <v>178</v>
      </c>
      <c r="Z498" s="147"/>
      <c r="AA498" s="147"/>
      <c r="AB498" s="147"/>
      <c r="AC498" s="147"/>
      <c r="AD498" s="147"/>
      <c r="AE498" s="147"/>
      <c r="AF498" s="147"/>
      <c r="AG498" s="147" t="s">
        <v>580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2" x14ac:dyDescent="0.2">
      <c r="A499" s="154"/>
      <c r="B499" s="155"/>
      <c r="C499" s="264" t="s">
        <v>1031</v>
      </c>
      <c r="D499" s="265"/>
      <c r="E499" s="265"/>
      <c r="F499" s="265"/>
      <c r="G499" s="265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7"/>
      <c r="AA499" s="147"/>
      <c r="AB499" s="147"/>
      <c r="AC499" s="147"/>
      <c r="AD499" s="147"/>
      <c r="AE499" s="147"/>
      <c r="AF499" s="147"/>
      <c r="AG499" s="147" t="s">
        <v>526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x14ac:dyDescent="0.2">
      <c r="A500" s="159" t="s">
        <v>170</v>
      </c>
      <c r="B500" s="160" t="s">
        <v>122</v>
      </c>
      <c r="C500" s="180" t="s">
        <v>123</v>
      </c>
      <c r="D500" s="161"/>
      <c r="E500" s="162"/>
      <c r="F500" s="163"/>
      <c r="G500" s="163">
        <f>SUMIF(AG501:AG509,"&lt;&gt;NOR",G501:G509)</f>
        <v>0</v>
      </c>
      <c r="H500" s="163"/>
      <c r="I500" s="163">
        <f>SUM(I501:I509)</f>
        <v>0</v>
      </c>
      <c r="J500" s="163"/>
      <c r="K500" s="163">
        <f>SUM(K501:K509)</f>
        <v>0</v>
      </c>
      <c r="L500" s="163"/>
      <c r="M500" s="163">
        <f>SUM(M501:M509)</f>
        <v>0</v>
      </c>
      <c r="N500" s="162"/>
      <c r="O500" s="162">
        <f>SUM(O501:O509)</f>
        <v>0</v>
      </c>
      <c r="P500" s="162"/>
      <c r="Q500" s="162">
        <f>SUM(Q501:Q509)</f>
        <v>0</v>
      </c>
      <c r="R500" s="163"/>
      <c r="S500" s="163"/>
      <c r="T500" s="164"/>
      <c r="U500" s="158"/>
      <c r="V500" s="158">
        <f>SUM(V501:V509)</f>
        <v>0</v>
      </c>
      <c r="W500" s="158"/>
      <c r="X500" s="158"/>
      <c r="Y500" s="158"/>
      <c r="AG500" t="s">
        <v>171</v>
      </c>
    </row>
    <row r="501" spans="1:60" outlineLevel="1" x14ac:dyDescent="0.2">
      <c r="A501" s="166">
        <v>106</v>
      </c>
      <c r="B501" s="167" t="s">
        <v>1032</v>
      </c>
      <c r="C501" s="182" t="s">
        <v>1033</v>
      </c>
      <c r="D501" s="168" t="s">
        <v>211</v>
      </c>
      <c r="E501" s="169">
        <v>6</v>
      </c>
      <c r="F501" s="170"/>
      <c r="G501" s="171">
        <f>ROUND(E501*F501,2)</f>
        <v>0</v>
      </c>
      <c r="H501" s="170"/>
      <c r="I501" s="171">
        <f>ROUND(E501*H501,2)</f>
        <v>0</v>
      </c>
      <c r="J501" s="170"/>
      <c r="K501" s="171">
        <f>ROUND(E501*J501,2)</f>
        <v>0</v>
      </c>
      <c r="L501" s="171">
        <v>21</v>
      </c>
      <c r="M501" s="171">
        <f>G501*(1+L501/100)</f>
        <v>0</v>
      </c>
      <c r="N501" s="169">
        <v>0</v>
      </c>
      <c r="O501" s="169">
        <f>ROUND(E501*N501,2)</f>
        <v>0</v>
      </c>
      <c r="P501" s="169">
        <v>0</v>
      </c>
      <c r="Q501" s="169">
        <f>ROUND(E501*P501,2)</f>
        <v>0</v>
      </c>
      <c r="R501" s="171"/>
      <c r="S501" s="171" t="s">
        <v>189</v>
      </c>
      <c r="T501" s="172" t="s">
        <v>176</v>
      </c>
      <c r="U501" s="157">
        <v>0</v>
      </c>
      <c r="V501" s="157">
        <f>ROUND(E501*U501,2)</f>
        <v>0</v>
      </c>
      <c r="W501" s="157"/>
      <c r="X501" s="157" t="s">
        <v>213</v>
      </c>
      <c r="Y501" s="157" t="s">
        <v>178</v>
      </c>
      <c r="Z501" s="147"/>
      <c r="AA501" s="147"/>
      <c r="AB501" s="147"/>
      <c r="AC501" s="147"/>
      <c r="AD501" s="147"/>
      <c r="AE501" s="147"/>
      <c r="AF501" s="147"/>
      <c r="AG501" s="147" t="s">
        <v>580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2" x14ac:dyDescent="0.2">
      <c r="A502" s="154"/>
      <c r="B502" s="155"/>
      <c r="C502" s="264" t="s">
        <v>1033</v>
      </c>
      <c r="D502" s="265"/>
      <c r="E502" s="265"/>
      <c r="F502" s="265"/>
      <c r="G502" s="265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57"/>
      <c r="Z502" s="147"/>
      <c r="AA502" s="147"/>
      <c r="AB502" s="147"/>
      <c r="AC502" s="147"/>
      <c r="AD502" s="147"/>
      <c r="AE502" s="147"/>
      <c r="AF502" s="147"/>
      <c r="AG502" s="147" t="s">
        <v>526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2" x14ac:dyDescent="0.2">
      <c r="A503" s="154"/>
      <c r="B503" s="155"/>
      <c r="C503" s="191" t="s">
        <v>1034</v>
      </c>
      <c r="D503" s="186"/>
      <c r="E503" s="187"/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7"/>
      <c r="AA503" s="147"/>
      <c r="AB503" s="147"/>
      <c r="AC503" s="147"/>
      <c r="AD503" s="147"/>
      <c r="AE503" s="147"/>
      <c r="AF503" s="147"/>
      <c r="AG503" s="147" t="s">
        <v>218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3" x14ac:dyDescent="0.2">
      <c r="A504" s="154"/>
      <c r="B504" s="155"/>
      <c r="C504" s="191" t="s">
        <v>539</v>
      </c>
      <c r="D504" s="186"/>
      <c r="E504" s="187">
        <v>6</v>
      </c>
      <c r="F504" s="157"/>
      <c r="G504" s="157"/>
      <c r="H504" s="157"/>
      <c r="I504" s="157"/>
      <c r="J504" s="157"/>
      <c r="K504" s="157"/>
      <c r="L504" s="157"/>
      <c r="M504" s="157"/>
      <c r="N504" s="156"/>
      <c r="O504" s="156"/>
      <c r="P504" s="156"/>
      <c r="Q504" s="156"/>
      <c r="R504" s="157"/>
      <c r="S504" s="157"/>
      <c r="T504" s="157"/>
      <c r="U504" s="157"/>
      <c r="V504" s="157"/>
      <c r="W504" s="157"/>
      <c r="X504" s="157"/>
      <c r="Y504" s="157"/>
      <c r="Z504" s="147"/>
      <c r="AA504" s="147"/>
      <c r="AB504" s="147"/>
      <c r="AC504" s="147"/>
      <c r="AD504" s="147"/>
      <c r="AE504" s="147"/>
      <c r="AF504" s="147"/>
      <c r="AG504" s="147" t="s">
        <v>218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66">
        <v>107</v>
      </c>
      <c r="B505" s="167" t="s">
        <v>1035</v>
      </c>
      <c r="C505" s="182" t="s">
        <v>1036</v>
      </c>
      <c r="D505" s="168" t="s">
        <v>1037</v>
      </c>
      <c r="E505" s="169">
        <v>4</v>
      </c>
      <c r="F505" s="170"/>
      <c r="G505" s="171">
        <f>ROUND(E505*F505,2)</f>
        <v>0</v>
      </c>
      <c r="H505" s="170"/>
      <c r="I505" s="171">
        <f>ROUND(E505*H505,2)</f>
        <v>0</v>
      </c>
      <c r="J505" s="170"/>
      <c r="K505" s="171">
        <f>ROUND(E505*J505,2)</f>
        <v>0</v>
      </c>
      <c r="L505" s="171">
        <v>21</v>
      </c>
      <c r="M505" s="171">
        <f>G505*(1+L505/100)</f>
        <v>0</v>
      </c>
      <c r="N505" s="169">
        <v>0</v>
      </c>
      <c r="O505" s="169">
        <f>ROUND(E505*N505,2)</f>
        <v>0</v>
      </c>
      <c r="P505" s="169">
        <v>0</v>
      </c>
      <c r="Q505" s="169">
        <f>ROUND(E505*P505,2)</f>
        <v>0</v>
      </c>
      <c r="R505" s="171"/>
      <c r="S505" s="171" t="s">
        <v>578</v>
      </c>
      <c r="T505" s="172" t="s">
        <v>842</v>
      </c>
      <c r="U505" s="157">
        <v>0</v>
      </c>
      <c r="V505" s="157">
        <f>ROUND(E505*U505,2)</f>
        <v>0</v>
      </c>
      <c r="W505" s="157"/>
      <c r="X505" s="157" t="s">
        <v>213</v>
      </c>
      <c r="Y505" s="157" t="s">
        <v>178</v>
      </c>
      <c r="Z505" s="147"/>
      <c r="AA505" s="147"/>
      <c r="AB505" s="147"/>
      <c r="AC505" s="147"/>
      <c r="AD505" s="147"/>
      <c r="AE505" s="147"/>
      <c r="AF505" s="147"/>
      <c r="AG505" s="147" t="s">
        <v>580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2" x14ac:dyDescent="0.2">
      <c r="A506" s="154"/>
      <c r="B506" s="155"/>
      <c r="C506" s="264" t="s">
        <v>1036</v>
      </c>
      <c r="D506" s="265"/>
      <c r="E506" s="265"/>
      <c r="F506" s="265"/>
      <c r="G506" s="265"/>
      <c r="H506" s="157"/>
      <c r="I506" s="157"/>
      <c r="J506" s="157"/>
      <c r="K506" s="157"/>
      <c r="L506" s="157"/>
      <c r="M506" s="157"/>
      <c r="N506" s="156"/>
      <c r="O506" s="156"/>
      <c r="P506" s="156"/>
      <c r="Q506" s="156"/>
      <c r="R506" s="157"/>
      <c r="S506" s="157"/>
      <c r="T506" s="157"/>
      <c r="U506" s="157"/>
      <c r="V506" s="157"/>
      <c r="W506" s="157"/>
      <c r="X506" s="157"/>
      <c r="Y506" s="157"/>
      <c r="Z506" s="147"/>
      <c r="AA506" s="147"/>
      <c r="AB506" s="147"/>
      <c r="AC506" s="147"/>
      <c r="AD506" s="147"/>
      <c r="AE506" s="147"/>
      <c r="AF506" s="147"/>
      <c r="AG506" s="147" t="s">
        <v>526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2" x14ac:dyDescent="0.2">
      <c r="A507" s="154"/>
      <c r="B507" s="155"/>
      <c r="C507" s="191" t="s">
        <v>1038</v>
      </c>
      <c r="D507" s="186"/>
      <c r="E507" s="187"/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7"/>
      <c r="AA507" s="147"/>
      <c r="AB507" s="147"/>
      <c r="AC507" s="147"/>
      <c r="AD507" s="147"/>
      <c r="AE507" s="147"/>
      <c r="AF507" s="147"/>
      <c r="AG507" s="147" t="s">
        <v>218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3" x14ac:dyDescent="0.2">
      <c r="A508" s="154"/>
      <c r="B508" s="155"/>
      <c r="C508" s="191" t="s">
        <v>1039</v>
      </c>
      <c r="D508" s="186"/>
      <c r="E508" s="187"/>
      <c r="F508" s="157"/>
      <c r="G508" s="157"/>
      <c r="H508" s="157"/>
      <c r="I508" s="157"/>
      <c r="J508" s="157"/>
      <c r="K508" s="157"/>
      <c r="L508" s="157"/>
      <c r="M508" s="157"/>
      <c r="N508" s="156"/>
      <c r="O508" s="156"/>
      <c r="P508" s="156"/>
      <c r="Q508" s="156"/>
      <c r="R508" s="157"/>
      <c r="S508" s="157"/>
      <c r="T508" s="157"/>
      <c r="U508" s="157"/>
      <c r="V508" s="157"/>
      <c r="W508" s="157"/>
      <c r="X508" s="157"/>
      <c r="Y508" s="157"/>
      <c r="Z508" s="147"/>
      <c r="AA508" s="147"/>
      <c r="AB508" s="147"/>
      <c r="AC508" s="147"/>
      <c r="AD508" s="147"/>
      <c r="AE508" s="147"/>
      <c r="AF508" s="147"/>
      <c r="AG508" s="147" t="s">
        <v>218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3" x14ac:dyDescent="0.2">
      <c r="A509" s="154"/>
      <c r="B509" s="155"/>
      <c r="C509" s="191" t="s">
        <v>112</v>
      </c>
      <c r="D509" s="186"/>
      <c r="E509" s="187">
        <v>4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218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x14ac:dyDescent="0.2">
      <c r="A510" s="159" t="s">
        <v>170</v>
      </c>
      <c r="B510" s="160" t="s">
        <v>132</v>
      </c>
      <c r="C510" s="180" t="s">
        <v>133</v>
      </c>
      <c r="D510" s="161"/>
      <c r="E510" s="162"/>
      <c r="F510" s="163"/>
      <c r="G510" s="163">
        <f>SUMIF(AG511:AG527,"&lt;&gt;NOR",G511:G527)</f>
        <v>0</v>
      </c>
      <c r="H510" s="163"/>
      <c r="I510" s="163">
        <f>SUM(I511:I527)</f>
        <v>0</v>
      </c>
      <c r="J510" s="163"/>
      <c r="K510" s="163">
        <f>SUM(K511:K527)</f>
        <v>0</v>
      </c>
      <c r="L510" s="163"/>
      <c r="M510" s="163">
        <f>SUM(M511:M527)</f>
        <v>0</v>
      </c>
      <c r="N510" s="162"/>
      <c r="O510" s="162">
        <f>SUM(O511:O527)</f>
        <v>0</v>
      </c>
      <c r="P510" s="162"/>
      <c r="Q510" s="162">
        <f>SUM(Q511:Q527)</f>
        <v>0</v>
      </c>
      <c r="R510" s="163"/>
      <c r="S510" s="163"/>
      <c r="T510" s="164"/>
      <c r="U510" s="158"/>
      <c r="V510" s="158">
        <f>SUM(V511:V527)</f>
        <v>0</v>
      </c>
      <c r="W510" s="158"/>
      <c r="X510" s="158"/>
      <c r="Y510" s="158"/>
      <c r="AG510" t="s">
        <v>171</v>
      </c>
    </row>
    <row r="511" spans="1:60" outlineLevel="1" x14ac:dyDescent="0.2">
      <c r="A511" s="166">
        <v>108</v>
      </c>
      <c r="B511" s="167" t="s">
        <v>1040</v>
      </c>
      <c r="C511" s="182" t="s">
        <v>1041</v>
      </c>
      <c r="D511" s="168" t="s">
        <v>1042</v>
      </c>
      <c r="E511" s="169">
        <v>40</v>
      </c>
      <c r="F511" s="170"/>
      <c r="G511" s="171">
        <f>ROUND(E511*F511,2)</f>
        <v>0</v>
      </c>
      <c r="H511" s="170"/>
      <c r="I511" s="171">
        <f>ROUND(E511*H511,2)</f>
        <v>0</v>
      </c>
      <c r="J511" s="170"/>
      <c r="K511" s="171">
        <f>ROUND(E511*J511,2)</f>
        <v>0</v>
      </c>
      <c r="L511" s="171">
        <v>21</v>
      </c>
      <c r="M511" s="171">
        <f>G511*(1+L511/100)</f>
        <v>0</v>
      </c>
      <c r="N511" s="169">
        <v>0</v>
      </c>
      <c r="O511" s="169">
        <f>ROUND(E511*N511,2)</f>
        <v>0</v>
      </c>
      <c r="P511" s="169">
        <v>0</v>
      </c>
      <c r="Q511" s="169">
        <f>ROUND(E511*P511,2)</f>
        <v>0</v>
      </c>
      <c r="R511" s="171"/>
      <c r="S511" s="171" t="s">
        <v>578</v>
      </c>
      <c r="T511" s="172" t="s">
        <v>579</v>
      </c>
      <c r="U511" s="157">
        <v>0</v>
      </c>
      <c r="V511" s="157">
        <f>ROUND(E511*U511,2)</f>
        <v>0</v>
      </c>
      <c r="W511" s="157"/>
      <c r="X511" s="157" t="s">
        <v>213</v>
      </c>
      <c r="Y511" s="157" t="s">
        <v>178</v>
      </c>
      <c r="Z511" s="147"/>
      <c r="AA511" s="147"/>
      <c r="AB511" s="147"/>
      <c r="AC511" s="147"/>
      <c r="AD511" s="147"/>
      <c r="AE511" s="147"/>
      <c r="AF511" s="147"/>
      <c r="AG511" s="147" t="s">
        <v>580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2" x14ac:dyDescent="0.2">
      <c r="A512" s="154"/>
      <c r="B512" s="155"/>
      <c r="C512" s="264" t="s">
        <v>1043</v>
      </c>
      <c r="D512" s="265"/>
      <c r="E512" s="265"/>
      <c r="F512" s="265"/>
      <c r="G512" s="265"/>
      <c r="H512" s="157"/>
      <c r="I512" s="157"/>
      <c r="J512" s="157"/>
      <c r="K512" s="157"/>
      <c r="L512" s="157"/>
      <c r="M512" s="157"/>
      <c r="N512" s="156"/>
      <c r="O512" s="156"/>
      <c r="P512" s="156"/>
      <c r="Q512" s="156"/>
      <c r="R512" s="157"/>
      <c r="S512" s="157"/>
      <c r="T512" s="157"/>
      <c r="U512" s="157"/>
      <c r="V512" s="157"/>
      <c r="W512" s="157"/>
      <c r="X512" s="157"/>
      <c r="Y512" s="157"/>
      <c r="Z512" s="147"/>
      <c r="AA512" s="147"/>
      <c r="AB512" s="147"/>
      <c r="AC512" s="147"/>
      <c r="AD512" s="147"/>
      <c r="AE512" s="147"/>
      <c r="AF512" s="147"/>
      <c r="AG512" s="147" t="s">
        <v>526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2" x14ac:dyDescent="0.2">
      <c r="A513" s="154"/>
      <c r="B513" s="155"/>
      <c r="C513" s="191" t="s">
        <v>1044</v>
      </c>
      <c r="D513" s="186"/>
      <c r="E513" s="187"/>
      <c r="F513" s="157"/>
      <c r="G513" s="157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7"/>
      <c r="AA513" s="147"/>
      <c r="AB513" s="147"/>
      <c r="AC513" s="147"/>
      <c r="AD513" s="147"/>
      <c r="AE513" s="147"/>
      <c r="AF513" s="147"/>
      <c r="AG513" s="147" t="s">
        <v>218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3" x14ac:dyDescent="0.2">
      <c r="A514" s="154"/>
      <c r="B514" s="155"/>
      <c r="C514" s="191" t="s">
        <v>1045</v>
      </c>
      <c r="D514" s="186"/>
      <c r="E514" s="187">
        <v>40</v>
      </c>
      <c r="F514" s="157"/>
      <c r="G514" s="157"/>
      <c r="H514" s="157"/>
      <c r="I514" s="157"/>
      <c r="J514" s="157"/>
      <c r="K514" s="157"/>
      <c r="L514" s="157"/>
      <c r="M514" s="157"/>
      <c r="N514" s="156"/>
      <c r="O514" s="156"/>
      <c r="P514" s="156"/>
      <c r="Q514" s="156"/>
      <c r="R514" s="157"/>
      <c r="S514" s="157"/>
      <c r="T514" s="157"/>
      <c r="U514" s="157"/>
      <c r="V514" s="157"/>
      <c r="W514" s="157"/>
      <c r="X514" s="157"/>
      <c r="Y514" s="157"/>
      <c r="Z514" s="147"/>
      <c r="AA514" s="147"/>
      <c r="AB514" s="147"/>
      <c r="AC514" s="147"/>
      <c r="AD514" s="147"/>
      <c r="AE514" s="147"/>
      <c r="AF514" s="147"/>
      <c r="AG514" s="147" t="s">
        <v>218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66">
        <v>109</v>
      </c>
      <c r="B515" s="167" t="s">
        <v>1046</v>
      </c>
      <c r="C515" s="182" t="s">
        <v>1047</v>
      </c>
      <c r="D515" s="168" t="s">
        <v>1042</v>
      </c>
      <c r="E515" s="169">
        <v>40</v>
      </c>
      <c r="F515" s="170"/>
      <c r="G515" s="171">
        <f>ROUND(E515*F515,2)</f>
        <v>0</v>
      </c>
      <c r="H515" s="170"/>
      <c r="I515" s="171">
        <f>ROUND(E515*H515,2)</f>
        <v>0</v>
      </c>
      <c r="J515" s="170"/>
      <c r="K515" s="171">
        <f>ROUND(E515*J515,2)</f>
        <v>0</v>
      </c>
      <c r="L515" s="171">
        <v>21</v>
      </c>
      <c r="M515" s="171">
        <f>G515*(1+L515/100)</f>
        <v>0</v>
      </c>
      <c r="N515" s="169">
        <v>0</v>
      </c>
      <c r="O515" s="169">
        <f>ROUND(E515*N515,2)</f>
        <v>0</v>
      </c>
      <c r="P515" s="169">
        <v>0</v>
      </c>
      <c r="Q515" s="169">
        <f>ROUND(E515*P515,2)</f>
        <v>0</v>
      </c>
      <c r="R515" s="171"/>
      <c r="S515" s="171" t="s">
        <v>578</v>
      </c>
      <c r="T515" s="172" t="s">
        <v>579</v>
      </c>
      <c r="U515" s="157">
        <v>0</v>
      </c>
      <c r="V515" s="157">
        <f>ROUND(E515*U515,2)</f>
        <v>0</v>
      </c>
      <c r="W515" s="157"/>
      <c r="X515" s="157" t="s">
        <v>213</v>
      </c>
      <c r="Y515" s="157" t="s">
        <v>178</v>
      </c>
      <c r="Z515" s="147"/>
      <c r="AA515" s="147"/>
      <c r="AB515" s="147"/>
      <c r="AC515" s="147"/>
      <c r="AD515" s="147"/>
      <c r="AE515" s="147"/>
      <c r="AF515" s="147"/>
      <c r="AG515" s="147" t="s">
        <v>580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2" x14ac:dyDescent="0.2">
      <c r="A516" s="154"/>
      <c r="B516" s="155"/>
      <c r="C516" s="264" t="s">
        <v>1048</v>
      </c>
      <c r="D516" s="265"/>
      <c r="E516" s="265"/>
      <c r="F516" s="265"/>
      <c r="G516" s="265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7"/>
      <c r="AA516" s="147"/>
      <c r="AB516" s="147"/>
      <c r="AC516" s="147"/>
      <c r="AD516" s="147"/>
      <c r="AE516" s="147"/>
      <c r="AF516" s="147"/>
      <c r="AG516" s="147" t="s">
        <v>526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2" x14ac:dyDescent="0.2">
      <c r="A517" s="154"/>
      <c r="B517" s="155"/>
      <c r="C517" s="191" t="s">
        <v>1049</v>
      </c>
      <c r="D517" s="186"/>
      <c r="E517" s="187"/>
      <c r="F517" s="157"/>
      <c r="G517" s="157"/>
      <c r="H517" s="157"/>
      <c r="I517" s="157"/>
      <c r="J517" s="157"/>
      <c r="K517" s="157"/>
      <c r="L517" s="157"/>
      <c r="M517" s="157"/>
      <c r="N517" s="156"/>
      <c r="O517" s="156"/>
      <c r="P517" s="156"/>
      <c r="Q517" s="156"/>
      <c r="R517" s="157"/>
      <c r="S517" s="157"/>
      <c r="T517" s="157"/>
      <c r="U517" s="157"/>
      <c r="V517" s="157"/>
      <c r="W517" s="157"/>
      <c r="X517" s="157"/>
      <c r="Y517" s="157"/>
      <c r="Z517" s="147"/>
      <c r="AA517" s="147"/>
      <c r="AB517" s="147"/>
      <c r="AC517" s="147"/>
      <c r="AD517" s="147"/>
      <c r="AE517" s="147"/>
      <c r="AF517" s="147"/>
      <c r="AG517" s="147" t="s">
        <v>218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3" x14ac:dyDescent="0.2">
      <c r="A518" s="154"/>
      <c r="B518" s="155"/>
      <c r="C518" s="191" t="s">
        <v>1045</v>
      </c>
      <c r="D518" s="186"/>
      <c r="E518" s="187">
        <v>40</v>
      </c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7"/>
      <c r="AA518" s="147"/>
      <c r="AB518" s="147"/>
      <c r="AC518" s="147"/>
      <c r="AD518" s="147"/>
      <c r="AE518" s="147"/>
      <c r="AF518" s="147"/>
      <c r="AG518" s="147" t="s">
        <v>218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66">
        <v>110</v>
      </c>
      <c r="B519" s="167" t="s">
        <v>1050</v>
      </c>
      <c r="C519" s="182" t="s">
        <v>1051</v>
      </c>
      <c r="D519" s="168" t="s">
        <v>1042</v>
      </c>
      <c r="E519" s="169">
        <v>24</v>
      </c>
      <c r="F519" s="170"/>
      <c r="G519" s="171">
        <f>ROUND(E519*F519,2)</f>
        <v>0</v>
      </c>
      <c r="H519" s="170"/>
      <c r="I519" s="171">
        <f>ROUND(E519*H519,2)</f>
        <v>0</v>
      </c>
      <c r="J519" s="170"/>
      <c r="K519" s="171">
        <f>ROUND(E519*J519,2)</f>
        <v>0</v>
      </c>
      <c r="L519" s="171">
        <v>21</v>
      </c>
      <c r="M519" s="171">
        <f>G519*(1+L519/100)</f>
        <v>0</v>
      </c>
      <c r="N519" s="169">
        <v>0</v>
      </c>
      <c r="O519" s="169">
        <f>ROUND(E519*N519,2)</f>
        <v>0</v>
      </c>
      <c r="P519" s="169">
        <v>0</v>
      </c>
      <c r="Q519" s="169">
        <f>ROUND(E519*P519,2)</f>
        <v>0</v>
      </c>
      <c r="R519" s="171"/>
      <c r="S519" s="171" t="s">
        <v>578</v>
      </c>
      <c r="T519" s="172" t="s">
        <v>579</v>
      </c>
      <c r="U519" s="157">
        <v>0</v>
      </c>
      <c r="V519" s="157">
        <f>ROUND(E519*U519,2)</f>
        <v>0</v>
      </c>
      <c r="W519" s="157"/>
      <c r="X519" s="157" t="s">
        <v>213</v>
      </c>
      <c r="Y519" s="157" t="s">
        <v>178</v>
      </c>
      <c r="Z519" s="147"/>
      <c r="AA519" s="147"/>
      <c r="AB519" s="147"/>
      <c r="AC519" s="147"/>
      <c r="AD519" s="147"/>
      <c r="AE519" s="147"/>
      <c r="AF519" s="147"/>
      <c r="AG519" s="147" t="s">
        <v>580</v>
      </c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2" x14ac:dyDescent="0.2">
      <c r="A520" s="154"/>
      <c r="B520" s="155"/>
      <c r="C520" s="264" t="s">
        <v>1052</v>
      </c>
      <c r="D520" s="265"/>
      <c r="E520" s="265"/>
      <c r="F520" s="265"/>
      <c r="G520" s="265"/>
      <c r="H520" s="157"/>
      <c r="I520" s="157"/>
      <c r="J520" s="157"/>
      <c r="K520" s="157"/>
      <c r="L520" s="157"/>
      <c r="M520" s="157"/>
      <c r="N520" s="156"/>
      <c r="O520" s="156"/>
      <c r="P520" s="156"/>
      <c r="Q520" s="156"/>
      <c r="R520" s="157"/>
      <c r="S520" s="157"/>
      <c r="T520" s="157"/>
      <c r="U520" s="157"/>
      <c r="V520" s="157"/>
      <c r="W520" s="157"/>
      <c r="X520" s="157"/>
      <c r="Y520" s="157"/>
      <c r="Z520" s="147"/>
      <c r="AA520" s="147"/>
      <c r="AB520" s="147"/>
      <c r="AC520" s="147"/>
      <c r="AD520" s="147"/>
      <c r="AE520" s="147"/>
      <c r="AF520" s="147"/>
      <c r="AG520" s="147" t="s">
        <v>526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2" x14ac:dyDescent="0.2">
      <c r="A521" s="154"/>
      <c r="B521" s="155"/>
      <c r="C521" s="191" t="s">
        <v>1053</v>
      </c>
      <c r="D521" s="186"/>
      <c r="E521" s="187"/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7"/>
      <c r="AA521" s="147"/>
      <c r="AB521" s="147"/>
      <c r="AC521" s="147"/>
      <c r="AD521" s="147"/>
      <c r="AE521" s="147"/>
      <c r="AF521" s="147"/>
      <c r="AG521" s="147" t="s">
        <v>218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3" x14ac:dyDescent="0.2">
      <c r="A522" s="154"/>
      <c r="B522" s="155"/>
      <c r="C522" s="191" t="s">
        <v>855</v>
      </c>
      <c r="D522" s="186"/>
      <c r="E522" s="187">
        <v>24</v>
      </c>
      <c r="F522" s="157"/>
      <c r="G522" s="157"/>
      <c r="H522" s="157"/>
      <c r="I522" s="157"/>
      <c r="J522" s="157"/>
      <c r="K522" s="157"/>
      <c r="L522" s="157"/>
      <c r="M522" s="157"/>
      <c r="N522" s="156"/>
      <c r="O522" s="156"/>
      <c r="P522" s="156"/>
      <c r="Q522" s="156"/>
      <c r="R522" s="157"/>
      <c r="S522" s="157"/>
      <c r="T522" s="157"/>
      <c r="U522" s="157"/>
      <c r="V522" s="157"/>
      <c r="W522" s="157"/>
      <c r="X522" s="157"/>
      <c r="Y522" s="157"/>
      <c r="Z522" s="147"/>
      <c r="AA522" s="147"/>
      <c r="AB522" s="147"/>
      <c r="AC522" s="147"/>
      <c r="AD522" s="147"/>
      <c r="AE522" s="147"/>
      <c r="AF522" s="147"/>
      <c r="AG522" s="147" t="s">
        <v>218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66">
        <v>111</v>
      </c>
      <c r="B523" s="167" t="s">
        <v>1054</v>
      </c>
      <c r="C523" s="182" t="s">
        <v>1055</v>
      </c>
      <c r="D523" s="168" t="s">
        <v>1042</v>
      </c>
      <c r="E523" s="169">
        <v>56</v>
      </c>
      <c r="F523" s="170"/>
      <c r="G523" s="171">
        <f>ROUND(E523*F523,2)</f>
        <v>0</v>
      </c>
      <c r="H523" s="170"/>
      <c r="I523" s="171">
        <f>ROUND(E523*H523,2)</f>
        <v>0</v>
      </c>
      <c r="J523" s="170"/>
      <c r="K523" s="171">
        <f>ROUND(E523*J523,2)</f>
        <v>0</v>
      </c>
      <c r="L523" s="171">
        <v>21</v>
      </c>
      <c r="M523" s="171">
        <f>G523*(1+L523/100)</f>
        <v>0</v>
      </c>
      <c r="N523" s="169">
        <v>0</v>
      </c>
      <c r="O523" s="169">
        <f>ROUND(E523*N523,2)</f>
        <v>0</v>
      </c>
      <c r="P523" s="169">
        <v>0</v>
      </c>
      <c r="Q523" s="169">
        <f>ROUND(E523*P523,2)</f>
        <v>0</v>
      </c>
      <c r="R523" s="171"/>
      <c r="S523" s="171" t="s">
        <v>578</v>
      </c>
      <c r="T523" s="172" t="s">
        <v>579</v>
      </c>
      <c r="U523" s="157">
        <v>0</v>
      </c>
      <c r="V523" s="157">
        <f>ROUND(E523*U523,2)</f>
        <v>0</v>
      </c>
      <c r="W523" s="157"/>
      <c r="X523" s="157" t="s">
        <v>213</v>
      </c>
      <c r="Y523" s="157" t="s">
        <v>178</v>
      </c>
      <c r="Z523" s="147"/>
      <c r="AA523" s="147"/>
      <c r="AB523" s="147"/>
      <c r="AC523" s="147"/>
      <c r="AD523" s="147"/>
      <c r="AE523" s="147"/>
      <c r="AF523" s="147"/>
      <c r="AG523" s="147" t="s">
        <v>580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2" x14ac:dyDescent="0.2">
      <c r="A524" s="154"/>
      <c r="B524" s="155"/>
      <c r="C524" s="264" t="s">
        <v>1056</v>
      </c>
      <c r="D524" s="265"/>
      <c r="E524" s="265"/>
      <c r="F524" s="265"/>
      <c r="G524" s="265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7"/>
      <c r="AA524" s="147"/>
      <c r="AB524" s="147"/>
      <c r="AC524" s="147"/>
      <c r="AD524" s="147"/>
      <c r="AE524" s="147"/>
      <c r="AF524" s="147"/>
      <c r="AG524" s="147" t="s">
        <v>526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2" x14ac:dyDescent="0.2">
      <c r="A525" s="154"/>
      <c r="B525" s="155"/>
      <c r="C525" s="191" t="s">
        <v>1057</v>
      </c>
      <c r="D525" s="186"/>
      <c r="E525" s="187"/>
      <c r="F525" s="157"/>
      <c r="G525" s="157"/>
      <c r="H525" s="157"/>
      <c r="I525" s="157"/>
      <c r="J525" s="157"/>
      <c r="K525" s="157"/>
      <c r="L525" s="157"/>
      <c r="M525" s="157"/>
      <c r="N525" s="156"/>
      <c r="O525" s="156"/>
      <c r="P525" s="156"/>
      <c r="Q525" s="156"/>
      <c r="R525" s="157"/>
      <c r="S525" s="157"/>
      <c r="T525" s="157"/>
      <c r="U525" s="157"/>
      <c r="V525" s="157"/>
      <c r="W525" s="157"/>
      <c r="X525" s="157"/>
      <c r="Y525" s="157"/>
      <c r="Z525" s="147"/>
      <c r="AA525" s="147"/>
      <c r="AB525" s="147"/>
      <c r="AC525" s="147"/>
      <c r="AD525" s="147"/>
      <c r="AE525" s="147"/>
      <c r="AF525" s="147"/>
      <c r="AG525" s="147" t="s">
        <v>218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3" x14ac:dyDescent="0.2">
      <c r="A526" s="154"/>
      <c r="B526" s="155"/>
      <c r="C526" s="191" t="s">
        <v>1058</v>
      </c>
      <c r="D526" s="186"/>
      <c r="E526" s="187"/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7"/>
      <c r="AA526" s="147"/>
      <c r="AB526" s="147"/>
      <c r="AC526" s="147"/>
      <c r="AD526" s="147"/>
      <c r="AE526" s="147"/>
      <c r="AF526" s="147"/>
      <c r="AG526" s="147" t="s">
        <v>218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3" x14ac:dyDescent="0.2">
      <c r="A527" s="154"/>
      <c r="B527" s="155"/>
      <c r="C527" s="191" t="s">
        <v>1059</v>
      </c>
      <c r="D527" s="186"/>
      <c r="E527" s="187">
        <v>56</v>
      </c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7"/>
      <c r="AA527" s="147"/>
      <c r="AB527" s="147"/>
      <c r="AC527" s="147"/>
      <c r="AD527" s="147"/>
      <c r="AE527" s="147"/>
      <c r="AF527" s="147"/>
      <c r="AG527" s="147" t="s">
        <v>218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x14ac:dyDescent="0.2">
      <c r="A528" s="3"/>
      <c r="B528" s="4"/>
      <c r="C528" s="18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AE528">
        <v>15</v>
      </c>
      <c r="AF528">
        <v>21</v>
      </c>
      <c r="AG528" t="s">
        <v>156</v>
      </c>
    </row>
    <row r="529" spans="1:33" x14ac:dyDescent="0.2">
      <c r="A529" s="150"/>
      <c r="B529" s="151" t="s">
        <v>29</v>
      </c>
      <c r="C529" s="184"/>
      <c r="D529" s="152"/>
      <c r="E529" s="153"/>
      <c r="F529" s="153"/>
      <c r="G529" s="165">
        <f>G8+G31+G54+G134+G244+G284+G330+G500+G510</f>
        <v>0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AE529">
        <f>SUMIF(L7:L527,AE528,G7:G527)</f>
        <v>0</v>
      </c>
      <c r="AF529">
        <f>SUMIF(L7:L527,AF528,G7:G527)</f>
        <v>0</v>
      </c>
      <c r="AG529" t="s">
        <v>206</v>
      </c>
    </row>
    <row r="530" spans="1:33" x14ac:dyDescent="0.2">
      <c r="C530" s="185"/>
      <c r="D530" s="10"/>
      <c r="AG530" t="s">
        <v>207</v>
      </c>
    </row>
    <row r="531" spans="1:33" x14ac:dyDescent="0.2">
      <c r="D531" s="10"/>
    </row>
    <row r="532" spans="1:33" x14ac:dyDescent="0.2">
      <c r="D532" s="10"/>
    </row>
    <row r="533" spans="1:33" x14ac:dyDescent="0.2">
      <c r="D533" s="10"/>
    </row>
    <row r="534" spans="1:33" x14ac:dyDescent="0.2">
      <c r="D534" s="10"/>
    </row>
    <row r="535" spans="1:33" x14ac:dyDescent="0.2">
      <c r="D535" s="10"/>
    </row>
    <row r="536" spans="1:33" x14ac:dyDescent="0.2">
      <c r="D536" s="10"/>
    </row>
    <row r="537" spans="1:33" x14ac:dyDescent="0.2">
      <c r="D537" s="10"/>
    </row>
    <row r="538" spans="1:33" x14ac:dyDescent="0.2">
      <c r="D538" s="10"/>
    </row>
    <row r="539" spans="1:33" x14ac:dyDescent="0.2">
      <c r="D539" s="10"/>
    </row>
    <row r="540" spans="1:33" x14ac:dyDescent="0.2">
      <c r="D540" s="10"/>
    </row>
    <row r="541" spans="1:33" x14ac:dyDescent="0.2">
      <c r="D541" s="10"/>
    </row>
    <row r="542" spans="1:33" x14ac:dyDescent="0.2">
      <c r="D542" s="10"/>
    </row>
    <row r="543" spans="1:33" x14ac:dyDescent="0.2">
      <c r="D543" s="10"/>
    </row>
    <row r="544" spans="1:33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RPhlBQRDjwgyZSNOGsPfkY6gf63GhcSN49XQzzhYtTrjoQ1/2o2s+BHCnH2DiQfaJU4PEdZA3aN2Srp3pD3Ug==" saltValue="l0vKKJizHmKWL3CoyRsKbQ==" spinCount="100000" sheet="1" formatRows="0"/>
  <mergeCells count="219">
    <mergeCell ref="A1:G1"/>
    <mergeCell ref="C2:G2"/>
    <mergeCell ref="C3:G3"/>
    <mergeCell ref="C4:G4"/>
    <mergeCell ref="C10:G10"/>
    <mergeCell ref="C11:G11"/>
    <mergeCell ref="C21:G21"/>
    <mergeCell ref="C22:G22"/>
    <mergeCell ref="C23:G23"/>
    <mergeCell ref="C24:G24"/>
    <mergeCell ref="C28:G28"/>
    <mergeCell ref="C33:G33"/>
    <mergeCell ref="C12:G12"/>
    <mergeCell ref="C13:G13"/>
    <mergeCell ref="C14:G14"/>
    <mergeCell ref="C18:G18"/>
    <mergeCell ref="C19:G19"/>
    <mergeCell ref="C20:G20"/>
    <mergeCell ref="C50:G50"/>
    <mergeCell ref="C56:G56"/>
    <mergeCell ref="C57:G57"/>
    <mergeCell ref="C58:G58"/>
    <mergeCell ref="C59:G59"/>
    <mergeCell ref="C60:G60"/>
    <mergeCell ref="C34:G34"/>
    <mergeCell ref="C35:G35"/>
    <mergeCell ref="C39:G39"/>
    <mergeCell ref="C44:G44"/>
    <mergeCell ref="C45:G45"/>
    <mergeCell ref="C46:G46"/>
    <mergeCell ref="C68:G68"/>
    <mergeCell ref="C69:G69"/>
    <mergeCell ref="C70:G70"/>
    <mergeCell ref="C71:G71"/>
    <mergeCell ref="C72:G72"/>
    <mergeCell ref="C74:G74"/>
    <mergeCell ref="C61:G61"/>
    <mergeCell ref="C62:G62"/>
    <mergeCell ref="C63:G63"/>
    <mergeCell ref="C65:G65"/>
    <mergeCell ref="C66:G66"/>
    <mergeCell ref="C67:G67"/>
    <mergeCell ref="C82:G82"/>
    <mergeCell ref="C83:G83"/>
    <mergeCell ref="C85:G85"/>
    <mergeCell ref="C86:G86"/>
    <mergeCell ref="C87:G87"/>
    <mergeCell ref="C88:G88"/>
    <mergeCell ref="C76:G76"/>
    <mergeCell ref="C77:G77"/>
    <mergeCell ref="C78:G78"/>
    <mergeCell ref="C79:G79"/>
    <mergeCell ref="C80:G80"/>
    <mergeCell ref="C81:G81"/>
    <mergeCell ref="C97:G97"/>
    <mergeCell ref="C98:G98"/>
    <mergeCell ref="C99:G99"/>
    <mergeCell ref="C100:G100"/>
    <mergeCell ref="C101:G101"/>
    <mergeCell ref="C102:G102"/>
    <mergeCell ref="C89:G89"/>
    <mergeCell ref="C90:G90"/>
    <mergeCell ref="C91:G91"/>
    <mergeCell ref="C92:G92"/>
    <mergeCell ref="C94:G94"/>
    <mergeCell ref="C96:G96"/>
    <mergeCell ref="C110:G110"/>
    <mergeCell ref="C111:G111"/>
    <mergeCell ref="C112:G112"/>
    <mergeCell ref="C113:G113"/>
    <mergeCell ref="C117:G117"/>
    <mergeCell ref="C118:G118"/>
    <mergeCell ref="C103:G103"/>
    <mergeCell ref="C104:G104"/>
    <mergeCell ref="C106:G106"/>
    <mergeCell ref="C107:G107"/>
    <mergeCell ref="C108:G108"/>
    <mergeCell ref="C109:G109"/>
    <mergeCell ref="C129:G129"/>
    <mergeCell ref="C130:G130"/>
    <mergeCell ref="C131:G131"/>
    <mergeCell ref="C136:G136"/>
    <mergeCell ref="C137:G137"/>
    <mergeCell ref="C138:G138"/>
    <mergeCell ref="C119:G119"/>
    <mergeCell ref="C120:G120"/>
    <mergeCell ref="C121:G121"/>
    <mergeCell ref="C122:G122"/>
    <mergeCell ref="C127:G127"/>
    <mergeCell ref="C128:G128"/>
    <mergeCell ref="C148:G148"/>
    <mergeCell ref="C149:G149"/>
    <mergeCell ref="C150:G150"/>
    <mergeCell ref="C154:G154"/>
    <mergeCell ref="C158:G158"/>
    <mergeCell ref="C159:G159"/>
    <mergeCell ref="C139:G139"/>
    <mergeCell ref="C140:G140"/>
    <mergeCell ref="C144:G144"/>
    <mergeCell ref="C145:G145"/>
    <mergeCell ref="C146:G146"/>
    <mergeCell ref="C147:G147"/>
    <mergeCell ref="C178:G178"/>
    <mergeCell ref="C180:G180"/>
    <mergeCell ref="C181:G181"/>
    <mergeCell ref="C182:G182"/>
    <mergeCell ref="C184:G184"/>
    <mergeCell ref="C186:G186"/>
    <mergeCell ref="C160:G160"/>
    <mergeCell ref="C165:G165"/>
    <mergeCell ref="C166:G166"/>
    <mergeCell ref="C167:G167"/>
    <mergeCell ref="C172:G172"/>
    <mergeCell ref="C176:G176"/>
    <mergeCell ref="C198:G198"/>
    <mergeCell ref="C199:G199"/>
    <mergeCell ref="C200:G200"/>
    <mergeCell ref="C201:G201"/>
    <mergeCell ref="C202:G202"/>
    <mergeCell ref="C208:G208"/>
    <mergeCell ref="C187:G187"/>
    <mergeCell ref="C188:G188"/>
    <mergeCell ref="C194:G194"/>
    <mergeCell ref="C195:G195"/>
    <mergeCell ref="C196:G196"/>
    <mergeCell ref="C197:G197"/>
    <mergeCell ref="C241:G241"/>
    <mergeCell ref="C246:G246"/>
    <mergeCell ref="C247:G247"/>
    <mergeCell ref="C248:G248"/>
    <mergeCell ref="C252:G252"/>
    <mergeCell ref="C254:G254"/>
    <mergeCell ref="C210:G210"/>
    <mergeCell ref="C215:G215"/>
    <mergeCell ref="C217:G217"/>
    <mergeCell ref="C230:G230"/>
    <mergeCell ref="C234:G234"/>
    <mergeCell ref="C239:G239"/>
    <mergeCell ref="C269:G269"/>
    <mergeCell ref="C273:G273"/>
    <mergeCell ref="C275:G275"/>
    <mergeCell ref="C279:G279"/>
    <mergeCell ref="C281:G281"/>
    <mergeCell ref="C283:G283"/>
    <mergeCell ref="C255:G255"/>
    <mergeCell ref="C256:G256"/>
    <mergeCell ref="C257:G257"/>
    <mergeCell ref="C258:G258"/>
    <mergeCell ref="C262:G262"/>
    <mergeCell ref="C264:G264"/>
    <mergeCell ref="C298:G298"/>
    <mergeCell ref="C300:G300"/>
    <mergeCell ref="C302:G302"/>
    <mergeCell ref="C304:G304"/>
    <mergeCell ref="C306:G306"/>
    <mergeCell ref="C308:G308"/>
    <mergeCell ref="C286:G286"/>
    <mergeCell ref="C288:G288"/>
    <mergeCell ref="C290:G290"/>
    <mergeCell ref="C292:G292"/>
    <mergeCell ref="C294:G294"/>
    <mergeCell ref="C296:G296"/>
    <mergeCell ref="C337:G337"/>
    <mergeCell ref="C341:G341"/>
    <mergeCell ref="C345:G345"/>
    <mergeCell ref="C349:G349"/>
    <mergeCell ref="C353:G353"/>
    <mergeCell ref="C359:G359"/>
    <mergeCell ref="C312:G312"/>
    <mergeCell ref="C317:G317"/>
    <mergeCell ref="C322:G322"/>
    <mergeCell ref="C327:G327"/>
    <mergeCell ref="C329:G329"/>
    <mergeCell ref="C332:G332"/>
    <mergeCell ref="C379:G379"/>
    <mergeCell ref="C381:G381"/>
    <mergeCell ref="C385:G385"/>
    <mergeCell ref="C389:G389"/>
    <mergeCell ref="C394:G394"/>
    <mergeCell ref="C400:G400"/>
    <mergeCell ref="C360:G360"/>
    <mergeCell ref="C361:G361"/>
    <mergeCell ref="C365:G365"/>
    <mergeCell ref="C369:G369"/>
    <mergeCell ref="C371:G371"/>
    <mergeCell ref="C375:G375"/>
    <mergeCell ref="C428:G428"/>
    <mergeCell ref="C433:G433"/>
    <mergeCell ref="C437:G437"/>
    <mergeCell ref="C442:G442"/>
    <mergeCell ref="C446:G446"/>
    <mergeCell ref="C451:G451"/>
    <mergeCell ref="C407:G407"/>
    <mergeCell ref="C413:G413"/>
    <mergeCell ref="C415:G415"/>
    <mergeCell ref="C417:G417"/>
    <mergeCell ref="C421:G421"/>
    <mergeCell ref="C426:G426"/>
    <mergeCell ref="C474:G474"/>
    <mergeCell ref="C476:G476"/>
    <mergeCell ref="C480:G480"/>
    <mergeCell ref="C484:G484"/>
    <mergeCell ref="C490:G490"/>
    <mergeCell ref="C492:G492"/>
    <mergeCell ref="C453:G453"/>
    <mergeCell ref="C458:G458"/>
    <mergeCell ref="C462:G462"/>
    <mergeCell ref="C466:G466"/>
    <mergeCell ref="C472:G472"/>
    <mergeCell ref="C473:G473"/>
    <mergeCell ref="C516:G516"/>
    <mergeCell ref="C520:G520"/>
    <mergeCell ref="C524:G524"/>
    <mergeCell ref="C496:G496"/>
    <mergeCell ref="C497:G497"/>
    <mergeCell ref="C499:G499"/>
    <mergeCell ref="C502:G502"/>
    <mergeCell ref="C506:G506"/>
    <mergeCell ref="C512:G5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9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208</v>
      </c>
      <c r="B1" s="253"/>
      <c r="C1" s="253"/>
      <c r="D1" s="253"/>
      <c r="E1" s="253"/>
      <c r="F1" s="253"/>
      <c r="G1" s="253"/>
      <c r="AG1" t="s">
        <v>142</v>
      </c>
    </row>
    <row r="2" spans="1:60" ht="25.15" customHeight="1" x14ac:dyDescent="0.2">
      <c r="A2" s="139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143</v>
      </c>
    </row>
    <row r="3" spans="1:60" ht="25.15" customHeight="1" x14ac:dyDescent="0.2">
      <c r="A3" s="139" t="s">
        <v>8</v>
      </c>
      <c r="B3" s="49" t="s">
        <v>63</v>
      </c>
      <c r="C3" s="254" t="s">
        <v>64</v>
      </c>
      <c r="D3" s="255"/>
      <c r="E3" s="255"/>
      <c r="F3" s="255"/>
      <c r="G3" s="256"/>
      <c r="AC3" s="120" t="s">
        <v>143</v>
      </c>
      <c r="AG3" t="s">
        <v>146</v>
      </c>
    </row>
    <row r="4" spans="1:60" ht="25.15" customHeight="1" x14ac:dyDescent="0.2">
      <c r="A4" s="140" t="s">
        <v>9</v>
      </c>
      <c r="B4" s="141" t="s">
        <v>65</v>
      </c>
      <c r="C4" s="257" t="s">
        <v>64</v>
      </c>
      <c r="D4" s="258"/>
      <c r="E4" s="258"/>
      <c r="F4" s="258"/>
      <c r="G4" s="259"/>
      <c r="AG4" t="s">
        <v>147</v>
      </c>
    </row>
    <row r="5" spans="1:60" x14ac:dyDescent="0.2">
      <c r="D5" s="10"/>
    </row>
    <row r="6" spans="1:60" ht="38.25" x14ac:dyDescent="0.2">
      <c r="A6" s="143" t="s">
        <v>148</v>
      </c>
      <c r="B6" s="145" t="s">
        <v>149</v>
      </c>
      <c r="C6" s="145" t="s">
        <v>150</v>
      </c>
      <c r="D6" s="144" t="s">
        <v>151</v>
      </c>
      <c r="E6" s="143" t="s">
        <v>152</v>
      </c>
      <c r="F6" s="142" t="s">
        <v>153</v>
      </c>
      <c r="G6" s="143" t="s">
        <v>29</v>
      </c>
      <c r="H6" s="146" t="s">
        <v>30</v>
      </c>
      <c r="I6" s="146" t="s">
        <v>154</v>
      </c>
      <c r="J6" s="146" t="s">
        <v>31</v>
      </c>
      <c r="K6" s="146" t="s">
        <v>155</v>
      </c>
      <c r="L6" s="146" t="s">
        <v>156</v>
      </c>
      <c r="M6" s="146" t="s">
        <v>157</v>
      </c>
      <c r="N6" s="146" t="s">
        <v>158</v>
      </c>
      <c r="O6" s="146" t="s">
        <v>159</v>
      </c>
      <c r="P6" s="146" t="s">
        <v>160</v>
      </c>
      <c r="Q6" s="146" t="s">
        <v>161</v>
      </c>
      <c r="R6" s="146" t="s">
        <v>162</v>
      </c>
      <c r="S6" s="146" t="s">
        <v>163</v>
      </c>
      <c r="T6" s="146" t="s">
        <v>164</v>
      </c>
      <c r="U6" s="146" t="s">
        <v>165</v>
      </c>
      <c r="V6" s="146" t="s">
        <v>166</v>
      </c>
      <c r="W6" s="146" t="s">
        <v>167</v>
      </c>
      <c r="X6" s="146" t="s">
        <v>168</v>
      </c>
      <c r="Y6" s="146" t="s">
        <v>169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170</v>
      </c>
      <c r="B8" s="160" t="s">
        <v>53</v>
      </c>
      <c r="C8" s="180" t="s">
        <v>97</v>
      </c>
      <c r="D8" s="161"/>
      <c r="E8" s="162"/>
      <c r="F8" s="163"/>
      <c r="G8" s="163">
        <f>SUMIF(AG9:AG20,"&lt;&gt;NOR",G9:G20)</f>
        <v>0</v>
      </c>
      <c r="H8" s="163"/>
      <c r="I8" s="163">
        <f>SUM(I9:I20)</f>
        <v>0</v>
      </c>
      <c r="J8" s="163"/>
      <c r="K8" s="163">
        <f>SUM(K9:K20)</f>
        <v>0</v>
      </c>
      <c r="L8" s="163"/>
      <c r="M8" s="163">
        <f>SUM(M9:M20)</f>
        <v>0</v>
      </c>
      <c r="N8" s="162"/>
      <c r="O8" s="162">
        <f>SUM(O9:O20)</f>
        <v>0</v>
      </c>
      <c r="P8" s="162"/>
      <c r="Q8" s="162">
        <f>SUM(Q9:Q20)</f>
        <v>0</v>
      </c>
      <c r="R8" s="163"/>
      <c r="S8" s="163"/>
      <c r="T8" s="164"/>
      <c r="U8" s="158"/>
      <c r="V8" s="158">
        <f>SUM(V9:V20)</f>
        <v>0</v>
      </c>
      <c r="W8" s="158"/>
      <c r="X8" s="158"/>
      <c r="Y8" s="158"/>
      <c r="AG8" t="s">
        <v>171</v>
      </c>
    </row>
    <row r="9" spans="1:60" ht="22.5" outlineLevel="1" x14ac:dyDescent="0.2">
      <c r="A9" s="173">
        <v>1</v>
      </c>
      <c r="B9" s="174" t="s">
        <v>1060</v>
      </c>
      <c r="C9" s="181" t="s">
        <v>1061</v>
      </c>
      <c r="D9" s="175" t="s">
        <v>211</v>
      </c>
      <c r="E9" s="176">
        <v>15</v>
      </c>
      <c r="F9" s="177"/>
      <c r="G9" s="178">
        <f t="shared" ref="G9:G20" si="0">ROUND(E9*F9,2)</f>
        <v>0</v>
      </c>
      <c r="H9" s="177"/>
      <c r="I9" s="178">
        <f t="shared" ref="I9:I20" si="1">ROUND(E9*H9,2)</f>
        <v>0</v>
      </c>
      <c r="J9" s="177"/>
      <c r="K9" s="178">
        <f t="shared" ref="K9:K20" si="2">ROUND(E9*J9,2)</f>
        <v>0</v>
      </c>
      <c r="L9" s="178">
        <v>21</v>
      </c>
      <c r="M9" s="178">
        <f t="shared" ref="M9:M20" si="3">G9*(1+L9/100)</f>
        <v>0</v>
      </c>
      <c r="N9" s="176">
        <v>0</v>
      </c>
      <c r="O9" s="176">
        <f t="shared" ref="O9:O20" si="4">ROUND(E9*N9,2)</f>
        <v>0</v>
      </c>
      <c r="P9" s="176">
        <v>0</v>
      </c>
      <c r="Q9" s="176">
        <f t="shared" ref="Q9:Q20" si="5">ROUND(E9*P9,2)</f>
        <v>0</v>
      </c>
      <c r="R9" s="178"/>
      <c r="S9" s="178" t="s">
        <v>189</v>
      </c>
      <c r="T9" s="179" t="s">
        <v>176</v>
      </c>
      <c r="U9" s="157">
        <v>0</v>
      </c>
      <c r="V9" s="157">
        <f t="shared" ref="V9:V20" si="6">ROUND(E9*U9,2)</f>
        <v>0</v>
      </c>
      <c r="W9" s="157"/>
      <c r="X9" s="157" t="s">
        <v>213</v>
      </c>
      <c r="Y9" s="157" t="s">
        <v>178</v>
      </c>
      <c r="Z9" s="147"/>
      <c r="AA9" s="147"/>
      <c r="AB9" s="147"/>
      <c r="AC9" s="147"/>
      <c r="AD9" s="147"/>
      <c r="AE9" s="147"/>
      <c r="AF9" s="147"/>
      <c r="AG9" s="147" t="s">
        <v>580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1062</v>
      </c>
      <c r="C10" s="181" t="s">
        <v>1063</v>
      </c>
      <c r="D10" s="175" t="s">
        <v>305</v>
      </c>
      <c r="E10" s="176">
        <v>4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21</v>
      </c>
      <c r="M10" s="178">
        <f t="shared" si="3"/>
        <v>0</v>
      </c>
      <c r="N10" s="176">
        <v>0</v>
      </c>
      <c r="O10" s="176">
        <f t="shared" si="4"/>
        <v>0</v>
      </c>
      <c r="P10" s="176">
        <v>0</v>
      </c>
      <c r="Q10" s="176">
        <f t="shared" si="5"/>
        <v>0</v>
      </c>
      <c r="R10" s="178"/>
      <c r="S10" s="178" t="s">
        <v>189</v>
      </c>
      <c r="T10" s="179" t="s">
        <v>176</v>
      </c>
      <c r="U10" s="157">
        <v>0</v>
      </c>
      <c r="V10" s="157">
        <f t="shared" si="6"/>
        <v>0</v>
      </c>
      <c r="W10" s="157"/>
      <c r="X10" s="157" t="s">
        <v>213</v>
      </c>
      <c r="Y10" s="157" t="s">
        <v>178</v>
      </c>
      <c r="Z10" s="147"/>
      <c r="AA10" s="147"/>
      <c r="AB10" s="147"/>
      <c r="AC10" s="147"/>
      <c r="AD10" s="147"/>
      <c r="AE10" s="147"/>
      <c r="AF10" s="147"/>
      <c r="AG10" s="147" t="s">
        <v>580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1064</v>
      </c>
      <c r="C11" s="181" t="s">
        <v>1065</v>
      </c>
      <c r="D11" s="175" t="s">
        <v>305</v>
      </c>
      <c r="E11" s="176">
        <v>10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21</v>
      </c>
      <c r="M11" s="178">
        <f t="shared" si="3"/>
        <v>0</v>
      </c>
      <c r="N11" s="176">
        <v>0</v>
      </c>
      <c r="O11" s="176">
        <f t="shared" si="4"/>
        <v>0</v>
      </c>
      <c r="P11" s="176">
        <v>0</v>
      </c>
      <c r="Q11" s="176">
        <f t="shared" si="5"/>
        <v>0</v>
      </c>
      <c r="R11" s="178"/>
      <c r="S11" s="178" t="s">
        <v>189</v>
      </c>
      <c r="T11" s="179" t="s">
        <v>176</v>
      </c>
      <c r="U11" s="157">
        <v>0</v>
      </c>
      <c r="V11" s="157">
        <f t="shared" si="6"/>
        <v>0</v>
      </c>
      <c r="W11" s="157"/>
      <c r="X11" s="157" t="s">
        <v>213</v>
      </c>
      <c r="Y11" s="157" t="s">
        <v>178</v>
      </c>
      <c r="Z11" s="147"/>
      <c r="AA11" s="147"/>
      <c r="AB11" s="147"/>
      <c r="AC11" s="147"/>
      <c r="AD11" s="147"/>
      <c r="AE11" s="147"/>
      <c r="AF11" s="147"/>
      <c r="AG11" s="147" t="s">
        <v>580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3">
        <v>4</v>
      </c>
      <c r="B12" s="174" t="s">
        <v>1066</v>
      </c>
      <c r="C12" s="181" t="s">
        <v>1067</v>
      </c>
      <c r="D12" s="175" t="s">
        <v>305</v>
      </c>
      <c r="E12" s="176">
        <v>4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21</v>
      </c>
      <c r="M12" s="178">
        <f t="shared" si="3"/>
        <v>0</v>
      </c>
      <c r="N12" s="176">
        <v>0</v>
      </c>
      <c r="O12" s="176">
        <f t="shared" si="4"/>
        <v>0</v>
      </c>
      <c r="P12" s="176">
        <v>0</v>
      </c>
      <c r="Q12" s="176">
        <f t="shared" si="5"/>
        <v>0</v>
      </c>
      <c r="R12" s="178"/>
      <c r="S12" s="178" t="s">
        <v>189</v>
      </c>
      <c r="T12" s="179" t="s">
        <v>176</v>
      </c>
      <c r="U12" s="157">
        <v>0</v>
      </c>
      <c r="V12" s="157">
        <f t="shared" si="6"/>
        <v>0</v>
      </c>
      <c r="W12" s="157"/>
      <c r="X12" s="157" t="s">
        <v>213</v>
      </c>
      <c r="Y12" s="157" t="s">
        <v>178</v>
      </c>
      <c r="Z12" s="147"/>
      <c r="AA12" s="147"/>
      <c r="AB12" s="147"/>
      <c r="AC12" s="147"/>
      <c r="AD12" s="147"/>
      <c r="AE12" s="147"/>
      <c r="AF12" s="147"/>
      <c r="AG12" s="147" t="s">
        <v>580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5</v>
      </c>
      <c r="B13" s="174" t="s">
        <v>1068</v>
      </c>
      <c r="C13" s="181" t="s">
        <v>1069</v>
      </c>
      <c r="D13" s="175" t="s">
        <v>305</v>
      </c>
      <c r="E13" s="176">
        <v>1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21</v>
      </c>
      <c r="M13" s="178">
        <f t="shared" si="3"/>
        <v>0</v>
      </c>
      <c r="N13" s="176">
        <v>0</v>
      </c>
      <c r="O13" s="176">
        <f t="shared" si="4"/>
        <v>0</v>
      </c>
      <c r="P13" s="176">
        <v>0</v>
      </c>
      <c r="Q13" s="176">
        <f t="shared" si="5"/>
        <v>0</v>
      </c>
      <c r="R13" s="178"/>
      <c r="S13" s="178" t="s">
        <v>189</v>
      </c>
      <c r="T13" s="179" t="s">
        <v>176</v>
      </c>
      <c r="U13" s="157">
        <v>0</v>
      </c>
      <c r="V13" s="157">
        <f t="shared" si="6"/>
        <v>0</v>
      </c>
      <c r="W13" s="157"/>
      <c r="X13" s="157" t="s">
        <v>213</v>
      </c>
      <c r="Y13" s="157" t="s">
        <v>178</v>
      </c>
      <c r="Z13" s="147"/>
      <c r="AA13" s="147"/>
      <c r="AB13" s="147"/>
      <c r="AC13" s="147"/>
      <c r="AD13" s="147"/>
      <c r="AE13" s="147"/>
      <c r="AF13" s="147"/>
      <c r="AG13" s="147" t="s">
        <v>580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3">
        <v>6</v>
      </c>
      <c r="B14" s="174" t="s">
        <v>1070</v>
      </c>
      <c r="C14" s="181" t="s">
        <v>1071</v>
      </c>
      <c r="D14" s="175" t="s">
        <v>305</v>
      </c>
      <c r="E14" s="176">
        <v>1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21</v>
      </c>
      <c r="M14" s="178">
        <f t="shared" si="3"/>
        <v>0</v>
      </c>
      <c r="N14" s="176">
        <v>0</v>
      </c>
      <c r="O14" s="176">
        <f t="shared" si="4"/>
        <v>0</v>
      </c>
      <c r="P14" s="176">
        <v>0</v>
      </c>
      <c r="Q14" s="176">
        <f t="shared" si="5"/>
        <v>0</v>
      </c>
      <c r="R14" s="178"/>
      <c r="S14" s="178" t="s">
        <v>189</v>
      </c>
      <c r="T14" s="179" t="s">
        <v>176</v>
      </c>
      <c r="U14" s="157">
        <v>0</v>
      </c>
      <c r="V14" s="157">
        <f t="shared" si="6"/>
        <v>0</v>
      </c>
      <c r="W14" s="157"/>
      <c r="X14" s="157" t="s">
        <v>213</v>
      </c>
      <c r="Y14" s="157" t="s">
        <v>178</v>
      </c>
      <c r="Z14" s="147"/>
      <c r="AA14" s="147"/>
      <c r="AB14" s="147"/>
      <c r="AC14" s="147"/>
      <c r="AD14" s="147"/>
      <c r="AE14" s="147"/>
      <c r="AF14" s="147"/>
      <c r="AG14" s="147" t="s">
        <v>580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3">
        <v>7</v>
      </c>
      <c r="B15" s="174" t="s">
        <v>1072</v>
      </c>
      <c r="C15" s="181" t="s">
        <v>1073</v>
      </c>
      <c r="D15" s="175" t="s">
        <v>305</v>
      </c>
      <c r="E15" s="176">
        <v>4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21</v>
      </c>
      <c r="M15" s="178">
        <f t="shared" si="3"/>
        <v>0</v>
      </c>
      <c r="N15" s="176">
        <v>0</v>
      </c>
      <c r="O15" s="176">
        <f t="shared" si="4"/>
        <v>0</v>
      </c>
      <c r="P15" s="176">
        <v>0</v>
      </c>
      <c r="Q15" s="176">
        <f t="shared" si="5"/>
        <v>0</v>
      </c>
      <c r="R15" s="178"/>
      <c r="S15" s="178" t="s">
        <v>189</v>
      </c>
      <c r="T15" s="179" t="s">
        <v>176</v>
      </c>
      <c r="U15" s="157">
        <v>0</v>
      </c>
      <c r="V15" s="157">
        <f t="shared" si="6"/>
        <v>0</v>
      </c>
      <c r="W15" s="157"/>
      <c r="X15" s="157" t="s">
        <v>213</v>
      </c>
      <c r="Y15" s="157" t="s">
        <v>178</v>
      </c>
      <c r="Z15" s="147"/>
      <c r="AA15" s="147"/>
      <c r="AB15" s="147"/>
      <c r="AC15" s="147"/>
      <c r="AD15" s="147"/>
      <c r="AE15" s="147"/>
      <c r="AF15" s="147"/>
      <c r="AG15" s="147" t="s">
        <v>580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3">
        <v>8</v>
      </c>
      <c r="B16" s="174" t="s">
        <v>1074</v>
      </c>
      <c r="C16" s="181" t="s">
        <v>1075</v>
      </c>
      <c r="D16" s="175" t="s">
        <v>305</v>
      </c>
      <c r="E16" s="176">
        <v>10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21</v>
      </c>
      <c r="M16" s="178">
        <f t="shared" si="3"/>
        <v>0</v>
      </c>
      <c r="N16" s="176">
        <v>0</v>
      </c>
      <c r="O16" s="176">
        <f t="shared" si="4"/>
        <v>0</v>
      </c>
      <c r="P16" s="176">
        <v>0</v>
      </c>
      <c r="Q16" s="176">
        <f t="shared" si="5"/>
        <v>0</v>
      </c>
      <c r="R16" s="178"/>
      <c r="S16" s="178" t="s">
        <v>189</v>
      </c>
      <c r="T16" s="179" t="s">
        <v>176</v>
      </c>
      <c r="U16" s="157">
        <v>0</v>
      </c>
      <c r="V16" s="157">
        <f t="shared" si="6"/>
        <v>0</v>
      </c>
      <c r="W16" s="157"/>
      <c r="X16" s="157" t="s">
        <v>213</v>
      </c>
      <c r="Y16" s="157" t="s">
        <v>178</v>
      </c>
      <c r="Z16" s="147"/>
      <c r="AA16" s="147"/>
      <c r="AB16" s="147"/>
      <c r="AC16" s="147"/>
      <c r="AD16" s="147"/>
      <c r="AE16" s="147"/>
      <c r="AF16" s="147"/>
      <c r="AG16" s="147" t="s">
        <v>580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3">
        <v>9</v>
      </c>
      <c r="B17" s="174" t="s">
        <v>1076</v>
      </c>
      <c r="C17" s="181" t="s">
        <v>1077</v>
      </c>
      <c r="D17" s="175" t="s">
        <v>305</v>
      </c>
      <c r="E17" s="176">
        <v>4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21</v>
      </c>
      <c r="M17" s="178">
        <f t="shared" si="3"/>
        <v>0</v>
      </c>
      <c r="N17" s="176">
        <v>0</v>
      </c>
      <c r="O17" s="176">
        <f t="shared" si="4"/>
        <v>0</v>
      </c>
      <c r="P17" s="176">
        <v>0</v>
      </c>
      <c r="Q17" s="176">
        <f t="shared" si="5"/>
        <v>0</v>
      </c>
      <c r="R17" s="178"/>
      <c r="S17" s="178" t="s">
        <v>189</v>
      </c>
      <c r="T17" s="179" t="s">
        <v>176</v>
      </c>
      <c r="U17" s="157">
        <v>0</v>
      </c>
      <c r="V17" s="157">
        <f t="shared" si="6"/>
        <v>0</v>
      </c>
      <c r="W17" s="157"/>
      <c r="X17" s="157" t="s">
        <v>213</v>
      </c>
      <c r="Y17" s="157" t="s">
        <v>178</v>
      </c>
      <c r="Z17" s="147"/>
      <c r="AA17" s="147"/>
      <c r="AB17" s="147"/>
      <c r="AC17" s="147"/>
      <c r="AD17" s="147"/>
      <c r="AE17" s="147"/>
      <c r="AF17" s="147"/>
      <c r="AG17" s="147" t="s">
        <v>580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3">
        <v>10</v>
      </c>
      <c r="B18" s="174" t="s">
        <v>1078</v>
      </c>
      <c r="C18" s="181" t="s">
        <v>1079</v>
      </c>
      <c r="D18" s="175" t="s">
        <v>305</v>
      </c>
      <c r="E18" s="176">
        <v>1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21</v>
      </c>
      <c r="M18" s="178">
        <f t="shared" si="3"/>
        <v>0</v>
      </c>
      <c r="N18" s="176">
        <v>0</v>
      </c>
      <c r="O18" s="176">
        <f t="shared" si="4"/>
        <v>0</v>
      </c>
      <c r="P18" s="176">
        <v>0</v>
      </c>
      <c r="Q18" s="176">
        <f t="shared" si="5"/>
        <v>0</v>
      </c>
      <c r="R18" s="178"/>
      <c r="S18" s="178" t="s">
        <v>189</v>
      </c>
      <c r="T18" s="179" t="s">
        <v>176</v>
      </c>
      <c r="U18" s="157">
        <v>0</v>
      </c>
      <c r="V18" s="157">
        <f t="shared" si="6"/>
        <v>0</v>
      </c>
      <c r="W18" s="157"/>
      <c r="X18" s="157" t="s">
        <v>213</v>
      </c>
      <c r="Y18" s="157" t="s">
        <v>178</v>
      </c>
      <c r="Z18" s="147"/>
      <c r="AA18" s="147"/>
      <c r="AB18" s="147"/>
      <c r="AC18" s="147"/>
      <c r="AD18" s="147"/>
      <c r="AE18" s="147"/>
      <c r="AF18" s="147"/>
      <c r="AG18" s="147" t="s">
        <v>580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3">
        <v>11</v>
      </c>
      <c r="B19" s="174" t="s">
        <v>1080</v>
      </c>
      <c r="C19" s="181" t="s">
        <v>1081</v>
      </c>
      <c r="D19" s="175" t="s">
        <v>305</v>
      </c>
      <c r="E19" s="176">
        <v>1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21</v>
      </c>
      <c r="M19" s="178">
        <f t="shared" si="3"/>
        <v>0</v>
      </c>
      <c r="N19" s="176">
        <v>0</v>
      </c>
      <c r="O19" s="176">
        <f t="shared" si="4"/>
        <v>0</v>
      </c>
      <c r="P19" s="176">
        <v>0</v>
      </c>
      <c r="Q19" s="176">
        <f t="shared" si="5"/>
        <v>0</v>
      </c>
      <c r="R19" s="178"/>
      <c r="S19" s="178" t="s">
        <v>189</v>
      </c>
      <c r="T19" s="179" t="s">
        <v>176</v>
      </c>
      <c r="U19" s="157">
        <v>0</v>
      </c>
      <c r="V19" s="157">
        <f t="shared" si="6"/>
        <v>0</v>
      </c>
      <c r="W19" s="157"/>
      <c r="X19" s="157" t="s">
        <v>213</v>
      </c>
      <c r="Y19" s="157" t="s">
        <v>178</v>
      </c>
      <c r="Z19" s="147"/>
      <c r="AA19" s="147"/>
      <c r="AB19" s="147"/>
      <c r="AC19" s="147"/>
      <c r="AD19" s="147"/>
      <c r="AE19" s="147"/>
      <c r="AF19" s="147"/>
      <c r="AG19" s="147" t="s">
        <v>580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12</v>
      </c>
      <c r="B20" s="174" t="s">
        <v>1082</v>
      </c>
      <c r="C20" s="181" t="s">
        <v>1083</v>
      </c>
      <c r="D20" s="175" t="s">
        <v>272</v>
      </c>
      <c r="E20" s="176">
        <v>11.2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6">
        <v>0</v>
      </c>
      <c r="O20" s="176">
        <f t="shared" si="4"/>
        <v>0</v>
      </c>
      <c r="P20" s="176">
        <v>0</v>
      </c>
      <c r="Q20" s="176">
        <f t="shared" si="5"/>
        <v>0</v>
      </c>
      <c r="R20" s="178"/>
      <c r="S20" s="178" t="s">
        <v>189</v>
      </c>
      <c r="T20" s="179" t="s">
        <v>176</v>
      </c>
      <c r="U20" s="157">
        <v>0</v>
      </c>
      <c r="V20" s="157">
        <f t="shared" si="6"/>
        <v>0</v>
      </c>
      <c r="W20" s="157"/>
      <c r="X20" s="157" t="s">
        <v>213</v>
      </c>
      <c r="Y20" s="157" t="s">
        <v>178</v>
      </c>
      <c r="Z20" s="147"/>
      <c r="AA20" s="147"/>
      <c r="AB20" s="147"/>
      <c r="AC20" s="147"/>
      <c r="AD20" s="147"/>
      <c r="AE20" s="147"/>
      <c r="AF20" s="147"/>
      <c r="AG20" s="147" t="s">
        <v>580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59" t="s">
        <v>170</v>
      </c>
      <c r="B21" s="160" t="s">
        <v>100</v>
      </c>
      <c r="C21" s="180" t="s">
        <v>102</v>
      </c>
      <c r="D21" s="161"/>
      <c r="E21" s="162"/>
      <c r="F21" s="163"/>
      <c r="G21" s="163">
        <f>SUMIF(AG22:AG51,"&lt;&gt;NOR",G22:G51)</f>
        <v>0</v>
      </c>
      <c r="H21" s="163"/>
      <c r="I21" s="163">
        <f>SUM(I22:I51)</f>
        <v>0</v>
      </c>
      <c r="J21" s="163"/>
      <c r="K21" s="163">
        <f>SUM(K22:K51)</f>
        <v>0</v>
      </c>
      <c r="L21" s="163"/>
      <c r="M21" s="163">
        <f>SUM(M22:M51)</f>
        <v>0</v>
      </c>
      <c r="N21" s="162"/>
      <c r="O21" s="162">
        <f>SUM(O22:O51)</f>
        <v>0</v>
      </c>
      <c r="P21" s="162"/>
      <c r="Q21" s="162">
        <f>SUM(Q22:Q51)</f>
        <v>0</v>
      </c>
      <c r="R21" s="163"/>
      <c r="S21" s="163"/>
      <c r="T21" s="164"/>
      <c r="U21" s="158"/>
      <c r="V21" s="158">
        <f>SUM(V22:V51)</f>
        <v>0</v>
      </c>
      <c r="W21" s="158"/>
      <c r="X21" s="158"/>
      <c r="Y21" s="158"/>
      <c r="AG21" t="s">
        <v>171</v>
      </c>
    </row>
    <row r="22" spans="1:60" ht="22.5" outlineLevel="1" x14ac:dyDescent="0.2">
      <c r="A22" s="173">
        <v>13</v>
      </c>
      <c r="B22" s="174" t="s">
        <v>1084</v>
      </c>
      <c r="C22" s="181" t="s">
        <v>1085</v>
      </c>
      <c r="D22" s="175" t="s">
        <v>305</v>
      </c>
      <c r="E22" s="176">
        <v>8</v>
      </c>
      <c r="F22" s="177"/>
      <c r="G22" s="178">
        <f t="shared" ref="G22:G51" si="7">ROUND(E22*F22,2)</f>
        <v>0</v>
      </c>
      <c r="H22" s="177"/>
      <c r="I22" s="178">
        <f t="shared" ref="I22:I51" si="8">ROUND(E22*H22,2)</f>
        <v>0</v>
      </c>
      <c r="J22" s="177"/>
      <c r="K22" s="178">
        <f t="shared" ref="K22:K51" si="9">ROUND(E22*J22,2)</f>
        <v>0</v>
      </c>
      <c r="L22" s="178">
        <v>21</v>
      </c>
      <c r="M22" s="178">
        <f t="shared" ref="M22:M51" si="10">G22*(1+L22/100)</f>
        <v>0</v>
      </c>
      <c r="N22" s="176">
        <v>0</v>
      </c>
      <c r="O22" s="176">
        <f t="shared" ref="O22:O51" si="11">ROUND(E22*N22,2)</f>
        <v>0</v>
      </c>
      <c r="P22" s="176">
        <v>0</v>
      </c>
      <c r="Q22" s="176">
        <f t="shared" ref="Q22:Q51" si="12">ROUND(E22*P22,2)</f>
        <v>0</v>
      </c>
      <c r="R22" s="178"/>
      <c r="S22" s="178" t="s">
        <v>189</v>
      </c>
      <c r="T22" s="179" t="s">
        <v>176</v>
      </c>
      <c r="U22" s="157">
        <v>0</v>
      </c>
      <c r="V22" s="157">
        <f t="shared" ref="V22:V51" si="13">ROUND(E22*U22,2)</f>
        <v>0</v>
      </c>
      <c r="W22" s="157"/>
      <c r="X22" s="157" t="s">
        <v>213</v>
      </c>
      <c r="Y22" s="157" t="s">
        <v>178</v>
      </c>
      <c r="Z22" s="147"/>
      <c r="AA22" s="147"/>
      <c r="AB22" s="147"/>
      <c r="AC22" s="147"/>
      <c r="AD22" s="147"/>
      <c r="AE22" s="147"/>
      <c r="AF22" s="147"/>
      <c r="AG22" s="147" t="s">
        <v>580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3">
        <v>14</v>
      </c>
      <c r="B23" s="174" t="s">
        <v>1086</v>
      </c>
      <c r="C23" s="181" t="s">
        <v>1087</v>
      </c>
      <c r="D23" s="175" t="s">
        <v>305</v>
      </c>
      <c r="E23" s="176">
        <v>8</v>
      </c>
      <c r="F23" s="177"/>
      <c r="G23" s="178">
        <f t="shared" si="7"/>
        <v>0</v>
      </c>
      <c r="H23" s="177"/>
      <c r="I23" s="178">
        <f t="shared" si="8"/>
        <v>0</v>
      </c>
      <c r="J23" s="177"/>
      <c r="K23" s="178">
        <f t="shared" si="9"/>
        <v>0</v>
      </c>
      <c r="L23" s="178">
        <v>21</v>
      </c>
      <c r="M23" s="178">
        <f t="shared" si="10"/>
        <v>0</v>
      </c>
      <c r="N23" s="176">
        <v>0</v>
      </c>
      <c r="O23" s="176">
        <f t="shared" si="11"/>
        <v>0</v>
      </c>
      <c r="P23" s="176">
        <v>0</v>
      </c>
      <c r="Q23" s="176">
        <f t="shared" si="12"/>
        <v>0</v>
      </c>
      <c r="R23" s="178"/>
      <c r="S23" s="178" t="s">
        <v>189</v>
      </c>
      <c r="T23" s="179" t="s">
        <v>176</v>
      </c>
      <c r="U23" s="157">
        <v>0</v>
      </c>
      <c r="V23" s="157">
        <f t="shared" si="13"/>
        <v>0</v>
      </c>
      <c r="W23" s="157"/>
      <c r="X23" s="157" t="s">
        <v>213</v>
      </c>
      <c r="Y23" s="157" t="s">
        <v>178</v>
      </c>
      <c r="Z23" s="147"/>
      <c r="AA23" s="147"/>
      <c r="AB23" s="147"/>
      <c r="AC23" s="147"/>
      <c r="AD23" s="147"/>
      <c r="AE23" s="147"/>
      <c r="AF23" s="147"/>
      <c r="AG23" s="147" t="s">
        <v>580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3">
        <v>15</v>
      </c>
      <c r="B24" s="174" t="s">
        <v>1088</v>
      </c>
      <c r="C24" s="181" t="s">
        <v>1089</v>
      </c>
      <c r="D24" s="175" t="s">
        <v>305</v>
      </c>
      <c r="E24" s="176">
        <v>8</v>
      </c>
      <c r="F24" s="177"/>
      <c r="G24" s="178">
        <f t="shared" si="7"/>
        <v>0</v>
      </c>
      <c r="H24" s="177"/>
      <c r="I24" s="178">
        <f t="shared" si="8"/>
        <v>0</v>
      </c>
      <c r="J24" s="177"/>
      <c r="K24" s="178">
        <f t="shared" si="9"/>
        <v>0</v>
      </c>
      <c r="L24" s="178">
        <v>21</v>
      </c>
      <c r="M24" s="178">
        <f t="shared" si="10"/>
        <v>0</v>
      </c>
      <c r="N24" s="176">
        <v>0</v>
      </c>
      <c r="O24" s="176">
        <f t="shared" si="11"/>
        <v>0</v>
      </c>
      <c r="P24" s="176">
        <v>0</v>
      </c>
      <c r="Q24" s="176">
        <f t="shared" si="12"/>
        <v>0</v>
      </c>
      <c r="R24" s="178"/>
      <c r="S24" s="178" t="s">
        <v>189</v>
      </c>
      <c r="T24" s="179" t="s">
        <v>176</v>
      </c>
      <c r="U24" s="157">
        <v>0</v>
      </c>
      <c r="V24" s="157">
        <f t="shared" si="13"/>
        <v>0</v>
      </c>
      <c r="W24" s="157"/>
      <c r="X24" s="157" t="s">
        <v>213</v>
      </c>
      <c r="Y24" s="157" t="s">
        <v>178</v>
      </c>
      <c r="Z24" s="147"/>
      <c r="AA24" s="147"/>
      <c r="AB24" s="147"/>
      <c r="AC24" s="147"/>
      <c r="AD24" s="147"/>
      <c r="AE24" s="147"/>
      <c r="AF24" s="147"/>
      <c r="AG24" s="147" t="s">
        <v>580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3">
        <v>16</v>
      </c>
      <c r="B25" s="174" t="s">
        <v>1090</v>
      </c>
      <c r="C25" s="181" t="s">
        <v>1091</v>
      </c>
      <c r="D25" s="175" t="s">
        <v>305</v>
      </c>
      <c r="E25" s="176">
        <v>8</v>
      </c>
      <c r="F25" s="177"/>
      <c r="G25" s="178">
        <f t="shared" si="7"/>
        <v>0</v>
      </c>
      <c r="H25" s="177"/>
      <c r="I25" s="178">
        <f t="shared" si="8"/>
        <v>0</v>
      </c>
      <c r="J25" s="177"/>
      <c r="K25" s="178">
        <f t="shared" si="9"/>
        <v>0</v>
      </c>
      <c r="L25" s="178">
        <v>21</v>
      </c>
      <c r="M25" s="178">
        <f t="shared" si="10"/>
        <v>0</v>
      </c>
      <c r="N25" s="176">
        <v>0</v>
      </c>
      <c r="O25" s="176">
        <f t="shared" si="11"/>
        <v>0</v>
      </c>
      <c r="P25" s="176">
        <v>0</v>
      </c>
      <c r="Q25" s="176">
        <f t="shared" si="12"/>
        <v>0</v>
      </c>
      <c r="R25" s="178"/>
      <c r="S25" s="178" t="s">
        <v>189</v>
      </c>
      <c r="T25" s="179" t="s">
        <v>176</v>
      </c>
      <c r="U25" s="157">
        <v>0</v>
      </c>
      <c r="V25" s="157">
        <f t="shared" si="13"/>
        <v>0</v>
      </c>
      <c r="W25" s="157"/>
      <c r="X25" s="157" t="s">
        <v>213</v>
      </c>
      <c r="Y25" s="157" t="s">
        <v>178</v>
      </c>
      <c r="Z25" s="147"/>
      <c r="AA25" s="147"/>
      <c r="AB25" s="147"/>
      <c r="AC25" s="147"/>
      <c r="AD25" s="147"/>
      <c r="AE25" s="147"/>
      <c r="AF25" s="147"/>
      <c r="AG25" s="147" t="s">
        <v>580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3">
        <v>17</v>
      </c>
      <c r="B26" s="174" t="s">
        <v>1092</v>
      </c>
      <c r="C26" s="181" t="s">
        <v>1093</v>
      </c>
      <c r="D26" s="175" t="s">
        <v>211</v>
      </c>
      <c r="E26" s="176">
        <v>8</v>
      </c>
      <c r="F26" s="177"/>
      <c r="G26" s="178">
        <f t="shared" si="7"/>
        <v>0</v>
      </c>
      <c r="H26" s="177"/>
      <c r="I26" s="178">
        <f t="shared" si="8"/>
        <v>0</v>
      </c>
      <c r="J26" s="177"/>
      <c r="K26" s="178">
        <f t="shared" si="9"/>
        <v>0</v>
      </c>
      <c r="L26" s="178">
        <v>21</v>
      </c>
      <c r="M26" s="178">
        <f t="shared" si="10"/>
        <v>0</v>
      </c>
      <c r="N26" s="176">
        <v>0</v>
      </c>
      <c r="O26" s="176">
        <f t="shared" si="11"/>
        <v>0</v>
      </c>
      <c r="P26" s="176">
        <v>0</v>
      </c>
      <c r="Q26" s="176">
        <f t="shared" si="12"/>
        <v>0</v>
      </c>
      <c r="R26" s="178"/>
      <c r="S26" s="178" t="s">
        <v>189</v>
      </c>
      <c r="T26" s="179" t="s">
        <v>176</v>
      </c>
      <c r="U26" s="157">
        <v>0</v>
      </c>
      <c r="V26" s="157">
        <f t="shared" si="13"/>
        <v>0</v>
      </c>
      <c r="W26" s="157"/>
      <c r="X26" s="157" t="s">
        <v>213</v>
      </c>
      <c r="Y26" s="157" t="s">
        <v>178</v>
      </c>
      <c r="Z26" s="147"/>
      <c r="AA26" s="147"/>
      <c r="AB26" s="147"/>
      <c r="AC26" s="147"/>
      <c r="AD26" s="147"/>
      <c r="AE26" s="147"/>
      <c r="AF26" s="147"/>
      <c r="AG26" s="147" t="s">
        <v>580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3">
        <v>18</v>
      </c>
      <c r="B27" s="174" t="s">
        <v>1094</v>
      </c>
      <c r="C27" s="181" t="s">
        <v>1095</v>
      </c>
      <c r="D27" s="175" t="s">
        <v>305</v>
      </c>
      <c r="E27" s="176">
        <v>233</v>
      </c>
      <c r="F27" s="177"/>
      <c r="G27" s="178">
        <f t="shared" si="7"/>
        <v>0</v>
      </c>
      <c r="H27" s="177"/>
      <c r="I27" s="178">
        <f t="shared" si="8"/>
        <v>0</v>
      </c>
      <c r="J27" s="177"/>
      <c r="K27" s="178">
        <f t="shared" si="9"/>
        <v>0</v>
      </c>
      <c r="L27" s="178">
        <v>21</v>
      </c>
      <c r="M27" s="178">
        <f t="shared" si="10"/>
        <v>0</v>
      </c>
      <c r="N27" s="176">
        <v>0</v>
      </c>
      <c r="O27" s="176">
        <f t="shared" si="11"/>
        <v>0</v>
      </c>
      <c r="P27" s="176">
        <v>0</v>
      </c>
      <c r="Q27" s="176">
        <f t="shared" si="12"/>
        <v>0</v>
      </c>
      <c r="R27" s="178"/>
      <c r="S27" s="178" t="s">
        <v>189</v>
      </c>
      <c r="T27" s="179" t="s">
        <v>176</v>
      </c>
      <c r="U27" s="157">
        <v>0</v>
      </c>
      <c r="V27" s="157">
        <f t="shared" si="13"/>
        <v>0</v>
      </c>
      <c r="W27" s="157"/>
      <c r="X27" s="157" t="s">
        <v>213</v>
      </c>
      <c r="Y27" s="157" t="s">
        <v>178</v>
      </c>
      <c r="Z27" s="147"/>
      <c r="AA27" s="147"/>
      <c r="AB27" s="147"/>
      <c r="AC27" s="147"/>
      <c r="AD27" s="147"/>
      <c r="AE27" s="147"/>
      <c r="AF27" s="147"/>
      <c r="AG27" s="147" t="s">
        <v>580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3">
        <v>19</v>
      </c>
      <c r="B28" s="174" t="s">
        <v>1096</v>
      </c>
      <c r="C28" s="181" t="s">
        <v>1097</v>
      </c>
      <c r="D28" s="175" t="s">
        <v>305</v>
      </c>
      <c r="E28" s="176">
        <v>233</v>
      </c>
      <c r="F28" s="177"/>
      <c r="G28" s="178">
        <f t="shared" si="7"/>
        <v>0</v>
      </c>
      <c r="H28" s="177"/>
      <c r="I28" s="178">
        <f t="shared" si="8"/>
        <v>0</v>
      </c>
      <c r="J28" s="177"/>
      <c r="K28" s="178">
        <f t="shared" si="9"/>
        <v>0</v>
      </c>
      <c r="L28" s="178">
        <v>21</v>
      </c>
      <c r="M28" s="178">
        <f t="shared" si="10"/>
        <v>0</v>
      </c>
      <c r="N28" s="176">
        <v>0</v>
      </c>
      <c r="O28" s="176">
        <f t="shared" si="11"/>
        <v>0</v>
      </c>
      <c r="P28" s="176">
        <v>0</v>
      </c>
      <c r="Q28" s="176">
        <f t="shared" si="12"/>
        <v>0</v>
      </c>
      <c r="R28" s="178"/>
      <c r="S28" s="178" t="s">
        <v>189</v>
      </c>
      <c r="T28" s="179" t="s">
        <v>176</v>
      </c>
      <c r="U28" s="157">
        <v>0</v>
      </c>
      <c r="V28" s="157">
        <f t="shared" si="13"/>
        <v>0</v>
      </c>
      <c r="W28" s="157"/>
      <c r="X28" s="157" t="s">
        <v>213</v>
      </c>
      <c r="Y28" s="157" t="s">
        <v>178</v>
      </c>
      <c r="Z28" s="147"/>
      <c r="AA28" s="147"/>
      <c r="AB28" s="147"/>
      <c r="AC28" s="147"/>
      <c r="AD28" s="147"/>
      <c r="AE28" s="147"/>
      <c r="AF28" s="147"/>
      <c r="AG28" s="147" t="s">
        <v>580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3">
        <v>20</v>
      </c>
      <c r="B29" s="174" t="s">
        <v>1098</v>
      </c>
      <c r="C29" s="181" t="s">
        <v>1099</v>
      </c>
      <c r="D29" s="175" t="s">
        <v>211</v>
      </c>
      <c r="E29" s="176">
        <v>124.5</v>
      </c>
      <c r="F29" s="177"/>
      <c r="G29" s="178">
        <f t="shared" si="7"/>
        <v>0</v>
      </c>
      <c r="H29" s="177"/>
      <c r="I29" s="178">
        <f t="shared" si="8"/>
        <v>0</v>
      </c>
      <c r="J29" s="177"/>
      <c r="K29" s="178">
        <f t="shared" si="9"/>
        <v>0</v>
      </c>
      <c r="L29" s="178">
        <v>21</v>
      </c>
      <c r="M29" s="178">
        <f t="shared" si="10"/>
        <v>0</v>
      </c>
      <c r="N29" s="176">
        <v>0</v>
      </c>
      <c r="O29" s="176">
        <f t="shared" si="11"/>
        <v>0</v>
      </c>
      <c r="P29" s="176">
        <v>0</v>
      </c>
      <c r="Q29" s="176">
        <f t="shared" si="12"/>
        <v>0</v>
      </c>
      <c r="R29" s="178"/>
      <c r="S29" s="178" t="s">
        <v>189</v>
      </c>
      <c r="T29" s="179" t="s">
        <v>176</v>
      </c>
      <c r="U29" s="157">
        <v>0</v>
      </c>
      <c r="V29" s="157">
        <f t="shared" si="13"/>
        <v>0</v>
      </c>
      <c r="W29" s="157"/>
      <c r="X29" s="157" t="s">
        <v>213</v>
      </c>
      <c r="Y29" s="157" t="s">
        <v>178</v>
      </c>
      <c r="Z29" s="147"/>
      <c r="AA29" s="147"/>
      <c r="AB29" s="147"/>
      <c r="AC29" s="147"/>
      <c r="AD29" s="147"/>
      <c r="AE29" s="147"/>
      <c r="AF29" s="147"/>
      <c r="AG29" s="147" t="s">
        <v>580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21</v>
      </c>
      <c r="B30" s="174" t="s">
        <v>1100</v>
      </c>
      <c r="C30" s="181" t="s">
        <v>1101</v>
      </c>
      <c r="D30" s="175" t="s">
        <v>235</v>
      </c>
      <c r="E30" s="176">
        <v>2.65</v>
      </c>
      <c r="F30" s="177"/>
      <c r="G30" s="178">
        <f t="shared" si="7"/>
        <v>0</v>
      </c>
      <c r="H30" s="177"/>
      <c r="I30" s="178">
        <f t="shared" si="8"/>
        <v>0</v>
      </c>
      <c r="J30" s="177"/>
      <c r="K30" s="178">
        <f t="shared" si="9"/>
        <v>0</v>
      </c>
      <c r="L30" s="178">
        <v>21</v>
      </c>
      <c r="M30" s="178">
        <f t="shared" si="10"/>
        <v>0</v>
      </c>
      <c r="N30" s="176">
        <v>0</v>
      </c>
      <c r="O30" s="176">
        <f t="shared" si="11"/>
        <v>0</v>
      </c>
      <c r="P30" s="176">
        <v>0</v>
      </c>
      <c r="Q30" s="176">
        <f t="shared" si="12"/>
        <v>0</v>
      </c>
      <c r="R30" s="178"/>
      <c r="S30" s="178" t="s">
        <v>189</v>
      </c>
      <c r="T30" s="179" t="s">
        <v>176</v>
      </c>
      <c r="U30" s="157">
        <v>0</v>
      </c>
      <c r="V30" s="157">
        <f t="shared" si="13"/>
        <v>0</v>
      </c>
      <c r="W30" s="157"/>
      <c r="X30" s="157" t="s">
        <v>213</v>
      </c>
      <c r="Y30" s="157" t="s">
        <v>178</v>
      </c>
      <c r="Z30" s="147"/>
      <c r="AA30" s="147"/>
      <c r="AB30" s="147"/>
      <c r="AC30" s="147"/>
      <c r="AD30" s="147"/>
      <c r="AE30" s="147"/>
      <c r="AF30" s="147"/>
      <c r="AG30" s="147" t="s">
        <v>580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22</v>
      </c>
      <c r="B31" s="174" t="s">
        <v>1102</v>
      </c>
      <c r="C31" s="181" t="s">
        <v>1103</v>
      </c>
      <c r="D31" s="175" t="s">
        <v>235</v>
      </c>
      <c r="E31" s="176">
        <v>4.1500000000000004</v>
      </c>
      <c r="F31" s="177"/>
      <c r="G31" s="178">
        <f t="shared" si="7"/>
        <v>0</v>
      </c>
      <c r="H31" s="177"/>
      <c r="I31" s="178">
        <f t="shared" si="8"/>
        <v>0</v>
      </c>
      <c r="J31" s="177"/>
      <c r="K31" s="178">
        <f t="shared" si="9"/>
        <v>0</v>
      </c>
      <c r="L31" s="178">
        <v>21</v>
      </c>
      <c r="M31" s="178">
        <f t="shared" si="10"/>
        <v>0</v>
      </c>
      <c r="N31" s="176">
        <v>0</v>
      </c>
      <c r="O31" s="176">
        <f t="shared" si="11"/>
        <v>0</v>
      </c>
      <c r="P31" s="176">
        <v>0</v>
      </c>
      <c r="Q31" s="176">
        <f t="shared" si="12"/>
        <v>0</v>
      </c>
      <c r="R31" s="178"/>
      <c r="S31" s="178" t="s">
        <v>189</v>
      </c>
      <c r="T31" s="179" t="s">
        <v>176</v>
      </c>
      <c r="U31" s="157">
        <v>0</v>
      </c>
      <c r="V31" s="157">
        <f t="shared" si="13"/>
        <v>0</v>
      </c>
      <c r="W31" s="157"/>
      <c r="X31" s="157" t="s">
        <v>273</v>
      </c>
      <c r="Y31" s="157" t="s">
        <v>178</v>
      </c>
      <c r="Z31" s="147"/>
      <c r="AA31" s="147"/>
      <c r="AB31" s="147"/>
      <c r="AC31" s="147"/>
      <c r="AD31" s="147"/>
      <c r="AE31" s="147"/>
      <c r="AF31" s="147"/>
      <c r="AG31" s="147" t="s">
        <v>598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23</v>
      </c>
      <c r="B32" s="174" t="s">
        <v>1104</v>
      </c>
      <c r="C32" s="181" t="s">
        <v>1105</v>
      </c>
      <c r="D32" s="175" t="s">
        <v>305</v>
      </c>
      <c r="E32" s="176">
        <v>8</v>
      </c>
      <c r="F32" s="177"/>
      <c r="G32" s="178">
        <f t="shared" si="7"/>
        <v>0</v>
      </c>
      <c r="H32" s="177"/>
      <c r="I32" s="178">
        <f t="shared" si="8"/>
        <v>0</v>
      </c>
      <c r="J32" s="177"/>
      <c r="K32" s="178">
        <f t="shared" si="9"/>
        <v>0</v>
      </c>
      <c r="L32" s="178">
        <v>21</v>
      </c>
      <c r="M32" s="178">
        <f t="shared" si="10"/>
        <v>0</v>
      </c>
      <c r="N32" s="176">
        <v>0</v>
      </c>
      <c r="O32" s="176">
        <f t="shared" si="11"/>
        <v>0</v>
      </c>
      <c r="P32" s="176">
        <v>0</v>
      </c>
      <c r="Q32" s="176">
        <f t="shared" si="12"/>
        <v>0</v>
      </c>
      <c r="R32" s="178"/>
      <c r="S32" s="178" t="s">
        <v>189</v>
      </c>
      <c r="T32" s="179" t="s">
        <v>176</v>
      </c>
      <c r="U32" s="157">
        <v>0</v>
      </c>
      <c r="V32" s="157">
        <f t="shared" si="13"/>
        <v>0</v>
      </c>
      <c r="W32" s="157"/>
      <c r="X32" s="157" t="s">
        <v>213</v>
      </c>
      <c r="Y32" s="157" t="s">
        <v>178</v>
      </c>
      <c r="Z32" s="147"/>
      <c r="AA32" s="147"/>
      <c r="AB32" s="147"/>
      <c r="AC32" s="147"/>
      <c r="AD32" s="147"/>
      <c r="AE32" s="147"/>
      <c r="AF32" s="147"/>
      <c r="AG32" s="147" t="s">
        <v>580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24</v>
      </c>
      <c r="B33" s="174" t="s">
        <v>1106</v>
      </c>
      <c r="C33" s="181" t="s">
        <v>1107</v>
      </c>
      <c r="D33" s="175" t="s">
        <v>305</v>
      </c>
      <c r="E33" s="176">
        <v>40</v>
      </c>
      <c r="F33" s="177"/>
      <c r="G33" s="178">
        <f t="shared" si="7"/>
        <v>0</v>
      </c>
      <c r="H33" s="177"/>
      <c r="I33" s="178">
        <f t="shared" si="8"/>
        <v>0</v>
      </c>
      <c r="J33" s="177"/>
      <c r="K33" s="178">
        <f t="shared" si="9"/>
        <v>0</v>
      </c>
      <c r="L33" s="178">
        <v>21</v>
      </c>
      <c r="M33" s="178">
        <f t="shared" si="10"/>
        <v>0</v>
      </c>
      <c r="N33" s="176">
        <v>0</v>
      </c>
      <c r="O33" s="176">
        <f t="shared" si="11"/>
        <v>0</v>
      </c>
      <c r="P33" s="176">
        <v>0</v>
      </c>
      <c r="Q33" s="176">
        <f t="shared" si="12"/>
        <v>0</v>
      </c>
      <c r="R33" s="178"/>
      <c r="S33" s="178" t="s">
        <v>189</v>
      </c>
      <c r="T33" s="179" t="s">
        <v>176</v>
      </c>
      <c r="U33" s="157">
        <v>0</v>
      </c>
      <c r="V33" s="157">
        <f t="shared" si="13"/>
        <v>0</v>
      </c>
      <c r="W33" s="157"/>
      <c r="X33" s="157" t="s">
        <v>213</v>
      </c>
      <c r="Y33" s="157" t="s">
        <v>178</v>
      </c>
      <c r="Z33" s="147"/>
      <c r="AA33" s="147"/>
      <c r="AB33" s="147"/>
      <c r="AC33" s="147"/>
      <c r="AD33" s="147"/>
      <c r="AE33" s="147"/>
      <c r="AF33" s="147"/>
      <c r="AG33" s="147" t="s">
        <v>580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25</v>
      </c>
      <c r="B34" s="174" t="s">
        <v>1108</v>
      </c>
      <c r="C34" s="181" t="s">
        <v>1109</v>
      </c>
      <c r="D34" s="175" t="s">
        <v>305</v>
      </c>
      <c r="E34" s="176">
        <v>24</v>
      </c>
      <c r="F34" s="177"/>
      <c r="G34" s="178">
        <f t="shared" si="7"/>
        <v>0</v>
      </c>
      <c r="H34" s="177"/>
      <c r="I34" s="178">
        <f t="shared" si="8"/>
        <v>0</v>
      </c>
      <c r="J34" s="177"/>
      <c r="K34" s="178">
        <f t="shared" si="9"/>
        <v>0</v>
      </c>
      <c r="L34" s="178">
        <v>21</v>
      </c>
      <c r="M34" s="178">
        <f t="shared" si="10"/>
        <v>0</v>
      </c>
      <c r="N34" s="176">
        <v>0</v>
      </c>
      <c r="O34" s="176">
        <f t="shared" si="11"/>
        <v>0</v>
      </c>
      <c r="P34" s="176">
        <v>0</v>
      </c>
      <c r="Q34" s="176">
        <f t="shared" si="12"/>
        <v>0</v>
      </c>
      <c r="R34" s="178"/>
      <c r="S34" s="178" t="s">
        <v>189</v>
      </c>
      <c r="T34" s="179" t="s">
        <v>176</v>
      </c>
      <c r="U34" s="157">
        <v>0</v>
      </c>
      <c r="V34" s="157">
        <f t="shared" si="13"/>
        <v>0</v>
      </c>
      <c r="W34" s="157"/>
      <c r="X34" s="157" t="s">
        <v>273</v>
      </c>
      <c r="Y34" s="157" t="s">
        <v>178</v>
      </c>
      <c r="Z34" s="147"/>
      <c r="AA34" s="147"/>
      <c r="AB34" s="147"/>
      <c r="AC34" s="147"/>
      <c r="AD34" s="147"/>
      <c r="AE34" s="147"/>
      <c r="AF34" s="147"/>
      <c r="AG34" s="147" t="s">
        <v>598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26</v>
      </c>
      <c r="B35" s="174" t="s">
        <v>1110</v>
      </c>
      <c r="C35" s="181" t="s">
        <v>1111</v>
      </c>
      <c r="D35" s="175" t="s">
        <v>1112</v>
      </c>
      <c r="E35" s="176">
        <v>112</v>
      </c>
      <c r="F35" s="177"/>
      <c r="G35" s="178">
        <f t="shared" si="7"/>
        <v>0</v>
      </c>
      <c r="H35" s="177"/>
      <c r="I35" s="178">
        <f t="shared" si="8"/>
        <v>0</v>
      </c>
      <c r="J35" s="177"/>
      <c r="K35" s="178">
        <f t="shared" si="9"/>
        <v>0</v>
      </c>
      <c r="L35" s="178">
        <v>21</v>
      </c>
      <c r="M35" s="178">
        <f t="shared" si="10"/>
        <v>0</v>
      </c>
      <c r="N35" s="176">
        <v>0</v>
      </c>
      <c r="O35" s="176">
        <f t="shared" si="11"/>
        <v>0</v>
      </c>
      <c r="P35" s="176">
        <v>0</v>
      </c>
      <c r="Q35" s="176">
        <f t="shared" si="12"/>
        <v>0</v>
      </c>
      <c r="R35" s="178"/>
      <c r="S35" s="178" t="s">
        <v>189</v>
      </c>
      <c r="T35" s="179" t="s">
        <v>176</v>
      </c>
      <c r="U35" s="157">
        <v>0</v>
      </c>
      <c r="V35" s="157">
        <f t="shared" si="13"/>
        <v>0</v>
      </c>
      <c r="W35" s="157"/>
      <c r="X35" s="157" t="s">
        <v>213</v>
      </c>
      <c r="Y35" s="157" t="s">
        <v>178</v>
      </c>
      <c r="Z35" s="147"/>
      <c r="AA35" s="147"/>
      <c r="AB35" s="147"/>
      <c r="AC35" s="147"/>
      <c r="AD35" s="147"/>
      <c r="AE35" s="147"/>
      <c r="AF35" s="147"/>
      <c r="AG35" s="147" t="s">
        <v>580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27</v>
      </c>
      <c r="B36" s="174" t="s">
        <v>1113</v>
      </c>
      <c r="C36" s="181" t="s">
        <v>1114</v>
      </c>
      <c r="D36" s="175" t="s">
        <v>1112</v>
      </c>
      <c r="E36" s="176">
        <v>16</v>
      </c>
      <c r="F36" s="177"/>
      <c r="G36" s="178">
        <f t="shared" si="7"/>
        <v>0</v>
      </c>
      <c r="H36" s="177"/>
      <c r="I36" s="178">
        <f t="shared" si="8"/>
        <v>0</v>
      </c>
      <c r="J36" s="177"/>
      <c r="K36" s="178">
        <f t="shared" si="9"/>
        <v>0</v>
      </c>
      <c r="L36" s="178">
        <v>21</v>
      </c>
      <c r="M36" s="178">
        <f t="shared" si="10"/>
        <v>0</v>
      </c>
      <c r="N36" s="176">
        <v>0</v>
      </c>
      <c r="O36" s="176">
        <f t="shared" si="11"/>
        <v>0</v>
      </c>
      <c r="P36" s="176">
        <v>0</v>
      </c>
      <c r="Q36" s="176">
        <f t="shared" si="12"/>
        <v>0</v>
      </c>
      <c r="R36" s="178"/>
      <c r="S36" s="178" t="s">
        <v>189</v>
      </c>
      <c r="T36" s="179" t="s">
        <v>176</v>
      </c>
      <c r="U36" s="157">
        <v>0</v>
      </c>
      <c r="V36" s="157">
        <f t="shared" si="13"/>
        <v>0</v>
      </c>
      <c r="W36" s="157"/>
      <c r="X36" s="157" t="s">
        <v>213</v>
      </c>
      <c r="Y36" s="157" t="s">
        <v>178</v>
      </c>
      <c r="Z36" s="147"/>
      <c r="AA36" s="147"/>
      <c r="AB36" s="147"/>
      <c r="AC36" s="147"/>
      <c r="AD36" s="147"/>
      <c r="AE36" s="147"/>
      <c r="AF36" s="147"/>
      <c r="AG36" s="147" t="s">
        <v>580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28</v>
      </c>
      <c r="B37" s="174" t="s">
        <v>1115</v>
      </c>
      <c r="C37" s="181" t="s">
        <v>1116</v>
      </c>
      <c r="D37" s="175" t="s">
        <v>235</v>
      </c>
      <c r="E37" s="176">
        <v>9.8249999999999993</v>
      </c>
      <c r="F37" s="177"/>
      <c r="G37" s="178">
        <f t="shared" si="7"/>
        <v>0</v>
      </c>
      <c r="H37" s="177"/>
      <c r="I37" s="178">
        <f t="shared" si="8"/>
        <v>0</v>
      </c>
      <c r="J37" s="177"/>
      <c r="K37" s="178">
        <f t="shared" si="9"/>
        <v>0</v>
      </c>
      <c r="L37" s="178">
        <v>21</v>
      </c>
      <c r="M37" s="178">
        <f t="shared" si="10"/>
        <v>0</v>
      </c>
      <c r="N37" s="176">
        <v>0</v>
      </c>
      <c r="O37" s="176">
        <f t="shared" si="11"/>
        <v>0</v>
      </c>
      <c r="P37" s="176">
        <v>0</v>
      </c>
      <c r="Q37" s="176">
        <f t="shared" si="12"/>
        <v>0</v>
      </c>
      <c r="R37" s="178"/>
      <c r="S37" s="178" t="s">
        <v>189</v>
      </c>
      <c r="T37" s="179" t="s">
        <v>176</v>
      </c>
      <c r="U37" s="157">
        <v>0</v>
      </c>
      <c r="V37" s="157">
        <f t="shared" si="13"/>
        <v>0</v>
      </c>
      <c r="W37" s="157"/>
      <c r="X37" s="157" t="s">
        <v>273</v>
      </c>
      <c r="Y37" s="157" t="s">
        <v>178</v>
      </c>
      <c r="Z37" s="147"/>
      <c r="AA37" s="147"/>
      <c r="AB37" s="147"/>
      <c r="AC37" s="147"/>
      <c r="AD37" s="147"/>
      <c r="AE37" s="147"/>
      <c r="AF37" s="147"/>
      <c r="AG37" s="147" t="s">
        <v>598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29</v>
      </c>
      <c r="B38" s="174" t="s">
        <v>1117</v>
      </c>
      <c r="C38" s="181" t="s">
        <v>1118</v>
      </c>
      <c r="D38" s="175" t="s">
        <v>305</v>
      </c>
      <c r="E38" s="176">
        <v>3</v>
      </c>
      <c r="F38" s="177"/>
      <c r="G38" s="178">
        <f t="shared" si="7"/>
        <v>0</v>
      </c>
      <c r="H38" s="177"/>
      <c r="I38" s="178">
        <f t="shared" si="8"/>
        <v>0</v>
      </c>
      <c r="J38" s="177"/>
      <c r="K38" s="178">
        <f t="shared" si="9"/>
        <v>0</v>
      </c>
      <c r="L38" s="178">
        <v>21</v>
      </c>
      <c r="M38" s="178">
        <f t="shared" si="10"/>
        <v>0</v>
      </c>
      <c r="N38" s="176">
        <v>0</v>
      </c>
      <c r="O38" s="176">
        <f t="shared" si="11"/>
        <v>0</v>
      </c>
      <c r="P38" s="176">
        <v>0</v>
      </c>
      <c r="Q38" s="176">
        <f t="shared" si="12"/>
        <v>0</v>
      </c>
      <c r="R38" s="178"/>
      <c r="S38" s="178" t="s">
        <v>189</v>
      </c>
      <c r="T38" s="179" t="s">
        <v>176</v>
      </c>
      <c r="U38" s="157">
        <v>0</v>
      </c>
      <c r="V38" s="157">
        <f t="shared" si="13"/>
        <v>0</v>
      </c>
      <c r="W38" s="157"/>
      <c r="X38" s="157" t="s">
        <v>213</v>
      </c>
      <c r="Y38" s="157" t="s">
        <v>178</v>
      </c>
      <c r="Z38" s="147"/>
      <c r="AA38" s="147"/>
      <c r="AB38" s="147"/>
      <c r="AC38" s="147"/>
      <c r="AD38" s="147"/>
      <c r="AE38" s="147"/>
      <c r="AF38" s="147"/>
      <c r="AG38" s="147" t="s">
        <v>580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30</v>
      </c>
      <c r="B39" s="174" t="s">
        <v>1119</v>
      </c>
      <c r="C39" s="181" t="s">
        <v>1120</v>
      </c>
      <c r="D39" s="175" t="s">
        <v>305</v>
      </c>
      <c r="E39" s="176">
        <v>5</v>
      </c>
      <c r="F39" s="177"/>
      <c r="G39" s="178">
        <f t="shared" si="7"/>
        <v>0</v>
      </c>
      <c r="H39" s="177"/>
      <c r="I39" s="178">
        <f t="shared" si="8"/>
        <v>0</v>
      </c>
      <c r="J39" s="177"/>
      <c r="K39" s="178">
        <f t="shared" si="9"/>
        <v>0</v>
      </c>
      <c r="L39" s="178">
        <v>21</v>
      </c>
      <c r="M39" s="178">
        <f t="shared" si="10"/>
        <v>0</v>
      </c>
      <c r="N39" s="176">
        <v>0</v>
      </c>
      <c r="O39" s="176">
        <f t="shared" si="11"/>
        <v>0</v>
      </c>
      <c r="P39" s="176">
        <v>0</v>
      </c>
      <c r="Q39" s="176">
        <f t="shared" si="12"/>
        <v>0</v>
      </c>
      <c r="R39" s="178"/>
      <c r="S39" s="178" t="s">
        <v>189</v>
      </c>
      <c r="T39" s="179" t="s">
        <v>176</v>
      </c>
      <c r="U39" s="157">
        <v>0</v>
      </c>
      <c r="V39" s="157">
        <f t="shared" si="13"/>
        <v>0</v>
      </c>
      <c r="W39" s="157"/>
      <c r="X39" s="157" t="s">
        <v>213</v>
      </c>
      <c r="Y39" s="157" t="s">
        <v>178</v>
      </c>
      <c r="Z39" s="147"/>
      <c r="AA39" s="147"/>
      <c r="AB39" s="147"/>
      <c r="AC39" s="147"/>
      <c r="AD39" s="147"/>
      <c r="AE39" s="147"/>
      <c r="AF39" s="147"/>
      <c r="AG39" s="147" t="s">
        <v>580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31</v>
      </c>
      <c r="B40" s="174" t="s">
        <v>1121</v>
      </c>
      <c r="C40" s="181" t="s">
        <v>1122</v>
      </c>
      <c r="D40" s="175" t="s">
        <v>305</v>
      </c>
      <c r="E40" s="176">
        <v>52</v>
      </c>
      <c r="F40" s="177"/>
      <c r="G40" s="178">
        <f t="shared" si="7"/>
        <v>0</v>
      </c>
      <c r="H40" s="177"/>
      <c r="I40" s="178">
        <f t="shared" si="8"/>
        <v>0</v>
      </c>
      <c r="J40" s="177"/>
      <c r="K40" s="178">
        <f t="shared" si="9"/>
        <v>0</v>
      </c>
      <c r="L40" s="178">
        <v>21</v>
      </c>
      <c r="M40" s="178">
        <f t="shared" si="10"/>
        <v>0</v>
      </c>
      <c r="N40" s="176">
        <v>0</v>
      </c>
      <c r="O40" s="176">
        <f t="shared" si="11"/>
        <v>0</v>
      </c>
      <c r="P40" s="176">
        <v>0</v>
      </c>
      <c r="Q40" s="176">
        <f t="shared" si="12"/>
        <v>0</v>
      </c>
      <c r="R40" s="178"/>
      <c r="S40" s="178" t="s">
        <v>189</v>
      </c>
      <c r="T40" s="179" t="s">
        <v>176</v>
      </c>
      <c r="U40" s="157">
        <v>0</v>
      </c>
      <c r="V40" s="157">
        <f t="shared" si="13"/>
        <v>0</v>
      </c>
      <c r="W40" s="157"/>
      <c r="X40" s="157" t="s">
        <v>213</v>
      </c>
      <c r="Y40" s="157" t="s">
        <v>178</v>
      </c>
      <c r="Z40" s="147"/>
      <c r="AA40" s="147"/>
      <c r="AB40" s="147"/>
      <c r="AC40" s="147"/>
      <c r="AD40" s="147"/>
      <c r="AE40" s="147"/>
      <c r="AF40" s="147"/>
      <c r="AG40" s="147" t="s">
        <v>580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32</v>
      </c>
      <c r="B41" s="174" t="s">
        <v>1123</v>
      </c>
      <c r="C41" s="181" t="s">
        <v>1124</v>
      </c>
      <c r="D41" s="175" t="s">
        <v>305</v>
      </c>
      <c r="E41" s="176">
        <v>15</v>
      </c>
      <c r="F41" s="177"/>
      <c r="G41" s="178">
        <f t="shared" si="7"/>
        <v>0</v>
      </c>
      <c r="H41" s="177"/>
      <c r="I41" s="178">
        <f t="shared" si="8"/>
        <v>0</v>
      </c>
      <c r="J41" s="177"/>
      <c r="K41" s="178">
        <f t="shared" si="9"/>
        <v>0</v>
      </c>
      <c r="L41" s="178">
        <v>21</v>
      </c>
      <c r="M41" s="178">
        <f t="shared" si="10"/>
        <v>0</v>
      </c>
      <c r="N41" s="176">
        <v>0</v>
      </c>
      <c r="O41" s="176">
        <f t="shared" si="11"/>
        <v>0</v>
      </c>
      <c r="P41" s="176">
        <v>0</v>
      </c>
      <c r="Q41" s="176">
        <f t="shared" si="12"/>
        <v>0</v>
      </c>
      <c r="R41" s="178"/>
      <c r="S41" s="178" t="s">
        <v>189</v>
      </c>
      <c r="T41" s="179" t="s">
        <v>176</v>
      </c>
      <c r="U41" s="157">
        <v>0</v>
      </c>
      <c r="V41" s="157">
        <f t="shared" si="13"/>
        <v>0</v>
      </c>
      <c r="W41" s="157"/>
      <c r="X41" s="157" t="s">
        <v>213</v>
      </c>
      <c r="Y41" s="157" t="s">
        <v>178</v>
      </c>
      <c r="Z41" s="147"/>
      <c r="AA41" s="147"/>
      <c r="AB41" s="147"/>
      <c r="AC41" s="147"/>
      <c r="AD41" s="147"/>
      <c r="AE41" s="147"/>
      <c r="AF41" s="147"/>
      <c r="AG41" s="147" t="s">
        <v>580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33</v>
      </c>
      <c r="B42" s="174" t="s">
        <v>1125</v>
      </c>
      <c r="C42" s="181" t="s">
        <v>1126</v>
      </c>
      <c r="D42" s="175" t="s">
        <v>305</v>
      </c>
      <c r="E42" s="176">
        <v>6</v>
      </c>
      <c r="F42" s="177"/>
      <c r="G42" s="178">
        <f t="shared" si="7"/>
        <v>0</v>
      </c>
      <c r="H42" s="177"/>
      <c r="I42" s="178">
        <f t="shared" si="8"/>
        <v>0</v>
      </c>
      <c r="J42" s="177"/>
      <c r="K42" s="178">
        <f t="shared" si="9"/>
        <v>0</v>
      </c>
      <c r="L42" s="178">
        <v>21</v>
      </c>
      <c r="M42" s="178">
        <f t="shared" si="10"/>
        <v>0</v>
      </c>
      <c r="N42" s="176">
        <v>0</v>
      </c>
      <c r="O42" s="176">
        <f t="shared" si="11"/>
        <v>0</v>
      </c>
      <c r="P42" s="176">
        <v>0</v>
      </c>
      <c r="Q42" s="176">
        <f t="shared" si="12"/>
        <v>0</v>
      </c>
      <c r="R42" s="178"/>
      <c r="S42" s="178" t="s">
        <v>189</v>
      </c>
      <c r="T42" s="179" t="s">
        <v>176</v>
      </c>
      <c r="U42" s="157">
        <v>0</v>
      </c>
      <c r="V42" s="157">
        <f t="shared" si="13"/>
        <v>0</v>
      </c>
      <c r="W42" s="157"/>
      <c r="X42" s="157" t="s">
        <v>213</v>
      </c>
      <c r="Y42" s="157" t="s">
        <v>178</v>
      </c>
      <c r="Z42" s="147"/>
      <c r="AA42" s="147"/>
      <c r="AB42" s="147"/>
      <c r="AC42" s="147"/>
      <c r="AD42" s="147"/>
      <c r="AE42" s="147"/>
      <c r="AF42" s="147"/>
      <c r="AG42" s="147" t="s">
        <v>580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34</v>
      </c>
      <c r="B43" s="174" t="s">
        <v>1127</v>
      </c>
      <c r="C43" s="181" t="s">
        <v>1128</v>
      </c>
      <c r="D43" s="175" t="s">
        <v>305</v>
      </c>
      <c r="E43" s="176">
        <v>3</v>
      </c>
      <c r="F43" s="177"/>
      <c r="G43" s="178">
        <f t="shared" si="7"/>
        <v>0</v>
      </c>
      <c r="H43" s="177"/>
      <c r="I43" s="178">
        <f t="shared" si="8"/>
        <v>0</v>
      </c>
      <c r="J43" s="177"/>
      <c r="K43" s="178">
        <f t="shared" si="9"/>
        <v>0</v>
      </c>
      <c r="L43" s="178">
        <v>21</v>
      </c>
      <c r="M43" s="178">
        <f t="shared" si="10"/>
        <v>0</v>
      </c>
      <c r="N43" s="176">
        <v>0</v>
      </c>
      <c r="O43" s="176">
        <f t="shared" si="11"/>
        <v>0</v>
      </c>
      <c r="P43" s="176">
        <v>0</v>
      </c>
      <c r="Q43" s="176">
        <f t="shared" si="12"/>
        <v>0</v>
      </c>
      <c r="R43" s="178"/>
      <c r="S43" s="178" t="s">
        <v>189</v>
      </c>
      <c r="T43" s="179" t="s">
        <v>176</v>
      </c>
      <c r="U43" s="157">
        <v>0</v>
      </c>
      <c r="V43" s="157">
        <f t="shared" si="13"/>
        <v>0</v>
      </c>
      <c r="W43" s="157"/>
      <c r="X43" s="157" t="s">
        <v>213</v>
      </c>
      <c r="Y43" s="157" t="s">
        <v>178</v>
      </c>
      <c r="Z43" s="147"/>
      <c r="AA43" s="147"/>
      <c r="AB43" s="147"/>
      <c r="AC43" s="147"/>
      <c r="AD43" s="147"/>
      <c r="AE43" s="147"/>
      <c r="AF43" s="147"/>
      <c r="AG43" s="147" t="s">
        <v>580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35</v>
      </c>
      <c r="B44" s="174" t="s">
        <v>1129</v>
      </c>
      <c r="C44" s="181" t="s">
        <v>1130</v>
      </c>
      <c r="D44" s="175" t="s">
        <v>305</v>
      </c>
      <c r="E44" s="176">
        <v>25</v>
      </c>
      <c r="F44" s="177"/>
      <c r="G44" s="178">
        <f t="shared" si="7"/>
        <v>0</v>
      </c>
      <c r="H44" s="177"/>
      <c r="I44" s="178">
        <f t="shared" si="8"/>
        <v>0</v>
      </c>
      <c r="J44" s="177"/>
      <c r="K44" s="178">
        <f t="shared" si="9"/>
        <v>0</v>
      </c>
      <c r="L44" s="178">
        <v>21</v>
      </c>
      <c r="M44" s="178">
        <f t="shared" si="10"/>
        <v>0</v>
      </c>
      <c r="N44" s="176">
        <v>0</v>
      </c>
      <c r="O44" s="176">
        <f t="shared" si="11"/>
        <v>0</v>
      </c>
      <c r="P44" s="176">
        <v>0</v>
      </c>
      <c r="Q44" s="176">
        <f t="shared" si="12"/>
        <v>0</v>
      </c>
      <c r="R44" s="178"/>
      <c r="S44" s="178" t="s">
        <v>189</v>
      </c>
      <c r="T44" s="179" t="s">
        <v>176</v>
      </c>
      <c r="U44" s="157">
        <v>0</v>
      </c>
      <c r="V44" s="157">
        <f t="shared" si="13"/>
        <v>0</v>
      </c>
      <c r="W44" s="157"/>
      <c r="X44" s="157" t="s">
        <v>213</v>
      </c>
      <c r="Y44" s="157" t="s">
        <v>178</v>
      </c>
      <c r="Z44" s="147"/>
      <c r="AA44" s="147"/>
      <c r="AB44" s="147"/>
      <c r="AC44" s="147"/>
      <c r="AD44" s="147"/>
      <c r="AE44" s="147"/>
      <c r="AF44" s="147"/>
      <c r="AG44" s="147" t="s">
        <v>580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36</v>
      </c>
      <c r="B45" s="174" t="s">
        <v>1131</v>
      </c>
      <c r="C45" s="181" t="s">
        <v>1132</v>
      </c>
      <c r="D45" s="175" t="s">
        <v>305</v>
      </c>
      <c r="E45" s="176">
        <v>3</v>
      </c>
      <c r="F45" s="177"/>
      <c r="G45" s="178">
        <f t="shared" si="7"/>
        <v>0</v>
      </c>
      <c r="H45" s="177"/>
      <c r="I45" s="178">
        <f t="shared" si="8"/>
        <v>0</v>
      </c>
      <c r="J45" s="177"/>
      <c r="K45" s="178">
        <f t="shared" si="9"/>
        <v>0</v>
      </c>
      <c r="L45" s="178">
        <v>21</v>
      </c>
      <c r="M45" s="178">
        <f t="shared" si="10"/>
        <v>0</v>
      </c>
      <c r="N45" s="176">
        <v>0</v>
      </c>
      <c r="O45" s="176">
        <f t="shared" si="11"/>
        <v>0</v>
      </c>
      <c r="P45" s="176">
        <v>0</v>
      </c>
      <c r="Q45" s="176">
        <f t="shared" si="12"/>
        <v>0</v>
      </c>
      <c r="R45" s="178"/>
      <c r="S45" s="178" t="s">
        <v>189</v>
      </c>
      <c r="T45" s="179" t="s">
        <v>176</v>
      </c>
      <c r="U45" s="157">
        <v>0</v>
      </c>
      <c r="V45" s="157">
        <f t="shared" si="13"/>
        <v>0</v>
      </c>
      <c r="W45" s="157"/>
      <c r="X45" s="157" t="s">
        <v>213</v>
      </c>
      <c r="Y45" s="157" t="s">
        <v>178</v>
      </c>
      <c r="Z45" s="147"/>
      <c r="AA45" s="147"/>
      <c r="AB45" s="147"/>
      <c r="AC45" s="147"/>
      <c r="AD45" s="147"/>
      <c r="AE45" s="147"/>
      <c r="AF45" s="147"/>
      <c r="AG45" s="147" t="s">
        <v>580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37</v>
      </c>
      <c r="B46" s="174" t="s">
        <v>1133</v>
      </c>
      <c r="C46" s="181" t="s">
        <v>1134</v>
      </c>
      <c r="D46" s="175" t="s">
        <v>305</v>
      </c>
      <c r="E46" s="176">
        <v>6</v>
      </c>
      <c r="F46" s="177"/>
      <c r="G46" s="178">
        <f t="shared" si="7"/>
        <v>0</v>
      </c>
      <c r="H46" s="177"/>
      <c r="I46" s="178">
        <f t="shared" si="8"/>
        <v>0</v>
      </c>
      <c r="J46" s="177"/>
      <c r="K46" s="178">
        <f t="shared" si="9"/>
        <v>0</v>
      </c>
      <c r="L46" s="178">
        <v>21</v>
      </c>
      <c r="M46" s="178">
        <f t="shared" si="10"/>
        <v>0</v>
      </c>
      <c r="N46" s="176">
        <v>0</v>
      </c>
      <c r="O46" s="176">
        <f t="shared" si="11"/>
        <v>0</v>
      </c>
      <c r="P46" s="176">
        <v>0</v>
      </c>
      <c r="Q46" s="176">
        <f t="shared" si="12"/>
        <v>0</v>
      </c>
      <c r="R46" s="178"/>
      <c r="S46" s="178" t="s">
        <v>189</v>
      </c>
      <c r="T46" s="179" t="s">
        <v>176</v>
      </c>
      <c r="U46" s="157">
        <v>0</v>
      </c>
      <c r="V46" s="157">
        <f t="shared" si="13"/>
        <v>0</v>
      </c>
      <c r="W46" s="157"/>
      <c r="X46" s="157" t="s">
        <v>213</v>
      </c>
      <c r="Y46" s="157" t="s">
        <v>178</v>
      </c>
      <c r="Z46" s="147"/>
      <c r="AA46" s="147"/>
      <c r="AB46" s="147"/>
      <c r="AC46" s="147"/>
      <c r="AD46" s="147"/>
      <c r="AE46" s="147"/>
      <c r="AF46" s="147"/>
      <c r="AG46" s="147" t="s">
        <v>580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38</v>
      </c>
      <c r="B47" s="174" t="s">
        <v>1135</v>
      </c>
      <c r="C47" s="181" t="s">
        <v>1136</v>
      </c>
      <c r="D47" s="175" t="s">
        <v>305</v>
      </c>
      <c r="E47" s="176">
        <v>93</v>
      </c>
      <c r="F47" s="177"/>
      <c r="G47" s="178">
        <f t="shared" si="7"/>
        <v>0</v>
      </c>
      <c r="H47" s="177"/>
      <c r="I47" s="178">
        <f t="shared" si="8"/>
        <v>0</v>
      </c>
      <c r="J47" s="177"/>
      <c r="K47" s="178">
        <f t="shared" si="9"/>
        <v>0</v>
      </c>
      <c r="L47" s="178">
        <v>21</v>
      </c>
      <c r="M47" s="178">
        <f t="shared" si="10"/>
        <v>0</v>
      </c>
      <c r="N47" s="176">
        <v>0</v>
      </c>
      <c r="O47" s="176">
        <f t="shared" si="11"/>
        <v>0</v>
      </c>
      <c r="P47" s="176">
        <v>0</v>
      </c>
      <c r="Q47" s="176">
        <f t="shared" si="12"/>
        <v>0</v>
      </c>
      <c r="R47" s="178"/>
      <c r="S47" s="178" t="s">
        <v>189</v>
      </c>
      <c r="T47" s="179" t="s">
        <v>176</v>
      </c>
      <c r="U47" s="157">
        <v>0</v>
      </c>
      <c r="V47" s="157">
        <f t="shared" si="13"/>
        <v>0</v>
      </c>
      <c r="W47" s="157"/>
      <c r="X47" s="157" t="s">
        <v>213</v>
      </c>
      <c r="Y47" s="157" t="s">
        <v>178</v>
      </c>
      <c r="Z47" s="147"/>
      <c r="AA47" s="147"/>
      <c r="AB47" s="147"/>
      <c r="AC47" s="147"/>
      <c r="AD47" s="147"/>
      <c r="AE47" s="147"/>
      <c r="AF47" s="147"/>
      <c r="AG47" s="147" t="s">
        <v>580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39</v>
      </c>
      <c r="B48" s="174" t="s">
        <v>1137</v>
      </c>
      <c r="C48" s="181" t="s">
        <v>1138</v>
      </c>
      <c r="D48" s="175" t="s">
        <v>305</v>
      </c>
      <c r="E48" s="176">
        <v>17</v>
      </c>
      <c r="F48" s="177"/>
      <c r="G48" s="178">
        <f t="shared" si="7"/>
        <v>0</v>
      </c>
      <c r="H48" s="177"/>
      <c r="I48" s="178">
        <f t="shared" si="8"/>
        <v>0</v>
      </c>
      <c r="J48" s="177"/>
      <c r="K48" s="178">
        <f t="shared" si="9"/>
        <v>0</v>
      </c>
      <c r="L48" s="178">
        <v>21</v>
      </c>
      <c r="M48" s="178">
        <f t="shared" si="10"/>
        <v>0</v>
      </c>
      <c r="N48" s="176">
        <v>0</v>
      </c>
      <c r="O48" s="176">
        <f t="shared" si="11"/>
        <v>0</v>
      </c>
      <c r="P48" s="176">
        <v>0</v>
      </c>
      <c r="Q48" s="176">
        <f t="shared" si="12"/>
        <v>0</v>
      </c>
      <c r="R48" s="178"/>
      <c r="S48" s="178" t="s">
        <v>189</v>
      </c>
      <c r="T48" s="179" t="s">
        <v>176</v>
      </c>
      <c r="U48" s="157">
        <v>0</v>
      </c>
      <c r="V48" s="157">
        <f t="shared" si="13"/>
        <v>0</v>
      </c>
      <c r="W48" s="157"/>
      <c r="X48" s="157" t="s">
        <v>213</v>
      </c>
      <c r="Y48" s="157" t="s">
        <v>178</v>
      </c>
      <c r="Z48" s="147"/>
      <c r="AA48" s="147"/>
      <c r="AB48" s="147"/>
      <c r="AC48" s="147"/>
      <c r="AD48" s="147"/>
      <c r="AE48" s="147"/>
      <c r="AF48" s="147"/>
      <c r="AG48" s="147" t="s">
        <v>580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40</v>
      </c>
      <c r="B49" s="174" t="s">
        <v>1139</v>
      </c>
      <c r="C49" s="181" t="s">
        <v>1140</v>
      </c>
      <c r="D49" s="175" t="s">
        <v>305</v>
      </c>
      <c r="E49" s="176">
        <v>2</v>
      </c>
      <c r="F49" s="177"/>
      <c r="G49" s="178">
        <f t="shared" si="7"/>
        <v>0</v>
      </c>
      <c r="H49" s="177"/>
      <c r="I49" s="178">
        <f t="shared" si="8"/>
        <v>0</v>
      </c>
      <c r="J49" s="177"/>
      <c r="K49" s="178">
        <f t="shared" si="9"/>
        <v>0</v>
      </c>
      <c r="L49" s="178">
        <v>21</v>
      </c>
      <c r="M49" s="178">
        <f t="shared" si="10"/>
        <v>0</v>
      </c>
      <c r="N49" s="176">
        <v>0</v>
      </c>
      <c r="O49" s="176">
        <f t="shared" si="11"/>
        <v>0</v>
      </c>
      <c r="P49" s="176">
        <v>0</v>
      </c>
      <c r="Q49" s="176">
        <f t="shared" si="12"/>
        <v>0</v>
      </c>
      <c r="R49" s="178"/>
      <c r="S49" s="178" t="s">
        <v>189</v>
      </c>
      <c r="T49" s="179" t="s">
        <v>176</v>
      </c>
      <c r="U49" s="157">
        <v>0</v>
      </c>
      <c r="V49" s="157">
        <f t="shared" si="13"/>
        <v>0</v>
      </c>
      <c r="W49" s="157"/>
      <c r="X49" s="157" t="s">
        <v>213</v>
      </c>
      <c r="Y49" s="157" t="s">
        <v>178</v>
      </c>
      <c r="Z49" s="147"/>
      <c r="AA49" s="147"/>
      <c r="AB49" s="147"/>
      <c r="AC49" s="147"/>
      <c r="AD49" s="147"/>
      <c r="AE49" s="147"/>
      <c r="AF49" s="147"/>
      <c r="AG49" s="147" t="s">
        <v>580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41</v>
      </c>
      <c r="B50" s="174" t="s">
        <v>1141</v>
      </c>
      <c r="C50" s="181" t="s">
        <v>1142</v>
      </c>
      <c r="D50" s="175" t="s">
        <v>305</v>
      </c>
      <c r="E50" s="176">
        <v>1</v>
      </c>
      <c r="F50" s="177"/>
      <c r="G50" s="178">
        <f t="shared" si="7"/>
        <v>0</v>
      </c>
      <c r="H50" s="177"/>
      <c r="I50" s="178">
        <f t="shared" si="8"/>
        <v>0</v>
      </c>
      <c r="J50" s="177"/>
      <c r="K50" s="178">
        <f t="shared" si="9"/>
        <v>0</v>
      </c>
      <c r="L50" s="178">
        <v>21</v>
      </c>
      <c r="M50" s="178">
        <f t="shared" si="10"/>
        <v>0</v>
      </c>
      <c r="N50" s="176">
        <v>0</v>
      </c>
      <c r="O50" s="176">
        <f t="shared" si="11"/>
        <v>0</v>
      </c>
      <c r="P50" s="176">
        <v>0</v>
      </c>
      <c r="Q50" s="176">
        <f t="shared" si="12"/>
        <v>0</v>
      </c>
      <c r="R50" s="178"/>
      <c r="S50" s="178" t="s">
        <v>189</v>
      </c>
      <c r="T50" s="179" t="s">
        <v>176</v>
      </c>
      <c r="U50" s="157">
        <v>0</v>
      </c>
      <c r="V50" s="157">
        <f t="shared" si="13"/>
        <v>0</v>
      </c>
      <c r="W50" s="157"/>
      <c r="X50" s="157" t="s">
        <v>213</v>
      </c>
      <c r="Y50" s="157" t="s">
        <v>178</v>
      </c>
      <c r="Z50" s="147"/>
      <c r="AA50" s="147"/>
      <c r="AB50" s="147"/>
      <c r="AC50" s="147"/>
      <c r="AD50" s="147"/>
      <c r="AE50" s="147"/>
      <c r="AF50" s="147"/>
      <c r="AG50" s="147" t="s">
        <v>580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42</v>
      </c>
      <c r="B51" s="174" t="s">
        <v>1143</v>
      </c>
      <c r="C51" s="181" t="s">
        <v>1144</v>
      </c>
      <c r="D51" s="175" t="s">
        <v>305</v>
      </c>
      <c r="E51" s="176">
        <v>10</v>
      </c>
      <c r="F51" s="177"/>
      <c r="G51" s="178">
        <f t="shared" si="7"/>
        <v>0</v>
      </c>
      <c r="H51" s="177"/>
      <c r="I51" s="178">
        <f t="shared" si="8"/>
        <v>0</v>
      </c>
      <c r="J51" s="177"/>
      <c r="K51" s="178">
        <f t="shared" si="9"/>
        <v>0</v>
      </c>
      <c r="L51" s="178">
        <v>21</v>
      </c>
      <c r="M51" s="178">
        <f t="shared" si="10"/>
        <v>0</v>
      </c>
      <c r="N51" s="176">
        <v>0</v>
      </c>
      <c r="O51" s="176">
        <f t="shared" si="11"/>
        <v>0</v>
      </c>
      <c r="P51" s="176">
        <v>0</v>
      </c>
      <c r="Q51" s="176">
        <f t="shared" si="12"/>
        <v>0</v>
      </c>
      <c r="R51" s="178"/>
      <c r="S51" s="178" t="s">
        <v>189</v>
      </c>
      <c r="T51" s="179" t="s">
        <v>176</v>
      </c>
      <c r="U51" s="157">
        <v>0</v>
      </c>
      <c r="V51" s="157">
        <f t="shared" si="13"/>
        <v>0</v>
      </c>
      <c r="W51" s="157"/>
      <c r="X51" s="157" t="s">
        <v>213</v>
      </c>
      <c r="Y51" s="157" t="s">
        <v>178</v>
      </c>
      <c r="Z51" s="147"/>
      <c r="AA51" s="147"/>
      <c r="AB51" s="147"/>
      <c r="AC51" s="147"/>
      <c r="AD51" s="147"/>
      <c r="AE51" s="147"/>
      <c r="AF51" s="147"/>
      <c r="AG51" s="147" t="s">
        <v>580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59" t="s">
        <v>170</v>
      </c>
      <c r="B52" s="160" t="s">
        <v>108</v>
      </c>
      <c r="C52" s="180" t="s">
        <v>111</v>
      </c>
      <c r="D52" s="161"/>
      <c r="E52" s="162"/>
      <c r="F52" s="163"/>
      <c r="G52" s="163">
        <f>SUMIF(AG53:AG61,"&lt;&gt;NOR",G53:G61)</f>
        <v>0</v>
      </c>
      <c r="H52" s="163"/>
      <c r="I52" s="163">
        <f>SUM(I53:I61)</f>
        <v>0</v>
      </c>
      <c r="J52" s="163"/>
      <c r="K52" s="163">
        <f>SUM(K53:K61)</f>
        <v>0</v>
      </c>
      <c r="L52" s="163"/>
      <c r="M52" s="163">
        <f>SUM(M53:M61)</f>
        <v>0</v>
      </c>
      <c r="N52" s="162"/>
      <c r="O52" s="162">
        <f>SUM(O53:O61)</f>
        <v>0</v>
      </c>
      <c r="P52" s="162"/>
      <c r="Q52" s="162">
        <f>SUM(Q53:Q61)</f>
        <v>0</v>
      </c>
      <c r="R52" s="163"/>
      <c r="S52" s="163"/>
      <c r="T52" s="164"/>
      <c r="U52" s="158"/>
      <c r="V52" s="158">
        <f>SUM(V53:V61)</f>
        <v>0</v>
      </c>
      <c r="W52" s="158"/>
      <c r="X52" s="158"/>
      <c r="Y52" s="158"/>
      <c r="AG52" t="s">
        <v>171</v>
      </c>
    </row>
    <row r="53" spans="1:60" ht="33.75" outlineLevel="1" x14ac:dyDescent="0.2">
      <c r="A53" s="166">
        <v>43</v>
      </c>
      <c r="B53" s="167" t="s">
        <v>1145</v>
      </c>
      <c r="C53" s="182" t="s">
        <v>1146</v>
      </c>
      <c r="D53" s="168" t="s">
        <v>211</v>
      </c>
      <c r="E53" s="169">
        <v>449.28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69">
        <v>0</v>
      </c>
      <c r="O53" s="169">
        <f>ROUND(E53*N53,2)</f>
        <v>0</v>
      </c>
      <c r="P53" s="169">
        <v>0</v>
      </c>
      <c r="Q53" s="169">
        <f>ROUND(E53*P53,2)</f>
        <v>0</v>
      </c>
      <c r="R53" s="171"/>
      <c r="S53" s="171" t="s">
        <v>189</v>
      </c>
      <c r="T53" s="172" t="s">
        <v>176</v>
      </c>
      <c r="U53" s="157">
        <v>0</v>
      </c>
      <c r="V53" s="157">
        <f>ROUND(E53*U53,2)</f>
        <v>0</v>
      </c>
      <c r="W53" s="157"/>
      <c r="X53" s="157" t="s">
        <v>213</v>
      </c>
      <c r="Y53" s="157" t="s">
        <v>178</v>
      </c>
      <c r="Z53" s="147"/>
      <c r="AA53" s="147"/>
      <c r="AB53" s="147"/>
      <c r="AC53" s="147"/>
      <c r="AD53" s="147"/>
      <c r="AE53" s="147"/>
      <c r="AF53" s="147"/>
      <c r="AG53" s="147" t="s">
        <v>580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64" t="s">
        <v>1147</v>
      </c>
      <c r="D54" s="265"/>
      <c r="E54" s="265"/>
      <c r="F54" s="265"/>
      <c r="G54" s="265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526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44</v>
      </c>
      <c r="B55" s="174" t="s">
        <v>1148</v>
      </c>
      <c r="C55" s="181" t="s">
        <v>1149</v>
      </c>
      <c r="D55" s="175" t="s">
        <v>272</v>
      </c>
      <c r="E55" s="176">
        <v>0.18720000000000001</v>
      </c>
      <c r="F55" s="177"/>
      <c r="G55" s="178">
        <f t="shared" ref="G55:G61" si="14">ROUND(E55*F55,2)</f>
        <v>0</v>
      </c>
      <c r="H55" s="177"/>
      <c r="I55" s="178">
        <f t="shared" ref="I55:I61" si="15">ROUND(E55*H55,2)</f>
        <v>0</v>
      </c>
      <c r="J55" s="177"/>
      <c r="K55" s="178">
        <f t="shared" ref="K55:K61" si="16">ROUND(E55*J55,2)</f>
        <v>0</v>
      </c>
      <c r="L55" s="178">
        <v>21</v>
      </c>
      <c r="M55" s="178">
        <f t="shared" ref="M55:M61" si="17">G55*(1+L55/100)</f>
        <v>0</v>
      </c>
      <c r="N55" s="176">
        <v>0</v>
      </c>
      <c r="O55" s="176">
        <f t="shared" ref="O55:O61" si="18">ROUND(E55*N55,2)</f>
        <v>0</v>
      </c>
      <c r="P55" s="176">
        <v>0</v>
      </c>
      <c r="Q55" s="176">
        <f t="shared" ref="Q55:Q61" si="19">ROUND(E55*P55,2)</f>
        <v>0</v>
      </c>
      <c r="R55" s="178"/>
      <c r="S55" s="178" t="s">
        <v>189</v>
      </c>
      <c r="T55" s="179" t="s">
        <v>176</v>
      </c>
      <c r="U55" s="157">
        <v>0</v>
      </c>
      <c r="V55" s="157">
        <f t="shared" ref="V55:V61" si="20">ROUND(E55*U55,2)</f>
        <v>0</v>
      </c>
      <c r="W55" s="157"/>
      <c r="X55" s="157" t="s">
        <v>213</v>
      </c>
      <c r="Y55" s="157" t="s">
        <v>178</v>
      </c>
      <c r="Z55" s="147"/>
      <c r="AA55" s="147"/>
      <c r="AB55" s="147"/>
      <c r="AC55" s="147"/>
      <c r="AD55" s="147"/>
      <c r="AE55" s="147"/>
      <c r="AF55" s="147"/>
      <c r="AG55" s="147" t="s">
        <v>580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3">
        <v>45</v>
      </c>
      <c r="B56" s="174" t="s">
        <v>1150</v>
      </c>
      <c r="C56" s="181" t="s">
        <v>1151</v>
      </c>
      <c r="D56" s="175" t="s">
        <v>211</v>
      </c>
      <c r="E56" s="176">
        <v>374.4</v>
      </c>
      <c r="F56" s="177"/>
      <c r="G56" s="178">
        <f t="shared" si="14"/>
        <v>0</v>
      </c>
      <c r="H56" s="177"/>
      <c r="I56" s="178">
        <f t="shared" si="15"/>
        <v>0</v>
      </c>
      <c r="J56" s="177"/>
      <c r="K56" s="178">
        <f t="shared" si="16"/>
        <v>0</v>
      </c>
      <c r="L56" s="178">
        <v>21</v>
      </c>
      <c r="M56" s="178">
        <f t="shared" si="17"/>
        <v>0</v>
      </c>
      <c r="N56" s="176">
        <v>0</v>
      </c>
      <c r="O56" s="176">
        <f t="shared" si="18"/>
        <v>0</v>
      </c>
      <c r="P56" s="176">
        <v>0</v>
      </c>
      <c r="Q56" s="176">
        <f t="shared" si="19"/>
        <v>0</v>
      </c>
      <c r="R56" s="178"/>
      <c r="S56" s="178" t="s">
        <v>189</v>
      </c>
      <c r="T56" s="179" t="s">
        <v>176</v>
      </c>
      <c r="U56" s="157">
        <v>0</v>
      </c>
      <c r="V56" s="157">
        <f t="shared" si="20"/>
        <v>0</v>
      </c>
      <c r="W56" s="157"/>
      <c r="X56" s="157" t="s">
        <v>213</v>
      </c>
      <c r="Y56" s="157" t="s">
        <v>178</v>
      </c>
      <c r="Z56" s="147"/>
      <c r="AA56" s="147"/>
      <c r="AB56" s="147"/>
      <c r="AC56" s="147"/>
      <c r="AD56" s="147"/>
      <c r="AE56" s="147"/>
      <c r="AF56" s="147"/>
      <c r="AG56" s="147" t="s">
        <v>580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46</v>
      </c>
      <c r="B57" s="174" t="s">
        <v>1152</v>
      </c>
      <c r="C57" s="181" t="s">
        <v>1153</v>
      </c>
      <c r="D57" s="175" t="s">
        <v>211</v>
      </c>
      <c r="E57" s="176">
        <v>374.4</v>
      </c>
      <c r="F57" s="177"/>
      <c r="G57" s="178">
        <f t="shared" si="14"/>
        <v>0</v>
      </c>
      <c r="H57" s="177"/>
      <c r="I57" s="178">
        <f t="shared" si="15"/>
        <v>0</v>
      </c>
      <c r="J57" s="177"/>
      <c r="K57" s="178">
        <f t="shared" si="16"/>
        <v>0</v>
      </c>
      <c r="L57" s="178">
        <v>21</v>
      </c>
      <c r="M57" s="178">
        <f t="shared" si="17"/>
        <v>0</v>
      </c>
      <c r="N57" s="176">
        <v>0</v>
      </c>
      <c r="O57" s="176">
        <f t="shared" si="18"/>
        <v>0</v>
      </c>
      <c r="P57" s="176">
        <v>0</v>
      </c>
      <c r="Q57" s="176">
        <f t="shared" si="19"/>
        <v>0</v>
      </c>
      <c r="R57" s="178"/>
      <c r="S57" s="178" t="s">
        <v>189</v>
      </c>
      <c r="T57" s="179" t="s">
        <v>176</v>
      </c>
      <c r="U57" s="157">
        <v>0</v>
      </c>
      <c r="V57" s="157">
        <f t="shared" si="20"/>
        <v>0</v>
      </c>
      <c r="W57" s="157"/>
      <c r="X57" s="157" t="s">
        <v>213</v>
      </c>
      <c r="Y57" s="157" t="s">
        <v>178</v>
      </c>
      <c r="Z57" s="147"/>
      <c r="AA57" s="147"/>
      <c r="AB57" s="147"/>
      <c r="AC57" s="147"/>
      <c r="AD57" s="147"/>
      <c r="AE57" s="147"/>
      <c r="AF57" s="147"/>
      <c r="AG57" s="147" t="s">
        <v>580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3">
        <v>47</v>
      </c>
      <c r="B58" s="174" t="s">
        <v>1154</v>
      </c>
      <c r="C58" s="181" t="s">
        <v>1155</v>
      </c>
      <c r="D58" s="175" t="s">
        <v>211</v>
      </c>
      <c r="E58" s="176">
        <v>374.4</v>
      </c>
      <c r="F58" s="177"/>
      <c r="G58" s="178">
        <f t="shared" si="14"/>
        <v>0</v>
      </c>
      <c r="H58" s="177"/>
      <c r="I58" s="178">
        <f t="shared" si="15"/>
        <v>0</v>
      </c>
      <c r="J58" s="177"/>
      <c r="K58" s="178">
        <f t="shared" si="16"/>
        <v>0</v>
      </c>
      <c r="L58" s="178">
        <v>21</v>
      </c>
      <c r="M58" s="178">
        <f t="shared" si="17"/>
        <v>0</v>
      </c>
      <c r="N58" s="176">
        <v>0</v>
      </c>
      <c r="O58" s="176">
        <f t="shared" si="18"/>
        <v>0</v>
      </c>
      <c r="P58" s="176">
        <v>0</v>
      </c>
      <c r="Q58" s="176">
        <f t="shared" si="19"/>
        <v>0</v>
      </c>
      <c r="R58" s="178"/>
      <c r="S58" s="178" t="s">
        <v>189</v>
      </c>
      <c r="T58" s="179" t="s">
        <v>176</v>
      </c>
      <c r="U58" s="157">
        <v>0</v>
      </c>
      <c r="V58" s="157">
        <f t="shared" si="20"/>
        <v>0</v>
      </c>
      <c r="W58" s="157"/>
      <c r="X58" s="157" t="s">
        <v>213</v>
      </c>
      <c r="Y58" s="157" t="s">
        <v>178</v>
      </c>
      <c r="Z58" s="147"/>
      <c r="AA58" s="147"/>
      <c r="AB58" s="147"/>
      <c r="AC58" s="147"/>
      <c r="AD58" s="147"/>
      <c r="AE58" s="147"/>
      <c r="AF58" s="147"/>
      <c r="AG58" s="147" t="s">
        <v>580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48</v>
      </c>
      <c r="B59" s="174" t="s">
        <v>1156</v>
      </c>
      <c r="C59" s="181" t="s">
        <v>1157</v>
      </c>
      <c r="D59" s="175" t="s">
        <v>211</v>
      </c>
      <c r="E59" s="176">
        <v>374.4</v>
      </c>
      <c r="F59" s="177"/>
      <c r="G59" s="178">
        <f t="shared" si="14"/>
        <v>0</v>
      </c>
      <c r="H59" s="177"/>
      <c r="I59" s="178">
        <f t="shared" si="15"/>
        <v>0</v>
      </c>
      <c r="J59" s="177"/>
      <c r="K59" s="178">
        <f t="shared" si="16"/>
        <v>0</v>
      </c>
      <c r="L59" s="178">
        <v>21</v>
      </c>
      <c r="M59" s="178">
        <f t="shared" si="17"/>
        <v>0</v>
      </c>
      <c r="N59" s="176">
        <v>0</v>
      </c>
      <c r="O59" s="176">
        <f t="shared" si="18"/>
        <v>0</v>
      </c>
      <c r="P59" s="176">
        <v>0</v>
      </c>
      <c r="Q59" s="176">
        <f t="shared" si="19"/>
        <v>0</v>
      </c>
      <c r="R59" s="178"/>
      <c r="S59" s="178" t="s">
        <v>189</v>
      </c>
      <c r="T59" s="179" t="s">
        <v>176</v>
      </c>
      <c r="U59" s="157">
        <v>0</v>
      </c>
      <c r="V59" s="157">
        <f t="shared" si="20"/>
        <v>0</v>
      </c>
      <c r="W59" s="157"/>
      <c r="X59" s="157" t="s">
        <v>213</v>
      </c>
      <c r="Y59" s="157" t="s">
        <v>178</v>
      </c>
      <c r="Z59" s="147"/>
      <c r="AA59" s="147"/>
      <c r="AB59" s="147"/>
      <c r="AC59" s="147"/>
      <c r="AD59" s="147"/>
      <c r="AE59" s="147"/>
      <c r="AF59" s="147"/>
      <c r="AG59" s="147" t="s">
        <v>580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49</v>
      </c>
      <c r="B60" s="174" t="s">
        <v>1158</v>
      </c>
      <c r="C60" s="181" t="s">
        <v>1159</v>
      </c>
      <c r="D60" s="175" t="s">
        <v>1160</v>
      </c>
      <c r="E60" s="176">
        <v>1</v>
      </c>
      <c r="F60" s="177"/>
      <c r="G60" s="178">
        <f t="shared" si="14"/>
        <v>0</v>
      </c>
      <c r="H60" s="177"/>
      <c r="I60" s="178">
        <f t="shared" si="15"/>
        <v>0</v>
      </c>
      <c r="J60" s="177"/>
      <c r="K60" s="178">
        <f t="shared" si="16"/>
        <v>0</v>
      </c>
      <c r="L60" s="178">
        <v>21</v>
      </c>
      <c r="M60" s="178">
        <f t="shared" si="17"/>
        <v>0</v>
      </c>
      <c r="N60" s="176">
        <v>0</v>
      </c>
      <c r="O60" s="176">
        <f t="shared" si="18"/>
        <v>0</v>
      </c>
      <c r="P60" s="176">
        <v>0</v>
      </c>
      <c r="Q60" s="176">
        <f t="shared" si="19"/>
        <v>0</v>
      </c>
      <c r="R60" s="178"/>
      <c r="S60" s="178" t="s">
        <v>189</v>
      </c>
      <c r="T60" s="179" t="s">
        <v>176</v>
      </c>
      <c r="U60" s="157">
        <v>0</v>
      </c>
      <c r="V60" s="157">
        <f t="shared" si="20"/>
        <v>0</v>
      </c>
      <c r="W60" s="157"/>
      <c r="X60" s="157" t="s">
        <v>213</v>
      </c>
      <c r="Y60" s="157" t="s">
        <v>178</v>
      </c>
      <c r="Z60" s="147"/>
      <c r="AA60" s="147"/>
      <c r="AB60" s="147"/>
      <c r="AC60" s="147"/>
      <c r="AD60" s="147"/>
      <c r="AE60" s="147"/>
      <c r="AF60" s="147"/>
      <c r="AG60" s="147" t="s">
        <v>580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3">
        <v>50</v>
      </c>
      <c r="B61" s="174" t="s">
        <v>1161</v>
      </c>
      <c r="C61" s="181" t="s">
        <v>1162</v>
      </c>
      <c r="D61" s="175" t="s">
        <v>921</v>
      </c>
      <c r="E61" s="176">
        <v>11.231999999999999</v>
      </c>
      <c r="F61" s="177"/>
      <c r="G61" s="178">
        <f t="shared" si="14"/>
        <v>0</v>
      </c>
      <c r="H61" s="177"/>
      <c r="I61" s="178">
        <f t="shared" si="15"/>
        <v>0</v>
      </c>
      <c r="J61" s="177"/>
      <c r="K61" s="178">
        <f t="shared" si="16"/>
        <v>0</v>
      </c>
      <c r="L61" s="178">
        <v>21</v>
      </c>
      <c r="M61" s="178">
        <f t="shared" si="17"/>
        <v>0</v>
      </c>
      <c r="N61" s="176">
        <v>0</v>
      </c>
      <c r="O61" s="176">
        <f t="shared" si="18"/>
        <v>0</v>
      </c>
      <c r="P61" s="176">
        <v>0</v>
      </c>
      <c r="Q61" s="176">
        <f t="shared" si="19"/>
        <v>0</v>
      </c>
      <c r="R61" s="178"/>
      <c r="S61" s="178" t="s">
        <v>189</v>
      </c>
      <c r="T61" s="179" t="s">
        <v>176</v>
      </c>
      <c r="U61" s="157">
        <v>0</v>
      </c>
      <c r="V61" s="157">
        <f t="shared" si="20"/>
        <v>0</v>
      </c>
      <c r="W61" s="157"/>
      <c r="X61" s="157" t="s">
        <v>213</v>
      </c>
      <c r="Y61" s="157" t="s">
        <v>178</v>
      </c>
      <c r="Z61" s="147"/>
      <c r="AA61" s="147"/>
      <c r="AB61" s="147"/>
      <c r="AC61" s="147"/>
      <c r="AD61" s="147"/>
      <c r="AE61" s="147"/>
      <c r="AF61" s="147"/>
      <c r="AG61" s="147" t="s">
        <v>580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59" t="s">
        <v>170</v>
      </c>
      <c r="B62" s="160" t="s">
        <v>112</v>
      </c>
      <c r="C62" s="180" t="s">
        <v>113</v>
      </c>
      <c r="D62" s="161"/>
      <c r="E62" s="162"/>
      <c r="F62" s="163"/>
      <c r="G62" s="163">
        <f>SUMIF(AG63:AG68,"&lt;&gt;NOR",G63:G68)</f>
        <v>0</v>
      </c>
      <c r="H62" s="163"/>
      <c r="I62" s="163">
        <f>SUM(I63:I68)</f>
        <v>0</v>
      </c>
      <c r="J62" s="163"/>
      <c r="K62" s="163">
        <f>SUM(K63:K68)</f>
        <v>0</v>
      </c>
      <c r="L62" s="163"/>
      <c r="M62" s="163">
        <f>SUM(M63:M68)</f>
        <v>0</v>
      </c>
      <c r="N62" s="162"/>
      <c r="O62" s="162">
        <f>SUM(O63:O68)</f>
        <v>0</v>
      </c>
      <c r="P62" s="162"/>
      <c r="Q62" s="162">
        <f>SUM(Q63:Q68)</f>
        <v>0</v>
      </c>
      <c r="R62" s="163"/>
      <c r="S62" s="163"/>
      <c r="T62" s="164"/>
      <c r="U62" s="158"/>
      <c r="V62" s="158">
        <f>SUM(V63:V68)</f>
        <v>0</v>
      </c>
      <c r="W62" s="158"/>
      <c r="X62" s="158"/>
      <c r="Y62" s="158"/>
      <c r="AG62" t="s">
        <v>171</v>
      </c>
    </row>
    <row r="63" spans="1:60" outlineLevel="1" x14ac:dyDescent="0.2">
      <c r="A63" s="173">
        <v>51</v>
      </c>
      <c r="B63" s="174" t="s">
        <v>1100</v>
      </c>
      <c r="C63" s="181" t="s">
        <v>1101</v>
      </c>
      <c r="D63" s="175" t="s">
        <v>235</v>
      </c>
      <c r="E63" s="176">
        <v>39.75</v>
      </c>
      <c r="F63" s="177"/>
      <c r="G63" s="178">
        <f t="shared" ref="G63:G68" si="21">ROUND(E63*F63,2)</f>
        <v>0</v>
      </c>
      <c r="H63" s="177"/>
      <c r="I63" s="178">
        <f t="shared" ref="I63:I68" si="22">ROUND(E63*H63,2)</f>
        <v>0</v>
      </c>
      <c r="J63" s="177"/>
      <c r="K63" s="178">
        <f t="shared" ref="K63:K68" si="23">ROUND(E63*J63,2)</f>
        <v>0</v>
      </c>
      <c r="L63" s="178">
        <v>21</v>
      </c>
      <c r="M63" s="178">
        <f t="shared" ref="M63:M68" si="24">G63*(1+L63/100)</f>
        <v>0</v>
      </c>
      <c r="N63" s="176">
        <v>0</v>
      </c>
      <c r="O63" s="176">
        <f t="shared" ref="O63:O68" si="25">ROUND(E63*N63,2)</f>
        <v>0</v>
      </c>
      <c r="P63" s="176">
        <v>0</v>
      </c>
      <c r="Q63" s="176">
        <f t="shared" ref="Q63:Q68" si="26">ROUND(E63*P63,2)</f>
        <v>0</v>
      </c>
      <c r="R63" s="178"/>
      <c r="S63" s="178" t="s">
        <v>189</v>
      </c>
      <c r="T63" s="179" t="s">
        <v>176</v>
      </c>
      <c r="U63" s="157">
        <v>0</v>
      </c>
      <c r="V63" s="157">
        <f t="shared" ref="V63:V68" si="27">ROUND(E63*U63,2)</f>
        <v>0</v>
      </c>
      <c r="W63" s="157"/>
      <c r="X63" s="157" t="s">
        <v>213</v>
      </c>
      <c r="Y63" s="157" t="s">
        <v>178</v>
      </c>
      <c r="Z63" s="147"/>
      <c r="AA63" s="147"/>
      <c r="AB63" s="147"/>
      <c r="AC63" s="147"/>
      <c r="AD63" s="147"/>
      <c r="AE63" s="147"/>
      <c r="AF63" s="147"/>
      <c r="AG63" s="147" t="s">
        <v>580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52</v>
      </c>
      <c r="B64" s="174" t="s">
        <v>1163</v>
      </c>
      <c r="C64" s="181" t="s">
        <v>1164</v>
      </c>
      <c r="D64" s="175" t="s">
        <v>235</v>
      </c>
      <c r="E64" s="176">
        <v>39.75</v>
      </c>
      <c r="F64" s="177"/>
      <c r="G64" s="178">
        <f t="shared" si="21"/>
        <v>0</v>
      </c>
      <c r="H64" s="177"/>
      <c r="I64" s="178">
        <f t="shared" si="22"/>
        <v>0</v>
      </c>
      <c r="J64" s="177"/>
      <c r="K64" s="178">
        <f t="shared" si="23"/>
        <v>0</v>
      </c>
      <c r="L64" s="178">
        <v>21</v>
      </c>
      <c r="M64" s="178">
        <f t="shared" si="24"/>
        <v>0</v>
      </c>
      <c r="N64" s="176">
        <v>0</v>
      </c>
      <c r="O64" s="176">
        <f t="shared" si="25"/>
        <v>0</v>
      </c>
      <c r="P64" s="176">
        <v>0</v>
      </c>
      <c r="Q64" s="176">
        <f t="shared" si="26"/>
        <v>0</v>
      </c>
      <c r="R64" s="178"/>
      <c r="S64" s="178" t="s">
        <v>189</v>
      </c>
      <c r="T64" s="179" t="s">
        <v>176</v>
      </c>
      <c r="U64" s="157">
        <v>0</v>
      </c>
      <c r="V64" s="157">
        <f t="shared" si="27"/>
        <v>0</v>
      </c>
      <c r="W64" s="157"/>
      <c r="X64" s="157" t="s">
        <v>213</v>
      </c>
      <c r="Y64" s="157" t="s">
        <v>178</v>
      </c>
      <c r="Z64" s="147"/>
      <c r="AA64" s="147"/>
      <c r="AB64" s="147"/>
      <c r="AC64" s="147"/>
      <c r="AD64" s="147"/>
      <c r="AE64" s="147"/>
      <c r="AF64" s="147"/>
      <c r="AG64" s="147" t="s">
        <v>580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3">
        <v>53</v>
      </c>
      <c r="B65" s="174" t="s">
        <v>1165</v>
      </c>
      <c r="C65" s="181" t="s">
        <v>1166</v>
      </c>
      <c r="D65" s="175" t="s">
        <v>305</v>
      </c>
      <c r="E65" s="176">
        <v>3</v>
      </c>
      <c r="F65" s="177"/>
      <c r="G65" s="178">
        <f t="shared" si="21"/>
        <v>0</v>
      </c>
      <c r="H65" s="177"/>
      <c r="I65" s="178">
        <f t="shared" si="22"/>
        <v>0</v>
      </c>
      <c r="J65" s="177"/>
      <c r="K65" s="178">
        <f t="shared" si="23"/>
        <v>0</v>
      </c>
      <c r="L65" s="178">
        <v>21</v>
      </c>
      <c r="M65" s="178">
        <f t="shared" si="24"/>
        <v>0</v>
      </c>
      <c r="N65" s="176">
        <v>0</v>
      </c>
      <c r="O65" s="176">
        <f t="shared" si="25"/>
        <v>0</v>
      </c>
      <c r="P65" s="176">
        <v>0</v>
      </c>
      <c r="Q65" s="176">
        <f t="shared" si="26"/>
        <v>0</v>
      </c>
      <c r="R65" s="178"/>
      <c r="S65" s="178" t="s">
        <v>189</v>
      </c>
      <c r="T65" s="179" t="s">
        <v>176</v>
      </c>
      <c r="U65" s="157">
        <v>0</v>
      </c>
      <c r="V65" s="157">
        <f t="shared" si="27"/>
        <v>0</v>
      </c>
      <c r="W65" s="157"/>
      <c r="X65" s="157" t="s">
        <v>213</v>
      </c>
      <c r="Y65" s="157" t="s">
        <v>178</v>
      </c>
      <c r="Z65" s="147"/>
      <c r="AA65" s="147"/>
      <c r="AB65" s="147"/>
      <c r="AC65" s="147"/>
      <c r="AD65" s="147"/>
      <c r="AE65" s="147"/>
      <c r="AF65" s="147"/>
      <c r="AG65" s="147" t="s">
        <v>580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3">
        <v>54</v>
      </c>
      <c r="B66" s="174" t="s">
        <v>1167</v>
      </c>
      <c r="C66" s="181" t="s">
        <v>1168</v>
      </c>
      <c r="D66" s="175" t="s">
        <v>305</v>
      </c>
      <c r="E66" s="176">
        <v>2</v>
      </c>
      <c r="F66" s="177"/>
      <c r="G66" s="178">
        <f t="shared" si="21"/>
        <v>0</v>
      </c>
      <c r="H66" s="177"/>
      <c r="I66" s="178">
        <f t="shared" si="22"/>
        <v>0</v>
      </c>
      <c r="J66" s="177"/>
      <c r="K66" s="178">
        <f t="shared" si="23"/>
        <v>0</v>
      </c>
      <c r="L66" s="178">
        <v>21</v>
      </c>
      <c r="M66" s="178">
        <f t="shared" si="24"/>
        <v>0</v>
      </c>
      <c r="N66" s="176">
        <v>0</v>
      </c>
      <c r="O66" s="176">
        <f t="shared" si="25"/>
        <v>0</v>
      </c>
      <c r="P66" s="176">
        <v>0</v>
      </c>
      <c r="Q66" s="176">
        <f t="shared" si="26"/>
        <v>0</v>
      </c>
      <c r="R66" s="178"/>
      <c r="S66" s="178" t="s">
        <v>189</v>
      </c>
      <c r="T66" s="179" t="s">
        <v>176</v>
      </c>
      <c r="U66" s="157">
        <v>0</v>
      </c>
      <c r="V66" s="157">
        <f t="shared" si="27"/>
        <v>0</v>
      </c>
      <c r="W66" s="157"/>
      <c r="X66" s="157" t="s">
        <v>213</v>
      </c>
      <c r="Y66" s="157" t="s">
        <v>178</v>
      </c>
      <c r="Z66" s="147"/>
      <c r="AA66" s="147"/>
      <c r="AB66" s="147"/>
      <c r="AC66" s="147"/>
      <c r="AD66" s="147"/>
      <c r="AE66" s="147"/>
      <c r="AF66" s="147"/>
      <c r="AG66" s="147" t="s">
        <v>580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3">
        <v>55</v>
      </c>
      <c r="B67" s="174" t="s">
        <v>1169</v>
      </c>
      <c r="C67" s="181" t="s">
        <v>1170</v>
      </c>
      <c r="D67" s="175" t="s">
        <v>211</v>
      </c>
      <c r="E67" s="176">
        <v>867</v>
      </c>
      <c r="F67" s="177"/>
      <c r="G67" s="178">
        <f t="shared" si="21"/>
        <v>0</v>
      </c>
      <c r="H67" s="177"/>
      <c r="I67" s="178">
        <f t="shared" si="22"/>
        <v>0</v>
      </c>
      <c r="J67" s="177"/>
      <c r="K67" s="178">
        <f t="shared" si="23"/>
        <v>0</v>
      </c>
      <c r="L67" s="178">
        <v>21</v>
      </c>
      <c r="M67" s="178">
        <f t="shared" si="24"/>
        <v>0</v>
      </c>
      <c r="N67" s="176">
        <v>0</v>
      </c>
      <c r="O67" s="176">
        <f t="shared" si="25"/>
        <v>0</v>
      </c>
      <c r="P67" s="176">
        <v>0</v>
      </c>
      <c r="Q67" s="176">
        <f t="shared" si="26"/>
        <v>0</v>
      </c>
      <c r="R67" s="178"/>
      <c r="S67" s="178" t="s">
        <v>189</v>
      </c>
      <c r="T67" s="179" t="s">
        <v>176</v>
      </c>
      <c r="U67" s="157">
        <v>0</v>
      </c>
      <c r="V67" s="157">
        <f t="shared" si="27"/>
        <v>0</v>
      </c>
      <c r="W67" s="157"/>
      <c r="X67" s="157" t="s">
        <v>213</v>
      </c>
      <c r="Y67" s="157" t="s">
        <v>178</v>
      </c>
      <c r="Z67" s="147"/>
      <c r="AA67" s="147"/>
      <c r="AB67" s="147"/>
      <c r="AC67" s="147"/>
      <c r="AD67" s="147"/>
      <c r="AE67" s="147"/>
      <c r="AF67" s="147"/>
      <c r="AG67" s="147" t="s">
        <v>580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6">
        <v>56</v>
      </c>
      <c r="B68" s="167" t="s">
        <v>1171</v>
      </c>
      <c r="C68" s="182" t="s">
        <v>1159</v>
      </c>
      <c r="D68" s="168" t="s">
        <v>1160</v>
      </c>
      <c r="E68" s="169">
        <v>1</v>
      </c>
      <c r="F68" s="170"/>
      <c r="G68" s="171">
        <f t="shared" si="21"/>
        <v>0</v>
      </c>
      <c r="H68" s="170"/>
      <c r="I68" s="171">
        <f t="shared" si="22"/>
        <v>0</v>
      </c>
      <c r="J68" s="170"/>
      <c r="K68" s="171">
        <f t="shared" si="23"/>
        <v>0</v>
      </c>
      <c r="L68" s="171">
        <v>21</v>
      </c>
      <c r="M68" s="171">
        <f t="shared" si="24"/>
        <v>0</v>
      </c>
      <c r="N68" s="169">
        <v>0</v>
      </c>
      <c r="O68" s="169">
        <f t="shared" si="25"/>
        <v>0</v>
      </c>
      <c r="P68" s="169">
        <v>0</v>
      </c>
      <c r="Q68" s="169">
        <f t="shared" si="26"/>
        <v>0</v>
      </c>
      <c r="R68" s="171"/>
      <c r="S68" s="171" t="s">
        <v>189</v>
      </c>
      <c r="T68" s="172" t="s">
        <v>176</v>
      </c>
      <c r="U68" s="157">
        <v>0</v>
      </c>
      <c r="V68" s="157">
        <f t="shared" si="27"/>
        <v>0</v>
      </c>
      <c r="W68" s="157"/>
      <c r="X68" s="157" t="s">
        <v>213</v>
      </c>
      <c r="Y68" s="157" t="s">
        <v>178</v>
      </c>
      <c r="Z68" s="147"/>
      <c r="AA68" s="147"/>
      <c r="AB68" s="147"/>
      <c r="AC68" s="147"/>
      <c r="AD68" s="147"/>
      <c r="AE68" s="147"/>
      <c r="AF68" s="147"/>
      <c r="AG68" s="147" t="s">
        <v>580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3"/>
      <c r="B69" s="4"/>
      <c r="C69" s="18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15</v>
      </c>
      <c r="AF69">
        <v>21</v>
      </c>
      <c r="AG69" t="s">
        <v>156</v>
      </c>
    </row>
    <row r="70" spans="1:60" x14ac:dyDescent="0.2">
      <c r="A70" s="150"/>
      <c r="B70" s="151" t="s">
        <v>29</v>
      </c>
      <c r="C70" s="184"/>
      <c r="D70" s="152"/>
      <c r="E70" s="153"/>
      <c r="F70" s="153"/>
      <c r="G70" s="165">
        <f>G8+G21+G52+G62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206</v>
      </c>
    </row>
    <row r="71" spans="1:60" x14ac:dyDescent="0.2">
      <c r="C71" s="185"/>
      <c r="D71" s="10"/>
      <c r="AG71" t="s">
        <v>207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vi29ENl/urPssP/s4qfL5iAwMl3s0NIbaCvts/7PnOwBH7RVhiPAygR+DLndSXPvMyM7UdFQdnN+2x/wSY6+g==" saltValue="JtXtCLsJrmPsQC4ppGw41Q==" spinCount="100000" sheet="1" formatRows="0"/>
  <mergeCells count="5">
    <mergeCell ref="A1:G1"/>
    <mergeCell ref="C2:G2"/>
    <mergeCell ref="C3:G3"/>
    <mergeCell ref="C4:G4"/>
    <mergeCell ref="C54:G5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7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208</v>
      </c>
      <c r="B1" s="253"/>
      <c r="C1" s="253"/>
      <c r="D1" s="253"/>
      <c r="E1" s="253"/>
      <c r="F1" s="253"/>
      <c r="G1" s="253"/>
      <c r="AG1" t="s">
        <v>142</v>
      </c>
    </row>
    <row r="2" spans="1:60" ht="25.15" customHeight="1" x14ac:dyDescent="0.2">
      <c r="A2" s="139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143</v>
      </c>
    </row>
    <row r="3" spans="1:60" ht="25.15" customHeight="1" x14ac:dyDescent="0.2">
      <c r="A3" s="139" t="s">
        <v>8</v>
      </c>
      <c r="B3" s="49" t="s">
        <v>66</v>
      </c>
      <c r="C3" s="254" t="s">
        <v>67</v>
      </c>
      <c r="D3" s="255"/>
      <c r="E3" s="255"/>
      <c r="F3" s="255"/>
      <c r="G3" s="256"/>
      <c r="AC3" s="120" t="s">
        <v>143</v>
      </c>
      <c r="AG3" t="s">
        <v>146</v>
      </c>
    </row>
    <row r="4" spans="1:60" ht="25.15" customHeight="1" x14ac:dyDescent="0.2">
      <c r="A4" s="140" t="s">
        <v>9</v>
      </c>
      <c r="B4" s="141" t="s">
        <v>68</v>
      </c>
      <c r="C4" s="257" t="s">
        <v>69</v>
      </c>
      <c r="D4" s="258"/>
      <c r="E4" s="258"/>
      <c r="F4" s="258"/>
      <c r="G4" s="259"/>
      <c r="AG4" t="s">
        <v>147</v>
      </c>
    </row>
    <row r="5" spans="1:60" x14ac:dyDescent="0.2">
      <c r="D5" s="10"/>
    </row>
    <row r="6" spans="1:60" ht="38.25" x14ac:dyDescent="0.2">
      <c r="A6" s="143" t="s">
        <v>148</v>
      </c>
      <c r="B6" s="145" t="s">
        <v>149</v>
      </c>
      <c r="C6" s="145" t="s">
        <v>150</v>
      </c>
      <c r="D6" s="144" t="s">
        <v>151</v>
      </c>
      <c r="E6" s="143" t="s">
        <v>152</v>
      </c>
      <c r="F6" s="142" t="s">
        <v>153</v>
      </c>
      <c r="G6" s="143" t="s">
        <v>29</v>
      </c>
      <c r="H6" s="146" t="s">
        <v>30</v>
      </c>
      <c r="I6" s="146" t="s">
        <v>154</v>
      </c>
      <c r="J6" s="146" t="s">
        <v>31</v>
      </c>
      <c r="K6" s="146" t="s">
        <v>155</v>
      </c>
      <c r="L6" s="146" t="s">
        <v>156</v>
      </c>
      <c r="M6" s="146" t="s">
        <v>157</v>
      </c>
      <c r="N6" s="146" t="s">
        <v>158</v>
      </c>
      <c r="O6" s="146" t="s">
        <v>159</v>
      </c>
      <c r="P6" s="146" t="s">
        <v>160</v>
      </c>
      <c r="Q6" s="146" t="s">
        <v>161</v>
      </c>
      <c r="R6" s="146" t="s">
        <v>162</v>
      </c>
      <c r="S6" s="146" t="s">
        <v>163</v>
      </c>
      <c r="T6" s="146" t="s">
        <v>164</v>
      </c>
      <c r="U6" s="146" t="s">
        <v>165</v>
      </c>
      <c r="V6" s="146" t="s">
        <v>166</v>
      </c>
      <c r="W6" s="146" t="s">
        <v>167</v>
      </c>
      <c r="X6" s="146" t="s">
        <v>168</v>
      </c>
      <c r="Y6" s="146" t="s">
        <v>169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170</v>
      </c>
      <c r="B8" s="160" t="s">
        <v>53</v>
      </c>
      <c r="C8" s="180" t="s">
        <v>99</v>
      </c>
      <c r="D8" s="161"/>
      <c r="E8" s="162"/>
      <c r="F8" s="163"/>
      <c r="G8" s="163">
        <f>SUMIF(AG9:AG14,"&lt;&gt;NOR",G9:G14)</f>
        <v>0</v>
      </c>
      <c r="H8" s="163"/>
      <c r="I8" s="163">
        <f>SUM(I9:I14)</f>
        <v>0</v>
      </c>
      <c r="J8" s="163"/>
      <c r="K8" s="163">
        <f>SUM(K9:K14)</f>
        <v>0</v>
      </c>
      <c r="L8" s="163"/>
      <c r="M8" s="163">
        <f>SUM(M9:M14)</f>
        <v>0</v>
      </c>
      <c r="N8" s="162"/>
      <c r="O8" s="162">
        <f>SUM(O9:O14)</f>
        <v>0</v>
      </c>
      <c r="P8" s="162"/>
      <c r="Q8" s="162">
        <f>SUM(Q9:Q14)</f>
        <v>0</v>
      </c>
      <c r="R8" s="163"/>
      <c r="S8" s="163"/>
      <c r="T8" s="164"/>
      <c r="U8" s="158"/>
      <c r="V8" s="158">
        <f>SUM(V9:V14)</f>
        <v>1.44</v>
      </c>
      <c r="W8" s="158"/>
      <c r="X8" s="158"/>
      <c r="Y8" s="158"/>
      <c r="AG8" t="s">
        <v>171</v>
      </c>
    </row>
    <row r="9" spans="1:60" outlineLevel="1" x14ac:dyDescent="0.2">
      <c r="A9" s="166">
        <v>1</v>
      </c>
      <c r="B9" s="167" t="s">
        <v>1172</v>
      </c>
      <c r="C9" s="182" t="s">
        <v>1173</v>
      </c>
      <c r="D9" s="168" t="s">
        <v>235</v>
      </c>
      <c r="E9" s="169">
        <v>3.8323999999999998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 t="s">
        <v>236</v>
      </c>
      <c r="S9" s="171" t="s">
        <v>175</v>
      </c>
      <c r="T9" s="172" t="s">
        <v>175</v>
      </c>
      <c r="U9" s="157">
        <v>0.36499999999999999</v>
      </c>
      <c r="V9" s="157">
        <f>ROUND(E9*U9,2)</f>
        <v>1.4</v>
      </c>
      <c r="W9" s="157"/>
      <c r="X9" s="157" t="s">
        <v>213</v>
      </c>
      <c r="Y9" s="157" t="s">
        <v>178</v>
      </c>
      <c r="Z9" s="147"/>
      <c r="AA9" s="147"/>
      <c r="AB9" s="147"/>
      <c r="AC9" s="147"/>
      <c r="AD9" s="147"/>
      <c r="AE9" s="147"/>
      <c r="AF9" s="147"/>
      <c r="AG9" s="147" t="s">
        <v>580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60" t="s">
        <v>1174</v>
      </c>
      <c r="D10" s="261"/>
      <c r="E10" s="261"/>
      <c r="F10" s="261"/>
      <c r="G10" s="26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216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90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91" t="s">
        <v>1175</v>
      </c>
      <c r="D11" s="186"/>
      <c r="E11" s="187">
        <v>3.8323999999999998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218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6">
        <v>2</v>
      </c>
      <c r="B12" s="167" t="s">
        <v>1176</v>
      </c>
      <c r="C12" s="182" t="s">
        <v>1177</v>
      </c>
      <c r="D12" s="168" t="s">
        <v>235</v>
      </c>
      <c r="E12" s="169">
        <v>3.8323999999999998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71" t="s">
        <v>236</v>
      </c>
      <c r="S12" s="171" t="s">
        <v>175</v>
      </c>
      <c r="T12" s="172" t="s">
        <v>175</v>
      </c>
      <c r="U12" s="157">
        <v>1.0999999999999999E-2</v>
      </c>
      <c r="V12" s="157">
        <f>ROUND(E12*U12,2)</f>
        <v>0.04</v>
      </c>
      <c r="W12" s="157"/>
      <c r="X12" s="157" t="s">
        <v>213</v>
      </c>
      <c r="Y12" s="157" t="s">
        <v>178</v>
      </c>
      <c r="Z12" s="147"/>
      <c r="AA12" s="147"/>
      <c r="AB12" s="147"/>
      <c r="AC12" s="147"/>
      <c r="AD12" s="147"/>
      <c r="AE12" s="147"/>
      <c r="AF12" s="147"/>
      <c r="AG12" s="147" t="s">
        <v>580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60" t="s">
        <v>1178</v>
      </c>
      <c r="D13" s="261"/>
      <c r="E13" s="261"/>
      <c r="F13" s="261"/>
      <c r="G13" s="261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216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1" t="s">
        <v>1175</v>
      </c>
      <c r="D14" s="186"/>
      <c r="E14" s="187">
        <v>3.8323999999999998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218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59" t="s">
        <v>170</v>
      </c>
      <c r="B15" s="160" t="s">
        <v>100</v>
      </c>
      <c r="C15" s="180" t="s">
        <v>103</v>
      </c>
      <c r="D15" s="161"/>
      <c r="E15" s="162"/>
      <c r="F15" s="163"/>
      <c r="G15" s="163">
        <f>SUMIF(AG16:AG21,"&lt;&gt;NOR",G16:G21)</f>
        <v>0</v>
      </c>
      <c r="H15" s="163"/>
      <c r="I15" s="163">
        <f>SUM(I16:I21)</f>
        <v>0</v>
      </c>
      <c r="J15" s="163"/>
      <c r="K15" s="163">
        <f>SUM(K16:K21)</f>
        <v>0</v>
      </c>
      <c r="L15" s="163"/>
      <c r="M15" s="163">
        <f>SUM(M16:M21)</f>
        <v>0</v>
      </c>
      <c r="N15" s="162"/>
      <c r="O15" s="162">
        <f>SUM(O16:O21)</f>
        <v>11.64</v>
      </c>
      <c r="P15" s="162"/>
      <c r="Q15" s="162">
        <f>SUM(Q16:Q21)</f>
        <v>0</v>
      </c>
      <c r="R15" s="163"/>
      <c r="S15" s="163"/>
      <c r="T15" s="164"/>
      <c r="U15" s="158"/>
      <c r="V15" s="158">
        <f>SUM(V16:V21)</f>
        <v>5.54</v>
      </c>
      <c r="W15" s="158"/>
      <c r="X15" s="158"/>
      <c r="Y15" s="158"/>
      <c r="AG15" t="s">
        <v>171</v>
      </c>
    </row>
    <row r="16" spans="1:60" outlineLevel="1" x14ac:dyDescent="0.2">
      <c r="A16" s="166">
        <v>3</v>
      </c>
      <c r="B16" s="167" t="s">
        <v>1179</v>
      </c>
      <c r="C16" s="182" t="s">
        <v>1180</v>
      </c>
      <c r="D16" s="168" t="s">
        <v>211</v>
      </c>
      <c r="E16" s="169">
        <v>3.484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69">
        <v>0.74</v>
      </c>
      <c r="O16" s="169">
        <f>ROUND(E16*N16,2)</f>
        <v>2.58</v>
      </c>
      <c r="P16" s="169">
        <v>0</v>
      </c>
      <c r="Q16" s="169">
        <f>ROUND(E16*P16,2)</f>
        <v>0</v>
      </c>
      <c r="R16" s="171" t="s">
        <v>1181</v>
      </c>
      <c r="S16" s="171" t="s">
        <v>175</v>
      </c>
      <c r="T16" s="172" t="s">
        <v>175</v>
      </c>
      <c r="U16" s="157">
        <v>1.1000000000000001</v>
      </c>
      <c r="V16" s="157">
        <f>ROUND(E16*U16,2)</f>
        <v>3.83</v>
      </c>
      <c r="W16" s="157"/>
      <c r="X16" s="157" t="s">
        <v>213</v>
      </c>
      <c r="Y16" s="157" t="s">
        <v>178</v>
      </c>
      <c r="Z16" s="147"/>
      <c r="AA16" s="147"/>
      <c r="AB16" s="147"/>
      <c r="AC16" s="147"/>
      <c r="AD16" s="147"/>
      <c r="AE16" s="147"/>
      <c r="AF16" s="147"/>
      <c r="AG16" s="147" t="s">
        <v>580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60" t="s">
        <v>1182</v>
      </c>
      <c r="D17" s="261"/>
      <c r="E17" s="261"/>
      <c r="F17" s="261"/>
      <c r="G17" s="261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216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1" t="s">
        <v>1183</v>
      </c>
      <c r="D18" s="186"/>
      <c r="E18" s="187">
        <v>3.484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218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4</v>
      </c>
      <c r="B19" s="167" t="s">
        <v>1184</v>
      </c>
      <c r="C19" s="182" t="s">
        <v>1185</v>
      </c>
      <c r="D19" s="168" t="s">
        <v>235</v>
      </c>
      <c r="E19" s="169">
        <v>3.5884999999999998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2.5249999999999999</v>
      </c>
      <c r="O19" s="169">
        <f>ROUND(E19*N19,2)</f>
        <v>9.06</v>
      </c>
      <c r="P19" s="169">
        <v>0</v>
      </c>
      <c r="Q19" s="169">
        <f>ROUND(E19*P19,2)</f>
        <v>0</v>
      </c>
      <c r="R19" s="171" t="s">
        <v>1181</v>
      </c>
      <c r="S19" s="171" t="s">
        <v>175</v>
      </c>
      <c r="T19" s="172" t="s">
        <v>175</v>
      </c>
      <c r="U19" s="157">
        <v>0.47699999999999998</v>
      </c>
      <c r="V19" s="157">
        <f>ROUND(E19*U19,2)</f>
        <v>1.71</v>
      </c>
      <c r="W19" s="157"/>
      <c r="X19" s="157" t="s">
        <v>213</v>
      </c>
      <c r="Y19" s="157" t="s">
        <v>178</v>
      </c>
      <c r="Z19" s="147"/>
      <c r="AA19" s="147"/>
      <c r="AB19" s="147"/>
      <c r="AC19" s="147"/>
      <c r="AD19" s="147"/>
      <c r="AE19" s="147"/>
      <c r="AF19" s="147"/>
      <c r="AG19" s="147" t="s">
        <v>580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1" t="s">
        <v>1186</v>
      </c>
      <c r="D20" s="186"/>
      <c r="E20" s="187">
        <v>3.484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218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1" t="s">
        <v>1187</v>
      </c>
      <c r="D21" s="186"/>
      <c r="E21" s="187">
        <v>0.10452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218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59" t="s">
        <v>170</v>
      </c>
      <c r="B22" s="160" t="s">
        <v>108</v>
      </c>
      <c r="C22" s="180" t="s">
        <v>110</v>
      </c>
      <c r="D22" s="161"/>
      <c r="E22" s="162"/>
      <c r="F22" s="163"/>
      <c r="G22" s="163">
        <f>SUMIF(AG23:AG31,"&lt;&gt;NOR",G23:G31)</f>
        <v>0</v>
      </c>
      <c r="H22" s="163"/>
      <c r="I22" s="163">
        <f>SUM(I23:I31)</f>
        <v>0</v>
      </c>
      <c r="J22" s="163"/>
      <c r="K22" s="163">
        <f>SUM(K23:K31)</f>
        <v>0</v>
      </c>
      <c r="L22" s="163"/>
      <c r="M22" s="163">
        <f>SUM(M23:M31)</f>
        <v>0</v>
      </c>
      <c r="N22" s="162"/>
      <c r="O22" s="162">
        <f>SUM(O23:O31)</f>
        <v>6.4099999999999993</v>
      </c>
      <c r="P22" s="162"/>
      <c r="Q22" s="162">
        <f>SUM(Q23:Q31)</f>
        <v>0</v>
      </c>
      <c r="R22" s="163"/>
      <c r="S22" s="163"/>
      <c r="T22" s="164"/>
      <c r="U22" s="158"/>
      <c r="V22" s="158">
        <f>SUM(V23:V31)</f>
        <v>47.879999999999995</v>
      </c>
      <c r="W22" s="158"/>
      <c r="X22" s="158"/>
      <c r="Y22" s="158"/>
      <c r="AG22" t="s">
        <v>171</v>
      </c>
    </row>
    <row r="23" spans="1:60" outlineLevel="1" x14ac:dyDescent="0.2">
      <c r="A23" s="166">
        <v>5</v>
      </c>
      <c r="B23" s="167" t="s">
        <v>1188</v>
      </c>
      <c r="C23" s="182" t="s">
        <v>1189</v>
      </c>
      <c r="D23" s="168" t="s">
        <v>272</v>
      </c>
      <c r="E23" s="169">
        <v>1.6E-2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69">
        <v>1.0202899999999999</v>
      </c>
      <c r="O23" s="169">
        <f>ROUND(E23*N23,2)</f>
        <v>0.02</v>
      </c>
      <c r="P23" s="169">
        <v>0</v>
      </c>
      <c r="Q23" s="169">
        <f>ROUND(E23*P23,2)</f>
        <v>0</v>
      </c>
      <c r="R23" s="171" t="s">
        <v>1181</v>
      </c>
      <c r="S23" s="171" t="s">
        <v>175</v>
      </c>
      <c r="T23" s="172" t="s">
        <v>175</v>
      </c>
      <c r="U23" s="157">
        <v>25.271000000000001</v>
      </c>
      <c r="V23" s="157">
        <f>ROUND(E23*U23,2)</f>
        <v>0.4</v>
      </c>
      <c r="W23" s="157"/>
      <c r="X23" s="157" t="s">
        <v>213</v>
      </c>
      <c r="Y23" s="157" t="s">
        <v>178</v>
      </c>
      <c r="Z23" s="147"/>
      <c r="AA23" s="147"/>
      <c r="AB23" s="147"/>
      <c r="AC23" s="147"/>
      <c r="AD23" s="147"/>
      <c r="AE23" s="147"/>
      <c r="AF23" s="147"/>
      <c r="AG23" s="147" t="s">
        <v>580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60" t="s">
        <v>1190</v>
      </c>
      <c r="D24" s="261"/>
      <c r="E24" s="261"/>
      <c r="F24" s="261"/>
      <c r="G24" s="261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216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1" t="s">
        <v>1191</v>
      </c>
      <c r="D25" s="186"/>
      <c r="E25" s="187">
        <v>1.5959999999999998E-2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218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6">
        <v>6</v>
      </c>
      <c r="B26" s="167" t="s">
        <v>1192</v>
      </c>
      <c r="C26" s="182" t="s">
        <v>1193</v>
      </c>
      <c r="D26" s="168" t="s">
        <v>211</v>
      </c>
      <c r="E26" s="169">
        <v>28.248000000000001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69">
        <v>0.19377</v>
      </c>
      <c r="O26" s="169">
        <f>ROUND(E26*N26,2)</f>
        <v>5.47</v>
      </c>
      <c r="P26" s="169">
        <v>0</v>
      </c>
      <c r="Q26" s="169">
        <f>ROUND(E26*P26,2)</f>
        <v>0</v>
      </c>
      <c r="R26" s="171" t="s">
        <v>1181</v>
      </c>
      <c r="S26" s="171" t="s">
        <v>175</v>
      </c>
      <c r="T26" s="172" t="s">
        <v>175</v>
      </c>
      <c r="U26" s="157">
        <v>1.536</v>
      </c>
      <c r="V26" s="157">
        <f>ROUND(E26*U26,2)</f>
        <v>43.39</v>
      </c>
      <c r="W26" s="157"/>
      <c r="X26" s="157" t="s">
        <v>213</v>
      </c>
      <c r="Y26" s="157" t="s">
        <v>178</v>
      </c>
      <c r="Z26" s="147"/>
      <c r="AA26" s="147"/>
      <c r="AB26" s="147"/>
      <c r="AC26" s="147"/>
      <c r="AD26" s="147"/>
      <c r="AE26" s="147"/>
      <c r="AF26" s="147"/>
      <c r="AG26" s="147" t="s">
        <v>580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60" t="s">
        <v>1194</v>
      </c>
      <c r="D27" s="261"/>
      <c r="E27" s="261"/>
      <c r="F27" s="261"/>
      <c r="G27" s="261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216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1" t="s">
        <v>1195</v>
      </c>
      <c r="D28" s="186"/>
      <c r="E28" s="187">
        <v>28.248000000000001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218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6">
        <v>7</v>
      </c>
      <c r="B29" s="167" t="s">
        <v>1196</v>
      </c>
      <c r="C29" s="182" t="s">
        <v>1197</v>
      </c>
      <c r="D29" s="168" t="s">
        <v>227</v>
      </c>
      <c r="E29" s="169">
        <v>17.12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9">
        <v>5.3670000000000002E-2</v>
      </c>
      <c r="O29" s="169">
        <f>ROUND(E29*N29,2)</f>
        <v>0.92</v>
      </c>
      <c r="P29" s="169">
        <v>0</v>
      </c>
      <c r="Q29" s="169">
        <f>ROUND(E29*P29,2)</f>
        <v>0</v>
      </c>
      <c r="R29" s="171" t="s">
        <v>1181</v>
      </c>
      <c r="S29" s="171" t="s">
        <v>175</v>
      </c>
      <c r="T29" s="172" t="s">
        <v>175</v>
      </c>
      <c r="U29" s="157">
        <v>0.23899999999999999</v>
      </c>
      <c r="V29" s="157">
        <f>ROUND(E29*U29,2)</f>
        <v>4.09</v>
      </c>
      <c r="W29" s="157"/>
      <c r="X29" s="157" t="s">
        <v>213</v>
      </c>
      <c r="Y29" s="157" t="s">
        <v>178</v>
      </c>
      <c r="Z29" s="147"/>
      <c r="AA29" s="147"/>
      <c r="AB29" s="147"/>
      <c r="AC29" s="147"/>
      <c r="AD29" s="147"/>
      <c r="AE29" s="147"/>
      <c r="AF29" s="147"/>
      <c r="AG29" s="147" t="s">
        <v>580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60" t="s">
        <v>1198</v>
      </c>
      <c r="D30" s="261"/>
      <c r="E30" s="261"/>
      <c r="F30" s="261"/>
      <c r="G30" s="26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216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1" t="s">
        <v>1199</v>
      </c>
      <c r="D31" s="186"/>
      <c r="E31" s="187">
        <v>17.12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218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59" t="s">
        <v>170</v>
      </c>
      <c r="B32" s="160" t="s">
        <v>118</v>
      </c>
      <c r="C32" s="180" t="s">
        <v>119</v>
      </c>
      <c r="D32" s="161"/>
      <c r="E32" s="162"/>
      <c r="F32" s="163"/>
      <c r="G32" s="163">
        <f>SUMIF(AG33:AG34,"&lt;&gt;NOR",G33:G34)</f>
        <v>0</v>
      </c>
      <c r="H32" s="163"/>
      <c r="I32" s="163">
        <f>SUM(I33:I34)</f>
        <v>0</v>
      </c>
      <c r="J32" s="163"/>
      <c r="K32" s="163">
        <f>SUM(K33:K34)</f>
        <v>0</v>
      </c>
      <c r="L32" s="163"/>
      <c r="M32" s="163">
        <f>SUM(M33:M34)</f>
        <v>0</v>
      </c>
      <c r="N32" s="162"/>
      <c r="O32" s="162">
        <f>SUM(O33:O34)</f>
        <v>0.98</v>
      </c>
      <c r="P32" s="162"/>
      <c r="Q32" s="162">
        <f>SUM(Q33:Q34)</f>
        <v>0</v>
      </c>
      <c r="R32" s="163"/>
      <c r="S32" s="163"/>
      <c r="T32" s="164"/>
      <c r="U32" s="158"/>
      <c r="V32" s="158">
        <f>SUM(V33:V34)</f>
        <v>35.729999999999997</v>
      </c>
      <c r="W32" s="158"/>
      <c r="X32" s="158"/>
      <c r="Y32" s="158"/>
      <c r="AG32" t="s">
        <v>171</v>
      </c>
    </row>
    <row r="33" spans="1:60" outlineLevel="1" x14ac:dyDescent="0.2">
      <c r="A33" s="166">
        <v>8</v>
      </c>
      <c r="B33" s="167" t="s">
        <v>1200</v>
      </c>
      <c r="C33" s="182" t="s">
        <v>1201</v>
      </c>
      <c r="D33" s="168" t="s">
        <v>211</v>
      </c>
      <c r="E33" s="169">
        <v>56.892000000000003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69">
        <v>1.7219999999999999E-2</v>
      </c>
      <c r="O33" s="169">
        <f>ROUND(E33*N33,2)</f>
        <v>0.98</v>
      </c>
      <c r="P33" s="169">
        <v>0</v>
      </c>
      <c r="Q33" s="169">
        <f>ROUND(E33*P33,2)</f>
        <v>0</v>
      </c>
      <c r="R33" s="171" t="s">
        <v>1181</v>
      </c>
      <c r="S33" s="171" t="s">
        <v>175</v>
      </c>
      <c r="T33" s="172" t="s">
        <v>175</v>
      </c>
      <c r="U33" s="157">
        <v>0.628</v>
      </c>
      <c r="V33" s="157">
        <f>ROUND(E33*U33,2)</f>
        <v>35.729999999999997</v>
      </c>
      <c r="W33" s="157"/>
      <c r="X33" s="157" t="s">
        <v>213</v>
      </c>
      <c r="Y33" s="157" t="s">
        <v>178</v>
      </c>
      <c r="Z33" s="147"/>
      <c r="AA33" s="147"/>
      <c r="AB33" s="147"/>
      <c r="AC33" s="147"/>
      <c r="AD33" s="147"/>
      <c r="AE33" s="147"/>
      <c r="AF33" s="147"/>
      <c r="AG33" s="147" t="s">
        <v>580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1" t="s">
        <v>1202</v>
      </c>
      <c r="D34" s="186"/>
      <c r="E34" s="187">
        <v>56.892000000000003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218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59" t="s">
        <v>170</v>
      </c>
      <c r="B35" s="160" t="s">
        <v>130</v>
      </c>
      <c r="C35" s="180" t="s">
        <v>131</v>
      </c>
      <c r="D35" s="161"/>
      <c r="E35" s="162"/>
      <c r="F35" s="163"/>
      <c r="G35" s="163">
        <f>SUMIF(AG36:AG37,"&lt;&gt;NOR",G36:G37)</f>
        <v>0</v>
      </c>
      <c r="H35" s="163"/>
      <c r="I35" s="163">
        <f>SUM(I36:I37)</f>
        <v>0</v>
      </c>
      <c r="J35" s="163"/>
      <c r="K35" s="163">
        <f>SUM(K36:K37)</f>
        <v>0</v>
      </c>
      <c r="L35" s="163"/>
      <c r="M35" s="163">
        <f>SUM(M36:M37)</f>
        <v>0</v>
      </c>
      <c r="N35" s="162"/>
      <c r="O35" s="162">
        <f>SUM(O36:O37)</f>
        <v>0</v>
      </c>
      <c r="P35" s="162"/>
      <c r="Q35" s="162">
        <f>SUM(Q36:Q37)</f>
        <v>0</v>
      </c>
      <c r="R35" s="163"/>
      <c r="S35" s="163"/>
      <c r="T35" s="164"/>
      <c r="U35" s="158"/>
      <c r="V35" s="158">
        <f>SUM(V36:V37)</f>
        <v>21.73</v>
      </c>
      <c r="W35" s="158"/>
      <c r="X35" s="158"/>
      <c r="Y35" s="158"/>
      <c r="AG35" t="s">
        <v>171</v>
      </c>
    </row>
    <row r="36" spans="1:60" outlineLevel="1" x14ac:dyDescent="0.2">
      <c r="A36" s="166">
        <v>9</v>
      </c>
      <c r="B36" s="167" t="s">
        <v>1203</v>
      </c>
      <c r="C36" s="182" t="s">
        <v>1204</v>
      </c>
      <c r="D36" s="168" t="s">
        <v>272</v>
      </c>
      <c r="E36" s="169">
        <v>19.027570000000001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69">
        <v>0</v>
      </c>
      <c r="O36" s="169">
        <f>ROUND(E36*N36,2)</f>
        <v>0</v>
      </c>
      <c r="P36" s="169">
        <v>0</v>
      </c>
      <c r="Q36" s="169">
        <f>ROUND(E36*P36,2)</f>
        <v>0</v>
      </c>
      <c r="R36" s="171" t="s">
        <v>1205</v>
      </c>
      <c r="S36" s="171" t="s">
        <v>175</v>
      </c>
      <c r="T36" s="172" t="s">
        <v>175</v>
      </c>
      <c r="U36" s="157">
        <v>1.1419999999999999</v>
      </c>
      <c r="V36" s="157">
        <f>ROUND(E36*U36,2)</f>
        <v>21.73</v>
      </c>
      <c r="W36" s="157"/>
      <c r="X36" s="157" t="s">
        <v>315</v>
      </c>
      <c r="Y36" s="157" t="s">
        <v>178</v>
      </c>
      <c r="Z36" s="147"/>
      <c r="AA36" s="147"/>
      <c r="AB36" s="147"/>
      <c r="AC36" s="147"/>
      <c r="AD36" s="147"/>
      <c r="AE36" s="147"/>
      <c r="AF36" s="147"/>
      <c r="AG36" s="147" t="s">
        <v>316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2" x14ac:dyDescent="0.2">
      <c r="A37" s="154"/>
      <c r="B37" s="155"/>
      <c r="C37" s="260" t="s">
        <v>1206</v>
      </c>
      <c r="D37" s="261"/>
      <c r="E37" s="261"/>
      <c r="F37" s="261"/>
      <c r="G37" s="261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216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90" t="str">
        <f>C37</f>
        <v>na novostavbách a změnách objektů pro oplocení (815 2 JKSo), objekty zvláštní pro chov živočichů (815 3 JKSO), objekty pozemní různé (815 9 JKSO)</v>
      </c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3"/>
      <c r="B38" s="4"/>
      <c r="C38" s="18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156</v>
      </c>
    </row>
    <row r="39" spans="1:60" x14ac:dyDescent="0.2">
      <c r="A39" s="150"/>
      <c r="B39" s="151" t="s">
        <v>29</v>
      </c>
      <c r="C39" s="184"/>
      <c r="D39" s="152"/>
      <c r="E39" s="153"/>
      <c r="F39" s="153"/>
      <c r="G39" s="165">
        <f>G8+G15+G22+G32+G35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206</v>
      </c>
    </row>
    <row r="40" spans="1:60" x14ac:dyDescent="0.2">
      <c r="C40" s="185"/>
      <c r="D40" s="10"/>
      <c r="AG40" t="s">
        <v>207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3BARNEc3ier0U7tS3DNyoMJ1yRRT/KZdT7KYogdVqZtvHh6r3FLihcMdk20wiQvPWCNDqfqI1eWgX6r7Ai/Pw==" saltValue="1/5KxMGR7I0Y9nhJSP8Grg==" spinCount="100000" sheet="1" formatRows="0"/>
  <mergeCells count="11">
    <mergeCell ref="C13:G13"/>
    <mergeCell ref="A1:G1"/>
    <mergeCell ref="C2:G2"/>
    <mergeCell ref="C3:G3"/>
    <mergeCell ref="C4:G4"/>
    <mergeCell ref="C10:G10"/>
    <mergeCell ref="C17:G17"/>
    <mergeCell ref="C24:G24"/>
    <mergeCell ref="C27:G27"/>
    <mergeCell ref="C30:G30"/>
    <mergeCell ref="C37:G3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208</v>
      </c>
      <c r="B1" s="253"/>
      <c r="C1" s="253"/>
      <c r="D1" s="253"/>
      <c r="E1" s="253"/>
      <c r="F1" s="253"/>
      <c r="G1" s="253"/>
      <c r="AG1" t="s">
        <v>142</v>
      </c>
    </row>
    <row r="2" spans="1:60" ht="25.15" customHeight="1" x14ac:dyDescent="0.2">
      <c r="A2" s="139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143</v>
      </c>
    </row>
    <row r="3" spans="1:60" ht="25.15" customHeight="1" x14ac:dyDescent="0.2">
      <c r="A3" s="139" t="s">
        <v>8</v>
      </c>
      <c r="B3" s="49" t="s">
        <v>66</v>
      </c>
      <c r="C3" s="254" t="s">
        <v>67</v>
      </c>
      <c r="D3" s="255"/>
      <c r="E3" s="255"/>
      <c r="F3" s="255"/>
      <c r="G3" s="256"/>
      <c r="AC3" s="120" t="s">
        <v>143</v>
      </c>
      <c r="AG3" t="s">
        <v>146</v>
      </c>
    </row>
    <row r="4" spans="1:60" ht="25.15" customHeight="1" x14ac:dyDescent="0.2">
      <c r="A4" s="140" t="s">
        <v>9</v>
      </c>
      <c r="B4" s="141" t="s">
        <v>70</v>
      </c>
      <c r="C4" s="257" t="s">
        <v>71</v>
      </c>
      <c r="D4" s="258"/>
      <c r="E4" s="258"/>
      <c r="F4" s="258"/>
      <c r="G4" s="259"/>
      <c r="AG4" t="s">
        <v>147</v>
      </c>
    </row>
    <row r="5" spans="1:60" x14ac:dyDescent="0.2">
      <c r="D5" s="10"/>
    </row>
    <row r="6" spans="1:60" ht="38.25" x14ac:dyDescent="0.2">
      <c r="A6" s="143" t="s">
        <v>148</v>
      </c>
      <c r="B6" s="145" t="s">
        <v>149</v>
      </c>
      <c r="C6" s="145" t="s">
        <v>150</v>
      </c>
      <c r="D6" s="144" t="s">
        <v>151</v>
      </c>
      <c r="E6" s="143" t="s">
        <v>152</v>
      </c>
      <c r="F6" s="142" t="s">
        <v>153</v>
      </c>
      <c r="G6" s="143" t="s">
        <v>29</v>
      </c>
      <c r="H6" s="146" t="s">
        <v>30</v>
      </c>
      <c r="I6" s="146" t="s">
        <v>154</v>
      </c>
      <c r="J6" s="146" t="s">
        <v>31</v>
      </c>
      <c r="K6" s="146" t="s">
        <v>155</v>
      </c>
      <c r="L6" s="146" t="s">
        <v>156</v>
      </c>
      <c r="M6" s="146" t="s">
        <v>157</v>
      </c>
      <c r="N6" s="146" t="s">
        <v>158</v>
      </c>
      <c r="O6" s="146" t="s">
        <v>159</v>
      </c>
      <c r="P6" s="146" t="s">
        <v>160</v>
      </c>
      <c r="Q6" s="146" t="s">
        <v>161</v>
      </c>
      <c r="R6" s="146" t="s">
        <v>162</v>
      </c>
      <c r="S6" s="146" t="s">
        <v>163</v>
      </c>
      <c r="T6" s="146" t="s">
        <v>164</v>
      </c>
      <c r="U6" s="146" t="s">
        <v>165</v>
      </c>
      <c r="V6" s="146" t="s">
        <v>166</v>
      </c>
      <c r="W6" s="146" t="s">
        <v>167</v>
      </c>
      <c r="X6" s="146" t="s">
        <v>168</v>
      </c>
      <c r="Y6" s="146" t="s">
        <v>169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170</v>
      </c>
      <c r="B8" s="160" t="s">
        <v>53</v>
      </c>
      <c r="C8" s="180" t="s">
        <v>99</v>
      </c>
      <c r="D8" s="161"/>
      <c r="E8" s="162"/>
      <c r="F8" s="163"/>
      <c r="G8" s="163">
        <f>SUMIF(AG9:AG14,"&lt;&gt;NOR",G9:G14)</f>
        <v>0</v>
      </c>
      <c r="H8" s="163"/>
      <c r="I8" s="163">
        <f>SUM(I9:I14)</f>
        <v>0</v>
      </c>
      <c r="J8" s="163"/>
      <c r="K8" s="163">
        <f>SUM(K9:K14)</f>
        <v>0</v>
      </c>
      <c r="L8" s="163"/>
      <c r="M8" s="163">
        <f>SUM(M9:M14)</f>
        <v>0</v>
      </c>
      <c r="N8" s="162"/>
      <c r="O8" s="162">
        <f>SUM(O9:O14)</f>
        <v>0</v>
      </c>
      <c r="P8" s="162"/>
      <c r="Q8" s="162">
        <f>SUM(Q9:Q14)</f>
        <v>0</v>
      </c>
      <c r="R8" s="163"/>
      <c r="S8" s="163"/>
      <c r="T8" s="164"/>
      <c r="U8" s="158"/>
      <c r="V8" s="158">
        <f>SUM(V9:V14)</f>
        <v>0.41000000000000003</v>
      </c>
      <c r="W8" s="158"/>
      <c r="X8" s="158"/>
      <c r="Y8" s="158"/>
      <c r="AG8" t="s">
        <v>171</v>
      </c>
    </row>
    <row r="9" spans="1:60" outlineLevel="1" x14ac:dyDescent="0.2">
      <c r="A9" s="166">
        <v>1</v>
      </c>
      <c r="B9" s="167" t="s">
        <v>1172</v>
      </c>
      <c r="C9" s="182" t="s">
        <v>1173</v>
      </c>
      <c r="D9" s="168" t="s">
        <v>235</v>
      </c>
      <c r="E9" s="169">
        <v>1.0868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 t="s">
        <v>236</v>
      </c>
      <c r="S9" s="171" t="s">
        <v>175</v>
      </c>
      <c r="T9" s="172" t="s">
        <v>175</v>
      </c>
      <c r="U9" s="157">
        <v>0.36499999999999999</v>
      </c>
      <c r="V9" s="157">
        <f>ROUND(E9*U9,2)</f>
        <v>0.4</v>
      </c>
      <c r="W9" s="157"/>
      <c r="X9" s="157" t="s">
        <v>213</v>
      </c>
      <c r="Y9" s="157" t="s">
        <v>178</v>
      </c>
      <c r="Z9" s="147"/>
      <c r="AA9" s="147"/>
      <c r="AB9" s="147"/>
      <c r="AC9" s="147"/>
      <c r="AD9" s="147"/>
      <c r="AE9" s="147"/>
      <c r="AF9" s="147"/>
      <c r="AG9" s="147" t="s">
        <v>580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60" t="s">
        <v>1174</v>
      </c>
      <c r="D10" s="261"/>
      <c r="E10" s="261"/>
      <c r="F10" s="261"/>
      <c r="G10" s="26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216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90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91" t="s">
        <v>1207</v>
      </c>
      <c r="D11" s="186"/>
      <c r="E11" s="187">
        <v>1.0868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218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6">
        <v>2</v>
      </c>
      <c r="B12" s="167" t="s">
        <v>1176</v>
      </c>
      <c r="C12" s="182" t="s">
        <v>1177</v>
      </c>
      <c r="D12" s="168" t="s">
        <v>235</v>
      </c>
      <c r="E12" s="169">
        <v>1.0868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71" t="s">
        <v>236</v>
      </c>
      <c r="S12" s="171" t="s">
        <v>175</v>
      </c>
      <c r="T12" s="172" t="s">
        <v>175</v>
      </c>
      <c r="U12" s="157">
        <v>1.0999999999999999E-2</v>
      </c>
      <c r="V12" s="157">
        <f>ROUND(E12*U12,2)</f>
        <v>0.01</v>
      </c>
      <c r="W12" s="157"/>
      <c r="X12" s="157" t="s">
        <v>213</v>
      </c>
      <c r="Y12" s="157" t="s">
        <v>178</v>
      </c>
      <c r="Z12" s="147"/>
      <c r="AA12" s="147"/>
      <c r="AB12" s="147"/>
      <c r="AC12" s="147"/>
      <c r="AD12" s="147"/>
      <c r="AE12" s="147"/>
      <c r="AF12" s="147"/>
      <c r="AG12" s="147" t="s">
        <v>580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60" t="s">
        <v>1178</v>
      </c>
      <c r="D13" s="261"/>
      <c r="E13" s="261"/>
      <c r="F13" s="261"/>
      <c r="G13" s="261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216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1" t="s">
        <v>1208</v>
      </c>
      <c r="D14" s="186"/>
      <c r="E14" s="187">
        <v>1.0868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218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59" t="s">
        <v>170</v>
      </c>
      <c r="B15" s="160" t="s">
        <v>100</v>
      </c>
      <c r="C15" s="180" t="s">
        <v>103</v>
      </c>
      <c r="D15" s="161"/>
      <c r="E15" s="162"/>
      <c r="F15" s="163"/>
      <c r="G15" s="163">
        <f>SUMIF(AG16:AG21,"&lt;&gt;NOR",G16:G21)</f>
        <v>0</v>
      </c>
      <c r="H15" s="163"/>
      <c r="I15" s="163">
        <f>SUM(I16:I21)</f>
        <v>0</v>
      </c>
      <c r="J15" s="163"/>
      <c r="K15" s="163">
        <f>SUM(K16:K21)</f>
        <v>0</v>
      </c>
      <c r="L15" s="163"/>
      <c r="M15" s="163">
        <f>SUM(M16:M21)</f>
        <v>0</v>
      </c>
      <c r="N15" s="162"/>
      <c r="O15" s="162">
        <f>SUM(O16:O21)</f>
        <v>3.29</v>
      </c>
      <c r="P15" s="162"/>
      <c r="Q15" s="162">
        <f>SUM(Q16:Q21)</f>
        <v>0</v>
      </c>
      <c r="R15" s="163"/>
      <c r="S15" s="163"/>
      <c r="T15" s="164"/>
      <c r="U15" s="158"/>
      <c r="V15" s="158">
        <f>SUM(V16:V21)</f>
        <v>1.57</v>
      </c>
      <c r="W15" s="158"/>
      <c r="X15" s="158"/>
      <c r="Y15" s="158"/>
      <c r="AG15" t="s">
        <v>171</v>
      </c>
    </row>
    <row r="16" spans="1:60" outlineLevel="1" x14ac:dyDescent="0.2">
      <c r="A16" s="166">
        <v>3</v>
      </c>
      <c r="B16" s="167" t="s">
        <v>1179</v>
      </c>
      <c r="C16" s="182" t="s">
        <v>1180</v>
      </c>
      <c r="D16" s="168" t="s">
        <v>211</v>
      </c>
      <c r="E16" s="169">
        <v>0.97799999999999998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69">
        <v>0.74</v>
      </c>
      <c r="O16" s="169">
        <f>ROUND(E16*N16,2)</f>
        <v>0.72</v>
      </c>
      <c r="P16" s="169">
        <v>0</v>
      </c>
      <c r="Q16" s="169">
        <f>ROUND(E16*P16,2)</f>
        <v>0</v>
      </c>
      <c r="R16" s="171" t="s">
        <v>1181</v>
      </c>
      <c r="S16" s="171" t="s">
        <v>175</v>
      </c>
      <c r="T16" s="172" t="s">
        <v>175</v>
      </c>
      <c r="U16" s="157">
        <v>1.1000000000000001</v>
      </c>
      <c r="V16" s="157">
        <f>ROUND(E16*U16,2)</f>
        <v>1.08</v>
      </c>
      <c r="W16" s="157"/>
      <c r="X16" s="157" t="s">
        <v>213</v>
      </c>
      <c r="Y16" s="157" t="s">
        <v>178</v>
      </c>
      <c r="Z16" s="147"/>
      <c r="AA16" s="147"/>
      <c r="AB16" s="147"/>
      <c r="AC16" s="147"/>
      <c r="AD16" s="147"/>
      <c r="AE16" s="147"/>
      <c r="AF16" s="147"/>
      <c r="AG16" s="147" t="s">
        <v>580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60" t="s">
        <v>1182</v>
      </c>
      <c r="D17" s="261"/>
      <c r="E17" s="261"/>
      <c r="F17" s="261"/>
      <c r="G17" s="261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216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1" t="s">
        <v>1209</v>
      </c>
      <c r="D18" s="186"/>
      <c r="E18" s="187">
        <v>0.97799999999999998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218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4</v>
      </c>
      <c r="B19" s="167" t="s">
        <v>1184</v>
      </c>
      <c r="C19" s="182" t="s">
        <v>1185</v>
      </c>
      <c r="D19" s="168" t="s">
        <v>235</v>
      </c>
      <c r="E19" s="169">
        <v>1.0176000000000001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2.5249999999999999</v>
      </c>
      <c r="O19" s="169">
        <f>ROUND(E19*N19,2)</f>
        <v>2.57</v>
      </c>
      <c r="P19" s="169">
        <v>0</v>
      </c>
      <c r="Q19" s="169">
        <f>ROUND(E19*P19,2)</f>
        <v>0</v>
      </c>
      <c r="R19" s="171" t="s">
        <v>1181</v>
      </c>
      <c r="S19" s="171" t="s">
        <v>175</v>
      </c>
      <c r="T19" s="172" t="s">
        <v>175</v>
      </c>
      <c r="U19" s="157">
        <v>0.47699999999999998</v>
      </c>
      <c r="V19" s="157">
        <f>ROUND(E19*U19,2)</f>
        <v>0.49</v>
      </c>
      <c r="W19" s="157"/>
      <c r="X19" s="157" t="s">
        <v>213</v>
      </c>
      <c r="Y19" s="157" t="s">
        <v>178</v>
      </c>
      <c r="Z19" s="147"/>
      <c r="AA19" s="147"/>
      <c r="AB19" s="147"/>
      <c r="AC19" s="147"/>
      <c r="AD19" s="147"/>
      <c r="AE19" s="147"/>
      <c r="AF19" s="147"/>
      <c r="AG19" s="147" t="s">
        <v>580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1" t="s">
        <v>1210</v>
      </c>
      <c r="D20" s="186"/>
      <c r="E20" s="187">
        <v>0.98799999999999999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218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1" t="s">
        <v>1211</v>
      </c>
      <c r="D21" s="186"/>
      <c r="E21" s="187">
        <v>2.964E-2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218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59" t="s">
        <v>170</v>
      </c>
      <c r="B22" s="160" t="s">
        <v>108</v>
      </c>
      <c r="C22" s="180" t="s">
        <v>110</v>
      </c>
      <c r="D22" s="161"/>
      <c r="E22" s="162"/>
      <c r="F22" s="163"/>
      <c r="G22" s="163">
        <f>SUMIF(AG23:AG31,"&lt;&gt;NOR",G23:G31)</f>
        <v>0</v>
      </c>
      <c r="H22" s="163"/>
      <c r="I22" s="163">
        <f>SUM(I23:I31)</f>
        <v>0</v>
      </c>
      <c r="J22" s="163"/>
      <c r="K22" s="163">
        <f>SUM(K23:K31)</f>
        <v>0</v>
      </c>
      <c r="L22" s="163"/>
      <c r="M22" s="163">
        <f>SUM(M23:M31)</f>
        <v>0</v>
      </c>
      <c r="N22" s="162"/>
      <c r="O22" s="162">
        <f>SUM(O23:O31)</f>
        <v>1.86</v>
      </c>
      <c r="P22" s="162"/>
      <c r="Q22" s="162">
        <f>SUM(Q23:Q31)</f>
        <v>0</v>
      </c>
      <c r="R22" s="163"/>
      <c r="S22" s="163"/>
      <c r="T22" s="164"/>
      <c r="U22" s="158"/>
      <c r="V22" s="158">
        <f>SUM(V23:V31)</f>
        <v>13.909999999999998</v>
      </c>
      <c r="W22" s="158"/>
      <c r="X22" s="158"/>
      <c r="Y22" s="158"/>
      <c r="AG22" t="s">
        <v>171</v>
      </c>
    </row>
    <row r="23" spans="1:60" outlineLevel="1" x14ac:dyDescent="0.2">
      <c r="A23" s="166">
        <v>5</v>
      </c>
      <c r="B23" s="167" t="s">
        <v>1188</v>
      </c>
      <c r="C23" s="182" t="s">
        <v>1189</v>
      </c>
      <c r="D23" s="168" t="s">
        <v>272</v>
      </c>
      <c r="E23" s="169">
        <v>4.5999999999999999E-3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69">
        <v>1.0202899999999999</v>
      </c>
      <c r="O23" s="169">
        <f>ROUND(E23*N23,2)</f>
        <v>0</v>
      </c>
      <c r="P23" s="169">
        <v>0</v>
      </c>
      <c r="Q23" s="169">
        <f>ROUND(E23*P23,2)</f>
        <v>0</v>
      </c>
      <c r="R23" s="171" t="s">
        <v>1181</v>
      </c>
      <c r="S23" s="171" t="s">
        <v>175</v>
      </c>
      <c r="T23" s="172" t="s">
        <v>175</v>
      </c>
      <c r="U23" s="157">
        <v>25.271000000000001</v>
      </c>
      <c r="V23" s="157">
        <f>ROUND(E23*U23,2)</f>
        <v>0.12</v>
      </c>
      <c r="W23" s="157"/>
      <c r="X23" s="157" t="s">
        <v>213</v>
      </c>
      <c r="Y23" s="157" t="s">
        <v>178</v>
      </c>
      <c r="Z23" s="147"/>
      <c r="AA23" s="147"/>
      <c r="AB23" s="147"/>
      <c r="AC23" s="147"/>
      <c r="AD23" s="147"/>
      <c r="AE23" s="147"/>
      <c r="AF23" s="147"/>
      <c r="AG23" s="147" t="s">
        <v>580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60" t="s">
        <v>1190</v>
      </c>
      <c r="D24" s="261"/>
      <c r="E24" s="261"/>
      <c r="F24" s="261"/>
      <c r="G24" s="261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216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1" t="s">
        <v>1212</v>
      </c>
      <c r="D25" s="186"/>
      <c r="E25" s="187">
        <v>4.6299999999999996E-3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218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6">
        <v>6</v>
      </c>
      <c r="B26" s="167" t="s">
        <v>1192</v>
      </c>
      <c r="C26" s="182" t="s">
        <v>1193</v>
      </c>
      <c r="D26" s="168" t="s">
        <v>211</v>
      </c>
      <c r="E26" s="169">
        <v>8.2004999999999999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69">
        <v>0.19377</v>
      </c>
      <c r="O26" s="169">
        <f>ROUND(E26*N26,2)</f>
        <v>1.59</v>
      </c>
      <c r="P26" s="169">
        <v>0</v>
      </c>
      <c r="Q26" s="169">
        <f>ROUND(E26*P26,2)</f>
        <v>0</v>
      </c>
      <c r="R26" s="171" t="s">
        <v>1181</v>
      </c>
      <c r="S26" s="171" t="s">
        <v>175</v>
      </c>
      <c r="T26" s="172" t="s">
        <v>175</v>
      </c>
      <c r="U26" s="157">
        <v>1.536</v>
      </c>
      <c r="V26" s="157">
        <f>ROUND(E26*U26,2)</f>
        <v>12.6</v>
      </c>
      <c r="W26" s="157"/>
      <c r="X26" s="157" t="s">
        <v>213</v>
      </c>
      <c r="Y26" s="157" t="s">
        <v>178</v>
      </c>
      <c r="Z26" s="147"/>
      <c r="AA26" s="147"/>
      <c r="AB26" s="147"/>
      <c r="AC26" s="147"/>
      <c r="AD26" s="147"/>
      <c r="AE26" s="147"/>
      <c r="AF26" s="147"/>
      <c r="AG26" s="147" t="s">
        <v>580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60" t="s">
        <v>1194</v>
      </c>
      <c r="D27" s="261"/>
      <c r="E27" s="261"/>
      <c r="F27" s="261"/>
      <c r="G27" s="261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216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1" t="s">
        <v>1213</v>
      </c>
      <c r="D28" s="186"/>
      <c r="E28" s="187">
        <v>8.2004999999999999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218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6">
        <v>7</v>
      </c>
      <c r="B29" s="167" t="s">
        <v>1196</v>
      </c>
      <c r="C29" s="182" t="s">
        <v>1197</v>
      </c>
      <c r="D29" s="168" t="s">
        <v>227</v>
      </c>
      <c r="E29" s="169">
        <v>4.97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9">
        <v>5.3670000000000002E-2</v>
      </c>
      <c r="O29" s="169">
        <f>ROUND(E29*N29,2)</f>
        <v>0.27</v>
      </c>
      <c r="P29" s="169">
        <v>0</v>
      </c>
      <c r="Q29" s="169">
        <f>ROUND(E29*P29,2)</f>
        <v>0</v>
      </c>
      <c r="R29" s="171" t="s">
        <v>1181</v>
      </c>
      <c r="S29" s="171" t="s">
        <v>175</v>
      </c>
      <c r="T29" s="172" t="s">
        <v>175</v>
      </c>
      <c r="U29" s="157">
        <v>0.23899999999999999</v>
      </c>
      <c r="V29" s="157">
        <f>ROUND(E29*U29,2)</f>
        <v>1.19</v>
      </c>
      <c r="W29" s="157"/>
      <c r="X29" s="157" t="s">
        <v>213</v>
      </c>
      <c r="Y29" s="157" t="s">
        <v>178</v>
      </c>
      <c r="Z29" s="147"/>
      <c r="AA29" s="147"/>
      <c r="AB29" s="147"/>
      <c r="AC29" s="147"/>
      <c r="AD29" s="147"/>
      <c r="AE29" s="147"/>
      <c r="AF29" s="147"/>
      <c r="AG29" s="147" t="s">
        <v>580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60" t="s">
        <v>1198</v>
      </c>
      <c r="D30" s="261"/>
      <c r="E30" s="261"/>
      <c r="F30" s="261"/>
      <c r="G30" s="26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216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1" t="s">
        <v>1214</v>
      </c>
      <c r="D31" s="186"/>
      <c r="E31" s="187">
        <v>4.97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218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59" t="s">
        <v>170</v>
      </c>
      <c r="B32" s="160" t="s">
        <v>118</v>
      </c>
      <c r="C32" s="180" t="s">
        <v>119</v>
      </c>
      <c r="D32" s="161"/>
      <c r="E32" s="162"/>
      <c r="F32" s="163"/>
      <c r="G32" s="163">
        <f>SUMIF(AG33:AG34,"&lt;&gt;NOR",G33:G34)</f>
        <v>0</v>
      </c>
      <c r="H32" s="163"/>
      <c r="I32" s="163">
        <f>SUM(I33:I34)</f>
        <v>0</v>
      </c>
      <c r="J32" s="163"/>
      <c r="K32" s="163">
        <f>SUM(K33:K34)</f>
        <v>0</v>
      </c>
      <c r="L32" s="163"/>
      <c r="M32" s="163">
        <f>SUM(M33:M34)</f>
        <v>0</v>
      </c>
      <c r="N32" s="162"/>
      <c r="O32" s="162">
        <f>SUM(O33:O34)</f>
        <v>0.28999999999999998</v>
      </c>
      <c r="P32" s="162"/>
      <c r="Q32" s="162">
        <f>SUM(Q33:Q34)</f>
        <v>0</v>
      </c>
      <c r="R32" s="163"/>
      <c r="S32" s="163"/>
      <c r="T32" s="164"/>
      <c r="U32" s="158"/>
      <c r="V32" s="158">
        <f>SUM(V33:V34)</f>
        <v>10.42</v>
      </c>
      <c r="W32" s="158"/>
      <c r="X32" s="158"/>
      <c r="Y32" s="158"/>
      <c r="AG32" t="s">
        <v>171</v>
      </c>
    </row>
    <row r="33" spans="1:60" outlineLevel="1" x14ac:dyDescent="0.2">
      <c r="A33" s="166">
        <v>8</v>
      </c>
      <c r="B33" s="167" t="s">
        <v>1200</v>
      </c>
      <c r="C33" s="182" t="s">
        <v>1201</v>
      </c>
      <c r="D33" s="168" t="s">
        <v>211</v>
      </c>
      <c r="E33" s="169">
        <v>16.599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69">
        <v>1.7219999999999999E-2</v>
      </c>
      <c r="O33" s="169">
        <f>ROUND(E33*N33,2)</f>
        <v>0.28999999999999998</v>
      </c>
      <c r="P33" s="169">
        <v>0</v>
      </c>
      <c r="Q33" s="169">
        <f>ROUND(E33*P33,2)</f>
        <v>0</v>
      </c>
      <c r="R33" s="171" t="s">
        <v>1181</v>
      </c>
      <c r="S33" s="171" t="s">
        <v>175</v>
      </c>
      <c r="T33" s="172" t="s">
        <v>175</v>
      </c>
      <c r="U33" s="157">
        <v>0.628</v>
      </c>
      <c r="V33" s="157">
        <f>ROUND(E33*U33,2)</f>
        <v>10.42</v>
      </c>
      <c r="W33" s="157"/>
      <c r="X33" s="157" t="s">
        <v>213</v>
      </c>
      <c r="Y33" s="157" t="s">
        <v>178</v>
      </c>
      <c r="Z33" s="147"/>
      <c r="AA33" s="147"/>
      <c r="AB33" s="147"/>
      <c r="AC33" s="147"/>
      <c r="AD33" s="147"/>
      <c r="AE33" s="147"/>
      <c r="AF33" s="147"/>
      <c r="AG33" s="147" t="s">
        <v>580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1" t="s">
        <v>1215</v>
      </c>
      <c r="D34" s="186"/>
      <c r="E34" s="187">
        <v>16.599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218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59" t="s">
        <v>170</v>
      </c>
      <c r="B35" s="160" t="s">
        <v>130</v>
      </c>
      <c r="C35" s="180" t="s">
        <v>131</v>
      </c>
      <c r="D35" s="161"/>
      <c r="E35" s="162"/>
      <c r="F35" s="163"/>
      <c r="G35" s="163">
        <f>SUMIF(AG36:AG37,"&lt;&gt;NOR",G36:G37)</f>
        <v>0</v>
      </c>
      <c r="H35" s="163"/>
      <c r="I35" s="163">
        <f>SUM(I36:I37)</f>
        <v>0</v>
      </c>
      <c r="J35" s="163"/>
      <c r="K35" s="163">
        <f>SUM(K36:K37)</f>
        <v>0</v>
      </c>
      <c r="L35" s="163"/>
      <c r="M35" s="163">
        <f>SUM(M36:M37)</f>
        <v>0</v>
      </c>
      <c r="N35" s="162"/>
      <c r="O35" s="162">
        <f>SUM(O36:O37)</f>
        <v>0</v>
      </c>
      <c r="P35" s="162"/>
      <c r="Q35" s="162">
        <f>SUM(Q36:Q37)</f>
        <v>0</v>
      </c>
      <c r="R35" s="163"/>
      <c r="S35" s="163"/>
      <c r="T35" s="164"/>
      <c r="U35" s="158"/>
      <c r="V35" s="158">
        <f>SUM(V36:V37)</f>
        <v>6.21</v>
      </c>
      <c r="W35" s="158"/>
      <c r="X35" s="158"/>
      <c r="Y35" s="158"/>
      <c r="AG35" t="s">
        <v>171</v>
      </c>
    </row>
    <row r="36" spans="1:60" outlineLevel="1" x14ac:dyDescent="0.2">
      <c r="A36" s="166">
        <v>9</v>
      </c>
      <c r="B36" s="167" t="s">
        <v>1203</v>
      </c>
      <c r="C36" s="182" t="s">
        <v>1204</v>
      </c>
      <c r="D36" s="168" t="s">
        <v>272</v>
      </c>
      <c r="E36" s="169">
        <v>5.4394400000000003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69">
        <v>0</v>
      </c>
      <c r="O36" s="169">
        <f>ROUND(E36*N36,2)</f>
        <v>0</v>
      </c>
      <c r="P36" s="169">
        <v>0</v>
      </c>
      <c r="Q36" s="169">
        <f>ROUND(E36*P36,2)</f>
        <v>0</v>
      </c>
      <c r="R36" s="171" t="s">
        <v>1205</v>
      </c>
      <c r="S36" s="171" t="s">
        <v>175</v>
      </c>
      <c r="T36" s="172" t="s">
        <v>175</v>
      </c>
      <c r="U36" s="157">
        <v>1.1419999999999999</v>
      </c>
      <c r="V36" s="157">
        <f>ROUND(E36*U36,2)</f>
        <v>6.21</v>
      </c>
      <c r="W36" s="157"/>
      <c r="X36" s="157" t="s">
        <v>315</v>
      </c>
      <c r="Y36" s="157" t="s">
        <v>178</v>
      </c>
      <c r="Z36" s="147"/>
      <c r="AA36" s="147"/>
      <c r="AB36" s="147"/>
      <c r="AC36" s="147"/>
      <c r="AD36" s="147"/>
      <c r="AE36" s="147"/>
      <c r="AF36" s="147"/>
      <c r="AG36" s="147" t="s">
        <v>316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2" x14ac:dyDescent="0.2">
      <c r="A37" s="154"/>
      <c r="B37" s="155"/>
      <c r="C37" s="260" t="s">
        <v>1206</v>
      </c>
      <c r="D37" s="261"/>
      <c r="E37" s="261"/>
      <c r="F37" s="261"/>
      <c r="G37" s="261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216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90" t="str">
        <f>C37</f>
        <v>na novostavbách a změnách objektů pro oplocení (815 2 JKSo), objekty zvláštní pro chov živočichů (815 3 JKSO), objekty pozemní různé (815 9 JKSO)</v>
      </c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3"/>
      <c r="B38" s="4"/>
      <c r="C38" s="18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156</v>
      </c>
    </row>
    <row r="39" spans="1:60" x14ac:dyDescent="0.2">
      <c r="A39" s="150"/>
      <c r="B39" s="151" t="s">
        <v>29</v>
      </c>
      <c r="C39" s="184"/>
      <c r="D39" s="152"/>
      <c r="E39" s="153"/>
      <c r="F39" s="153"/>
      <c r="G39" s="165">
        <f>G8+G15+G22+G32+G35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206</v>
      </c>
    </row>
    <row r="40" spans="1:60" x14ac:dyDescent="0.2">
      <c r="C40" s="185"/>
      <c r="D40" s="10"/>
      <c r="AG40" t="s">
        <v>207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q2Ylfdr2bUzpLVT1vYmjaqjnYZ19QQpzaWjCDaNPZFdRCrl54qnUpXiY8WFeFKNln8HmeioQ6WiT7kZ+mDuOw==" saltValue="3u/zsRLGQO4aakarI1ZgSA==" spinCount="100000" sheet="1" formatRows="0"/>
  <mergeCells count="11">
    <mergeCell ref="C13:G13"/>
    <mergeCell ref="A1:G1"/>
    <mergeCell ref="C2:G2"/>
    <mergeCell ref="C3:G3"/>
    <mergeCell ref="C4:G4"/>
    <mergeCell ref="C10:G10"/>
    <mergeCell ref="C17:G17"/>
    <mergeCell ref="C24:G24"/>
    <mergeCell ref="C27:G27"/>
    <mergeCell ref="C30:G30"/>
    <mergeCell ref="C37:G3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B30" sqref="AB30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208</v>
      </c>
      <c r="B1" s="253"/>
      <c r="C1" s="253"/>
      <c r="D1" s="253"/>
      <c r="E1" s="253"/>
      <c r="F1" s="253"/>
      <c r="G1" s="253"/>
      <c r="AG1" t="s">
        <v>142</v>
      </c>
    </row>
    <row r="2" spans="1:60" ht="25.15" customHeight="1" x14ac:dyDescent="0.2">
      <c r="A2" s="139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143</v>
      </c>
    </row>
    <row r="3" spans="1:60" ht="25.15" customHeight="1" x14ac:dyDescent="0.2">
      <c r="A3" s="139" t="s">
        <v>8</v>
      </c>
      <c r="B3" s="49" t="s">
        <v>72</v>
      </c>
      <c r="C3" s="254" t="s">
        <v>73</v>
      </c>
      <c r="D3" s="255"/>
      <c r="E3" s="255"/>
      <c r="F3" s="255"/>
      <c r="G3" s="256"/>
      <c r="AC3" s="120" t="s">
        <v>143</v>
      </c>
      <c r="AG3" t="s">
        <v>146</v>
      </c>
    </row>
    <row r="4" spans="1:60" ht="25.15" customHeight="1" x14ac:dyDescent="0.2">
      <c r="A4" s="140" t="s">
        <v>9</v>
      </c>
      <c r="B4" s="141" t="s">
        <v>74</v>
      </c>
      <c r="C4" s="257" t="s">
        <v>73</v>
      </c>
      <c r="D4" s="258"/>
      <c r="E4" s="258"/>
      <c r="F4" s="258"/>
      <c r="G4" s="259"/>
      <c r="AG4" t="s">
        <v>147</v>
      </c>
    </row>
    <row r="5" spans="1:60" x14ac:dyDescent="0.2">
      <c r="D5" s="10"/>
    </row>
    <row r="6" spans="1:60" ht="38.25" x14ac:dyDescent="0.2">
      <c r="A6" s="143" t="s">
        <v>148</v>
      </c>
      <c r="B6" s="145" t="s">
        <v>149</v>
      </c>
      <c r="C6" s="145" t="s">
        <v>150</v>
      </c>
      <c r="D6" s="144" t="s">
        <v>151</v>
      </c>
      <c r="E6" s="143" t="s">
        <v>152</v>
      </c>
      <c r="F6" s="142" t="s">
        <v>153</v>
      </c>
      <c r="G6" s="143" t="s">
        <v>29</v>
      </c>
      <c r="H6" s="146" t="s">
        <v>30</v>
      </c>
      <c r="I6" s="146" t="s">
        <v>154</v>
      </c>
      <c r="J6" s="146" t="s">
        <v>31</v>
      </c>
      <c r="K6" s="146" t="s">
        <v>155</v>
      </c>
      <c r="L6" s="146" t="s">
        <v>156</v>
      </c>
      <c r="M6" s="146" t="s">
        <v>157</v>
      </c>
      <c r="N6" s="146" t="s">
        <v>158</v>
      </c>
      <c r="O6" s="146" t="s">
        <v>159</v>
      </c>
      <c r="P6" s="146" t="s">
        <v>160</v>
      </c>
      <c r="Q6" s="146" t="s">
        <v>161</v>
      </c>
      <c r="R6" s="146" t="s">
        <v>162</v>
      </c>
      <c r="S6" s="146" t="s">
        <v>163</v>
      </c>
      <c r="T6" s="146" t="s">
        <v>164</v>
      </c>
      <c r="U6" s="146" t="s">
        <v>165</v>
      </c>
      <c r="V6" s="146" t="s">
        <v>166</v>
      </c>
      <c r="W6" s="146" t="s">
        <v>167</v>
      </c>
      <c r="X6" s="146" t="s">
        <v>168</v>
      </c>
      <c r="Y6" s="146" t="s">
        <v>169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170</v>
      </c>
      <c r="B8" s="160" t="s">
        <v>53</v>
      </c>
      <c r="C8" s="180" t="s">
        <v>98</v>
      </c>
      <c r="D8" s="161"/>
      <c r="E8" s="162"/>
      <c r="F8" s="163"/>
      <c r="G8" s="163">
        <f>SUMIF(AG9:AG19,"&lt;&gt;NOR",G9:G19)</f>
        <v>0</v>
      </c>
      <c r="H8" s="163"/>
      <c r="I8" s="163">
        <f>SUM(I9:I19)</f>
        <v>0</v>
      </c>
      <c r="J8" s="163"/>
      <c r="K8" s="163">
        <f>SUM(K9:K19)</f>
        <v>0</v>
      </c>
      <c r="L8" s="163"/>
      <c r="M8" s="163">
        <f>SUM(M9:M19)</f>
        <v>0</v>
      </c>
      <c r="N8" s="162"/>
      <c r="O8" s="162">
        <f>SUM(O9:O19)</f>
        <v>0</v>
      </c>
      <c r="P8" s="162"/>
      <c r="Q8" s="162">
        <f>SUM(Q9:Q19)</f>
        <v>0</v>
      </c>
      <c r="R8" s="163"/>
      <c r="S8" s="163"/>
      <c r="T8" s="164"/>
      <c r="U8" s="158"/>
      <c r="V8" s="158">
        <f>SUM(V9:V19)</f>
        <v>0</v>
      </c>
      <c r="W8" s="158"/>
      <c r="X8" s="158"/>
      <c r="Y8" s="158"/>
      <c r="AG8" t="s">
        <v>171</v>
      </c>
    </row>
    <row r="9" spans="1:60" outlineLevel="1" x14ac:dyDescent="0.2">
      <c r="A9" s="166">
        <v>1</v>
      </c>
      <c r="B9" s="167" t="s">
        <v>1216</v>
      </c>
      <c r="C9" s="182" t="s">
        <v>1217</v>
      </c>
      <c r="D9" s="168" t="s">
        <v>1218</v>
      </c>
      <c r="E9" s="169">
        <v>3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/>
      <c r="S9" s="171" t="s">
        <v>189</v>
      </c>
      <c r="T9" s="172" t="s">
        <v>176</v>
      </c>
      <c r="U9" s="157">
        <v>0</v>
      </c>
      <c r="V9" s="157">
        <f>ROUND(E9*U9,2)</f>
        <v>0</v>
      </c>
      <c r="W9" s="157"/>
      <c r="X9" s="157" t="s">
        <v>273</v>
      </c>
      <c r="Y9" s="157" t="s">
        <v>178</v>
      </c>
      <c r="Z9" s="147"/>
      <c r="AA9" s="147"/>
      <c r="AB9" s="147"/>
      <c r="AC9" s="147"/>
      <c r="AD9" s="147"/>
      <c r="AE9" s="147"/>
      <c r="AF9" s="147"/>
      <c r="AG9" s="147" t="s">
        <v>598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2" x14ac:dyDescent="0.2">
      <c r="A10" s="154"/>
      <c r="B10" s="155"/>
      <c r="C10" s="264" t="s">
        <v>1219</v>
      </c>
      <c r="D10" s="265"/>
      <c r="E10" s="265"/>
      <c r="F10" s="265"/>
      <c r="G10" s="265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526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90" t="str">
        <f>C10</f>
        <v>Lavička s opěradlem  délka 1600  mm, s područkami, bočnice - alu slitina, vypalovaná prášková barva-RAL7016-antracitově šedá, sedák a opěradlo - tepelně upravená borovice, alt. tropické dřevo. Kotvení lavičky - čtyřmi nerezovými závitovými tyčemi pomocí chemické kotvy do základů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1216</v>
      </c>
      <c r="C11" s="181" t="s">
        <v>1220</v>
      </c>
      <c r="D11" s="175" t="s">
        <v>1221</v>
      </c>
      <c r="E11" s="176">
        <v>3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189</v>
      </c>
      <c r="T11" s="179" t="s">
        <v>176</v>
      </c>
      <c r="U11" s="157">
        <v>0</v>
      </c>
      <c r="V11" s="157">
        <f>ROUND(E11*U11,2)</f>
        <v>0</v>
      </c>
      <c r="W11" s="157"/>
      <c r="X11" s="157" t="s">
        <v>213</v>
      </c>
      <c r="Y11" s="157" t="s">
        <v>178</v>
      </c>
      <c r="Z11" s="147"/>
      <c r="AA11" s="147"/>
      <c r="AB11" s="147"/>
      <c r="AC11" s="147"/>
      <c r="AD11" s="147"/>
      <c r="AE11" s="147"/>
      <c r="AF11" s="147"/>
      <c r="AG11" s="147" t="s">
        <v>580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3</v>
      </c>
      <c r="B12" s="174" t="s">
        <v>1216</v>
      </c>
      <c r="C12" s="181" t="s">
        <v>1222</v>
      </c>
      <c r="D12" s="175" t="s">
        <v>1221</v>
      </c>
      <c r="E12" s="176">
        <v>3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189</v>
      </c>
      <c r="T12" s="179" t="s">
        <v>176</v>
      </c>
      <c r="U12" s="157">
        <v>0</v>
      </c>
      <c r="V12" s="157">
        <f>ROUND(E12*U12,2)</f>
        <v>0</v>
      </c>
      <c r="W12" s="157"/>
      <c r="X12" s="157" t="s">
        <v>1223</v>
      </c>
      <c r="Y12" s="157" t="s">
        <v>178</v>
      </c>
      <c r="Z12" s="147"/>
      <c r="AA12" s="147"/>
      <c r="AB12" s="147"/>
      <c r="AC12" s="147"/>
      <c r="AD12" s="147"/>
      <c r="AE12" s="147"/>
      <c r="AF12" s="147"/>
      <c r="AG12" s="147" t="s">
        <v>1224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4</v>
      </c>
      <c r="B13" s="167" t="s">
        <v>1216</v>
      </c>
      <c r="C13" s="182" t="s">
        <v>1225</v>
      </c>
      <c r="D13" s="168" t="s">
        <v>1218</v>
      </c>
      <c r="E13" s="169">
        <v>3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9">
        <v>0</v>
      </c>
      <c r="O13" s="169">
        <f>ROUND(E13*N13,2)</f>
        <v>0</v>
      </c>
      <c r="P13" s="169">
        <v>0</v>
      </c>
      <c r="Q13" s="169">
        <f>ROUND(E13*P13,2)</f>
        <v>0</v>
      </c>
      <c r="R13" s="171"/>
      <c r="S13" s="171" t="s">
        <v>189</v>
      </c>
      <c r="T13" s="172" t="s">
        <v>176</v>
      </c>
      <c r="U13" s="157">
        <v>0</v>
      </c>
      <c r="V13" s="157">
        <f>ROUND(E13*U13,2)</f>
        <v>0</v>
      </c>
      <c r="W13" s="157"/>
      <c r="X13" s="157" t="s">
        <v>1223</v>
      </c>
      <c r="Y13" s="157" t="s">
        <v>178</v>
      </c>
      <c r="Z13" s="147"/>
      <c r="AA13" s="147"/>
      <c r="AB13" s="147"/>
      <c r="AC13" s="147"/>
      <c r="AD13" s="147"/>
      <c r="AE13" s="147"/>
      <c r="AF13" s="147"/>
      <c r="AG13" s="147" t="s">
        <v>1226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2" x14ac:dyDescent="0.2">
      <c r="A14" s="154"/>
      <c r="B14" s="155"/>
      <c r="C14" s="264" t="s">
        <v>1227</v>
      </c>
      <c r="D14" s="265"/>
      <c r="E14" s="265"/>
      <c r="F14" s="265"/>
      <c r="G14" s="265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526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90" t="str">
        <f>C14</f>
        <v>konstrukce - ocelový svařenec z výpalků z plechu na ocelovém sloupku, žárově zinkovaný, rozměr:  o 380 mm x 780 - 900 mm, úprava povrchu konstrukce - vypalovaná prášková barva-RAL7016-antracitově šedá, vnitřní nádoba - pozink. plech s odklápěcím víkem, objem 35 – 45 l,  opláštění - tepelně upravená borovice alt. tropické dřevo. Ukotvení: nosný sloupek zabetonovat do základové patky.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5</v>
      </c>
      <c r="B15" s="174" t="s">
        <v>1216</v>
      </c>
      <c r="C15" s="181" t="s">
        <v>1228</v>
      </c>
      <c r="D15" s="175" t="s">
        <v>1218</v>
      </c>
      <c r="E15" s="176">
        <v>3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189</v>
      </c>
      <c r="T15" s="179" t="s">
        <v>176</v>
      </c>
      <c r="U15" s="157">
        <v>0</v>
      </c>
      <c r="V15" s="157">
        <f>ROUND(E15*U15,2)</f>
        <v>0</v>
      </c>
      <c r="W15" s="157"/>
      <c r="X15" s="157" t="s">
        <v>1223</v>
      </c>
      <c r="Y15" s="157" t="s">
        <v>178</v>
      </c>
      <c r="Z15" s="147"/>
      <c r="AA15" s="147"/>
      <c r="AB15" s="147"/>
      <c r="AC15" s="147"/>
      <c r="AD15" s="147"/>
      <c r="AE15" s="147"/>
      <c r="AF15" s="147"/>
      <c r="AG15" s="147" t="s">
        <v>1224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6</v>
      </c>
      <c r="B16" s="174" t="s">
        <v>1216</v>
      </c>
      <c r="C16" s="181" t="s">
        <v>1229</v>
      </c>
      <c r="D16" s="175" t="s">
        <v>1218</v>
      </c>
      <c r="E16" s="176">
        <v>3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/>
      <c r="S16" s="178" t="s">
        <v>189</v>
      </c>
      <c r="T16" s="179" t="s">
        <v>176</v>
      </c>
      <c r="U16" s="157">
        <v>0</v>
      </c>
      <c r="V16" s="157">
        <f>ROUND(E16*U16,2)</f>
        <v>0</v>
      </c>
      <c r="W16" s="157"/>
      <c r="X16" s="157" t="s">
        <v>1223</v>
      </c>
      <c r="Y16" s="157" t="s">
        <v>178</v>
      </c>
      <c r="Z16" s="147"/>
      <c r="AA16" s="147"/>
      <c r="AB16" s="147"/>
      <c r="AC16" s="147"/>
      <c r="AD16" s="147"/>
      <c r="AE16" s="147"/>
      <c r="AF16" s="147"/>
      <c r="AG16" s="147" t="s">
        <v>1224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6">
        <v>7</v>
      </c>
      <c r="B17" s="167" t="s">
        <v>1216</v>
      </c>
      <c r="C17" s="182" t="s">
        <v>1230</v>
      </c>
      <c r="D17" s="168" t="s">
        <v>1231</v>
      </c>
      <c r="E17" s="169">
        <v>1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71"/>
      <c r="S17" s="171" t="s">
        <v>189</v>
      </c>
      <c r="T17" s="172" t="s">
        <v>176</v>
      </c>
      <c r="U17" s="157">
        <v>0</v>
      </c>
      <c r="V17" s="157">
        <f>ROUND(E17*U17,2)</f>
        <v>0</v>
      </c>
      <c r="W17" s="157"/>
      <c r="X17" s="157" t="s">
        <v>1223</v>
      </c>
      <c r="Y17" s="157" t="s">
        <v>178</v>
      </c>
      <c r="Z17" s="147"/>
      <c r="AA17" s="147"/>
      <c r="AB17" s="147"/>
      <c r="AC17" s="147"/>
      <c r="AD17" s="147"/>
      <c r="AE17" s="147"/>
      <c r="AF17" s="147"/>
      <c r="AG17" s="147" t="s">
        <v>1224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1" t="s">
        <v>1232</v>
      </c>
      <c r="D18" s="186"/>
      <c r="E18" s="187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218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1"/>
      <c r="D19" s="186"/>
      <c r="E19" s="187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218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59" t="s">
        <v>170</v>
      </c>
      <c r="B20" s="160" t="s">
        <v>100</v>
      </c>
      <c r="C20" s="180" t="s">
        <v>101</v>
      </c>
      <c r="D20" s="161"/>
      <c r="E20" s="162"/>
      <c r="F20" s="163"/>
      <c r="G20" s="163">
        <f>SUMIF(AG21:AG27,"&lt;&gt;NOR",G21:G27)</f>
        <v>0</v>
      </c>
      <c r="H20" s="163"/>
      <c r="I20" s="163">
        <f>SUM(I21:I27)</f>
        <v>0</v>
      </c>
      <c r="J20" s="163"/>
      <c r="K20" s="163">
        <f>SUM(K21:K27)</f>
        <v>0</v>
      </c>
      <c r="L20" s="163"/>
      <c r="M20" s="163">
        <f>SUM(M21:M27)</f>
        <v>0</v>
      </c>
      <c r="N20" s="162"/>
      <c r="O20" s="162">
        <f>SUM(O21:O27)</f>
        <v>0</v>
      </c>
      <c r="P20" s="162"/>
      <c r="Q20" s="162">
        <f>SUM(Q21:Q27)</f>
        <v>0</v>
      </c>
      <c r="R20" s="163"/>
      <c r="S20" s="163"/>
      <c r="T20" s="164"/>
      <c r="U20" s="158"/>
      <c r="V20" s="158">
        <f>SUM(V21:V27)</f>
        <v>0</v>
      </c>
      <c r="W20" s="158"/>
      <c r="X20" s="158"/>
      <c r="Y20" s="158"/>
      <c r="AG20" t="s">
        <v>171</v>
      </c>
    </row>
    <row r="21" spans="1:60" outlineLevel="1" x14ac:dyDescent="0.2">
      <c r="A21" s="166">
        <v>8</v>
      </c>
      <c r="B21" s="167" t="s">
        <v>1216</v>
      </c>
      <c r="C21" s="182" t="s">
        <v>1233</v>
      </c>
      <c r="D21" s="168" t="s">
        <v>1221</v>
      </c>
      <c r="E21" s="169">
        <v>1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71"/>
      <c r="S21" s="171" t="s">
        <v>189</v>
      </c>
      <c r="T21" s="172" t="s">
        <v>176</v>
      </c>
      <c r="U21" s="157">
        <v>0</v>
      </c>
      <c r="V21" s="157">
        <f>ROUND(E21*U21,2)</f>
        <v>0</v>
      </c>
      <c r="W21" s="157"/>
      <c r="X21" s="157" t="s">
        <v>1223</v>
      </c>
      <c r="Y21" s="157" t="s">
        <v>178</v>
      </c>
      <c r="Z21" s="147"/>
      <c r="AA21" s="147"/>
      <c r="AB21" s="147"/>
      <c r="AC21" s="147"/>
      <c r="AD21" s="147"/>
      <c r="AE21" s="147"/>
      <c r="AF21" s="147"/>
      <c r="AG21" s="147" t="s">
        <v>1226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56.25" outlineLevel="2" x14ac:dyDescent="0.2">
      <c r="A22" s="154"/>
      <c r="B22" s="155"/>
      <c r="C22" s="264" t="s">
        <v>1234</v>
      </c>
      <c r="D22" s="265"/>
      <c r="E22" s="265"/>
      <c r="F22" s="265"/>
      <c r="G22" s="265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526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90" t="str">
        <f>C22</f>
        <v>Přístřešek čekárny zastávky MAD 3,0 m/2,5 m/1,8 m. Ocelová konstrukce z ocelových jeklů a výpalků z plechu, s bočnicemi, prosklení na zadní stěně i na bocích. Střecha z bezpečnostního neprůhledného skla tl. 8 mm, zadní a boční výplně z čirého bezpečnostního skla tl. 8 mm, úprava skla pro nevidomé a proti kolizi s ptactvem. Ocelové profily pozinkované,  prášková vypalovací barva RAL 9007. Lavička na celou délku přístřešku a zadní opěrka z masivního dřeva - tepelně upravená borovice, alt. tropické dřevo.  Kotvení – nerezové závitové tyče do předem vybudovaných základů.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9</v>
      </c>
      <c r="B23" s="174" t="s">
        <v>1216</v>
      </c>
      <c r="C23" s="181" t="s">
        <v>1235</v>
      </c>
      <c r="D23" s="175" t="s">
        <v>1221</v>
      </c>
      <c r="E23" s="176">
        <v>1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189</v>
      </c>
      <c r="T23" s="179" t="s">
        <v>176</v>
      </c>
      <c r="U23" s="157">
        <v>0</v>
      </c>
      <c r="V23" s="157">
        <f>ROUND(E23*U23,2)</f>
        <v>0</v>
      </c>
      <c r="W23" s="157"/>
      <c r="X23" s="157" t="s">
        <v>1223</v>
      </c>
      <c r="Y23" s="157" t="s">
        <v>178</v>
      </c>
      <c r="Z23" s="147"/>
      <c r="AA23" s="147"/>
      <c r="AB23" s="147"/>
      <c r="AC23" s="147"/>
      <c r="AD23" s="147"/>
      <c r="AE23" s="147"/>
      <c r="AF23" s="147"/>
      <c r="AG23" s="147" t="s">
        <v>1224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10</v>
      </c>
      <c r="B24" s="174" t="s">
        <v>1216</v>
      </c>
      <c r="C24" s="181" t="s">
        <v>1236</v>
      </c>
      <c r="D24" s="175" t="s">
        <v>1221</v>
      </c>
      <c r="E24" s="176">
        <v>1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189</v>
      </c>
      <c r="T24" s="179" t="s">
        <v>176</v>
      </c>
      <c r="U24" s="157">
        <v>0</v>
      </c>
      <c r="V24" s="157">
        <f>ROUND(E24*U24,2)</f>
        <v>0</v>
      </c>
      <c r="W24" s="157"/>
      <c r="X24" s="157" t="s">
        <v>1223</v>
      </c>
      <c r="Y24" s="157" t="s">
        <v>178</v>
      </c>
      <c r="Z24" s="147"/>
      <c r="AA24" s="147"/>
      <c r="AB24" s="147"/>
      <c r="AC24" s="147"/>
      <c r="AD24" s="147"/>
      <c r="AE24" s="147"/>
      <c r="AF24" s="147"/>
      <c r="AG24" s="147" t="s">
        <v>1224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6">
        <v>11</v>
      </c>
      <c r="B25" s="167" t="s">
        <v>1216</v>
      </c>
      <c r="C25" s="182" t="s">
        <v>1237</v>
      </c>
      <c r="D25" s="168" t="s">
        <v>1221</v>
      </c>
      <c r="E25" s="169">
        <v>1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71"/>
      <c r="S25" s="171" t="s">
        <v>189</v>
      </c>
      <c r="T25" s="172" t="s">
        <v>176</v>
      </c>
      <c r="U25" s="157">
        <v>0</v>
      </c>
      <c r="V25" s="157">
        <f>ROUND(E25*U25,2)</f>
        <v>0</v>
      </c>
      <c r="W25" s="157"/>
      <c r="X25" s="157" t="s">
        <v>1223</v>
      </c>
      <c r="Y25" s="157" t="s">
        <v>178</v>
      </c>
      <c r="Z25" s="147"/>
      <c r="AA25" s="147"/>
      <c r="AB25" s="147"/>
      <c r="AC25" s="147"/>
      <c r="AD25" s="147"/>
      <c r="AE25" s="147"/>
      <c r="AF25" s="147"/>
      <c r="AG25" s="147" t="s">
        <v>1224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1" t="s">
        <v>1238</v>
      </c>
      <c r="D26" s="186"/>
      <c r="E26" s="187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218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1" t="s">
        <v>109</v>
      </c>
      <c r="D27" s="186"/>
      <c r="E27" s="187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218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59" t="s">
        <v>170</v>
      </c>
      <c r="B28" s="160" t="s">
        <v>108</v>
      </c>
      <c r="C28" s="180" t="s">
        <v>109</v>
      </c>
      <c r="D28" s="161"/>
      <c r="E28" s="162"/>
      <c r="F28" s="163"/>
      <c r="G28" s="163">
        <f>SUMIF(AG29:AG31,"&lt;&gt;NOR",G29:G31)</f>
        <v>0</v>
      </c>
      <c r="H28" s="163"/>
      <c r="I28" s="163">
        <f>SUM(I29:I31)</f>
        <v>0</v>
      </c>
      <c r="J28" s="163"/>
      <c r="K28" s="163">
        <f>SUM(K29:K31)</f>
        <v>0</v>
      </c>
      <c r="L28" s="163"/>
      <c r="M28" s="163">
        <f>SUM(M29:M31)</f>
        <v>0</v>
      </c>
      <c r="N28" s="162"/>
      <c r="O28" s="162">
        <f>SUM(O29:O31)</f>
        <v>0</v>
      </c>
      <c r="P28" s="162"/>
      <c r="Q28" s="162">
        <f>SUM(Q29:Q31)</f>
        <v>0</v>
      </c>
      <c r="R28" s="163"/>
      <c r="S28" s="163"/>
      <c r="T28" s="164"/>
      <c r="U28" s="158"/>
      <c r="V28" s="158">
        <f>SUM(V29:V31)</f>
        <v>0</v>
      </c>
      <c r="W28" s="158"/>
      <c r="X28" s="158"/>
      <c r="Y28" s="158"/>
      <c r="AG28" t="s">
        <v>171</v>
      </c>
    </row>
    <row r="29" spans="1:60" outlineLevel="1" x14ac:dyDescent="0.2">
      <c r="A29" s="173">
        <v>12</v>
      </c>
      <c r="B29" s="174" t="s">
        <v>1216</v>
      </c>
      <c r="C29" s="181" t="s">
        <v>1239</v>
      </c>
      <c r="D29" s="175" t="s">
        <v>1221</v>
      </c>
      <c r="E29" s="176">
        <v>1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189</v>
      </c>
      <c r="T29" s="179" t="s">
        <v>176</v>
      </c>
      <c r="U29" s="157">
        <v>0</v>
      </c>
      <c r="V29" s="157">
        <f>ROUND(E29*U29,2)</f>
        <v>0</v>
      </c>
      <c r="W29" s="157"/>
      <c r="X29" s="157" t="s">
        <v>1223</v>
      </c>
      <c r="Y29" s="157" t="s">
        <v>178</v>
      </c>
      <c r="Z29" s="147"/>
      <c r="AA29" s="147"/>
      <c r="AB29" s="147"/>
      <c r="AC29" s="147"/>
      <c r="AD29" s="147"/>
      <c r="AE29" s="147"/>
      <c r="AF29" s="147"/>
      <c r="AG29" s="147" t="s">
        <v>1224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6">
        <v>13</v>
      </c>
      <c r="B30" s="167" t="s">
        <v>1216</v>
      </c>
      <c r="C30" s="182" t="s">
        <v>1240</v>
      </c>
      <c r="D30" s="168" t="s">
        <v>1221</v>
      </c>
      <c r="E30" s="169">
        <v>1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69">
        <v>0</v>
      </c>
      <c r="O30" s="169">
        <f>ROUND(E30*N30,2)</f>
        <v>0</v>
      </c>
      <c r="P30" s="169">
        <v>0</v>
      </c>
      <c r="Q30" s="169">
        <f>ROUND(E30*P30,2)</f>
        <v>0</v>
      </c>
      <c r="R30" s="171"/>
      <c r="S30" s="171" t="s">
        <v>189</v>
      </c>
      <c r="T30" s="172" t="s">
        <v>176</v>
      </c>
      <c r="U30" s="157">
        <v>0</v>
      </c>
      <c r="V30" s="157">
        <f>ROUND(E30*U30,2)</f>
        <v>0</v>
      </c>
      <c r="W30" s="157"/>
      <c r="X30" s="157" t="s">
        <v>1223</v>
      </c>
      <c r="Y30" s="157" t="s">
        <v>178</v>
      </c>
      <c r="Z30" s="147"/>
      <c r="AA30" s="147"/>
      <c r="AB30" s="147"/>
      <c r="AC30" s="147"/>
      <c r="AD30" s="147"/>
      <c r="AE30" s="147"/>
      <c r="AF30" s="147"/>
      <c r="AG30" s="147" t="s">
        <v>1224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1" t="s">
        <v>1241</v>
      </c>
      <c r="D31" s="186"/>
      <c r="E31" s="187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218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3"/>
      <c r="B32" s="4"/>
      <c r="C32" s="18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15</v>
      </c>
      <c r="AF32">
        <v>21</v>
      </c>
      <c r="AG32" t="s">
        <v>156</v>
      </c>
    </row>
    <row r="33" spans="1:33" x14ac:dyDescent="0.2">
      <c r="A33" s="150"/>
      <c r="B33" s="151" t="s">
        <v>29</v>
      </c>
      <c r="C33" s="184"/>
      <c r="D33" s="152"/>
      <c r="E33" s="153"/>
      <c r="F33" s="153"/>
      <c r="G33" s="165">
        <f>G8+G20+G28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206</v>
      </c>
    </row>
    <row r="34" spans="1:33" x14ac:dyDescent="0.2">
      <c r="C34" s="185"/>
      <c r="D34" s="10"/>
      <c r="AG34" t="s">
        <v>207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jRY2zvy/b1CdPxmD351ZJynmsj6CsTK5hbXy1bQTKQTC3b84P+cIL7RuXdeTorI4ZKUzq0FDzaYon3Z2pVPhw==" saltValue="JmIvM9W28S9A+YO4Ls8eQQ==" spinCount="100000" sheet="1" formatRows="0"/>
  <mergeCells count="7">
    <mergeCell ref="C22:G22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0 1 Naklady</vt:lpstr>
      <vt:lpstr>SO 01 D.1_1 Pol</vt:lpstr>
      <vt:lpstr>SO 01 D.1 Pol</vt:lpstr>
      <vt:lpstr>SO 02 D.2 Pol</vt:lpstr>
      <vt:lpstr>SO 03 D.3 Pol</vt:lpstr>
      <vt:lpstr>SO 04 D.4.1 Pol</vt:lpstr>
      <vt:lpstr>SO 04 D.4.2 Pol</vt:lpstr>
      <vt:lpstr>SO 11 D.11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 1 Naklady'!Názvy_tisku</vt:lpstr>
      <vt:lpstr>'SO 01 D.1 Pol'!Názvy_tisku</vt:lpstr>
      <vt:lpstr>'SO 01 D.1_1 Pol'!Názvy_tisku</vt:lpstr>
      <vt:lpstr>'SO 02 D.2 Pol'!Názvy_tisku</vt:lpstr>
      <vt:lpstr>'SO 03 D.3 Pol'!Názvy_tisku</vt:lpstr>
      <vt:lpstr>'SO 04 D.4.1 Pol'!Názvy_tisku</vt:lpstr>
      <vt:lpstr>'SO 04 D.4.2 Pol'!Názvy_tisku</vt:lpstr>
      <vt:lpstr>'SO 11 D.11 Pol'!Názvy_tisku</vt:lpstr>
      <vt:lpstr>oadresa</vt:lpstr>
      <vt:lpstr>Stavba!Objednatel</vt:lpstr>
      <vt:lpstr>Stavba!Objekt</vt:lpstr>
      <vt:lpstr>'0 1 Naklady'!Oblast_tisku</vt:lpstr>
      <vt:lpstr>'SO 01 D.1 Pol'!Oblast_tisku</vt:lpstr>
      <vt:lpstr>'SO 01 D.1_1 Pol'!Oblast_tisku</vt:lpstr>
      <vt:lpstr>'SO 02 D.2 Pol'!Oblast_tisku</vt:lpstr>
      <vt:lpstr>'SO 03 D.3 Pol'!Oblast_tisku</vt:lpstr>
      <vt:lpstr>'SO 04 D.4.1 Pol'!Oblast_tisku</vt:lpstr>
      <vt:lpstr>'SO 04 D.4.2 Pol'!Oblast_tisku</vt:lpstr>
      <vt:lpstr>'SO 11 D.11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Rikan</dc:creator>
  <cp:lastModifiedBy>Nevoralová Jana, Ing.</cp:lastModifiedBy>
  <cp:lastPrinted>2019-03-19T12:27:02Z</cp:lastPrinted>
  <dcterms:created xsi:type="dcterms:W3CDTF">2009-04-08T07:15:50Z</dcterms:created>
  <dcterms:modified xsi:type="dcterms:W3CDTF">2023-11-07T07:21:01Z</dcterms:modified>
</cp:coreProperties>
</file>