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Investice\Investiční akce\akce 2019\Přístavba hvězdárny Třebíč\Zadavaci_rizeni_2023_planetarium\01_ZD\PD_vc_soupisu_dodavek_a_sluzeb\"/>
    </mc:Choice>
  </mc:AlternateContent>
  <bookViews>
    <workbookView xWindow="0" yWindow="0" windowWidth="16380" windowHeight="8190" tabRatio="500" activeTab="3"/>
  </bookViews>
  <sheets>
    <sheet name="Pokyny pro vyplnění" sheetId="1" r:id="rId1"/>
    <sheet name="Rekapitulace" sheetId="2" r:id="rId2"/>
    <sheet name="VzorPolozky" sheetId="3" state="hidden" r:id="rId3"/>
    <sheet name="09 01 Pol" sheetId="4" r:id="rId4"/>
  </sheets>
  <externalReferences>
    <externalReference r:id="rId5"/>
  </externalReferences>
  <definedNames>
    <definedName name="CelkemDPHVypocet" localSheetId="1">Rekapitulace!$H$42</definedName>
    <definedName name="CenaCelkem">Rekapitulace!$G$29</definedName>
    <definedName name="CenaCelkemBezDPH">Rekapitulace!$G$28</definedName>
    <definedName name="CenaCelkemVypocet" localSheetId="1">Rekapitulace!$I$42</definedName>
    <definedName name="cisloobjektu">Rekapitulace!$D$3</definedName>
    <definedName name="CisloRozpoctu">'[1]Krycí list'!$C$2</definedName>
    <definedName name="CisloStavby" localSheetId="1">Rekapitulace!$D$2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Rekapitulace!$E$13:$G$13</definedName>
    <definedName name="DPHSni">Rekapitulace!$G$24</definedName>
    <definedName name="DPHZakl">Rekapitulace!$G$26</definedName>
    <definedName name="dpsc" localSheetId="1">Rekapitulace!$D$13</definedName>
    <definedName name="IČO" localSheetId="1">Rekapitulace!$I$11</definedName>
    <definedName name="Mena">Rekapitulace!$J$29</definedName>
    <definedName name="MistoStavby">Rekapitulace!$D$4</definedName>
    <definedName name="nazevobjektu">Rekapitulace!$E$3</definedName>
    <definedName name="NazevRozpoctu">'[1]Krycí list'!$D$2</definedName>
    <definedName name="NazevStavby" localSheetId="1">Rekapitulace!$E$2</definedName>
    <definedName name="nazevstavby">'[1]Krycí list'!$C$7</definedName>
    <definedName name="NazevStavebnihoRozpoctu">Rekapitulace!$E$4</definedName>
    <definedName name="_xlnm.Print_Titles" localSheetId="3">'09 01 Pol'!$1:$7</definedName>
    <definedName name="oadresa">Rekapitulace!$D$6</definedName>
    <definedName name="Objednatel" localSheetId="1">Rekapitulace!$D$5</definedName>
    <definedName name="Objekt" localSheetId="1">Rekapitulace!$B$38</definedName>
    <definedName name="_xlnm.Print_Area" localSheetId="3">'09 01 Pol'!$A$1:$Y$73</definedName>
    <definedName name="_xlnm.Print_Area" localSheetId="1">Rekapitulace!$A$1:$J$57</definedName>
    <definedName name="odic" localSheetId="1">Rekapitulace!$I$6</definedName>
    <definedName name="oico" localSheetId="1">Rekapitulace!$I$5</definedName>
    <definedName name="omisto" localSheetId="1">Rekapitulace!$E$7</definedName>
    <definedName name="onazev" localSheetId="1">Rekapitulace!$D$6</definedName>
    <definedName name="opsc" localSheetId="1">Rekapitulace!$D$7</definedName>
    <definedName name="padresa">Rekapitulace!$D$9</definedName>
    <definedName name="pdic">Rekapitulace!$I$9</definedName>
    <definedName name="pico">Rekapitulace!$I$8</definedName>
    <definedName name="pmisto">Rekapitulace!$E$10</definedName>
    <definedName name="PocetMJ">#REF!</definedName>
    <definedName name="PoptavkaID">Rekapitulace!$A$1</definedName>
    <definedName name="pPSC">Rekapitulace!$D$10</definedName>
    <definedName name="Projektant">Rekapitulace!$D$8</definedName>
    <definedName name="SazbaDPH1" localSheetId="1">Rekapitulace!$E$23</definedName>
    <definedName name="SazbaDPH1">'[1]Krycí list'!$C$30</definedName>
    <definedName name="SazbaDPH2" localSheetId="1">Rekapitulace!$E$25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>Rekapitulace!$A:$A</definedName>
    <definedName name="Z_B7E7C763_C459_487D_8ABA_5CFDDFBD5A84_.wvu.PrintArea" localSheetId="1">Rekapitulace!$B$1:$J$36</definedName>
    <definedName name="ZakladDPHSni">Rekapitulace!$G$23</definedName>
    <definedName name="ZakladDPHSniVypocet" localSheetId="1">Rekapitulace!$F$42</definedName>
    <definedName name="ZakladDPHZakl">Rekapitulace!$G$25</definedName>
    <definedName name="ZakladDPHZaklVypocet" localSheetId="1">Rekapitulace!$G$42</definedName>
    <definedName name="ZaObjednatele">Rekapitulace!$G$34</definedName>
    <definedName name="Zaokrouhleni">Rekapitulace!$G$27</definedName>
    <definedName name="ZaZhotovitele">Rekapitulace!$D$34</definedName>
    <definedName name="Zhotovitel">Rekapitulace!$D$11:$G$11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61" i="4" l="1"/>
  <c r="F41" i="2" s="1"/>
  <c r="V59" i="4"/>
  <c r="Q59" i="4"/>
  <c r="O59" i="4"/>
  <c r="K59" i="4"/>
  <c r="I59" i="4"/>
  <c r="G59" i="4"/>
  <c r="M59" i="4" s="1"/>
  <c r="V58" i="4"/>
  <c r="Q58" i="4"/>
  <c r="O58" i="4"/>
  <c r="K58" i="4"/>
  <c r="I58" i="4"/>
  <c r="I54" i="4" s="1"/>
  <c r="G58" i="4"/>
  <c r="M58" i="4" s="1"/>
  <c r="V57" i="4"/>
  <c r="Q57" i="4"/>
  <c r="O57" i="4"/>
  <c r="K57" i="4"/>
  <c r="I57" i="4"/>
  <c r="G57" i="4"/>
  <c r="M57" i="4" s="1"/>
  <c r="V56" i="4"/>
  <c r="Q56" i="4"/>
  <c r="Q54" i="4" s="1"/>
  <c r="O56" i="4"/>
  <c r="M56" i="4"/>
  <c r="K56" i="4"/>
  <c r="I56" i="4"/>
  <c r="G56" i="4"/>
  <c r="V55" i="4"/>
  <c r="V54" i="4" s="1"/>
  <c r="Q55" i="4"/>
  <c r="O55" i="4"/>
  <c r="O54" i="4" s="1"/>
  <c r="K55" i="4"/>
  <c r="I55" i="4"/>
  <c r="G55" i="4"/>
  <c r="M55" i="4" s="1"/>
  <c r="M54" i="4" s="1"/>
  <c r="K54" i="4"/>
  <c r="V53" i="4"/>
  <c r="Q53" i="4"/>
  <c r="O53" i="4"/>
  <c r="K53" i="4"/>
  <c r="I53" i="4"/>
  <c r="G53" i="4"/>
  <c r="M53" i="4" s="1"/>
  <c r="V52" i="4"/>
  <c r="Q52" i="4"/>
  <c r="O52" i="4"/>
  <c r="K52" i="4"/>
  <c r="I52" i="4"/>
  <c r="G52" i="4"/>
  <c r="M52" i="4" s="1"/>
  <c r="V51" i="4"/>
  <c r="Q51" i="4"/>
  <c r="O51" i="4"/>
  <c r="K51" i="4"/>
  <c r="I51" i="4"/>
  <c r="G51" i="4"/>
  <c r="M51" i="4" s="1"/>
  <c r="V50" i="4"/>
  <c r="Q50" i="4"/>
  <c r="O50" i="4"/>
  <c r="K50" i="4"/>
  <c r="I50" i="4"/>
  <c r="G50" i="4"/>
  <c r="M50" i="4" s="1"/>
  <c r="V49" i="4"/>
  <c r="Q49" i="4"/>
  <c r="O49" i="4"/>
  <c r="K49" i="4"/>
  <c r="I49" i="4"/>
  <c r="G49" i="4"/>
  <c r="M49" i="4" s="1"/>
  <c r="V48" i="4"/>
  <c r="Q48" i="4"/>
  <c r="O48" i="4"/>
  <c r="K48" i="4"/>
  <c r="I48" i="4"/>
  <c r="G48" i="4"/>
  <c r="M48" i="4" s="1"/>
  <c r="V47" i="4"/>
  <c r="V45" i="4" s="1"/>
  <c r="Q47" i="4"/>
  <c r="O47" i="4"/>
  <c r="O45" i="4" s="1"/>
  <c r="K47" i="4"/>
  <c r="I47" i="4"/>
  <c r="G47" i="4"/>
  <c r="M47" i="4" s="1"/>
  <c r="V46" i="4"/>
  <c r="Q46" i="4"/>
  <c r="Q45" i="4" s="1"/>
  <c r="O46" i="4"/>
  <c r="K46" i="4"/>
  <c r="K45" i="4" s="1"/>
  <c r="I46" i="4"/>
  <c r="G46" i="4"/>
  <c r="M46" i="4" s="1"/>
  <c r="I45" i="4"/>
  <c r="V44" i="4"/>
  <c r="Q44" i="4"/>
  <c r="O44" i="4"/>
  <c r="K44" i="4"/>
  <c r="I44" i="4"/>
  <c r="G44" i="4"/>
  <c r="M44" i="4" s="1"/>
  <c r="V43" i="4"/>
  <c r="Q43" i="4"/>
  <c r="O43" i="4"/>
  <c r="K43" i="4"/>
  <c r="I43" i="4"/>
  <c r="G43" i="4"/>
  <c r="M43" i="4" s="1"/>
  <c r="V42" i="4"/>
  <c r="Q42" i="4"/>
  <c r="O42" i="4"/>
  <c r="K42" i="4"/>
  <c r="I42" i="4"/>
  <c r="G42" i="4"/>
  <c r="M42" i="4" s="1"/>
  <c r="V41" i="4"/>
  <c r="V39" i="4" s="1"/>
  <c r="Q41" i="4"/>
  <c r="O41" i="4"/>
  <c r="K41" i="4"/>
  <c r="I41" i="4"/>
  <c r="G41" i="4"/>
  <c r="M41" i="4" s="1"/>
  <c r="V40" i="4"/>
  <c r="Q40" i="4"/>
  <c r="Q39" i="4" s="1"/>
  <c r="O40" i="4"/>
  <c r="O39" i="4" s="1"/>
  <c r="K40" i="4"/>
  <c r="K39" i="4" s="1"/>
  <c r="I40" i="4"/>
  <c r="G40" i="4"/>
  <c r="M40" i="4" s="1"/>
  <c r="I39" i="4"/>
  <c r="V38" i="4"/>
  <c r="Q38" i="4"/>
  <c r="O38" i="4"/>
  <c r="K38" i="4"/>
  <c r="I38" i="4"/>
  <c r="G38" i="4"/>
  <c r="M38" i="4" s="1"/>
  <c r="V37" i="4"/>
  <c r="Q37" i="4"/>
  <c r="O37" i="4"/>
  <c r="K37" i="4"/>
  <c r="K35" i="4" s="1"/>
  <c r="I37" i="4"/>
  <c r="G37" i="4"/>
  <c r="M37" i="4" s="1"/>
  <c r="V36" i="4"/>
  <c r="V35" i="4" s="1"/>
  <c r="Q36" i="4"/>
  <c r="Q35" i="4" s="1"/>
  <c r="O36" i="4"/>
  <c r="K36" i="4"/>
  <c r="I36" i="4"/>
  <c r="I35" i="4" s="1"/>
  <c r="G36" i="4"/>
  <c r="G35" i="4" s="1"/>
  <c r="I53" i="2" s="1"/>
  <c r="O35" i="4"/>
  <c r="V34" i="4"/>
  <c r="Q34" i="4"/>
  <c r="O34" i="4"/>
  <c r="K34" i="4"/>
  <c r="I34" i="4"/>
  <c r="G34" i="4"/>
  <c r="M34" i="4" s="1"/>
  <c r="V33" i="4"/>
  <c r="Q33" i="4"/>
  <c r="O33" i="4"/>
  <c r="M33" i="4"/>
  <c r="K33" i="4"/>
  <c r="I33" i="4"/>
  <c r="G33" i="4"/>
  <c r="V32" i="4"/>
  <c r="Q32" i="4"/>
  <c r="Q30" i="4" s="1"/>
  <c r="O32" i="4"/>
  <c r="K32" i="4"/>
  <c r="K30" i="4" s="1"/>
  <c r="I32" i="4"/>
  <c r="G32" i="4"/>
  <c r="M32" i="4" s="1"/>
  <c r="V31" i="4"/>
  <c r="V30" i="4" s="1"/>
  <c r="Q31" i="4"/>
  <c r="O31" i="4"/>
  <c r="O30" i="4" s="1"/>
  <c r="K31" i="4"/>
  <c r="I31" i="4"/>
  <c r="I30" i="4" s="1"/>
  <c r="G31" i="4"/>
  <c r="M31" i="4" s="1"/>
  <c r="V29" i="4"/>
  <c r="Q29" i="4"/>
  <c r="O29" i="4"/>
  <c r="K29" i="4"/>
  <c r="I29" i="4"/>
  <c r="G29" i="4"/>
  <c r="M29" i="4" s="1"/>
  <c r="V28" i="4"/>
  <c r="Q28" i="4"/>
  <c r="O28" i="4"/>
  <c r="K28" i="4"/>
  <c r="I28" i="4"/>
  <c r="G28" i="4"/>
  <c r="M28" i="4" s="1"/>
  <c r="V27" i="4"/>
  <c r="Q27" i="4"/>
  <c r="O27" i="4"/>
  <c r="K27" i="4"/>
  <c r="I27" i="4"/>
  <c r="G27" i="4"/>
  <c r="M27" i="4" s="1"/>
  <c r="V26" i="4"/>
  <c r="Q26" i="4"/>
  <c r="O26" i="4"/>
  <c r="K26" i="4"/>
  <c r="I26" i="4"/>
  <c r="G26" i="4"/>
  <c r="M26" i="4" s="1"/>
  <c r="V25" i="4"/>
  <c r="Q25" i="4"/>
  <c r="O25" i="4"/>
  <c r="K25" i="4"/>
  <c r="I25" i="4"/>
  <c r="G25" i="4"/>
  <c r="M25" i="4" s="1"/>
  <c r="V24" i="4"/>
  <c r="Q24" i="4"/>
  <c r="O24" i="4"/>
  <c r="K24" i="4"/>
  <c r="I24" i="4"/>
  <c r="G24" i="4"/>
  <c r="M24" i="4" s="1"/>
  <c r="V23" i="4"/>
  <c r="Q23" i="4"/>
  <c r="O23" i="4"/>
  <c r="K23" i="4"/>
  <c r="I23" i="4"/>
  <c r="G23" i="4"/>
  <c r="M23" i="4" s="1"/>
  <c r="V22" i="4"/>
  <c r="Q22" i="4"/>
  <c r="O22" i="4"/>
  <c r="K22" i="4"/>
  <c r="I22" i="4"/>
  <c r="G22" i="4"/>
  <c r="M22" i="4" s="1"/>
  <c r="V21" i="4"/>
  <c r="Q21" i="4"/>
  <c r="O21" i="4"/>
  <c r="K21" i="4"/>
  <c r="I21" i="4"/>
  <c r="G21" i="4"/>
  <c r="M21" i="4" s="1"/>
  <c r="V20" i="4"/>
  <c r="Q20" i="4"/>
  <c r="O20" i="4"/>
  <c r="K20" i="4"/>
  <c r="I20" i="4"/>
  <c r="G20" i="4"/>
  <c r="M20" i="4" s="1"/>
  <c r="V19" i="4"/>
  <c r="Q19" i="4"/>
  <c r="Q17" i="4" s="1"/>
  <c r="O19" i="4"/>
  <c r="K19" i="4"/>
  <c r="I19" i="4"/>
  <c r="G19" i="4"/>
  <c r="M19" i="4" s="1"/>
  <c r="V18" i="4"/>
  <c r="V17" i="4" s="1"/>
  <c r="Q18" i="4"/>
  <c r="O18" i="4"/>
  <c r="O17" i="4" s="1"/>
  <c r="K18" i="4"/>
  <c r="I18" i="4"/>
  <c r="I17" i="4" s="1"/>
  <c r="G18" i="4"/>
  <c r="M18" i="4" s="1"/>
  <c r="K17" i="4"/>
  <c r="V16" i="4"/>
  <c r="Q16" i="4"/>
  <c r="O16" i="4"/>
  <c r="M16" i="4"/>
  <c r="K16" i="4"/>
  <c r="I16" i="4"/>
  <c r="G16" i="4"/>
  <c r="V15" i="4"/>
  <c r="Q15" i="4"/>
  <c r="O15" i="4"/>
  <c r="K15" i="4"/>
  <c r="I15" i="4"/>
  <c r="G15" i="4"/>
  <c r="M15" i="4" s="1"/>
  <c r="V14" i="4"/>
  <c r="Q14" i="4"/>
  <c r="O14" i="4"/>
  <c r="K14" i="4"/>
  <c r="I14" i="4"/>
  <c r="G14" i="4"/>
  <c r="M14" i="4" s="1"/>
  <c r="V13" i="4"/>
  <c r="Q13" i="4"/>
  <c r="O13" i="4"/>
  <c r="K13" i="4"/>
  <c r="K11" i="4" s="1"/>
  <c r="I13" i="4"/>
  <c r="G13" i="4"/>
  <c r="M13" i="4" s="1"/>
  <c r="V12" i="4"/>
  <c r="V11" i="4" s="1"/>
  <c r="Q12" i="4"/>
  <c r="Q11" i="4" s="1"/>
  <c r="O12" i="4"/>
  <c r="K12" i="4"/>
  <c r="I12" i="4"/>
  <c r="I11" i="4" s="1"/>
  <c r="G12" i="4"/>
  <c r="O11" i="4"/>
  <c r="V10" i="4"/>
  <c r="Q10" i="4"/>
  <c r="O10" i="4"/>
  <c r="O8" i="4" s="1"/>
  <c r="K10" i="4"/>
  <c r="I10" i="4"/>
  <c r="G10" i="4"/>
  <c r="M10" i="4" s="1"/>
  <c r="V9" i="4"/>
  <c r="V8" i="4" s="1"/>
  <c r="Q9" i="4"/>
  <c r="Q8" i="4" s="1"/>
  <c r="O9" i="4"/>
  <c r="K9" i="4"/>
  <c r="K8" i="4" s="1"/>
  <c r="I9" i="4"/>
  <c r="G9" i="4"/>
  <c r="I8" i="4"/>
  <c r="G38" i="2"/>
  <c r="F38" i="2"/>
  <c r="J28" i="2"/>
  <c r="J27" i="2"/>
  <c r="J26" i="2"/>
  <c r="E26" i="2"/>
  <c r="J25" i="2"/>
  <c r="J24" i="2"/>
  <c r="E24" i="2"/>
  <c r="J23" i="2"/>
  <c r="I20" i="2"/>
  <c r="I19" i="2"/>
  <c r="I18" i="2"/>
  <c r="I17" i="2"/>
  <c r="J39" i="2"/>
  <c r="J40" i="2"/>
  <c r="J41" i="2"/>
  <c r="M45" i="4" l="1"/>
  <c r="G39" i="4"/>
  <c r="I54" i="2" s="1"/>
  <c r="M30" i="4"/>
  <c r="AF61" i="4"/>
  <c r="G41" i="2" s="1"/>
  <c r="H41" i="2" s="1"/>
  <c r="G11" i="4"/>
  <c r="I50" i="2" s="1"/>
  <c r="F39" i="2"/>
  <c r="F42" i="2" s="1"/>
  <c r="G23" i="2" s="1"/>
  <c r="A23" i="2" s="1"/>
  <c r="M9" i="4"/>
  <c r="M8" i="4" s="1"/>
  <c r="F40" i="2"/>
  <c r="J42" i="2"/>
  <c r="M17" i="4"/>
  <c r="M39" i="4"/>
  <c r="M12" i="4"/>
  <c r="M11" i="4" s="1"/>
  <c r="G17" i="4"/>
  <c r="I51" i="2" s="1"/>
  <c r="M36" i="4"/>
  <c r="M35" i="4" s="1"/>
  <c r="G8" i="4"/>
  <c r="G54" i="4"/>
  <c r="I56" i="2" s="1"/>
  <c r="G30" i="4"/>
  <c r="I52" i="2" s="1"/>
  <c r="G45" i="4"/>
  <c r="I55" i="2" s="1"/>
  <c r="G39" i="2" l="1"/>
  <c r="G42" i="2" s="1"/>
  <c r="G25" i="2" s="1"/>
  <c r="A25" i="2" s="1"/>
  <c r="A26" i="2" s="1"/>
  <c r="G40" i="2"/>
  <c r="H40" i="2" s="1"/>
  <c r="I40" i="2" s="1"/>
  <c r="I41" i="2"/>
  <c r="A24" i="2"/>
  <c r="G24" i="2"/>
  <c r="I49" i="2"/>
  <c r="G61" i="4"/>
  <c r="H39" i="2" l="1"/>
  <c r="H42" i="2" s="1"/>
  <c r="G28" i="2"/>
  <c r="G26" i="2"/>
  <c r="A27" i="2" s="1"/>
  <c r="I57" i="2"/>
  <c r="I16" i="2"/>
  <c r="I21" i="2" s="1"/>
  <c r="I39" i="2" l="1"/>
  <c r="I42" i="2" s="1"/>
  <c r="J56" i="2"/>
  <c r="J52" i="2"/>
  <c r="J54" i="2"/>
  <c r="J55" i="2"/>
  <c r="J51" i="2"/>
  <c r="J50" i="2"/>
  <c r="J53" i="2"/>
  <c r="J49" i="2"/>
  <c r="A29" i="2"/>
  <c r="G29" i="2"/>
  <c r="G27" i="2" s="1"/>
  <c r="J57" i="2" l="1"/>
</calcChain>
</file>

<file path=xl/comments1.xml><?xml version="1.0" encoding="utf-8"?>
<comments xmlns="http://schemas.openxmlformats.org/spreadsheetml/2006/main">
  <authors>
    <author/>
  </authors>
  <commentList>
    <comment ref="D11" authorId="0" shapeId="0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E13" authorId="0" shapeId="0">
      <text>
        <r>
          <rPr>
            <sz val="9"/>
            <color rgb="FF000000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S6" authorId="0" shapeId="0">
      <text>
        <r>
          <rPr>
            <sz val="9"/>
            <color rgb="FF000000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rgb="FF000000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<sst xmlns="http://schemas.openxmlformats.org/spreadsheetml/2006/main" count="543" uniqueCount="219">
  <si>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</si>
  <si>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</si>
  <si>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</si>
  <si>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</si>
  <si>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</si>
  <si>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22-087</t>
  </si>
  <si>
    <t>Přístavba Hvězdárny Třebíč</t>
  </si>
  <si>
    <t>Objekt:</t>
  </si>
  <si>
    <t>09</t>
  </si>
  <si>
    <t>Technologie planetária</t>
  </si>
  <si>
    <t>Rozpočet:</t>
  </si>
  <si>
    <t>01</t>
  </si>
  <si>
    <t>Objednatel:</t>
  </si>
  <si>
    <t>Dům dětí a mládeže Třebíč, příspěvková organizace</t>
  </si>
  <si>
    <t>IČO:</t>
  </si>
  <si>
    <t>72083948</t>
  </si>
  <si>
    <t>Tomáše Bati 1084</t>
  </si>
  <si>
    <t>DIČ:</t>
  </si>
  <si>
    <t>67401</t>
  </si>
  <si>
    <t>Třebíč-Borovina</t>
  </si>
  <si>
    <t>Projektant:</t>
  </si>
  <si>
    <t>Ing. Eva Vystrčilová</t>
  </si>
  <si>
    <t>73652148</t>
  </si>
  <si>
    <t>Mládežnická 983/2</t>
  </si>
  <si>
    <t>Třebíč-Nové Dvory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</si>
  <si>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</si>
  <si>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</si>
  <si>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</si>
  <si>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</si>
  <si>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</si>
  <si>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</si>
  <si>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</si>
  <si>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</si>
  <si>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</si>
  <si>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</si>
  <si>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</si>
  <si>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</si>
  <si>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</si>
  <si>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</si>
  <si>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</si>
  <si>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</si>
  <si>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</si>
  <si>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</si>
  <si>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</si>
  <si>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</si>
  <si>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</si>
  <si>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</si>
  <si>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</si>
  <si>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</si>
  <si>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</si>
  <si>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</si>
  <si>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</si>
  <si>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</si>
  <si>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</si>
  <si>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</si>
  <si>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</si>
  <si>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</si>
  <si>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Celkem za stavbu</t>
  </si>
  <si>
    <t>Rekapitulace dílů</t>
  </si>
  <si>
    <t>Typ dílu</t>
  </si>
  <si>
    <t>PLAN1</t>
  </si>
  <si>
    <t>projekční kopule</t>
  </si>
  <si>
    <t>PLAN2</t>
  </si>
  <si>
    <t>osvětlení projekční kopule</t>
  </si>
  <si>
    <t>PLAN3</t>
  </si>
  <si>
    <t>řídící systém planetária</t>
  </si>
  <si>
    <t>PLAN4</t>
  </si>
  <si>
    <t>projekční systém</t>
  </si>
  <si>
    <t>PLAN5</t>
  </si>
  <si>
    <t>5.1 audio systém</t>
  </si>
  <si>
    <t>PLAN6</t>
  </si>
  <si>
    <t>ostatní vybavení</t>
  </si>
  <si>
    <t>PLAN7</t>
  </si>
  <si>
    <t>pořady pro planetárium, český dabing</t>
  </si>
  <si>
    <t>PLAN8</t>
  </si>
  <si>
    <t>vedlejší a ostatní náklady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</si>
  <si>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</si>
  <si>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</si>
  <si>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</si>
  <si>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</si>
  <si>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</si>
  <si>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</si>
  <si>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</si>
  <si>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</si>
  <si>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</si>
  <si>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</si>
  <si>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</si>
  <si>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</si>
  <si>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</si>
  <si>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</si>
  <si>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</si>
  <si>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</si>
  <si>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</si>
  <si>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</si>
  <si>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</si>
  <si>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</si>
  <si>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</si>
  <si>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</si>
  <si>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</si>
  <si>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</si>
  <si>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</si>
  <si>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</si>
  <si>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</si>
  <si>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</si>
  <si>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</si>
  <si>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</si>
  <si>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</si>
  <si>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</si>
  <si>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</si>
  <si>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</si>
  <si>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</si>
  <si>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6,0 m (vnitřní průměr) projekční kopule na textilní bázi s technologií podtlaku vč. extra tiché odtahové turbíny do 35 dBA</t>
  </si>
  <si>
    <t>ks</t>
  </si>
  <si>
    <t>Vlastní</t>
  </si>
  <si>
    <t>Indiv</t>
  </si>
  <si>
    <t>Práce</t>
  </si>
  <si>
    <t>Běžná</t>
  </si>
  <si>
    <t>POL1_1</t>
  </si>
  <si>
    <t>3</t>
  </si>
  <si>
    <t>ocelový nosný prstenec kopule se žlabem pro LED COVE osvětlení - viz specifikace v technické zprávě vč. mechaniky na zavěšení nosného prstence</t>
  </si>
  <si>
    <t>Specifikace</t>
  </si>
  <si>
    <t>POL3_0</t>
  </si>
  <si>
    <t>5</t>
  </si>
  <si>
    <t>LED RGB reflektor: technologie 1 chip 36W COB TRI LED diod (životsnost min. 45000hod) min. 5 provozních režimů</t>
  </si>
  <si>
    <t>5.1</t>
  </si>
  <si>
    <t>držák reflektoru, max. zátěž 5kg</t>
  </si>
  <si>
    <t>R-položka</t>
  </si>
  <si>
    <t>POL12_0</t>
  </si>
  <si>
    <t>6</t>
  </si>
  <si>
    <t>hardwarový ovládací pult osvětlení : minimálně 32 kanálový DMX-512 ovladač, 3 nastavení</t>
  </si>
  <si>
    <t>6.1</t>
  </si>
  <si>
    <t>DMX merger - slučuje dvě DMX linky do jedné. Funkce Merge, HTP a Back-up; rack mount</t>
  </si>
  <si>
    <t>7</t>
  </si>
  <si>
    <t>DMX kabeláž - D+M včetně uchycení a konektorů</t>
  </si>
  <si>
    <t>m</t>
  </si>
  <si>
    <t>8</t>
  </si>
  <si>
    <t>řídící počítač: minimálně CPU 8 jader; grafická karta; min. DDR4 min., 16GB; SSD 1 TB</t>
  </si>
  <si>
    <t>9</t>
  </si>
  <si>
    <t>1x systémový záložní SSD min. 1 TB</t>
  </si>
  <si>
    <t>10</t>
  </si>
  <si>
    <t>náhledový 27" LCD Monitor</t>
  </si>
  <si>
    <t>11</t>
  </si>
  <si>
    <t>speciální astronomická klávesnice s podsvitem</t>
  </si>
  <si>
    <t>12</t>
  </si>
  <si>
    <t>počítačová optická drátová myš</t>
  </si>
  <si>
    <t>13</t>
  </si>
  <si>
    <t>USB gampad pro PC s přepínačem XInput/DirectInput pro ovládání planetária</t>
  </si>
  <si>
    <t>14</t>
  </si>
  <si>
    <t>WiFi tablet s min. uhlopříčkou 7" pro vzdálené ovládání systému planetária</t>
  </si>
  <si>
    <t>15</t>
  </si>
  <si>
    <t>WIFI Switch</t>
  </si>
  <si>
    <t>16</t>
  </si>
  <si>
    <t>řídící software pro tablet - viz specifikace v technické zprávě</t>
  </si>
  <si>
    <t>licence</t>
  </si>
  <si>
    <t>17</t>
  </si>
  <si>
    <t>astronomický software - viz specifikace v technické zprávě</t>
  </si>
  <si>
    <t>18</t>
  </si>
  <si>
    <t>datová kabeláž HDMI / DP D+M včetně uchycení a konektorů</t>
  </si>
  <si>
    <t>19</t>
  </si>
  <si>
    <t>ethernetová kabeláž D+M včetně uchycení a konektorů</t>
  </si>
  <si>
    <t>20</t>
  </si>
  <si>
    <t>vertikální držák projektoru s kapotáží, s odvětráváním, s upevněním k podlaze v provedení RAL9005</t>
  </si>
  <si>
    <t>21</t>
  </si>
  <si>
    <t>celoskleněný sférický optický blok s nativním rozlišením celooblohové projekce 2160x2160</t>
  </si>
  <si>
    <t>22</t>
  </si>
  <si>
    <t>celoskleněný zoom objektiv projektoru</t>
  </si>
  <si>
    <t>23</t>
  </si>
  <si>
    <t>profesionální projektor - technologie zobrazení: 1 čip DLP projektor min nativní rozlišení 3840x2160</t>
  </si>
  <si>
    <t>24</t>
  </si>
  <si>
    <t>audio soustava 5.1, celkový výkon 500W RMS, certifikace THX, dekodér Dolby Digital 5.1 a DTS, dálkové ovládání</t>
  </si>
  <si>
    <t>25</t>
  </si>
  <si>
    <t>závěs reproduktoru - uchycení na nosný prstenec kopule v vnitřní strany</t>
  </si>
  <si>
    <t>26</t>
  </si>
  <si>
    <t>audio kabeláž D+M vč. uchycení a konektorů</t>
  </si>
  <si>
    <t>27</t>
  </si>
  <si>
    <t>stůl režie v přední části sálu vyrobený na míru del technické zprávy</t>
  </si>
  <si>
    <t>28</t>
  </si>
  <si>
    <t>křeslo operátora v černé barvě na kolečkách s područkami a opěrkou hlavy</t>
  </si>
  <si>
    <t>29</t>
  </si>
  <si>
    <t>akustická tkanina (závěs) zajišťující eliminaci dozvuku v barvě matná černá vč.mechaniky - viz specifikace v technické zprávě</t>
  </si>
  <si>
    <t>30</t>
  </si>
  <si>
    <t>křesla pro diváky - viz specifikace v technické zprávě</t>
  </si>
  <si>
    <t>31</t>
  </si>
  <si>
    <t>kostrukce pódia - viz specifikace v technické zprávě</t>
  </si>
  <si>
    <t xml:space="preserve">m2    </t>
  </si>
  <si>
    <t>32</t>
  </si>
  <si>
    <t>Sada čtyř pořadů popisujících průběh celého roku na obloze</t>
  </si>
  <si>
    <t>33</t>
  </si>
  <si>
    <t>Sluneční soustava je planetární systém hvězdy pojmenované Slunce, ve které se nachází i naše domovská planeta Země</t>
  </si>
  <si>
    <t>34</t>
  </si>
  <si>
    <t>Příběh pro malé děti vyprávějící o veselém a dobrodružném putování tučňáka s medvědem</t>
  </si>
  <si>
    <t>35</t>
  </si>
  <si>
    <t>Volné pokračování dobrodružného putování tučňáka s medvědem</t>
  </si>
  <si>
    <t>36</t>
  </si>
  <si>
    <t>Pořad představuje a ukazuje naši denní hvězdu očima té nejdokonalejší sluneční observatoře</t>
  </si>
  <si>
    <t>37</t>
  </si>
  <si>
    <t>Pořad Ze Země do vesmíru</t>
  </si>
  <si>
    <t>38</t>
  </si>
  <si>
    <t>Pořad Dva malé kousky skla</t>
  </si>
  <si>
    <t>39</t>
  </si>
  <si>
    <t>Obloha plná hvězd je pomalu mizející poklad</t>
  </si>
  <si>
    <t>40</t>
  </si>
  <si>
    <t>doprava, obaly</t>
  </si>
  <si>
    <t>soubor</t>
  </si>
  <si>
    <t>41</t>
  </si>
  <si>
    <t>projekt management</t>
  </si>
  <si>
    <t>42</t>
  </si>
  <si>
    <t>instalace, oživení, nastavení</t>
  </si>
  <si>
    <t>43</t>
  </si>
  <si>
    <t>zaškolení obsluhy</t>
  </si>
  <si>
    <t>hod</t>
  </si>
  <si>
    <t>44</t>
  </si>
  <si>
    <t>provozní dokumentace</t>
  </si>
  <si>
    <t>SUM</t>
  </si>
  <si>
    <t xml:space="preserve">Bližší specifikace a technické údaje k položkám rozpočtu viz dokumentace </t>
  </si>
  <si>
    <t>D.2.1 Planetárium –  D.2.1.1 Technická zpráva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</si>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</sst>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#,##0.0"/>
    <numFmt numFmtId="166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rgb="FF000000"/>
      <name val="Tahoma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left"/>
    </xf>
    <xf numFmtId="0" fontId="0" fillId="3" borderId="3" xfId="0" applyFont="1" applyFill="1" applyBorder="1" applyAlignment="1">
      <alignment horizontal="left" vertical="center" indent="1"/>
    </xf>
    <xf numFmtId="49" fontId="2" fillId="3" borderId="0" xfId="0" applyNumberFormat="1" applyFont="1" applyFill="1" applyAlignment="1">
      <alignment horizontal="left" vertical="center" wrapText="1"/>
    </xf>
    <xf numFmtId="4" fontId="0" fillId="0" borderId="3" xfId="0" applyNumberFormat="1" applyBorder="1"/>
    <xf numFmtId="0" fontId="0" fillId="3" borderId="6" xfId="0" applyFont="1" applyFill="1" applyBorder="1" applyAlignment="1">
      <alignment horizontal="left" vertical="center" indent="1"/>
    </xf>
    <xf numFmtId="0" fontId="0" fillId="3" borderId="7" xfId="0" applyFill="1" applyBorder="1" applyAlignment="1">
      <alignment wrapText="1"/>
    </xf>
    <xf numFmtId="49" fontId="2" fillId="3" borderId="7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indent="1"/>
    </xf>
    <xf numFmtId="0" fontId="0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0" fillId="0" borderId="5" xfId="0" applyBorder="1"/>
    <xf numFmtId="0" fontId="2" fillId="0" borderId="3" xfId="0" applyFont="1" applyBorder="1" applyAlignment="1">
      <alignment horizontal="left" vertical="center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8" xfId="0" applyBorder="1"/>
    <xf numFmtId="49" fontId="2" fillId="0" borderId="0" xfId="0" applyNumberFormat="1" applyFont="1" applyAlignment="1">
      <alignment horizontal="left" vertical="center" wrapText="1"/>
    </xf>
    <xf numFmtId="0" fontId="0" fillId="0" borderId="6" xfId="0" applyBorder="1" applyAlignment="1">
      <alignment horizontal="left" indent="1"/>
    </xf>
    <xf numFmtId="49" fontId="0" fillId="0" borderId="7" xfId="0" applyNumberFormat="1" applyFont="1" applyBorder="1" applyAlignment="1">
      <alignment vertical="center" wrapText="1"/>
    </xf>
    <xf numFmtId="0" fontId="0" fillId="0" borderId="7" xfId="0" applyBorder="1"/>
    <xf numFmtId="0" fontId="0" fillId="0" borderId="7" xfId="0" applyBorder="1" applyAlignment="1">
      <alignment horizontal="right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4" xfId="0" applyBorder="1"/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49" fontId="0" fillId="0" borderId="3" xfId="0" applyNumberFormat="1" applyFont="1" applyBorder="1"/>
    <xf numFmtId="0" fontId="0" fillId="0" borderId="11" xfId="0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wrapText="1"/>
    </xf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 wrapText="1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Border="1" applyAlignment="1">
      <alignment horizontal="left" vertical="center"/>
    </xf>
    <xf numFmtId="1" fontId="2" fillId="0" borderId="1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right" vertical="center" wrapText="1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 applyAlignment="1">
      <alignment wrapText="1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0" fillId="0" borderId="24" xfId="0" applyNumberFormat="1" applyFont="1" applyBorder="1"/>
    <xf numFmtId="4" fontId="12" fillId="5" borderId="16" xfId="0" applyNumberFormat="1" applyFont="1" applyFill="1" applyBorder="1" applyAlignment="1">
      <alignment vertical="center"/>
    </xf>
    <xf numFmtId="4" fontId="12" fillId="5" borderId="12" xfId="0" applyNumberFormat="1" applyFont="1" applyFill="1" applyBorder="1" applyAlignment="1">
      <alignment vertical="center" wrapText="1"/>
    </xf>
    <xf numFmtId="4" fontId="13" fillId="5" borderId="13" xfId="0" applyNumberFormat="1" applyFont="1" applyFill="1" applyBorder="1" applyAlignment="1">
      <alignment horizontal="center" vertical="center" wrapText="1" shrinkToFit="1"/>
    </xf>
    <xf numFmtId="4" fontId="12" fillId="5" borderId="13" xfId="0" applyNumberFormat="1" applyFont="1" applyFill="1" applyBorder="1" applyAlignment="1">
      <alignment horizontal="center" vertical="center" wrapText="1" shrinkToFit="1"/>
    </xf>
    <xf numFmtId="3" fontId="12" fillId="5" borderId="13" xfId="0" applyNumberFormat="1" applyFont="1" applyFill="1" applyBorder="1" applyAlignment="1">
      <alignment horizontal="center" vertical="center" wrapText="1"/>
    </xf>
    <xf numFmtId="4" fontId="0" fillId="0" borderId="16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horizontal="right" vertical="center" wrapText="1" shrinkToFit="1"/>
    </xf>
    <xf numFmtId="4" fontId="3" fillId="0" borderId="13" xfId="0" applyNumberFormat="1" applyFont="1" applyBorder="1" applyAlignment="1">
      <alignment horizontal="right" vertical="center" shrinkToFit="1"/>
    </xf>
    <xf numFmtId="4" fontId="0" fillId="0" borderId="13" xfId="0" applyNumberFormat="1" applyBorder="1" applyAlignment="1">
      <alignment vertical="center" shrinkToFit="1"/>
    </xf>
    <xf numFmtId="3" fontId="0" fillId="0" borderId="13" xfId="0" applyNumberFormat="1" applyBorder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" fillId="0" borderId="13" xfId="0" applyNumberFormat="1" applyFont="1" applyBorder="1" applyAlignment="1">
      <alignment vertical="center" wrapText="1" shrinkToFit="1"/>
    </xf>
    <xf numFmtId="4" fontId="2" fillId="0" borderId="13" xfId="0" applyNumberFormat="1" applyFont="1" applyBorder="1" applyAlignment="1">
      <alignment vertical="center" shrinkToFit="1"/>
    </xf>
    <xf numFmtId="3" fontId="2" fillId="0" borderId="13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13" xfId="0" applyNumberFormat="1" applyBorder="1" applyAlignment="1">
      <alignment vertical="center" wrapText="1" shrinkToFit="1"/>
    </xf>
    <xf numFmtId="4" fontId="0" fillId="3" borderId="13" xfId="0" applyNumberFormat="1" applyFill="1" applyBorder="1" applyAlignment="1">
      <alignment vertical="center" wrapText="1" shrinkToFit="1"/>
    </xf>
    <xf numFmtId="4" fontId="0" fillId="3" borderId="13" xfId="0" applyNumberFormat="1" applyFill="1" applyBorder="1" applyAlignment="1">
      <alignment vertical="center" shrinkToFit="1"/>
    </xf>
    <xf numFmtId="3" fontId="0" fillId="3" borderId="13" xfId="0" applyNumberFormat="1" applyFill="1" applyBorder="1" applyAlignment="1">
      <alignment vertical="center"/>
    </xf>
    <xf numFmtId="0" fontId="6" fillId="0" borderId="0" xfId="0" applyFont="1"/>
    <xf numFmtId="0" fontId="14" fillId="0" borderId="24" xfId="0" applyFont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49" fontId="12" fillId="0" borderId="16" xfId="0" applyNumberFormat="1" applyFont="1" applyBorder="1" applyAlignment="1">
      <alignment vertical="center"/>
    </xf>
    <xf numFmtId="4" fontId="12" fillId="0" borderId="13" xfId="0" applyNumberFormat="1" applyFont="1" applyBorder="1" applyAlignment="1">
      <alignment horizontal="center" vertical="center"/>
    </xf>
    <xf numFmtId="4" fontId="12" fillId="0" borderId="13" xfId="0" applyNumberFormat="1" applyFont="1" applyBorder="1" applyAlignment="1">
      <alignment vertical="center"/>
    </xf>
    <xf numFmtId="165" fontId="12" fillId="0" borderId="13" xfId="0" applyNumberFormat="1" applyFont="1" applyBorder="1" applyAlignment="1">
      <alignment vertical="center"/>
    </xf>
    <xf numFmtId="0" fontId="12" fillId="0" borderId="24" xfId="0" applyFont="1" applyBorder="1"/>
    <xf numFmtId="0" fontId="12" fillId="3" borderId="16" xfId="0" applyFont="1" applyFill="1" applyBorder="1" applyAlignment="1">
      <alignment vertical="center"/>
    </xf>
    <xf numFmtId="0" fontId="12" fillId="3" borderId="16" xfId="0" applyFont="1" applyFill="1" applyBorder="1" applyAlignment="1">
      <alignment vertical="center" wrapText="1"/>
    </xf>
    <xf numFmtId="0" fontId="12" fillId="3" borderId="12" xfId="0" applyFont="1" applyFill="1" applyBorder="1" applyAlignment="1">
      <alignment vertical="center" wrapText="1"/>
    </xf>
    <xf numFmtId="4" fontId="12" fillId="3" borderId="13" xfId="0" applyNumberFormat="1" applyFont="1" applyFill="1" applyBorder="1" applyAlignment="1">
      <alignment horizontal="center" vertical="center"/>
    </xf>
    <xf numFmtId="4" fontId="12" fillId="3" borderId="13" xfId="0" applyNumberFormat="1" applyFont="1" applyFill="1" applyBorder="1" applyAlignment="1">
      <alignment vertical="center"/>
    </xf>
    <xf numFmtId="165" fontId="12" fillId="3" borderId="13" xfId="0" applyNumberFormat="1" applyFont="1" applyFill="1" applyBorder="1" applyAlignment="1">
      <alignment vertical="center"/>
    </xf>
    <xf numFmtId="4" fontId="0" fillId="0" borderId="0" xfId="0" applyNumberFormat="1"/>
    <xf numFmtId="165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3" borderId="13" xfId="0" applyFont="1" applyFill="1" applyBorder="1" applyAlignment="1">
      <alignment vertical="center"/>
    </xf>
    <xf numFmtId="49" fontId="0" fillId="3" borderId="12" xfId="0" applyNumberFormat="1" applyFont="1" applyFill="1" applyBorder="1" applyAlignment="1">
      <alignment vertical="center"/>
    </xf>
    <xf numFmtId="0" fontId="0" fillId="5" borderId="13" xfId="0" applyFont="1" applyFill="1" applyBorder="1"/>
    <xf numFmtId="49" fontId="0" fillId="5" borderId="13" xfId="0" applyNumberFormat="1" applyFont="1" applyFill="1" applyBorder="1"/>
    <xf numFmtId="0" fontId="0" fillId="5" borderId="13" xfId="0" applyFont="1" applyFill="1" applyBorder="1" applyAlignment="1">
      <alignment horizontal="center"/>
    </xf>
    <xf numFmtId="0" fontId="0" fillId="5" borderId="16" xfId="0" applyFont="1" applyFill="1" applyBorder="1"/>
    <xf numFmtId="0" fontId="0" fillId="5" borderId="13" xfId="0" applyFont="1" applyFill="1" applyBorder="1" applyAlignment="1">
      <alignment wrapText="1"/>
    </xf>
    <xf numFmtId="166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3" borderId="26" xfId="0" applyFont="1" applyFill="1" applyBorder="1" applyAlignment="1">
      <alignment vertical="top"/>
    </xf>
    <xf numFmtId="49" fontId="2" fillId="3" borderId="9" xfId="0" applyNumberFormat="1" applyFont="1" applyFill="1" applyBorder="1" applyAlignment="1">
      <alignment vertical="top"/>
    </xf>
    <xf numFmtId="49" fontId="2" fillId="3" borderId="9" xfId="0" applyNumberFormat="1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center" vertical="top" shrinkToFit="1"/>
    </xf>
    <xf numFmtId="166" fontId="2" fillId="3" borderId="9" xfId="0" applyNumberFormat="1" applyFont="1" applyFill="1" applyBorder="1" applyAlignment="1">
      <alignment vertical="top" shrinkToFit="1"/>
    </xf>
    <xf numFmtId="4" fontId="2" fillId="3" borderId="9" xfId="0" applyNumberFormat="1" applyFont="1" applyFill="1" applyBorder="1" applyAlignment="1">
      <alignment vertical="top" shrinkToFit="1"/>
    </xf>
    <xf numFmtId="4" fontId="2" fillId="3" borderId="27" xfId="0" applyNumberFormat="1" applyFont="1" applyFill="1" applyBorder="1" applyAlignment="1">
      <alignment vertical="top" shrinkToFit="1"/>
    </xf>
    <xf numFmtId="4" fontId="2" fillId="3" borderId="0" xfId="0" applyNumberFormat="1" applyFont="1" applyFill="1" applyBorder="1" applyAlignment="1">
      <alignment vertical="top" shrinkToFit="1"/>
    </xf>
    <xf numFmtId="166" fontId="2" fillId="3" borderId="0" xfId="0" applyNumberFormat="1" applyFont="1" applyFill="1" applyBorder="1" applyAlignment="1">
      <alignment vertical="top" shrinkToFit="1"/>
    </xf>
    <xf numFmtId="0" fontId="16" fillId="0" borderId="28" xfId="0" applyFont="1" applyBorder="1" applyAlignment="1">
      <alignment vertical="top"/>
    </xf>
    <xf numFmtId="49" fontId="16" fillId="0" borderId="29" xfId="0" applyNumberFormat="1" applyFont="1" applyBorder="1" applyAlignment="1">
      <alignment vertical="top"/>
    </xf>
    <xf numFmtId="49" fontId="16" fillId="0" borderId="29" xfId="0" applyNumberFormat="1" applyFont="1" applyBorder="1" applyAlignment="1">
      <alignment horizontal="left" vertical="top" wrapText="1"/>
    </xf>
    <xf numFmtId="0" fontId="16" fillId="0" borderId="29" xfId="0" applyFont="1" applyBorder="1" applyAlignment="1">
      <alignment horizontal="center" vertical="top" shrinkToFit="1"/>
    </xf>
    <xf numFmtId="166" fontId="16" fillId="0" borderId="29" xfId="0" applyNumberFormat="1" applyFont="1" applyBorder="1" applyAlignment="1">
      <alignment vertical="top" shrinkToFit="1"/>
    </xf>
    <xf numFmtId="4" fontId="16" fillId="4" borderId="29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16" fillId="0" borderId="0" xfId="0" applyNumberFormat="1" applyFont="1" applyBorder="1" applyAlignment="1">
      <alignment vertical="top" shrinkToFit="1"/>
    </xf>
    <xf numFmtId="166" fontId="16" fillId="0" borderId="0" xfId="0" applyNumberFormat="1" applyFont="1" applyBorder="1" applyAlignment="1">
      <alignment vertical="top" shrinkToFit="1"/>
    </xf>
    <xf numFmtId="0" fontId="16" fillId="0" borderId="0" xfId="0" applyFont="1"/>
    <xf numFmtId="0" fontId="16" fillId="0" borderId="31" xfId="0" applyFont="1" applyBorder="1" applyAlignment="1">
      <alignment vertical="top"/>
    </xf>
    <xf numFmtId="49" fontId="16" fillId="0" borderId="32" xfId="0" applyNumberFormat="1" applyFont="1" applyBorder="1" applyAlignment="1">
      <alignment vertical="top"/>
    </xf>
    <xf numFmtId="49" fontId="16" fillId="0" borderId="32" xfId="0" applyNumberFormat="1" applyFont="1" applyBorder="1" applyAlignment="1">
      <alignment horizontal="left" vertical="top" wrapText="1"/>
    </xf>
    <xf numFmtId="0" fontId="16" fillId="0" borderId="32" xfId="0" applyFont="1" applyBorder="1" applyAlignment="1">
      <alignment horizontal="center" vertical="top" shrinkToFit="1"/>
    </xf>
    <xf numFmtId="166" fontId="16" fillId="0" borderId="32" xfId="0" applyNumberFormat="1" applyFont="1" applyBorder="1" applyAlignment="1">
      <alignment vertical="top" shrinkToFit="1"/>
    </xf>
    <xf numFmtId="4" fontId="16" fillId="4" borderId="32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2" fillId="3" borderId="16" xfId="0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vertical="top"/>
    </xf>
    <xf numFmtId="4" fontId="2" fillId="3" borderId="25" xfId="0" applyNumberFormat="1" applyFont="1" applyFill="1" applyBorder="1" applyAlignment="1">
      <alignment vertical="top" shrinkToFit="1"/>
    </xf>
    <xf numFmtId="0" fontId="2" fillId="0" borderId="0" xfId="0" applyFont="1" applyAlignment="1">
      <alignment horizontal="left" vertical="center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49" fontId="12" fillId="0" borderId="16" xfId="0" applyNumberFormat="1" applyFon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0" fillId="3" borderId="13" xfId="0" applyNumberFormat="1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wrapText="1"/>
    </xf>
    <xf numFmtId="4" fontId="2" fillId="0" borderId="12" xfId="0" applyNumberFormat="1" applyFont="1" applyBorder="1" applyAlignment="1">
      <alignment vertical="center" wrapText="1"/>
    </xf>
    <xf numFmtId="4" fontId="8" fillId="0" borderId="16" xfId="0" applyNumberFormat="1" applyFont="1" applyBorder="1" applyAlignment="1">
      <alignment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2" fontId="11" fillId="3" borderId="19" xfId="0" applyNumberFormat="1" applyFont="1" applyFill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4" fontId="8" fillId="0" borderId="13" xfId="0" applyNumberFormat="1" applyFont="1" applyBorder="1" applyAlignment="1">
      <alignment horizontal="right" vertical="center" indent="1"/>
    </xf>
    <xf numFmtId="4" fontId="8" fillId="0" borderId="14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1" fontId="0" fillId="0" borderId="7" xfId="0" applyNumberFormat="1" applyBorder="1" applyAlignment="1">
      <alignment horizontal="right" indent="1"/>
    </xf>
    <xf numFmtId="0" fontId="0" fillId="0" borderId="7" xfId="0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vertical="center" wrapText="1"/>
    </xf>
    <xf numFmtId="0" fontId="2" fillId="4" borderId="9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left" vertical="center" wrapText="1"/>
    </xf>
    <xf numFmtId="49" fontId="2" fillId="3" borderId="8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top"/>
    </xf>
    <xf numFmtId="49" fontId="0" fillId="0" borderId="25" xfId="0" applyNumberFormat="1" applyBorder="1" applyAlignment="1">
      <alignment vertical="center" shrinkToFit="1"/>
    </xf>
    <xf numFmtId="0" fontId="2" fillId="0" borderId="0" xfId="0" applyFont="1" applyAlignment="1">
      <alignment horizontal="left" vertical="center" wrapText="1"/>
    </xf>
    <xf numFmtId="0" fontId="0" fillId="0" borderId="0" xfId="0" applyFont="1" applyBorder="1" applyAlignment="1">
      <alignment vertical="top"/>
    </xf>
    <xf numFmtId="0" fontId="0" fillId="4" borderId="13" xfId="0" applyFill="1" applyBorder="1" applyAlignment="1" applyProtection="1">
      <alignment vertical="top" wrapText="1"/>
      <protection locked="0"/>
    </xf>
    <xf numFmtId="0" fontId="6" fillId="0" borderId="0" xfId="0" applyFont="1" applyBorder="1" applyAlignment="1">
      <alignment horizontal="center"/>
    </xf>
    <xf numFmtId="49" fontId="0" fillId="0" borderId="25" xfId="0" applyNumberFormat="1" applyFont="1" applyBorder="1" applyAlignment="1">
      <alignment vertical="center"/>
    </xf>
    <xf numFmtId="49" fontId="0" fillId="3" borderId="25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zoomScaleNormal="100" workbookViewId="0">
      <selection activeCell="A2" sqref="A2:G2"/>
    </sheetView>
  </sheetViews>
  <sheetFormatPr defaultColWidth="8.5703125" defaultRowHeight="12.75" x14ac:dyDescent="0.2"/>
  <sheetData>
    <row r="1" spans="1:7" x14ac:dyDescent="0.2">
      <c r="A1" s="1" t="s">
        <v>0</v>
      </c>
    </row>
    <row r="2" spans="1:7" ht="57.75" customHeight="1" x14ac:dyDescent="0.2">
      <c r="A2" s="186" t="s">
        <v>1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0"/>
  <sheetViews>
    <sheetView showGridLines="0" topLeftCell="B11" zoomScaleNormal="100" workbookViewId="0">
      <selection activeCell="N24" sqref="N2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2" customWidth="1"/>
    <col min="4" max="4" width="13" style="2" customWidth="1"/>
    <col min="5" max="5" width="9.7109375" style="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" t="s">
        <v>2</v>
      </c>
      <c r="B1" s="212" t="s">
        <v>3</v>
      </c>
      <c r="C1" s="212"/>
      <c r="D1" s="212"/>
      <c r="E1" s="212"/>
      <c r="F1" s="212"/>
      <c r="G1" s="212"/>
      <c r="H1" s="212"/>
      <c r="I1" s="212"/>
      <c r="J1" s="212"/>
    </row>
    <row r="2" spans="1:15" ht="36" customHeight="1" x14ac:dyDescent="0.2">
      <c r="A2" s="4"/>
      <c r="B2" s="5" t="s">
        <v>4</v>
      </c>
      <c r="C2" s="6"/>
      <c r="D2" s="7" t="s">
        <v>5</v>
      </c>
      <c r="E2" s="213" t="s">
        <v>6</v>
      </c>
      <c r="F2" s="213"/>
      <c r="G2" s="213"/>
      <c r="H2" s="213"/>
      <c r="I2" s="213"/>
      <c r="J2" s="213"/>
      <c r="O2" s="8"/>
    </row>
    <row r="3" spans="1:15" ht="27" customHeight="1" x14ac:dyDescent="0.2">
      <c r="A3" s="4"/>
      <c r="B3" s="9" t="s">
        <v>7</v>
      </c>
      <c r="C3" s="6"/>
      <c r="D3" s="10" t="s">
        <v>8</v>
      </c>
      <c r="E3" s="214" t="s">
        <v>9</v>
      </c>
      <c r="F3" s="214"/>
      <c r="G3" s="214"/>
      <c r="H3" s="214"/>
      <c r="I3" s="214"/>
      <c r="J3" s="214"/>
    </row>
    <row r="4" spans="1:15" ht="23.25" customHeight="1" x14ac:dyDescent="0.2">
      <c r="A4" s="11">
        <v>1819</v>
      </c>
      <c r="B4" s="12" t="s">
        <v>10</v>
      </c>
      <c r="C4" s="13"/>
      <c r="D4" s="14" t="s">
        <v>11</v>
      </c>
      <c r="E4" s="215" t="s">
        <v>9</v>
      </c>
      <c r="F4" s="215"/>
      <c r="G4" s="215"/>
      <c r="H4" s="215"/>
      <c r="I4" s="215"/>
      <c r="J4" s="215"/>
    </row>
    <row r="5" spans="1:15" ht="24" customHeight="1" x14ac:dyDescent="0.2">
      <c r="A5" s="4"/>
      <c r="B5" s="15" t="s">
        <v>12</v>
      </c>
      <c r="D5" s="216" t="s">
        <v>13</v>
      </c>
      <c r="E5" s="216"/>
      <c r="F5" s="216"/>
      <c r="G5" s="216"/>
      <c r="H5" s="16" t="s">
        <v>14</v>
      </c>
      <c r="I5" s="17" t="s">
        <v>15</v>
      </c>
      <c r="J5" s="18"/>
    </row>
    <row r="6" spans="1:15" ht="15.75" customHeight="1" x14ac:dyDescent="0.2">
      <c r="A6" s="4"/>
      <c r="B6" s="19"/>
      <c r="C6" s="20"/>
      <c r="D6" s="207" t="s">
        <v>16</v>
      </c>
      <c r="E6" s="207"/>
      <c r="F6" s="207"/>
      <c r="G6" s="207"/>
      <c r="H6" s="16" t="s">
        <v>17</v>
      </c>
      <c r="I6" s="21"/>
      <c r="J6" s="18"/>
    </row>
    <row r="7" spans="1:15" ht="15.75" customHeight="1" x14ac:dyDescent="0.2">
      <c r="A7" s="4"/>
      <c r="B7" s="22"/>
      <c r="C7" s="23"/>
      <c r="D7" s="24" t="s">
        <v>18</v>
      </c>
      <c r="E7" s="208" t="s">
        <v>19</v>
      </c>
      <c r="F7" s="208"/>
      <c r="G7" s="208"/>
      <c r="H7" s="25"/>
      <c r="I7" s="26"/>
      <c r="J7" s="27"/>
    </row>
    <row r="8" spans="1:15" ht="24" hidden="1" customHeight="1" x14ac:dyDescent="0.2">
      <c r="A8" s="4"/>
      <c r="B8" s="15" t="s">
        <v>20</v>
      </c>
      <c r="D8" s="28" t="s">
        <v>21</v>
      </c>
      <c r="H8" s="16" t="s">
        <v>14</v>
      </c>
      <c r="I8" s="17" t="s">
        <v>22</v>
      </c>
      <c r="J8" s="18"/>
    </row>
    <row r="9" spans="1:15" ht="15.75" hidden="1" customHeight="1" x14ac:dyDescent="0.2">
      <c r="A9" s="4"/>
      <c r="B9" s="4"/>
      <c r="D9" s="28" t="s">
        <v>23</v>
      </c>
      <c r="H9" s="16" t="s">
        <v>17</v>
      </c>
      <c r="I9" s="21"/>
      <c r="J9" s="18"/>
    </row>
    <row r="10" spans="1:15" ht="15.75" hidden="1" customHeight="1" x14ac:dyDescent="0.2">
      <c r="A10" s="4"/>
      <c r="B10" s="29"/>
      <c r="C10" s="23"/>
      <c r="D10" s="24" t="s">
        <v>18</v>
      </c>
      <c r="E10" s="30" t="s">
        <v>24</v>
      </c>
      <c r="F10" s="25"/>
      <c r="G10" s="31"/>
      <c r="H10" s="31"/>
      <c r="I10" s="32"/>
      <c r="J10" s="27"/>
    </row>
    <row r="11" spans="1:15" ht="24" customHeight="1" x14ac:dyDescent="0.2">
      <c r="A11" s="4"/>
      <c r="B11" s="15" t="s">
        <v>25</v>
      </c>
      <c r="D11" s="209"/>
      <c r="E11" s="209"/>
      <c r="F11" s="209"/>
      <c r="G11" s="209"/>
      <c r="H11" s="16" t="s">
        <v>14</v>
      </c>
      <c r="I11" s="33"/>
      <c r="J11" s="18"/>
    </row>
    <row r="12" spans="1:15" ht="15.75" customHeight="1" x14ac:dyDescent="0.2">
      <c r="A12" s="4"/>
      <c r="B12" s="19"/>
      <c r="C12" s="20"/>
      <c r="D12" s="210"/>
      <c r="E12" s="210"/>
      <c r="F12" s="210"/>
      <c r="G12" s="210"/>
      <c r="H12" s="16" t="s">
        <v>17</v>
      </c>
      <c r="I12" s="33"/>
      <c r="J12" s="18"/>
    </row>
    <row r="13" spans="1:15" ht="15.75" customHeight="1" x14ac:dyDescent="0.2">
      <c r="A13" s="4"/>
      <c r="B13" s="22"/>
      <c r="C13" s="23"/>
      <c r="D13" s="34"/>
      <c r="E13" s="211"/>
      <c r="F13" s="211"/>
      <c r="G13" s="211"/>
      <c r="H13" s="35"/>
      <c r="I13" s="26"/>
      <c r="J13" s="27"/>
    </row>
    <row r="14" spans="1:15" ht="24" customHeight="1" x14ac:dyDescent="0.2">
      <c r="A14" s="4"/>
      <c r="B14" s="36" t="s">
        <v>26</v>
      </c>
      <c r="C14" s="37"/>
      <c r="D14" s="38"/>
      <c r="E14" s="39"/>
      <c r="F14" s="40"/>
      <c r="G14" s="40"/>
      <c r="H14" s="41"/>
      <c r="I14" s="40"/>
      <c r="J14" s="42"/>
    </row>
    <row r="15" spans="1:15" ht="32.25" customHeight="1" x14ac:dyDescent="0.2">
      <c r="A15" s="4"/>
      <c r="B15" s="29" t="s">
        <v>27</v>
      </c>
      <c r="C15" s="43"/>
      <c r="D15" s="44"/>
      <c r="E15" s="204"/>
      <c r="F15" s="204"/>
      <c r="G15" s="205"/>
      <c r="H15" s="205"/>
      <c r="I15" s="206" t="s">
        <v>28</v>
      </c>
      <c r="J15" s="206"/>
    </row>
    <row r="16" spans="1:15" ht="23.25" customHeight="1" x14ac:dyDescent="0.2">
      <c r="A16" s="45" t="s">
        <v>29</v>
      </c>
      <c r="B16" s="46" t="s">
        <v>29</v>
      </c>
      <c r="C16" s="47"/>
      <c r="D16" s="48"/>
      <c r="E16" s="202"/>
      <c r="F16" s="202"/>
      <c r="G16" s="202"/>
      <c r="H16" s="202"/>
      <c r="I16" s="203">
        <f>SUMIF(F49:F56,A16,I49:I56)+SUMIF(F49:F56,"PSU",I49:I56)</f>
        <v>0</v>
      </c>
      <c r="J16" s="203"/>
    </row>
    <row r="17" spans="1:10" ht="23.25" customHeight="1" x14ac:dyDescent="0.2">
      <c r="A17" s="45" t="s">
        <v>30</v>
      </c>
      <c r="B17" s="46" t="s">
        <v>30</v>
      </c>
      <c r="C17" s="47"/>
      <c r="D17" s="48"/>
      <c r="E17" s="202"/>
      <c r="F17" s="202"/>
      <c r="G17" s="202"/>
      <c r="H17" s="202"/>
      <c r="I17" s="203">
        <f>SUMIF(F49:F56,A17,I49:I56)</f>
        <v>0</v>
      </c>
      <c r="J17" s="203"/>
    </row>
    <row r="18" spans="1:10" ht="23.25" customHeight="1" x14ac:dyDescent="0.2">
      <c r="A18" s="45" t="s">
        <v>31</v>
      </c>
      <c r="B18" s="46" t="s">
        <v>31</v>
      </c>
      <c r="C18" s="47"/>
      <c r="D18" s="48"/>
      <c r="E18" s="202"/>
      <c r="F18" s="202"/>
      <c r="G18" s="202"/>
      <c r="H18" s="202"/>
      <c r="I18" s="203">
        <f>SUMIF(F49:F56,A18,I49:I56)</f>
        <v>0</v>
      </c>
      <c r="J18" s="203"/>
    </row>
    <row r="19" spans="1:10" ht="23.25" customHeight="1" x14ac:dyDescent="0.2">
      <c r="A19" s="45" t="s">
        <v>32</v>
      </c>
      <c r="B19" s="46" t="s">
        <v>33</v>
      </c>
      <c r="C19" s="47"/>
      <c r="D19" s="48"/>
      <c r="E19" s="202"/>
      <c r="F19" s="202"/>
      <c r="G19" s="202"/>
      <c r="H19" s="202"/>
      <c r="I19" s="203">
        <f>SUMIF(F49:F56,A19,I49:I56)</f>
        <v>0</v>
      </c>
      <c r="J19" s="203"/>
    </row>
    <row r="20" spans="1:10" ht="23.25" customHeight="1" x14ac:dyDescent="0.2">
      <c r="A20" s="45" t="s">
        <v>34</v>
      </c>
      <c r="B20" s="46" t="s">
        <v>35</v>
      </c>
      <c r="C20" s="47"/>
      <c r="D20" s="48"/>
      <c r="E20" s="202"/>
      <c r="F20" s="202"/>
      <c r="G20" s="202"/>
      <c r="H20" s="202"/>
      <c r="I20" s="203">
        <f>SUMIF(F49:F56,A20,I49:I56)</f>
        <v>0</v>
      </c>
      <c r="J20" s="203"/>
    </row>
    <row r="21" spans="1:10" ht="23.25" customHeight="1" x14ac:dyDescent="0.2">
      <c r="A21" s="4"/>
      <c r="B21" s="49" t="s">
        <v>28</v>
      </c>
      <c r="C21" s="50"/>
      <c r="D21" s="51"/>
      <c r="E21" s="199"/>
      <c r="F21" s="199"/>
      <c r="G21" s="199"/>
      <c r="H21" s="199"/>
      <c r="I21" s="200">
        <f>SUM(I16:J20)</f>
        <v>0</v>
      </c>
      <c r="J21" s="200"/>
    </row>
    <row r="22" spans="1:10" ht="33" customHeight="1" x14ac:dyDescent="0.2">
      <c r="A22" s="4"/>
      <c r="B22" s="52" t="s">
        <v>36</v>
      </c>
      <c r="C22" s="47"/>
      <c r="D22" s="48"/>
      <c r="E22" s="53"/>
      <c r="F22" s="54"/>
      <c r="G22" s="55"/>
      <c r="H22" s="55"/>
      <c r="I22" s="55"/>
      <c r="J22" s="56"/>
    </row>
    <row r="23" spans="1:10" ht="23.25" customHeight="1" x14ac:dyDescent="0.2">
      <c r="A23" s="4">
        <f>ZakladDPHSni*SazbaDPH1/100</f>
        <v>0</v>
      </c>
      <c r="B23" s="46" t="s">
        <v>37</v>
      </c>
      <c r="C23" s="47"/>
      <c r="D23" s="48"/>
      <c r="E23" s="57">
        <v>15</v>
      </c>
      <c r="F23" s="54" t="s">
        <v>38</v>
      </c>
      <c r="G23" s="194">
        <f>ZakladDPHSniVypocet</f>
        <v>0</v>
      </c>
      <c r="H23" s="194"/>
      <c r="I23" s="194"/>
      <c r="J23" s="56" t="str">
        <f t="shared" ref="J23:J28" si="0">Mena</f>
        <v>CZK</v>
      </c>
    </row>
    <row r="24" spans="1:10" ht="23.25" customHeight="1" x14ac:dyDescent="0.2">
      <c r="A24" s="4">
        <f>(A23-INT(A23))*100</f>
        <v>0</v>
      </c>
      <c r="B24" s="46" t="s">
        <v>39</v>
      </c>
      <c r="C24" s="47"/>
      <c r="D24" s="48"/>
      <c r="E24" s="57">
        <f>SazbaDPH1</f>
        <v>15</v>
      </c>
      <c r="F24" s="54" t="s">
        <v>38</v>
      </c>
      <c r="G24" s="201">
        <f>A23</f>
        <v>0</v>
      </c>
      <c r="H24" s="201"/>
      <c r="I24" s="201"/>
      <c r="J24" s="56" t="str">
        <f t="shared" si="0"/>
        <v>CZK</v>
      </c>
    </row>
    <row r="25" spans="1:10" ht="23.25" customHeight="1" x14ac:dyDescent="0.2">
      <c r="A25" s="4">
        <f>ZakladDPHZakl*SazbaDPH2/100</f>
        <v>0</v>
      </c>
      <c r="B25" s="46" t="s">
        <v>40</v>
      </c>
      <c r="C25" s="47"/>
      <c r="D25" s="48"/>
      <c r="E25" s="57">
        <v>21</v>
      </c>
      <c r="F25" s="54" t="s">
        <v>38</v>
      </c>
      <c r="G25" s="194">
        <f>ZakladDPHZaklVypocet</f>
        <v>0</v>
      </c>
      <c r="H25" s="194"/>
      <c r="I25" s="194"/>
      <c r="J25" s="56" t="str">
        <f t="shared" si="0"/>
        <v>CZK</v>
      </c>
    </row>
    <row r="26" spans="1:10" ht="23.25" customHeight="1" x14ac:dyDescent="0.2">
      <c r="A26" s="4">
        <f>(A25-INT(A25))*100</f>
        <v>0</v>
      </c>
      <c r="B26" s="58" t="s">
        <v>41</v>
      </c>
      <c r="C26" s="59"/>
      <c r="D26" s="44"/>
      <c r="E26" s="60">
        <f>SazbaDPH2</f>
        <v>21</v>
      </c>
      <c r="F26" s="61" t="s">
        <v>38</v>
      </c>
      <c r="G26" s="195">
        <f>A25</f>
        <v>0</v>
      </c>
      <c r="H26" s="195"/>
      <c r="I26" s="195"/>
      <c r="J26" s="62" t="str">
        <f t="shared" si="0"/>
        <v>CZK</v>
      </c>
    </row>
    <row r="27" spans="1:10" ht="23.25" customHeight="1" x14ac:dyDescent="0.2">
      <c r="A27" s="4">
        <f>ZakladDPHSni+DPHSni+ZakladDPHZakl+DPHZakl</f>
        <v>0</v>
      </c>
      <c r="B27" s="15" t="s">
        <v>42</v>
      </c>
      <c r="C27" s="63"/>
      <c r="D27" s="64"/>
      <c r="E27" s="63"/>
      <c r="F27" s="65"/>
      <c r="G27" s="196">
        <f>CenaCelkem-(ZakladDPHSni+DPHSni+ZakladDPHZakl+DPHZakl)</f>
        <v>0</v>
      </c>
      <c r="H27" s="196"/>
      <c r="I27" s="196"/>
      <c r="J27" s="66" t="str">
        <f t="shared" si="0"/>
        <v>CZK</v>
      </c>
    </row>
    <row r="28" spans="1:10" ht="27.75" hidden="1" customHeight="1" x14ac:dyDescent="0.2">
      <c r="A28" s="4"/>
      <c r="B28" s="67" t="s">
        <v>43</v>
      </c>
      <c r="C28" s="68"/>
      <c r="D28" s="68"/>
      <c r="E28" s="69"/>
      <c r="F28" s="70"/>
      <c r="G28" s="197">
        <f>ZakladDPHSniVypocet+ZakladDPHZaklVypocet</f>
        <v>0</v>
      </c>
      <c r="H28" s="197"/>
      <c r="I28" s="197"/>
      <c r="J28" s="71" t="str">
        <f t="shared" si="0"/>
        <v>CZK</v>
      </c>
    </row>
    <row r="29" spans="1:10" ht="27.75" customHeight="1" x14ac:dyDescent="0.2">
      <c r="A29" s="4">
        <f>(A27-INT(A27))*100</f>
        <v>0</v>
      </c>
      <c r="B29" s="67" t="s">
        <v>44</v>
      </c>
      <c r="C29" s="72"/>
      <c r="D29" s="72"/>
      <c r="E29" s="72"/>
      <c r="F29" s="73"/>
      <c r="G29" s="198">
        <f>A27</f>
        <v>0</v>
      </c>
      <c r="H29" s="198"/>
      <c r="I29" s="198"/>
      <c r="J29" s="74" t="s">
        <v>45</v>
      </c>
    </row>
    <row r="30" spans="1:10" ht="12.75" customHeight="1" x14ac:dyDescent="0.2">
      <c r="A30" s="4"/>
      <c r="B30" s="4"/>
      <c r="J30" s="75"/>
    </row>
    <row r="31" spans="1:10" ht="30" customHeight="1" x14ac:dyDescent="0.2">
      <c r="A31" s="4"/>
      <c r="B31" s="4"/>
      <c r="J31" s="75"/>
    </row>
    <row r="32" spans="1:10" ht="18.75" customHeight="1" x14ac:dyDescent="0.2">
      <c r="A32" s="4"/>
      <c r="B32" s="76"/>
      <c r="C32" s="77" t="s">
        <v>46</v>
      </c>
      <c r="D32" s="78"/>
      <c r="E32" s="78"/>
      <c r="F32" s="79" t="s">
        <v>47</v>
      </c>
      <c r="G32" s="80"/>
      <c r="H32" s="81"/>
      <c r="I32" s="80"/>
      <c r="J32" s="75"/>
    </row>
    <row r="33" spans="1:10" ht="47.25" customHeight="1" x14ac:dyDescent="0.2">
      <c r="A33" s="4"/>
      <c r="B33" s="4"/>
      <c r="J33" s="75"/>
    </row>
    <row r="34" spans="1:10" s="1" customFormat="1" ht="18.75" customHeight="1" x14ac:dyDescent="0.2">
      <c r="A34" s="82"/>
      <c r="B34" s="82"/>
      <c r="C34" s="83"/>
      <c r="D34" s="190"/>
      <c r="E34" s="190"/>
      <c r="G34" s="191"/>
      <c r="H34" s="191"/>
      <c r="I34" s="191"/>
      <c r="J34" s="84"/>
    </row>
    <row r="35" spans="1:10" ht="12.75" customHeight="1" x14ac:dyDescent="0.2">
      <c r="A35" s="4"/>
      <c r="B35" s="4"/>
      <c r="D35" s="192" t="s">
        <v>48</v>
      </c>
      <c r="E35" s="192"/>
      <c r="H35" s="85" t="s">
        <v>49</v>
      </c>
      <c r="J35" s="75"/>
    </row>
    <row r="36" spans="1:10" ht="13.5" customHeight="1" x14ac:dyDescent="0.2">
      <c r="A36" s="86"/>
      <c r="B36" s="86"/>
      <c r="C36" s="87"/>
      <c r="D36" s="87"/>
      <c r="E36" s="87"/>
      <c r="F36" s="88"/>
      <c r="G36" s="88"/>
      <c r="H36" s="88"/>
      <c r="I36" s="88"/>
      <c r="J36" s="89"/>
    </row>
    <row r="37" spans="1:10" ht="27" hidden="1" customHeight="1" x14ac:dyDescent="0.2">
      <c r="B37" s="90" t="s">
        <v>50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94" t="s">
        <v>51</v>
      </c>
      <c r="B38" s="95" t="s">
        <v>52</v>
      </c>
      <c r="C38" s="96" t="s">
        <v>53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54</v>
      </c>
      <c r="I38" s="98" t="s">
        <v>55</v>
      </c>
      <c r="J38" s="99" t="s">
        <v>38</v>
      </c>
    </row>
    <row r="39" spans="1:10" ht="25.5" hidden="1" customHeight="1" x14ac:dyDescent="0.2">
      <c r="A39" s="94">
        <v>1</v>
      </c>
      <c r="B39" s="100" t="s">
        <v>56</v>
      </c>
      <c r="C39" s="188"/>
      <c r="D39" s="188"/>
      <c r="E39" s="188"/>
      <c r="F39" s="101">
        <f>'09 01 Pol'!AE61</f>
        <v>0</v>
      </c>
      <c r="G39" s="102">
        <f>'09 01 Pol'!AF61</f>
        <v>0</v>
      </c>
      <c r="H39" s="103">
        <f>(F39*SazbaDPH1/100)+(G39*SazbaDPH2/100)</f>
        <v>0</v>
      </c>
      <c r="I39" s="103">
        <f>F39+G39+H39</f>
        <v>0</v>
      </c>
      <c r="J39" s="104" t="e">
        <f ca="1">IF(_xlfn.single(CenaCelkemVypocet)=0,"",I39/_xlfn.single(CenaCelkemVypocet)*100)</f>
        <v>#NAME?</v>
      </c>
    </row>
    <row r="40" spans="1:10" ht="25.5" hidden="1" customHeight="1" x14ac:dyDescent="0.2">
      <c r="A40" s="94">
        <v>2</v>
      </c>
      <c r="B40" s="105" t="s">
        <v>8</v>
      </c>
      <c r="C40" s="193" t="s">
        <v>9</v>
      </c>
      <c r="D40" s="193"/>
      <c r="E40" s="193"/>
      <c r="F40" s="106">
        <f>'09 01 Pol'!AE61</f>
        <v>0</v>
      </c>
      <c r="G40" s="107">
        <f>'09 01 Pol'!AF61</f>
        <v>0</v>
      </c>
      <c r="H40" s="107">
        <f>(F40*SazbaDPH1/100)+(G40*SazbaDPH2/100)</f>
        <v>0</v>
      </c>
      <c r="I40" s="107">
        <f>F40+G40+H40</f>
        <v>0</v>
      </c>
      <c r="J40" s="108" t="e">
        <f ca="1">IF(_xlfn.single(CenaCelkemVypocet)=0,"",I40/_xlfn.single(CenaCelkemVypocet)*100)</f>
        <v>#NAME?</v>
      </c>
    </row>
    <row r="41" spans="1:10" ht="25.5" hidden="1" customHeight="1" x14ac:dyDescent="0.2">
      <c r="A41" s="94">
        <v>3</v>
      </c>
      <c r="B41" s="109" t="s">
        <v>11</v>
      </c>
      <c r="C41" s="188" t="s">
        <v>9</v>
      </c>
      <c r="D41" s="188"/>
      <c r="E41" s="188"/>
      <c r="F41" s="110">
        <f>'09 01 Pol'!AE61</f>
        <v>0</v>
      </c>
      <c r="G41" s="103">
        <f>'09 01 Pol'!AF61</f>
        <v>0</v>
      </c>
      <c r="H41" s="103">
        <f>(F41*SazbaDPH1/100)+(G41*SazbaDPH2/100)</f>
        <v>0</v>
      </c>
      <c r="I41" s="103">
        <f>F41+G41+H41</f>
        <v>0</v>
      </c>
      <c r="J41" s="104" t="e">
        <f ca="1">IF(_xlfn.single(CenaCelkemVypocet)=0,"",I41/_xlfn.single(CenaCelkemVypocet)*100)</f>
        <v>#NAME?</v>
      </c>
    </row>
    <row r="42" spans="1:10" ht="25.5" hidden="1" customHeight="1" x14ac:dyDescent="0.2">
      <c r="A42" s="94"/>
      <c r="B42" s="189" t="s">
        <v>57</v>
      </c>
      <c r="C42" s="189"/>
      <c r="D42" s="189"/>
      <c r="E42" s="189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 t="e">
        <f ca="1">SUMIF(A39:A41,"=1",J39:J41)</f>
        <v>#NAME?</v>
      </c>
    </row>
    <row r="46" spans="1:10" ht="15.75" x14ac:dyDescent="0.25">
      <c r="B46" s="114" t="s">
        <v>58</v>
      </c>
    </row>
    <row r="48" spans="1:10" ht="25.5" customHeight="1" x14ac:dyDescent="0.2">
      <c r="A48" s="115"/>
      <c r="B48" s="116" t="s">
        <v>52</v>
      </c>
      <c r="C48" s="116" t="s">
        <v>53</v>
      </c>
      <c r="D48" s="117"/>
      <c r="E48" s="117"/>
      <c r="F48" s="118" t="s">
        <v>59</v>
      </c>
      <c r="G48" s="118"/>
      <c r="H48" s="118"/>
      <c r="I48" s="118" t="s">
        <v>28</v>
      </c>
      <c r="J48" s="118" t="s">
        <v>38</v>
      </c>
    </row>
    <row r="49" spans="1:10" ht="36.75" customHeight="1" x14ac:dyDescent="0.2">
      <c r="A49" s="119"/>
      <c r="B49" s="120" t="s">
        <v>60</v>
      </c>
      <c r="C49" s="187" t="s">
        <v>61</v>
      </c>
      <c r="D49" s="187"/>
      <c r="E49" s="187"/>
      <c r="F49" s="121" t="s">
        <v>29</v>
      </c>
      <c r="G49" s="122"/>
      <c r="H49" s="122"/>
      <c r="I49" s="122">
        <f>'09 01 Pol'!G8</f>
        <v>0</v>
      </c>
      <c r="J49" s="123" t="str">
        <f>IF(I57=0,"",I49/I57*100)</f>
        <v/>
      </c>
    </row>
    <row r="50" spans="1:10" ht="36.75" customHeight="1" x14ac:dyDescent="0.2">
      <c r="A50" s="119"/>
      <c r="B50" s="120" t="s">
        <v>62</v>
      </c>
      <c r="C50" s="187" t="s">
        <v>63</v>
      </c>
      <c r="D50" s="187"/>
      <c r="E50" s="187"/>
      <c r="F50" s="121" t="s">
        <v>29</v>
      </c>
      <c r="G50" s="122"/>
      <c r="H50" s="122"/>
      <c r="I50" s="122">
        <f>'09 01 Pol'!G11</f>
        <v>0</v>
      </c>
      <c r="J50" s="123" t="str">
        <f>IF(I57=0,"",I50/I57*100)</f>
        <v/>
      </c>
    </row>
    <row r="51" spans="1:10" ht="36.75" customHeight="1" x14ac:dyDescent="0.2">
      <c r="A51" s="119"/>
      <c r="B51" s="120" t="s">
        <v>64</v>
      </c>
      <c r="C51" s="187" t="s">
        <v>65</v>
      </c>
      <c r="D51" s="187"/>
      <c r="E51" s="187"/>
      <c r="F51" s="121" t="s">
        <v>29</v>
      </c>
      <c r="G51" s="122"/>
      <c r="H51" s="122"/>
      <c r="I51" s="122">
        <f>'09 01 Pol'!G17</f>
        <v>0</v>
      </c>
      <c r="J51" s="123" t="str">
        <f>IF(I57=0,"",I51/I57*100)</f>
        <v/>
      </c>
    </row>
    <row r="52" spans="1:10" ht="36.75" customHeight="1" x14ac:dyDescent="0.2">
      <c r="A52" s="119"/>
      <c r="B52" s="120" t="s">
        <v>66</v>
      </c>
      <c r="C52" s="187" t="s">
        <v>67</v>
      </c>
      <c r="D52" s="187"/>
      <c r="E52" s="187"/>
      <c r="F52" s="121" t="s">
        <v>29</v>
      </c>
      <c r="G52" s="122"/>
      <c r="H52" s="122"/>
      <c r="I52" s="122">
        <f>'09 01 Pol'!G30</f>
        <v>0</v>
      </c>
      <c r="J52" s="123" t="str">
        <f>IF(I57=0,"",I52/I57*100)</f>
        <v/>
      </c>
    </row>
    <row r="53" spans="1:10" ht="36.75" customHeight="1" x14ac:dyDescent="0.2">
      <c r="A53" s="119"/>
      <c r="B53" s="120" t="s">
        <v>68</v>
      </c>
      <c r="C53" s="187" t="s">
        <v>69</v>
      </c>
      <c r="D53" s="187"/>
      <c r="E53" s="187"/>
      <c r="F53" s="121" t="s">
        <v>29</v>
      </c>
      <c r="G53" s="122"/>
      <c r="H53" s="122"/>
      <c r="I53" s="122">
        <f>'09 01 Pol'!G35</f>
        <v>0</v>
      </c>
      <c r="J53" s="123" t="str">
        <f>IF(I57=0,"",I53/I57*100)</f>
        <v/>
      </c>
    </row>
    <row r="54" spans="1:10" ht="36.75" customHeight="1" x14ac:dyDescent="0.2">
      <c r="A54" s="119"/>
      <c r="B54" s="120" t="s">
        <v>70</v>
      </c>
      <c r="C54" s="187" t="s">
        <v>71</v>
      </c>
      <c r="D54" s="187"/>
      <c r="E54" s="187"/>
      <c r="F54" s="121" t="s">
        <v>29</v>
      </c>
      <c r="G54" s="122"/>
      <c r="H54" s="122"/>
      <c r="I54" s="122">
        <f>'09 01 Pol'!G39</f>
        <v>0</v>
      </c>
      <c r="J54" s="123" t="str">
        <f>IF(I57=0,"",I54/I57*100)</f>
        <v/>
      </c>
    </row>
    <row r="55" spans="1:10" ht="36.75" customHeight="1" x14ac:dyDescent="0.2">
      <c r="A55" s="119"/>
      <c r="B55" s="120" t="s">
        <v>72</v>
      </c>
      <c r="C55" s="187" t="s">
        <v>73</v>
      </c>
      <c r="D55" s="187"/>
      <c r="E55" s="187"/>
      <c r="F55" s="121" t="s">
        <v>29</v>
      </c>
      <c r="G55" s="122"/>
      <c r="H55" s="122"/>
      <c r="I55" s="122">
        <f>'09 01 Pol'!G45</f>
        <v>0</v>
      </c>
      <c r="J55" s="123" t="str">
        <f>IF(I57=0,"",I55/I57*100)</f>
        <v/>
      </c>
    </row>
    <row r="56" spans="1:10" ht="36.75" customHeight="1" x14ac:dyDescent="0.2">
      <c r="A56" s="119"/>
      <c r="B56" s="120" t="s">
        <v>74</v>
      </c>
      <c r="C56" s="187" t="s">
        <v>75</v>
      </c>
      <c r="D56" s="187"/>
      <c r="E56" s="187"/>
      <c r="F56" s="121" t="s">
        <v>29</v>
      </c>
      <c r="G56" s="122"/>
      <c r="H56" s="122"/>
      <c r="I56" s="122">
        <f>'09 01 Pol'!G54</f>
        <v>0</v>
      </c>
      <c r="J56" s="123" t="str">
        <f>IF(I57=0,"",I56/I57*100)</f>
        <v/>
      </c>
    </row>
    <row r="57" spans="1:10" ht="25.5" customHeight="1" x14ac:dyDescent="0.2">
      <c r="A57" s="124"/>
      <c r="B57" s="125" t="s">
        <v>55</v>
      </c>
      <c r="C57" s="126"/>
      <c r="D57" s="127"/>
      <c r="E57" s="127"/>
      <c r="F57" s="128"/>
      <c r="G57" s="129"/>
      <c r="H57" s="129"/>
      <c r="I57" s="129">
        <f>SUM(I49:I56)</f>
        <v>0</v>
      </c>
      <c r="J57" s="130">
        <f>SUM(J49:J56)</f>
        <v>0</v>
      </c>
    </row>
    <row r="58" spans="1:10" x14ac:dyDescent="0.2">
      <c r="F58" s="131"/>
      <c r="G58" s="131"/>
      <c r="H58" s="131"/>
      <c r="I58" s="131"/>
      <c r="J58" s="132"/>
    </row>
    <row r="59" spans="1:10" x14ac:dyDescent="0.2">
      <c r="F59" s="131"/>
      <c r="G59" s="131"/>
      <c r="H59" s="131"/>
      <c r="I59" s="131"/>
      <c r="J59" s="132"/>
    </row>
    <row r="60" spans="1:10" x14ac:dyDescent="0.2">
      <c r="F60" s="131"/>
      <c r="G60" s="131"/>
      <c r="H60" s="131"/>
      <c r="I60" s="131"/>
      <c r="J60" s="132"/>
    </row>
  </sheetData>
  <sheetProtection algorithmName="SHA-512" hashValue="/WUJ5mAbK8hiMR/ZIHgQR48frO3YsAkdQMBJBectmk31Q/CFLkjz8gbf+b/Fkt4nB2D5ovyaXOETZAjXYljyxQ==" saltValue="PvjFuBTWZ9ZQcVyCFxv/oA==" spinCount="100000" sheet="1" objects="1" scenarios="1"/>
  <mergeCells count="53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</mergeCells>
  <pageMargins left="0.196527777777778" right="0.196527777777778" top="0.59027777777777801" bottom="0.39305555555555599" header="0.51180555555555496" footer="0.196527777777778"/>
  <pageSetup paperSize="9" firstPageNumber="0" orientation="portrait" horizontalDpi="300" verticalDpi="300"/>
  <headerFooter>
    <oddFooter>&amp;L&amp;9Zpracováno programem BUILDpower S,  © RTS, a.s.&amp;R&amp;9Stránka &amp;P z &amp;N</oddFooter>
  </headerFooter>
  <rowBreaks count="1" manualBreakCount="1">
    <brk id="36" max="16383" man="1"/>
  </row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AMJ5"/>
  <sheetViews>
    <sheetView zoomScaleNormal="100"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33" customWidth="1"/>
    <col min="2" max="2" width="14.42578125" style="133" customWidth="1"/>
    <col min="3" max="3" width="38.28515625" style="134" customWidth="1"/>
    <col min="4" max="4" width="4.5703125" style="133" customWidth="1"/>
    <col min="5" max="5" width="10.5703125" style="133" customWidth="1"/>
    <col min="6" max="6" width="9.85546875" style="133" customWidth="1"/>
    <col min="7" max="7" width="12.7109375" style="133" customWidth="1"/>
    <col min="8" max="1024" width="9.140625" style="133"/>
  </cols>
  <sheetData>
    <row r="1" spans="1:7" ht="15.75" x14ac:dyDescent="0.2">
      <c r="A1" s="217" t="s">
        <v>76</v>
      </c>
      <c r="B1" s="217"/>
      <c r="C1" s="217"/>
      <c r="D1" s="217"/>
      <c r="E1" s="217"/>
      <c r="F1" s="217"/>
      <c r="G1" s="217"/>
    </row>
    <row r="2" spans="1:7" ht="24.95" customHeight="1" x14ac:dyDescent="0.2">
      <c r="A2" s="135" t="s">
        <v>77</v>
      </c>
      <c r="B2" s="136"/>
      <c r="C2" s="218"/>
      <c r="D2" s="218"/>
      <c r="E2" s="218"/>
      <c r="F2" s="218"/>
      <c r="G2" s="218"/>
    </row>
    <row r="3" spans="1:7" ht="24.95" customHeight="1" x14ac:dyDescent="0.2">
      <c r="A3" s="135" t="s">
        <v>78</v>
      </c>
      <c r="B3" s="136"/>
      <c r="C3" s="218"/>
      <c r="D3" s="218"/>
      <c r="E3" s="218"/>
      <c r="F3" s="218"/>
      <c r="G3" s="218"/>
    </row>
    <row r="4" spans="1:7" ht="24.95" customHeight="1" x14ac:dyDescent="0.2">
      <c r="A4" s="135" t="s">
        <v>79</v>
      </c>
      <c r="B4" s="136"/>
      <c r="C4" s="218"/>
      <c r="D4" s="218"/>
      <c r="E4" s="218"/>
      <c r="F4" s="218"/>
      <c r="G4" s="218"/>
    </row>
    <row r="5" spans="1:7" x14ac:dyDescent="0.2">
      <c r="B5" s="137"/>
      <c r="C5" s="138"/>
      <c r="D5" s="139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1073"/>
  <sheetViews>
    <sheetView tabSelected="1" zoomScaleNormal="100" workbookViewId="0">
      <pane ySplit="7" topLeftCell="A38" activePane="bottomLeft" state="frozen"/>
      <selection pane="bottomLeft" activeCell="F38" sqref="F38"/>
    </sheetView>
  </sheetViews>
  <sheetFormatPr defaultColWidth="8.5703125" defaultRowHeight="12.75" outlineLevelRow="1" x14ac:dyDescent="0.2"/>
  <cols>
    <col min="1" max="1" width="3.42578125" customWidth="1"/>
    <col min="2" max="2" width="12.5703125" style="140" customWidth="1"/>
    <col min="3" max="3" width="38.28515625" style="14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2" t="s">
        <v>76</v>
      </c>
      <c r="B1" s="222"/>
      <c r="C1" s="222"/>
      <c r="D1" s="222"/>
      <c r="E1" s="222"/>
      <c r="F1" s="222"/>
      <c r="G1" s="222"/>
      <c r="AG1" t="s">
        <v>80</v>
      </c>
    </row>
    <row r="2" spans="1:60" ht="24.95" customHeight="1" x14ac:dyDescent="0.2">
      <c r="A2" s="135" t="s">
        <v>77</v>
      </c>
      <c r="B2" s="136" t="s">
        <v>5</v>
      </c>
      <c r="C2" s="223" t="s">
        <v>6</v>
      </c>
      <c r="D2" s="223"/>
      <c r="E2" s="223"/>
      <c r="F2" s="223"/>
      <c r="G2" s="223"/>
      <c r="AG2" t="s">
        <v>81</v>
      </c>
    </row>
    <row r="3" spans="1:60" ht="24.95" customHeight="1" x14ac:dyDescent="0.2">
      <c r="A3" s="135" t="s">
        <v>78</v>
      </c>
      <c r="B3" s="136" t="s">
        <v>8</v>
      </c>
      <c r="C3" s="223" t="s">
        <v>9</v>
      </c>
      <c r="D3" s="223"/>
      <c r="E3" s="223"/>
      <c r="F3" s="223"/>
      <c r="G3" s="223"/>
      <c r="AC3" s="140" t="s">
        <v>81</v>
      </c>
      <c r="AG3" t="s">
        <v>82</v>
      </c>
    </row>
    <row r="4" spans="1:60" ht="24.95" customHeight="1" x14ac:dyDescent="0.2">
      <c r="A4" s="141" t="s">
        <v>79</v>
      </c>
      <c r="B4" s="142" t="s">
        <v>11</v>
      </c>
      <c r="C4" s="224" t="s">
        <v>9</v>
      </c>
      <c r="D4" s="224"/>
      <c r="E4" s="224"/>
      <c r="F4" s="224"/>
      <c r="G4" s="224"/>
      <c r="AG4" t="s">
        <v>83</v>
      </c>
    </row>
    <row r="5" spans="1:60" x14ac:dyDescent="0.2">
      <c r="D5" s="85"/>
    </row>
    <row r="6" spans="1:60" ht="38.25" x14ac:dyDescent="0.2">
      <c r="A6" s="143" t="s">
        <v>84</v>
      </c>
      <c r="B6" s="144" t="s">
        <v>85</v>
      </c>
      <c r="C6" s="144" t="s">
        <v>86</v>
      </c>
      <c r="D6" s="145" t="s">
        <v>87</v>
      </c>
      <c r="E6" s="143" t="s">
        <v>88</v>
      </c>
      <c r="F6" s="146" t="s">
        <v>89</v>
      </c>
      <c r="G6" s="143" t="s">
        <v>28</v>
      </c>
      <c r="H6" s="147" t="s">
        <v>90</v>
      </c>
      <c r="I6" s="147" t="s">
        <v>91</v>
      </c>
      <c r="J6" s="147" t="s">
        <v>92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  <c r="Y6" s="147" t="s">
        <v>107</v>
      </c>
    </row>
    <row r="7" spans="1:60" hidden="1" x14ac:dyDescent="0.2">
      <c r="A7" s="133"/>
      <c r="B7" s="137"/>
      <c r="C7" s="137"/>
      <c r="D7" s="139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0" t="s">
        <v>108</v>
      </c>
      <c r="B8" s="151" t="s">
        <v>60</v>
      </c>
      <c r="C8" s="152" t="s">
        <v>61</v>
      </c>
      <c r="D8" s="153"/>
      <c r="E8" s="154"/>
      <c r="F8" s="155"/>
      <c r="G8" s="156">
        <f>SUMIF(AG9:AG10,"&lt;&gt;NOR",G9:G10)</f>
        <v>0</v>
      </c>
      <c r="H8" s="157"/>
      <c r="I8" s="157">
        <f>SUM(I9:I10)</f>
        <v>0</v>
      </c>
      <c r="J8" s="157"/>
      <c r="K8" s="157">
        <f>SUM(K9:K10)</f>
        <v>0</v>
      </c>
      <c r="L8" s="157"/>
      <c r="M8" s="157">
        <f>SUM(M9:M10)</f>
        <v>0</v>
      </c>
      <c r="N8" s="158"/>
      <c r="O8" s="158">
        <f>SUM(O9:O10)</f>
        <v>0</v>
      </c>
      <c r="P8" s="158"/>
      <c r="Q8" s="158">
        <f>SUM(Q9:Q10)</f>
        <v>0</v>
      </c>
      <c r="R8" s="157"/>
      <c r="S8" s="157"/>
      <c r="T8" s="157"/>
      <c r="U8" s="157"/>
      <c r="V8" s="157">
        <f>SUM(V9:V10)</f>
        <v>0</v>
      </c>
      <c r="W8" s="157"/>
      <c r="X8" s="157"/>
      <c r="Y8" s="157"/>
      <c r="AG8" t="s">
        <v>109</v>
      </c>
    </row>
    <row r="9" spans="1:60" ht="33.75" outlineLevel="1" x14ac:dyDescent="0.2">
      <c r="A9" s="159">
        <v>1</v>
      </c>
      <c r="B9" s="160" t="s">
        <v>110</v>
      </c>
      <c r="C9" s="161" t="s">
        <v>111</v>
      </c>
      <c r="D9" s="162" t="s">
        <v>112</v>
      </c>
      <c r="E9" s="163">
        <v>1</v>
      </c>
      <c r="F9" s="164"/>
      <c r="G9" s="165">
        <f>ROUND(E9*F9,2)</f>
        <v>0</v>
      </c>
      <c r="H9" s="166"/>
      <c r="I9" s="167">
        <f>ROUND(E9*H9,2)</f>
        <v>0</v>
      </c>
      <c r="J9" s="166"/>
      <c r="K9" s="167">
        <f>ROUND(E9*J9,2)</f>
        <v>0</v>
      </c>
      <c r="L9" s="167">
        <v>21</v>
      </c>
      <c r="M9" s="167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7"/>
      <c r="S9" s="167" t="s">
        <v>113</v>
      </c>
      <c r="T9" s="167" t="s">
        <v>114</v>
      </c>
      <c r="U9" s="167">
        <v>0</v>
      </c>
      <c r="V9" s="167">
        <f>ROUND(E9*U9,2)</f>
        <v>0</v>
      </c>
      <c r="W9" s="167"/>
      <c r="X9" s="167" t="s">
        <v>115</v>
      </c>
      <c r="Y9" s="167" t="s">
        <v>116</v>
      </c>
      <c r="Z9" s="169"/>
      <c r="AA9" s="169"/>
      <c r="AB9" s="169"/>
      <c r="AC9" s="169"/>
      <c r="AD9" s="169"/>
      <c r="AE9" s="169"/>
      <c r="AF9" s="169"/>
      <c r="AG9" s="169" t="s">
        <v>117</v>
      </c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ht="33.75" outlineLevel="1" x14ac:dyDescent="0.2">
      <c r="A10" s="159">
        <v>2</v>
      </c>
      <c r="B10" s="160" t="s">
        <v>118</v>
      </c>
      <c r="C10" s="161" t="s">
        <v>119</v>
      </c>
      <c r="D10" s="162" t="s">
        <v>112</v>
      </c>
      <c r="E10" s="163">
        <v>1</v>
      </c>
      <c r="F10" s="164"/>
      <c r="G10" s="165">
        <f>ROUND(E10*F10,2)</f>
        <v>0</v>
      </c>
      <c r="H10" s="166"/>
      <c r="I10" s="167">
        <f>ROUND(E10*H10,2)</f>
        <v>0</v>
      </c>
      <c r="J10" s="166"/>
      <c r="K10" s="167">
        <f>ROUND(E10*J10,2)</f>
        <v>0</v>
      </c>
      <c r="L10" s="167">
        <v>21</v>
      </c>
      <c r="M10" s="167">
        <f>G10*(1+L10/100)</f>
        <v>0</v>
      </c>
      <c r="N10" s="168">
        <v>0</v>
      </c>
      <c r="O10" s="168">
        <f>ROUND(E10*N10,2)</f>
        <v>0</v>
      </c>
      <c r="P10" s="168">
        <v>0</v>
      </c>
      <c r="Q10" s="168">
        <f>ROUND(E10*P10,2)</f>
        <v>0</v>
      </c>
      <c r="R10" s="167"/>
      <c r="S10" s="167" t="s">
        <v>113</v>
      </c>
      <c r="T10" s="167" t="s">
        <v>114</v>
      </c>
      <c r="U10" s="167">
        <v>0</v>
      </c>
      <c r="V10" s="167">
        <f>ROUND(E10*U10,2)</f>
        <v>0</v>
      </c>
      <c r="W10" s="167"/>
      <c r="X10" s="167" t="s">
        <v>120</v>
      </c>
      <c r="Y10" s="167" t="s">
        <v>116</v>
      </c>
      <c r="Z10" s="169"/>
      <c r="AA10" s="169"/>
      <c r="AB10" s="169"/>
      <c r="AC10" s="169"/>
      <c r="AD10" s="169"/>
      <c r="AE10" s="169"/>
      <c r="AF10" s="169"/>
      <c r="AG10" s="169" t="s">
        <v>121</v>
      </c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x14ac:dyDescent="0.2">
      <c r="A11" s="150" t="s">
        <v>108</v>
      </c>
      <c r="B11" s="151" t="s">
        <v>62</v>
      </c>
      <c r="C11" s="152" t="s">
        <v>63</v>
      </c>
      <c r="D11" s="153"/>
      <c r="E11" s="154"/>
      <c r="F11" s="155"/>
      <c r="G11" s="156">
        <f>SUMIF(AG12:AG16,"&lt;&gt;NOR",G12:G16)</f>
        <v>0</v>
      </c>
      <c r="H11" s="157"/>
      <c r="I11" s="157">
        <f>SUM(I12:I16)</f>
        <v>0</v>
      </c>
      <c r="J11" s="157"/>
      <c r="K11" s="157">
        <f>SUM(K12:K16)</f>
        <v>0</v>
      </c>
      <c r="L11" s="157"/>
      <c r="M11" s="157">
        <f>SUM(M12:M16)</f>
        <v>0</v>
      </c>
      <c r="N11" s="158"/>
      <c r="O11" s="158">
        <f>SUM(O12:O16)</f>
        <v>0</v>
      </c>
      <c r="P11" s="158"/>
      <c r="Q11" s="158">
        <f>SUM(Q12:Q16)</f>
        <v>0</v>
      </c>
      <c r="R11" s="157"/>
      <c r="S11" s="157"/>
      <c r="T11" s="157"/>
      <c r="U11" s="157"/>
      <c r="V11" s="157">
        <f>SUM(V12:V16)</f>
        <v>0</v>
      </c>
      <c r="W11" s="157"/>
      <c r="X11" s="157"/>
      <c r="Y11" s="157"/>
      <c r="AG11" t="s">
        <v>109</v>
      </c>
    </row>
    <row r="12" spans="1:60" ht="33.75" outlineLevel="1" x14ac:dyDescent="0.2">
      <c r="A12" s="159">
        <v>3</v>
      </c>
      <c r="B12" s="160" t="s">
        <v>122</v>
      </c>
      <c r="C12" s="161" t="s">
        <v>123</v>
      </c>
      <c r="D12" s="162" t="s">
        <v>112</v>
      </c>
      <c r="E12" s="163">
        <v>4</v>
      </c>
      <c r="F12" s="164"/>
      <c r="G12" s="165">
        <f>ROUND(E12*F12,2)</f>
        <v>0</v>
      </c>
      <c r="H12" s="166"/>
      <c r="I12" s="167">
        <f>ROUND(E12*H12,2)</f>
        <v>0</v>
      </c>
      <c r="J12" s="166"/>
      <c r="K12" s="167">
        <f>ROUND(E12*J12,2)</f>
        <v>0</v>
      </c>
      <c r="L12" s="167">
        <v>21</v>
      </c>
      <c r="M12" s="167">
        <f>G12*(1+L12/100)</f>
        <v>0</v>
      </c>
      <c r="N12" s="168">
        <v>0</v>
      </c>
      <c r="O12" s="168">
        <f>ROUND(E12*N12,2)</f>
        <v>0</v>
      </c>
      <c r="P12" s="168">
        <v>0</v>
      </c>
      <c r="Q12" s="168">
        <f>ROUND(E12*P12,2)</f>
        <v>0</v>
      </c>
      <c r="R12" s="167"/>
      <c r="S12" s="167" t="s">
        <v>113</v>
      </c>
      <c r="T12" s="167" t="s">
        <v>114</v>
      </c>
      <c r="U12" s="167">
        <v>0</v>
      </c>
      <c r="V12" s="167">
        <f>ROUND(E12*U12,2)</f>
        <v>0</v>
      </c>
      <c r="W12" s="167"/>
      <c r="X12" s="167" t="s">
        <v>120</v>
      </c>
      <c r="Y12" s="167" t="s">
        <v>116</v>
      </c>
      <c r="Z12" s="169"/>
      <c r="AA12" s="169"/>
      <c r="AB12" s="169"/>
      <c r="AC12" s="169"/>
      <c r="AD12" s="169"/>
      <c r="AE12" s="169"/>
      <c r="AF12" s="169"/>
      <c r="AG12" s="169" t="s">
        <v>121</v>
      </c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59">
        <v>4</v>
      </c>
      <c r="B13" s="160" t="s">
        <v>124</v>
      </c>
      <c r="C13" s="161" t="s">
        <v>125</v>
      </c>
      <c r="D13" s="162" t="s">
        <v>112</v>
      </c>
      <c r="E13" s="163">
        <v>4</v>
      </c>
      <c r="F13" s="164"/>
      <c r="G13" s="165">
        <f>ROUND(E13*F13,2)</f>
        <v>0</v>
      </c>
      <c r="H13" s="166"/>
      <c r="I13" s="167">
        <f>ROUND(E13*H13,2)</f>
        <v>0</v>
      </c>
      <c r="J13" s="166"/>
      <c r="K13" s="167">
        <f>ROUND(E13*J13,2)</f>
        <v>0</v>
      </c>
      <c r="L13" s="167">
        <v>21</v>
      </c>
      <c r="M13" s="167">
        <f>G13*(1+L13/100)</f>
        <v>0</v>
      </c>
      <c r="N13" s="168">
        <v>0</v>
      </c>
      <c r="O13" s="168">
        <f>ROUND(E13*N13,2)</f>
        <v>0</v>
      </c>
      <c r="P13" s="168">
        <v>0</v>
      </c>
      <c r="Q13" s="168">
        <f>ROUND(E13*P13,2)</f>
        <v>0</v>
      </c>
      <c r="R13" s="167"/>
      <c r="S13" s="167" t="s">
        <v>113</v>
      </c>
      <c r="T13" s="167" t="s">
        <v>114</v>
      </c>
      <c r="U13" s="167">
        <v>0</v>
      </c>
      <c r="V13" s="167">
        <f>ROUND(E13*U13,2)</f>
        <v>0</v>
      </c>
      <c r="W13" s="167"/>
      <c r="X13" s="167" t="s">
        <v>126</v>
      </c>
      <c r="Y13" s="167" t="s">
        <v>116</v>
      </c>
      <c r="Z13" s="169"/>
      <c r="AA13" s="169"/>
      <c r="AB13" s="169"/>
      <c r="AC13" s="169"/>
      <c r="AD13" s="169"/>
      <c r="AE13" s="169"/>
      <c r="AF13" s="169"/>
      <c r="AG13" s="169" t="s">
        <v>127</v>
      </c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ht="22.5" outlineLevel="1" x14ac:dyDescent="0.2">
      <c r="A14" s="159">
        <v>5</v>
      </c>
      <c r="B14" s="160" t="s">
        <v>128</v>
      </c>
      <c r="C14" s="161" t="s">
        <v>129</v>
      </c>
      <c r="D14" s="162" t="s">
        <v>112</v>
      </c>
      <c r="E14" s="163">
        <v>1</v>
      </c>
      <c r="F14" s="164"/>
      <c r="G14" s="165">
        <f>ROUND(E14*F14,2)</f>
        <v>0</v>
      </c>
      <c r="H14" s="166"/>
      <c r="I14" s="167">
        <f>ROUND(E14*H14,2)</f>
        <v>0</v>
      </c>
      <c r="J14" s="166"/>
      <c r="K14" s="167">
        <f>ROUND(E14*J14,2)</f>
        <v>0</v>
      </c>
      <c r="L14" s="167">
        <v>21</v>
      </c>
      <c r="M14" s="167">
        <f>G14*(1+L14/100)</f>
        <v>0</v>
      </c>
      <c r="N14" s="168">
        <v>0</v>
      </c>
      <c r="O14" s="168">
        <f>ROUND(E14*N14,2)</f>
        <v>0</v>
      </c>
      <c r="P14" s="168">
        <v>0</v>
      </c>
      <c r="Q14" s="168">
        <f>ROUND(E14*P14,2)</f>
        <v>0</v>
      </c>
      <c r="R14" s="167"/>
      <c r="S14" s="167" t="s">
        <v>113</v>
      </c>
      <c r="T14" s="167" t="s">
        <v>114</v>
      </c>
      <c r="U14" s="167">
        <v>0</v>
      </c>
      <c r="V14" s="167">
        <f>ROUND(E14*U14,2)</f>
        <v>0</v>
      </c>
      <c r="W14" s="167"/>
      <c r="X14" s="167" t="s">
        <v>120</v>
      </c>
      <c r="Y14" s="167" t="s">
        <v>116</v>
      </c>
      <c r="Z14" s="169"/>
      <c r="AA14" s="169"/>
      <c r="AB14" s="169"/>
      <c r="AC14" s="169"/>
      <c r="AD14" s="169"/>
      <c r="AE14" s="169"/>
      <c r="AF14" s="169"/>
      <c r="AG14" s="169" t="s">
        <v>121</v>
      </c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ht="22.5" outlineLevel="1" x14ac:dyDescent="0.2">
      <c r="A15" s="159">
        <v>6</v>
      </c>
      <c r="B15" s="160" t="s">
        <v>130</v>
      </c>
      <c r="C15" s="161" t="s">
        <v>131</v>
      </c>
      <c r="D15" s="162" t="s">
        <v>112</v>
      </c>
      <c r="E15" s="163">
        <v>1</v>
      </c>
      <c r="F15" s="164"/>
      <c r="G15" s="165">
        <f>ROUND(E15*F15,2)</f>
        <v>0</v>
      </c>
      <c r="H15" s="166"/>
      <c r="I15" s="167">
        <f>ROUND(E15*H15,2)</f>
        <v>0</v>
      </c>
      <c r="J15" s="166"/>
      <c r="K15" s="167">
        <f>ROUND(E15*J15,2)</f>
        <v>0</v>
      </c>
      <c r="L15" s="167">
        <v>21</v>
      </c>
      <c r="M15" s="167">
        <f>G15*(1+L15/100)</f>
        <v>0</v>
      </c>
      <c r="N15" s="168">
        <v>0</v>
      </c>
      <c r="O15" s="168">
        <f>ROUND(E15*N15,2)</f>
        <v>0</v>
      </c>
      <c r="P15" s="168">
        <v>0</v>
      </c>
      <c r="Q15" s="168">
        <f>ROUND(E15*P15,2)</f>
        <v>0</v>
      </c>
      <c r="R15" s="167"/>
      <c r="S15" s="167" t="s">
        <v>113</v>
      </c>
      <c r="T15" s="167" t="s">
        <v>114</v>
      </c>
      <c r="U15" s="167">
        <v>0</v>
      </c>
      <c r="V15" s="167">
        <f>ROUND(E15*U15,2)</f>
        <v>0</v>
      </c>
      <c r="W15" s="167"/>
      <c r="X15" s="167" t="s">
        <v>126</v>
      </c>
      <c r="Y15" s="167" t="s">
        <v>116</v>
      </c>
      <c r="Z15" s="169"/>
      <c r="AA15" s="169"/>
      <c r="AB15" s="169"/>
      <c r="AC15" s="169"/>
      <c r="AD15" s="169"/>
      <c r="AE15" s="169"/>
      <c r="AF15" s="169"/>
      <c r="AG15" s="169" t="s">
        <v>127</v>
      </c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59">
        <v>7</v>
      </c>
      <c r="B16" s="160" t="s">
        <v>132</v>
      </c>
      <c r="C16" s="161" t="s">
        <v>133</v>
      </c>
      <c r="D16" s="162" t="s">
        <v>134</v>
      </c>
      <c r="E16" s="163">
        <v>180</v>
      </c>
      <c r="F16" s="164"/>
      <c r="G16" s="165">
        <f>ROUND(E16*F16,2)</f>
        <v>0</v>
      </c>
      <c r="H16" s="166"/>
      <c r="I16" s="167">
        <f>ROUND(E16*H16,2)</f>
        <v>0</v>
      </c>
      <c r="J16" s="166"/>
      <c r="K16" s="167">
        <f>ROUND(E16*J16,2)</f>
        <v>0</v>
      </c>
      <c r="L16" s="167">
        <v>21</v>
      </c>
      <c r="M16" s="167">
        <f>G16*(1+L16/100)</f>
        <v>0</v>
      </c>
      <c r="N16" s="168">
        <v>0</v>
      </c>
      <c r="O16" s="168">
        <f>ROUND(E16*N16,2)</f>
        <v>0</v>
      </c>
      <c r="P16" s="168">
        <v>0</v>
      </c>
      <c r="Q16" s="168">
        <f>ROUND(E16*P16,2)</f>
        <v>0</v>
      </c>
      <c r="R16" s="167"/>
      <c r="S16" s="167" t="s">
        <v>113</v>
      </c>
      <c r="T16" s="167" t="s">
        <v>114</v>
      </c>
      <c r="U16" s="167">
        <v>0</v>
      </c>
      <c r="V16" s="167">
        <f>ROUND(E16*U16,2)</f>
        <v>0</v>
      </c>
      <c r="W16" s="167"/>
      <c r="X16" s="167" t="s">
        <v>120</v>
      </c>
      <c r="Y16" s="167" t="s">
        <v>116</v>
      </c>
      <c r="Z16" s="169"/>
      <c r="AA16" s="169"/>
      <c r="AB16" s="169"/>
      <c r="AC16" s="169"/>
      <c r="AD16" s="169"/>
      <c r="AE16" s="169"/>
      <c r="AF16" s="169"/>
      <c r="AG16" s="169" t="s">
        <v>121</v>
      </c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x14ac:dyDescent="0.2">
      <c r="A17" s="150" t="s">
        <v>108</v>
      </c>
      <c r="B17" s="151" t="s">
        <v>64</v>
      </c>
      <c r="C17" s="152" t="s">
        <v>65</v>
      </c>
      <c r="D17" s="153"/>
      <c r="E17" s="154"/>
      <c r="F17" s="155"/>
      <c r="G17" s="156">
        <f>SUMIF(AG18:AG29,"&lt;&gt;NOR",G18:G29)</f>
        <v>0</v>
      </c>
      <c r="H17" s="157"/>
      <c r="I17" s="157">
        <f>SUM(I18:I29)</f>
        <v>0</v>
      </c>
      <c r="J17" s="157"/>
      <c r="K17" s="157">
        <f>SUM(K18:K29)</f>
        <v>0</v>
      </c>
      <c r="L17" s="157"/>
      <c r="M17" s="157">
        <f>SUM(M18:M29)</f>
        <v>0</v>
      </c>
      <c r="N17" s="158"/>
      <c r="O17" s="158">
        <f>SUM(O18:O29)</f>
        <v>0</v>
      </c>
      <c r="P17" s="158"/>
      <c r="Q17" s="158">
        <f>SUM(Q18:Q29)</f>
        <v>0</v>
      </c>
      <c r="R17" s="157"/>
      <c r="S17" s="157"/>
      <c r="T17" s="157"/>
      <c r="U17" s="157"/>
      <c r="V17" s="157">
        <f>SUM(V18:V29)</f>
        <v>0</v>
      </c>
      <c r="W17" s="157"/>
      <c r="X17" s="157"/>
      <c r="Y17" s="157"/>
      <c r="AG17" t="s">
        <v>109</v>
      </c>
    </row>
    <row r="18" spans="1:60" ht="22.5" outlineLevel="1" x14ac:dyDescent="0.2">
      <c r="A18" s="159">
        <v>8</v>
      </c>
      <c r="B18" s="160" t="s">
        <v>135</v>
      </c>
      <c r="C18" s="161" t="s">
        <v>136</v>
      </c>
      <c r="D18" s="162" t="s">
        <v>112</v>
      </c>
      <c r="E18" s="163">
        <v>1</v>
      </c>
      <c r="F18" s="164"/>
      <c r="G18" s="165">
        <f t="shared" ref="G18:G29" si="0">ROUND(E18*F18,2)</f>
        <v>0</v>
      </c>
      <c r="H18" s="166"/>
      <c r="I18" s="167">
        <f t="shared" ref="I18:I29" si="1">ROUND(E18*H18,2)</f>
        <v>0</v>
      </c>
      <c r="J18" s="166"/>
      <c r="K18" s="167">
        <f t="shared" ref="K18:K29" si="2">ROUND(E18*J18,2)</f>
        <v>0</v>
      </c>
      <c r="L18" s="167">
        <v>21</v>
      </c>
      <c r="M18" s="167">
        <f t="shared" ref="M18:M29" si="3">G18*(1+L18/100)</f>
        <v>0</v>
      </c>
      <c r="N18" s="168">
        <v>1.5E-3</v>
      </c>
      <c r="O18" s="168">
        <f t="shared" ref="O18:O29" si="4">ROUND(E18*N18,2)</f>
        <v>0</v>
      </c>
      <c r="P18" s="168">
        <v>0</v>
      </c>
      <c r="Q18" s="168">
        <f t="shared" ref="Q18:Q29" si="5">ROUND(E18*P18,2)</f>
        <v>0</v>
      </c>
      <c r="R18" s="167"/>
      <c r="S18" s="167" t="s">
        <v>113</v>
      </c>
      <c r="T18" s="167" t="s">
        <v>114</v>
      </c>
      <c r="U18" s="167">
        <v>0</v>
      </c>
      <c r="V18" s="167">
        <f t="shared" ref="V18:V29" si="6">ROUND(E18*U18,2)</f>
        <v>0</v>
      </c>
      <c r="W18" s="167"/>
      <c r="X18" s="167" t="s">
        <v>120</v>
      </c>
      <c r="Y18" s="167" t="s">
        <v>116</v>
      </c>
      <c r="Z18" s="169"/>
      <c r="AA18" s="169"/>
      <c r="AB18" s="169"/>
      <c r="AC18" s="169"/>
      <c r="AD18" s="169"/>
      <c r="AE18" s="169"/>
      <c r="AF18" s="169"/>
      <c r="AG18" s="169" t="s">
        <v>121</v>
      </c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59">
        <v>9</v>
      </c>
      <c r="B19" s="160" t="s">
        <v>137</v>
      </c>
      <c r="C19" s="161" t="s">
        <v>138</v>
      </c>
      <c r="D19" s="162" t="s">
        <v>112</v>
      </c>
      <c r="E19" s="163">
        <v>1</v>
      </c>
      <c r="F19" s="164"/>
      <c r="G19" s="165">
        <f t="shared" si="0"/>
        <v>0</v>
      </c>
      <c r="H19" s="166"/>
      <c r="I19" s="167">
        <f t="shared" si="1"/>
        <v>0</v>
      </c>
      <c r="J19" s="166"/>
      <c r="K19" s="167">
        <f t="shared" si="2"/>
        <v>0</v>
      </c>
      <c r="L19" s="167">
        <v>21</v>
      </c>
      <c r="M19" s="167">
        <f t="shared" si="3"/>
        <v>0</v>
      </c>
      <c r="N19" s="168">
        <v>1.6999999999999999E-3</v>
      </c>
      <c r="O19" s="168">
        <f t="shared" si="4"/>
        <v>0</v>
      </c>
      <c r="P19" s="168">
        <v>0</v>
      </c>
      <c r="Q19" s="168">
        <f t="shared" si="5"/>
        <v>0</v>
      </c>
      <c r="R19" s="167"/>
      <c r="S19" s="167" t="s">
        <v>113</v>
      </c>
      <c r="T19" s="167" t="s">
        <v>114</v>
      </c>
      <c r="U19" s="167">
        <v>0</v>
      </c>
      <c r="V19" s="167">
        <f t="shared" si="6"/>
        <v>0</v>
      </c>
      <c r="W19" s="167"/>
      <c r="X19" s="167" t="s">
        <v>120</v>
      </c>
      <c r="Y19" s="167" t="s">
        <v>116</v>
      </c>
      <c r="Z19" s="169"/>
      <c r="AA19" s="169"/>
      <c r="AB19" s="169"/>
      <c r="AC19" s="169"/>
      <c r="AD19" s="169"/>
      <c r="AE19" s="169"/>
      <c r="AF19" s="169"/>
      <c r="AG19" s="169" t="s">
        <v>121</v>
      </c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 x14ac:dyDescent="0.2">
      <c r="A20" s="159">
        <v>10</v>
      </c>
      <c r="B20" s="160" t="s">
        <v>139</v>
      </c>
      <c r="C20" s="161" t="s">
        <v>140</v>
      </c>
      <c r="D20" s="162" t="s">
        <v>112</v>
      </c>
      <c r="E20" s="163">
        <v>1</v>
      </c>
      <c r="F20" s="164"/>
      <c r="G20" s="165">
        <f t="shared" si="0"/>
        <v>0</v>
      </c>
      <c r="H20" s="166"/>
      <c r="I20" s="167">
        <f t="shared" si="1"/>
        <v>0</v>
      </c>
      <c r="J20" s="166"/>
      <c r="K20" s="167">
        <f t="shared" si="2"/>
        <v>0</v>
      </c>
      <c r="L20" s="167">
        <v>21</v>
      </c>
      <c r="M20" s="167">
        <f t="shared" si="3"/>
        <v>0</v>
      </c>
      <c r="N20" s="168">
        <v>0</v>
      </c>
      <c r="O20" s="168">
        <f t="shared" si="4"/>
        <v>0</v>
      </c>
      <c r="P20" s="168">
        <v>0</v>
      </c>
      <c r="Q20" s="168">
        <f t="shared" si="5"/>
        <v>0</v>
      </c>
      <c r="R20" s="167"/>
      <c r="S20" s="167" t="s">
        <v>113</v>
      </c>
      <c r="T20" s="167" t="s">
        <v>114</v>
      </c>
      <c r="U20" s="167">
        <v>0</v>
      </c>
      <c r="V20" s="167">
        <f t="shared" si="6"/>
        <v>0</v>
      </c>
      <c r="W20" s="167"/>
      <c r="X20" s="167" t="s">
        <v>120</v>
      </c>
      <c r="Y20" s="167" t="s">
        <v>116</v>
      </c>
      <c r="Z20" s="169"/>
      <c r="AA20" s="169"/>
      <c r="AB20" s="169"/>
      <c r="AC20" s="169"/>
      <c r="AD20" s="169"/>
      <c r="AE20" s="169"/>
      <c r="AF20" s="169"/>
      <c r="AG20" s="169" t="s">
        <v>121</v>
      </c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 x14ac:dyDescent="0.2">
      <c r="A21" s="159">
        <v>11</v>
      </c>
      <c r="B21" s="160" t="s">
        <v>141</v>
      </c>
      <c r="C21" s="161" t="s">
        <v>142</v>
      </c>
      <c r="D21" s="162" t="s">
        <v>112</v>
      </c>
      <c r="E21" s="163">
        <v>1</v>
      </c>
      <c r="F21" s="164"/>
      <c r="G21" s="165">
        <f t="shared" si="0"/>
        <v>0</v>
      </c>
      <c r="H21" s="166"/>
      <c r="I21" s="167">
        <f t="shared" si="1"/>
        <v>0</v>
      </c>
      <c r="J21" s="166"/>
      <c r="K21" s="167">
        <f t="shared" si="2"/>
        <v>0</v>
      </c>
      <c r="L21" s="167">
        <v>21</v>
      </c>
      <c r="M21" s="167">
        <f t="shared" si="3"/>
        <v>0</v>
      </c>
      <c r="N21" s="168">
        <v>0</v>
      </c>
      <c r="O21" s="168">
        <f t="shared" si="4"/>
        <v>0</v>
      </c>
      <c r="P21" s="168">
        <v>0</v>
      </c>
      <c r="Q21" s="168">
        <f t="shared" si="5"/>
        <v>0</v>
      </c>
      <c r="R21" s="167"/>
      <c r="S21" s="167" t="s">
        <v>113</v>
      </c>
      <c r="T21" s="167" t="s">
        <v>114</v>
      </c>
      <c r="U21" s="167">
        <v>0</v>
      </c>
      <c r="V21" s="167">
        <f t="shared" si="6"/>
        <v>0</v>
      </c>
      <c r="W21" s="167"/>
      <c r="X21" s="167" t="s">
        <v>120</v>
      </c>
      <c r="Y21" s="167" t="s">
        <v>116</v>
      </c>
      <c r="Z21" s="169"/>
      <c r="AA21" s="169"/>
      <c r="AB21" s="169"/>
      <c r="AC21" s="169"/>
      <c r="AD21" s="169"/>
      <c r="AE21" s="169"/>
      <c r="AF21" s="169"/>
      <c r="AG21" s="169" t="s">
        <v>121</v>
      </c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 x14ac:dyDescent="0.2">
      <c r="A22" s="159">
        <v>12</v>
      </c>
      <c r="B22" s="160" t="s">
        <v>143</v>
      </c>
      <c r="C22" s="161" t="s">
        <v>144</v>
      </c>
      <c r="D22" s="162" t="s">
        <v>112</v>
      </c>
      <c r="E22" s="163">
        <v>1</v>
      </c>
      <c r="F22" s="164"/>
      <c r="G22" s="165">
        <f t="shared" si="0"/>
        <v>0</v>
      </c>
      <c r="H22" s="166"/>
      <c r="I22" s="167">
        <f t="shared" si="1"/>
        <v>0</v>
      </c>
      <c r="J22" s="166"/>
      <c r="K22" s="167">
        <f t="shared" si="2"/>
        <v>0</v>
      </c>
      <c r="L22" s="167">
        <v>21</v>
      </c>
      <c r="M22" s="167">
        <f t="shared" si="3"/>
        <v>0</v>
      </c>
      <c r="N22" s="168">
        <v>0</v>
      </c>
      <c r="O22" s="168">
        <f t="shared" si="4"/>
        <v>0</v>
      </c>
      <c r="P22" s="168">
        <v>0</v>
      </c>
      <c r="Q22" s="168">
        <f t="shared" si="5"/>
        <v>0</v>
      </c>
      <c r="R22" s="167"/>
      <c r="S22" s="167" t="s">
        <v>113</v>
      </c>
      <c r="T22" s="167" t="s">
        <v>114</v>
      </c>
      <c r="U22" s="167">
        <v>0</v>
      </c>
      <c r="V22" s="167">
        <f t="shared" si="6"/>
        <v>0</v>
      </c>
      <c r="W22" s="167"/>
      <c r="X22" s="167" t="s">
        <v>120</v>
      </c>
      <c r="Y22" s="167" t="s">
        <v>116</v>
      </c>
      <c r="Z22" s="169"/>
      <c r="AA22" s="169"/>
      <c r="AB22" s="169"/>
      <c r="AC22" s="169"/>
      <c r="AD22" s="169"/>
      <c r="AE22" s="169"/>
      <c r="AF22" s="169"/>
      <c r="AG22" s="169" t="s">
        <v>121</v>
      </c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ht="22.5" outlineLevel="1" x14ac:dyDescent="0.2">
      <c r="A23" s="159">
        <v>13</v>
      </c>
      <c r="B23" s="160" t="s">
        <v>145</v>
      </c>
      <c r="C23" s="161" t="s">
        <v>146</v>
      </c>
      <c r="D23" s="162" t="s">
        <v>112</v>
      </c>
      <c r="E23" s="163">
        <v>1</v>
      </c>
      <c r="F23" s="164"/>
      <c r="G23" s="165">
        <f t="shared" si="0"/>
        <v>0</v>
      </c>
      <c r="H23" s="166"/>
      <c r="I23" s="167">
        <f t="shared" si="1"/>
        <v>0</v>
      </c>
      <c r="J23" s="166"/>
      <c r="K23" s="167">
        <f t="shared" si="2"/>
        <v>0</v>
      </c>
      <c r="L23" s="167">
        <v>21</v>
      </c>
      <c r="M23" s="167">
        <f t="shared" si="3"/>
        <v>0</v>
      </c>
      <c r="N23" s="168">
        <v>0</v>
      </c>
      <c r="O23" s="168">
        <f t="shared" si="4"/>
        <v>0</v>
      </c>
      <c r="P23" s="168">
        <v>0</v>
      </c>
      <c r="Q23" s="168">
        <f t="shared" si="5"/>
        <v>0</v>
      </c>
      <c r="R23" s="167"/>
      <c r="S23" s="167" t="s">
        <v>113</v>
      </c>
      <c r="T23" s="167" t="s">
        <v>114</v>
      </c>
      <c r="U23" s="167">
        <v>0</v>
      </c>
      <c r="V23" s="167">
        <f t="shared" si="6"/>
        <v>0</v>
      </c>
      <c r="W23" s="167"/>
      <c r="X23" s="167" t="s">
        <v>120</v>
      </c>
      <c r="Y23" s="167" t="s">
        <v>116</v>
      </c>
      <c r="Z23" s="169"/>
      <c r="AA23" s="169"/>
      <c r="AB23" s="169"/>
      <c r="AC23" s="169"/>
      <c r="AD23" s="169"/>
      <c r="AE23" s="169"/>
      <c r="AF23" s="169"/>
      <c r="AG23" s="169" t="s">
        <v>121</v>
      </c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ht="22.5" outlineLevel="1" x14ac:dyDescent="0.2">
      <c r="A24" s="159">
        <v>14</v>
      </c>
      <c r="B24" s="160" t="s">
        <v>147</v>
      </c>
      <c r="C24" s="161" t="s">
        <v>148</v>
      </c>
      <c r="D24" s="162" t="s">
        <v>112</v>
      </c>
      <c r="E24" s="163">
        <v>1</v>
      </c>
      <c r="F24" s="164"/>
      <c r="G24" s="165">
        <f t="shared" si="0"/>
        <v>0</v>
      </c>
      <c r="H24" s="166"/>
      <c r="I24" s="167">
        <f t="shared" si="1"/>
        <v>0</v>
      </c>
      <c r="J24" s="166"/>
      <c r="K24" s="167">
        <f t="shared" si="2"/>
        <v>0</v>
      </c>
      <c r="L24" s="167">
        <v>21</v>
      </c>
      <c r="M24" s="167">
        <f t="shared" si="3"/>
        <v>0</v>
      </c>
      <c r="N24" s="168">
        <v>0</v>
      </c>
      <c r="O24" s="168">
        <f t="shared" si="4"/>
        <v>0</v>
      </c>
      <c r="P24" s="168">
        <v>0</v>
      </c>
      <c r="Q24" s="168">
        <f t="shared" si="5"/>
        <v>0</v>
      </c>
      <c r="R24" s="167"/>
      <c r="S24" s="167" t="s">
        <v>113</v>
      </c>
      <c r="T24" s="167" t="s">
        <v>114</v>
      </c>
      <c r="U24" s="167">
        <v>0</v>
      </c>
      <c r="V24" s="167">
        <f t="shared" si="6"/>
        <v>0</v>
      </c>
      <c r="W24" s="167"/>
      <c r="X24" s="167" t="s">
        <v>120</v>
      </c>
      <c r="Y24" s="167" t="s">
        <v>116</v>
      </c>
      <c r="Z24" s="169"/>
      <c r="AA24" s="169"/>
      <c r="AB24" s="169"/>
      <c r="AC24" s="169"/>
      <c r="AD24" s="169"/>
      <c r="AE24" s="169"/>
      <c r="AF24" s="169"/>
      <c r="AG24" s="169" t="s">
        <v>121</v>
      </c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 x14ac:dyDescent="0.2">
      <c r="A25" s="159">
        <v>15</v>
      </c>
      <c r="B25" s="160" t="s">
        <v>149</v>
      </c>
      <c r="C25" s="161" t="s">
        <v>150</v>
      </c>
      <c r="D25" s="162" t="s">
        <v>112</v>
      </c>
      <c r="E25" s="163">
        <v>1</v>
      </c>
      <c r="F25" s="164"/>
      <c r="G25" s="165">
        <f t="shared" si="0"/>
        <v>0</v>
      </c>
      <c r="H25" s="166"/>
      <c r="I25" s="167">
        <f t="shared" si="1"/>
        <v>0</v>
      </c>
      <c r="J25" s="166"/>
      <c r="K25" s="167">
        <f t="shared" si="2"/>
        <v>0</v>
      </c>
      <c r="L25" s="167">
        <v>21</v>
      </c>
      <c r="M25" s="167">
        <f t="shared" si="3"/>
        <v>0</v>
      </c>
      <c r="N25" s="168">
        <v>0</v>
      </c>
      <c r="O25" s="168">
        <f t="shared" si="4"/>
        <v>0</v>
      </c>
      <c r="P25" s="168">
        <v>0</v>
      </c>
      <c r="Q25" s="168">
        <f t="shared" si="5"/>
        <v>0</v>
      </c>
      <c r="R25" s="167"/>
      <c r="S25" s="167" t="s">
        <v>113</v>
      </c>
      <c r="T25" s="167" t="s">
        <v>114</v>
      </c>
      <c r="U25" s="167">
        <v>0</v>
      </c>
      <c r="V25" s="167">
        <f t="shared" si="6"/>
        <v>0</v>
      </c>
      <c r="W25" s="167"/>
      <c r="X25" s="167" t="s">
        <v>120</v>
      </c>
      <c r="Y25" s="167" t="s">
        <v>116</v>
      </c>
      <c r="Z25" s="169"/>
      <c r="AA25" s="169"/>
      <c r="AB25" s="169"/>
      <c r="AC25" s="169"/>
      <c r="AD25" s="169"/>
      <c r="AE25" s="169"/>
      <c r="AF25" s="169"/>
      <c r="AG25" s="169" t="s">
        <v>121</v>
      </c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ht="22.5" outlineLevel="1" x14ac:dyDescent="0.2">
      <c r="A26" s="159">
        <v>16</v>
      </c>
      <c r="B26" s="160" t="s">
        <v>151</v>
      </c>
      <c r="C26" s="161" t="s">
        <v>152</v>
      </c>
      <c r="D26" s="162" t="s">
        <v>153</v>
      </c>
      <c r="E26" s="163">
        <v>1</v>
      </c>
      <c r="F26" s="164"/>
      <c r="G26" s="165">
        <f t="shared" si="0"/>
        <v>0</v>
      </c>
      <c r="H26" s="166"/>
      <c r="I26" s="167">
        <f t="shared" si="1"/>
        <v>0</v>
      </c>
      <c r="J26" s="166"/>
      <c r="K26" s="167">
        <f t="shared" si="2"/>
        <v>0</v>
      </c>
      <c r="L26" s="167">
        <v>21</v>
      </c>
      <c r="M26" s="167">
        <f t="shared" si="3"/>
        <v>0</v>
      </c>
      <c r="N26" s="168">
        <v>0</v>
      </c>
      <c r="O26" s="168">
        <f t="shared" si="4"/>
        <v>0</v>
      </c>
      <c r="P26" s="168">
        <v>0</v>
      </c>
      <c r="Q26" s="168">
        <f t="shared" si="5"/>
        <v>0</v>
      </c>
      <c r="R26" s="167"/>
      <c r="S26" s="167" t="s">
        <v>113</v>
      </c>
      <c r="T26" s="167" t="s">
        <v>114</v>
      </c>
      <c r="U26" s="167">
        <v>0</v>
      </c>
      <c r="V26" s="167">
        <f t="shared" si="6"/>
        <v>0</v>
      </c>
      <c r="W26" s="167"/>
      <c r="X26" s="167" t="s">
        <v>120</v>
      </c>
      <c r="Y26" s="167" t="s">
        <v>116</v>
      </c>
      <c r="Z26" s="169"/>
      <c r="AA26" s="169"/>
      <c r="AB26" s="169"/>
      <c r="AC26" s="169"/>
      <c r="AD26" s="169"/>
      <c r="AE26" s="169"/>
      <c r="AF26" s="169"/>
      <c r="AG26" s="169" t="s">
        <v>121</v>
      </c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ht="22.5" outlineLevel="1" x14ac:dyDescent="0.2">
      <c r="A27" s="159">
        <v>17</v>
      </c>
      <c r="B27" s="160" t="s">
        <v>154</v>
      </c>
      <c r="C27" s="161" t="s">
        <v>155</v>
      </c>
      <c r="D27" s="162" t="s">
        <v>153</v>
      </c>
      <c r="E27" s="163">
        <v>1</v>
      </c>
      <c r="F27" s="164"/>
      <c r="G27" s="165">
        <f t="shared" si="0"/>
        <v>0</v>
      </c>
      <c r="H27" s="166"/>
      <c r="I27" s="167">
        <f t="shared" si="1"/>
        <v>0</v>
      </c>
      <c r="J27" s="166"/>
      <c r="K27" s="167">
        <f t="shared" si="2"/>
        <v>0</v>
      </c>
      <c r="L27" s="167">
        <v>21</v>
      </c>
      <c r="M27" s="167">
        <f t="shared" si="3"/>
        <v>0</v>
      </c>
      <c r="N27" s="168">
        <v>0</v>
      </c>
      <c r="O27" s="168">
        <f t="shared" si="4"/>
        <v>0</v>
      </c>
      <c r="P27" s="168">
        <v>0</v>
      </c>
      <c r="Q27" s="168">
        <f t="shared" si="5"/>
        <v>0</v>
      </c>
      <c r="R27" s="167"/>
      <c r="S27" s="167" t="s">
        <v>113</v>
      </c>
      <c r="T27" s="167" t="s">
        <v>114</v>
      </c>
      <c r="U27" s="167">
        <v>0</v>
      </c>
      <c r="V27" s="167">
        <f t="shared" si="6"/>
        <v>0</v>
      </c>
      <c r="W27" s="167"/>
      <c r="X27" s="167" t="s">
        <v>120</v>
      </c>
      <c r="Y27" s="167" t="s">
        <v>116</v>
      </c>
      <c r="Z27" s="169"/>
      <c r="AA27" s="169"/>
      <c r="AB27" s="169"/>
      <c r="AC27" s="169"/>
      <c r="AD27" s="169"/>
      <c r="AE27" s="169"/>
      <c r="AF27" s="169"/>
      <c r="AG27" s="169" t="s">
        <v>121</v>
      </c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ht="22.5" outlineLevel="1" x14ac:dyDescent="0.2">
      <c r="A28" s="159">
        <v>18</v>
      </c>
      <c r="B28" s="160" t="s">
        <v>156</v>
      </c>
      <c r="C28" s="161" t="s">
        <v>157</v>
      </c>
      <c r="D28" s="162" t="s">
        <v>112</v>
      </c>
      <c r="E28" s="163">
        <v>2</v>
      </c>
      <c r="F28" s="164"/>
      <c r="G28" s="165">
        <f t="shared" si="0"/>
        <v>0</v>
      </c>
      <c r="H28" s="166"/>
      <c r="I28" s="167">
        <f t="shared" si="1"/>
        <v>0</v>
      </c>
      <c r="J28" s="166"/>
      <c r="K28" s="167">
        <f t="shared" si="2"/>
        <v>0</v>
      </c>
      <c r="L28" s="167">
        <v>21</v>
      </c>
      <c r="M28" s="167">
        <f t="shared" si="3"/>
        <v>0</v>
      </c>
      <c r="N28" s="168">
        <v>0</v>
      </c>
      <c r="O28" s="168">
        <f t="shared" si="4"/>
        <v>0</v>
      </c>
      <c r="P28" s="168">
        <v>0</v>
      </c>
      <c r="Q28" s="168">
        <f t="shared" si="5"/>
        <v>0</v>
      </c>
      <c r="R28" s="167"/>
      <c r="S28" s="167" t="s">
        <v>113</v>
      </c>
      <c r="T28" s="167" t="s">
        <v>114</v>
      </c>
      <c r="U28" s="167">
        <v>0</v>
      </c>
      <c r="V28" s="167">
        <f t="shared" si="6"/>
        <v>0</v>
      </c>
      <c r="W28" s="167"/>
      <c r="X28" s="167" t="s">
        <v>120</v>
      </c>
      <c r="Y28" s="167" t="s">
        <v>116</v>
      </c>
      <c r="Z28" s="169"/>
      <c r="AA28" s="169"/>
      <c r="AB28" s="169"/>
      <c r="AC28" s="169"/>
      <c r="AD28" s="169"/>
      <c r="AE28" s="169"/>
      <c r="AF28" s="169"/>
      <c r="AG28" s="169" t="s">
        <v>121</v>
      </c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ht="22.5" outlineLevel="1" x14ac:dyDescent="0.2">
      <c r="A29" s="159">
        <v>19</v>
      </c>
      <c r="B29" s="160" t="s">
        <v>158</v>
      </c>
      <c r="C29" s="161" t="s">
        <v>159</v>
      </c>
      <c r="D29" s="162" t="s">
        <v>134</v>
      </c>
      <c r="E29" s="163">
        <v>20</v>
      </c>
      <c r="F29" s="164"/>
      <c r="G29" s="165">
        <f t="shared" si="0"/>
        <v>0</v>
      </c>
      <c r="H29" s="166"/>
      <c r="I29" s="167">
        <f t="shared" si="1"/>
        <v>0</v>
      </c>
      <c r="J29" s="166"/>
      <c r="K29" s="167">
        <f t="shared" si="2"/>
        <v>0</v>
      </c>
      <c r="L29" s="167">
        <v>21</v>
      </c>
      <c r="M29" s="167">
        <f t="shared" si="3"/>
        <v>0</v>
      </c>
      <c r="N29" s="168">
        <v>0</v>
      </c>
      <c r="O29" s="168">
        <f t="shared" si="4"/>
        <v>0</v>
      </c>
      <c r="P29" s="168">
        <v>0</v>
      </c>
      <c r="Q29" s="168">
        <f t="shared" si="5"/>
        <v>0</v>
      </c>
      <c r="R29" s="167"/>
      <c r="S29" s="167" t="s">
        <v>113</v>
      </c>
      <c r="T29" s="167" t="s">
        <v>114</v>
      </c>
      <c r="U29" s="167">
        <v>0</v>
      </c>
      <c r="V29" s="167">
        <f t="shared" si="6"/>
        <v>0</v>
      </c>
      <c r="W29" s="167"/>
      <c r="X29" s="167" t="s">
        <v>120</v>
      </c>
      <c r="Y29" s="167" t="s">
        <v>116</v>
      </c>
      <c r="Z29" s="169"/>
      <c r="AA29" s="169"/>
      <c r="AB29" s="169"/>
      <c r="AC29" s="169"/>
      <c r="AD29" s="169"/>
      <c r="AE29" s="169"/>
      <c r="AF29" s="169"/>
      <c r="AG29" s="169" t="s">
        <v>121</v>
      </c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x14ac:dyDescent="0.2">
      <c r="A30" s="150" t="s">
        <v>108</v>
      </c>
      <c r="B30" s="151" t="s">
        <v>66</v>
      </c>
      <c r="C30" s="152" t="s">
        <v>67</v>
      </c>
      <c r="D30" s="153"/>
      <c r="E30" s="154"/>
      <c r="F30" s="155"/>
      <c r="G30" s="156">
        <f>SUMIF(AG31:AG34,"&lt;&gt;NOR",G31:G34)</f>
        <v>0</v>
      </c>
      <c r="H30" s="157"/>
      <c r="I30" s="157">
        <f>SUM(I31:I34)</f>
        <v>0</v>
      </c>
      <c r="J30" s="157"/>
      <c r="K30" s="157">
        <f>SUM(K31:K34)</f>
        <v>0</v>
      </c>
      <c r="L30" s="157"/>
      <c r="M30" s="157">
        <f>SUM(M31:M34)</f>
        <v>0</v>
      </c>
      <c r="N30" s="158"/>
      <c r="O30" s="158">
        <f>SUM(O31:O34)</f>
        <v>0</v>
      </c>
      <c r="P30" s="158"/>
      <c r="Q30" s="158">
        <f>SUM(Q31:Q34)</f>
        <v>0.02</v>
      </c>
      <c r="R30" s="157"/>
      <c r="S30" s="157"/>
      <c r="T30" s="157"/>
      <c r="U30" s="157"/>
      <c r="V30" s="157">
        <f>SUM(V31:V34)</f>
        <v>0</v>
      </c>
      <c r="W30" s="157"/>
      <c r="X30" s="157"/>
      <c r="Y30" s="157"/>
      <c r="AG30" t="s">
        <v>109</v>
      </c>
    </row>
    <row r="31" spans="1:60" ht="33.75" outlineLevel="1" x14ac:dyDescent="0.2">
      <c r="A31" s="159">
        <v>20</v>
      </c>
      <c r="B31" s="160" t="s">
        <v>160</v>
      </c>
      <c r="C31" s="161" t="s">
        <v>161</v>
      </c>
      <c r="D31" s="162" t="s">
        <v>112</v>
      </c>
      <c r="E31" s="163">
        <v>1</v>
      </c>
      <c r="F31" s="164"/>
      <c r="G31" s="165">
        <f>ROUND(E31*F31,2)</f>
        <v>0</v>
      </c>
      <c r="H31" s="166"/>
      <c r="I31" s="167">
        <f>ROUND(E31*H31,2)</f>
        <v>0</v>
      </c>
      <c r="J31" s="166"/>
      <c r="K31" s="167">
        <f>ROUND(E31*J31,2)</f>
        <v>0</v>
      </c>
      <c r="L31" s="167">
        <v>21</v>
      </c>
      <c r="M31" s="167">
        <f>G31*(1+L31/100)</f>
        <v>0</v>
      </c>
      <c r="N31" s="168">
        <v>4.8999999999999998E-4</v>
      </c>
      <c r="O31" s="168">
        <f>ROUND(E31*N31,2)</f>
        <v>0</v>
      </c>
      <c r="P31" s="168">
        <v>1.7999999999999999E-2</v>
      </c>
      <c r="Q31" s="168">
        <f>ROUND(E31*P31,2)</f>
        <v>0.02</v>
      </c>
      <c r="R31" s="167"/>
      <c r="S31" s="167" t="s">
        <v>113</v>
      </c>
      <c r="T31" s="167" t="s">
        <v>114</v>
      </c>
      <c r="U31" s="167">
        <v>0</v>
      </c>
      <c r="V31" s="167">
        <f>ROUND(E31*U31,2)</f>
        <v>0</v>
      </c>
      <c r="W31" s="167"/>
      <c r="X31" s="167" t="s">
        <v>115</v>
      </c>
      <c r="Y31" s="167" t="s">
        <v>116</v>
      </c>
      <c r="Z31" s="169"/>
      <c r="AA31" s="169"/>
      <c r="AB31" s="169"/>
      <c r="AC31" s="169"/>
      <c r="AD31" s="169"/>
      <c r="AE31" s="169"/>
      <c r="AF31" s="169"/>
      <c r="AG31" s="169" t="s">
        <v>117</v>
      </c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ht="22.5" outlineLevel="1" x14ac:dyDescent="0.2">
      <c r="A32" s="159">
        <v>21</v>
      </c>
      <c r="B32" s="160" t="s">
        <v>162</v>
      </c>
      <c r="C32" s="161" t="s">
        <v>163</v>
      </c>
      <c r="D32" s="162" t="s">
        <v>112</v>
      </c>
      <c r="E32" s="163">
        <v>1</v>
      </c>
      <c r="F32" s="164"/>
      <c r="G32" s="165">
        <f>ROUND(E32*F32,2)</f>
        <v>0</v>
      </c>
      <c r="H32" s="166"/>
      <c r="I32" s="167">
        <f>ROUND(E32*H32,2)</f>
        <v>0</v>
      </c>
      <c r="J32" s="166"/>
      <c r="K32" s="167">
        <f>ROUND(E32*J32,2)</f>
        <v>0</v>
      </c>
      <c r="L32" s="167">
        <v>21</v>
      </c>
      <c r="M32" s="167">
        <f>G32*(1+L32/100)</f>
        <v>0</v>
      </c>
      <c r="N32" s="168">
        <v>0</v>
      </c>
      <c r="O32" s="168">
        <f>ROUND(E32*N32,2)</f>
        <v>0</v>
      </c>
      <c r="P32" s="168">
        <v>0</v>
      </c>
      <c r="Q32" s="168">
        <f>ROUND(E32*P32,2)</f>
        <v>0</v>
      </c>
      <c r="R32" s="167"/>
      <c r="S32" s="167" t="s">
        <v>113</v>
      </c>
      <c r="T32" s="167" t="s">
        <v>114</v>
      </c>
      <c r="U32" s="167">
        <v>0</v>
      </c>
      <c r="V32" s="167">
        <f>ROUND(E32*U32,2)</f>
        <v>0</v>
      </c>
      <c r="W32" s="167"/>
      <c r="X32" s="167" t="s">
        <v>120</v>
      </c>
      <c r="Y32" s="167" t="s">
        <v>116</v>
      </c>
      <c r="Z32" s="169"/>
      <c r="AA32" s="169"/>
      <c r="AB32" s="169"/>
      <c r="AC32" s="169"/>
      <c r="AD32" s="169"/>
      <c r="AE32" s="169"/>
      <c r="AF32" s="169"/>
      <c r="AG32" s="169" t="s">
        <v>121</v>
      </c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59">
        <v>22</v>
      </c>
      <c r="B33" s="160" t="s">
        <v>164</v>
      </c>
      <c r="C33" s="161" t="s">
        <v>165</v>
      </c>
      <c r="D33" s="162" t="s">
        <v>112</v>
      </c>
      <c r="E33" s="163">
        <v>1</v>
      </c>
      <c r="F33" s="164"/>
      <c r="G33" s="165">
        <f>ROUND(E33*F33,2)</f>
        <v>0</v>
      </c>
      <c r="H33" s="166"/>
      <c r="I33" s="167">
        <f>ROUND(E33*H33,2)</f>
        <v>0</v>
      </c>
      <c r="J33" s="166"/>
      <c r="K33" s="167">
        <f>ROUND(E33*J33,2)</f>
        <v>0</v>
      </c>
      <c r="L33" s="167">
        <v>21</v>
      </c>
      <c r="M33" s="167">
        <f>G33*(1+L33/100)</f>
        <v>0</v>
      </c>
      <c r="N33" s="168">
        <v>0</v>
      </c>
      <c r="O33" s="168">
        <f>ROUND(E33*N33,2)</f>
        <v>0</v>
      </c>
      <c r="P33" s="168">
        <v>0</v>
      </c>
      <c r="Q33" s="168">
        <f>ROUND(E33*P33,2)</f>
        <v>0</v>
      </c>
      <c r="R33" s="167"/>
      <c r="S33" s="167" t="s">
        <v>113</v>
      </c>
      <c r="T33" s="167" t="s">
        <v>114</v>
      </c>
      <c r="U33" s="167">
        <v>0</v>
      </c>
      <c r="V33" s="167">
        <f>ROUND(E33*U33,2)</f>
        <v>0</v>
      </c>
      <c r="W33" s="167"/>
      <c r="X33" s="167" t="s">
        <v>120</v>
      </c>
      <c r="Y33" s="167" t="s">
        <v>116</v>
      </c>
      <c r="Z33" s="169"/>
      <c r="AA33" s="169"/>
      <c r="AB33" s="169"/>
      <c r="AC33" s="169"/>
      <c r="AD33" s="169"/>
      <c r="AE33" s="169"/>
      <c r="AF33" s="169"/>
      <c r="AG33" s="169" t="s">
        <v>121</v>
      </c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ht="22.5" outlineLevel="1" x14ac:dyDescent="0.2">
      <c r="A34" s="159">
        <v>23</v>
      </c>
      <c r="B34" s="160" t="s">
        <v>166</v>
      </c>
      <c r="C34" s="161" t="s">
        <v>167</v>
      </c>
      <c r="D34" s="162" t="s">
        <v>112</v>
      </c>
      <c r="E34" s="163">
        <v>1</v>
      </c>
      <c r="F34" s="164"/>
      <c r="G34" s="165">
        <f>ROUND(E34*F34,2)</f>
        <v>0</v>
      </c>
      <c r="H34" s="166"/>
      <c r="I34" s="167">
        <f>ROUND(E34*H34,2)</f>
        <v>0</v>
      </c>
      <c r="J34" s="166"/>
      <c r="K34" s="167">
        <f>ROUND(E34*J34,2)</f>
        <v>0</v>
      </c>
      <c r="L34" s="167">
        <v>21</v>
      </c>
      <c r="M34" s="167">
        <f>G34*(1+L34/100)</f>
        <v>0</v>
      </c>
      <c r="N34" s="168">
        <v>3.2100000000000002E-3</v>
      </c>
      <c r="O34" s="168">
        <f>ROUND(E34*N34,2)</f>
        <v>0</v>
      </c>
      <c r="P34" s="168">
        <v>0</v>
      </c>
      <c r="Q34" s="168">
        <f>ROUND(E34*P34,2)</f>
        <v>0</v>
      </c>
      <c r="R34" s="167"/>
      <c r="S34" s="167" t="s">
        <v>113</v>
      </c>
      <c r="T34" s="167" t="s">
        <v>114</v>
      </c>
      <c r="U34" s="167">
        <v>0</v>
      </c>
      <c r="V34" s="167">
        <f>ROUND(E34*U34,2)</f>
        <v>0</v>
      </c>
      <c r="W34" s="167"/>
      <c r="X34" s="167" t="s">
        <v>120</v>
      </c>
      <c r="Y34" s="167" t="s">
        <v>116</v>
      </c>
      <c r="Z34" s="169"/>
      <c r="AA34" s="169"/>
      <c r="AB34" s="169"/>
      <c r="AC34" s="169"/>
      <c r="AD34" s="169"/>
      <c r="AE34" s="169"/>
      <c r="AF34" s="169"/>
      <c r="AG34" s="169" t="s">
        <v>121</v>
      </c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x14ac:dyDescent="0.2">
      <c r="A35" s="150" t="s">
        <v>108</v>
      </c>
      <c r="B35" s="151" t="s">
        <v>68</v>
      </c>
      <c r="C35" s="152" t="s">
        <v>69</v>
      </c>
      <c r="D35" s="153"/>
      <c r="E35" s="154"/>
      <c r="F35" s="155"/>
      <c r="G35" s="156">
        <f>SUMIF(AG36:AG38,"&lt;&gt;NOR",G36:G38)</f>
        <v>0</v>
      </c>
      <c r="H35" s="157"/>
      <c r="I35" s="157">
        <f>SUM(I36:I38)</f>
        <v>0</v>
      </c>
      <c r="J35" s="157"/>
      <c r="K35" s="157">
        <f>SUM(K36:K38)</f>
        <v>0</v>
      </c>
      <c r="L35" s="157"/>
      <c r="M35" s="157">
        <f>SUM(M36:M38)</f>
        <v>0</v>
      </c>
      <c r="N35" s="158"/>
      <c r="O35" s="158">
        <f>SUM(O36:O38)</f>
        <v>0</v>
      </c>
      <c r="P35" s="158"/>
      <c r="Q35" s="158">
        <f>SUM(Q36:Q38)</f>
        <v>0.02</v>
      </c>
      <c r="R35" s="157"/>
      <c r="S35" s="157"/>
      <c r="T35" s="157"/>
      <c r="U35" s="157"/>
      <c r="V35" s="157">
        <f>SUM(V36:V38)</f>
        <v>0</v>
      </c>
      <c r="W35" s="157"/>
      <c r="X35" s="157"/>
      <c r="Y35" s="157"/>
      <c r="AG35" t="s">
        <v>109</v>
      </c>
    </row>
    <row r="36" spans="1:60" ht="33.75" outlineLevel="1" x14ac:dyDescent="0.2">
      <c r="A36" s="159">
        <v>24</v>
      </c>
      <c r="B36" s="160" t="s">
        <v>168</v>
      </c>
      <c r="C36" s="161" t="s">
        <v>169</v>
      </c>
      <c r="D36" s="162" t="s">
        <v>112</v>
      </c>
      <c r="E36" s="163">
        <v>1</v>
      </c>
      <c r="F36" s="164"/>
      <c r="G36" s="165">
        <f>ROUND(E36*F36,2)</f>
        <v>0</v>
      </c>
      <c r="H36" s="166"/>
      <c r="I36" s="167">
        <f>ROUND(E36*H36,2)</f>
        <v>0</v>
      </c>
      <c r="J36" s="166"/>
      <c r="K36" s="167">
        <f>ROUND(E36*J36,2)</f>
        <v>0</v>
      </c>
      <c r="L36" s="167">
        <v>21</v>
      </c>
      <c r="M36" s="167">
        <f>G36*(1+L36/100)</f>
        <v>0</v>
      </c>
      <c r="N36" s="168">
        <v>4.8999999999999998E-4</v>
      </c>
      <c r="O36" s="168">
        <f>ROUND(E36*N36,2)</f>
        <v>0</v>
      </c>
      <c r="P36" s="168">
        <v>1.7999999999999999E-2</v>
      </c>
      <c r="Q36" s="168">
        <f>ROUND(E36*P36,2)</f>
        <v>0.02</v>
      </c>
      <c r="R36" s="167"/>
      <c r="S36" s="167" t="s">
        <v>113</v>
      </c>
      <c r="T36" s="167" t="s">
        <v>114</v>
      </c>
      <c r="U36" s="167">
        <v>0</v>
      </c>
      <c r="V36" s="167">
        <f>ROUND(E36*U36,2)</f>
        <v>0</v>
      </c>
      <c r="W36" s="167"/>
      <c r="X36" s="167" t="s">
        <v>115</v>
      </c>
      <c r="Y36" s="167" t="s">
        <v>116</v>
      </c>
      <c r="Z36" s="169"/>
      <c r="AA36" s="169"/>
      <c r="AB36" s="169"/>
      <c r="AC36" s="169"/>
      <c r="AD36" s="169"/>
      <c r="AE36" s="169"/>
      <c r="AF36" s="169"/>
      <c r="AG36" s="169" t="s">
        <v>117</v>
      </c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ht="22.5" outlineLevel="1" x14ac:dyDescent="0.2">
      <c r="A37" s="159">
        <v>25</v>
      </c>
      <c r="B37" s="160" t="s">
        <v>170</v>
      </c>
      <c r="C37" s="161" t="s">
        <v>171</v>
      </c>
      <c r="D37" s="162" t="s">
        <v>112</v>
      </c>
      <c r="E37" s="163">
        <v>5</v>
      </c>
      <c r="F37" s="164"/>
      <c r="G37" s="165">
        <f>ROUND(E37*F37,2)</f>
        <v>0</v>
      </c>
      <c r="H37" s="166"/>
      <c r="I37" s="167">
        <f>ROUND(E37*H37,2)</f>
        <v>0</v>
      </c>
      <c r="J37" s="166"/>
      <c r="K37" s="167">
        <f>ROUND(E37*J37,2)</f>
        <v>0</v>
      </c>
      <c r="L37" s="167">
        <v>21</v>
      </c>
      <c r="M37" s="167">
        <f>G37*(1+L37/100)</f>
        <v>0</v>
      </c>
      <c r="N37" s="168">
        <v>0</v>
      </c>
      <c r="O37" s="168">
        <f>ROUND(E37*N37,2)</f>
        <v>0</v>
      </c>
      <c r="P37" s="168">
        <v>0</v>
      </c>
      <c r="Q37" s="168">
        <f>ROUND(E37*P37,2)</f>
        <v>0</v>
      </c>
      <c r="R37" s="167"/>
      <c r="S37" s="167" t="s">
        <v>113</v>
      </c>
      <c r="T37" s="167" t="s">
        <v>114</v>
      </c>
      <c r="U37" s="167">
        <v>0</v>
      </c>
      <c r="V37" s="167">
        <f>ROUND(E37*U37,2)</f>
        <v>0</v>
      </c>
      <c r="W37" s="167"/>
      <c r="X37" s="167" t="s">
        <v>120</v>
      </c>
      <c r="Y37" s="167" t="s">
        <v>116</v>
      </c>
      <c r="Z37" s="169"/>
      <c r="AA37" s="169"/>
      <c r="AB37" s="169"/>
      <c r="AC37" s="169"/>
      <c r="AD37" s="169"/>
      <c r="AE37" s="169"/>
      <c r="AF37" s="169"/>
      <c r="AG37" s="169" t="s">
        <v>121</v>
      </c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59">
        <v>26</v>
      </c>
      <c r="B38" s="160" t="s">
        <v>172</v>
      </c>
      <c r="C38" s="161" t="s">
        <v>173</v>
      </c>
      <c r="D38" s="162" t="s">
        <v>112</v>
      </c>
      <c r="E38" s="163">
        <v>100</v>
      </c>
      <c r="F38" s="164"/>
      <c r="G38" s="165">
        <f>ROUND(E38*F38,2)</f>
        <v>0</v>
      </c>
      <c r="H38" s="166"/>
      <c r="I38" s="167">
        <f>ROUND(E38*H38,2)</f>
        <v>0</v>
      </c>
      <c r="J38" s="166"/>
      <c r="K38" s="167">
        <f>ROUND(E38*J38,2)</f>
        <v>0</v>
      </c>
      <c r="L38" s="167">
        <v>21</v>
      </c>
      <c r="M38" s="167">
        <f>G38*(1+L38/100)</f>
        <v>0</v>
      </c>
      <c r="N38" s="168">
        <v>0</v>
      </c>
      <c r="O38" s="168">
        <f>ROUND(E38*N38,2)</f>
        <v>0</v>
      </c>
      <c r="P38" s="168">
        <v>0</v>
      </c>
      <c r="Q38" s="168">
        <f>ROUND(E38*P38,2)</f>
        <v>0</v>
      </c>
      <c r="R38" s="167"/>
      <c r="S38" s="167" t="s">
        <v>113</v>
      </c>
      <c r="T38" s="167" t="s">
        <v>114</v>
      </c>
      <c r="U38" s="167">
        <v>0</v>
      </c>
      <c r="V38" s="167">
        <f>ROUND(E38*U38,2)</f>
        <v>0</v>
      </c>
      <c r="W38" s="167"/>
      <c r="X38" s="167" t="s">
        <v>120</v>
      </c>
      <c r="Y38" s="167" t="s">
        <v>116</v>
      </c>
      <c r="Z38" s="169"/>
      <c r="AA38" s="169"/>
      <c r="AB38" s="169"/>
      <c r="AC38" s="169"/>
      <c r="AD38" s="169"/>
      <c r="AE38" s="169"/>
      <c r="AF38" s="169"/>
      <c r="AG38" s="169" t="s">
        <v>121</v>
      </c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x14ac:dyDescent="0.2">
      <c r="A39" s="150" t="s">
        <v>108</v>
      </c>
      <c r="B39" s="151" t="s">
        <v>70</v>
      </c>
      <c r="C39" s="152" t="s">
        <v>71</v>
      </c>
      <c r="D39" s="153"/>
      <c r="E39" s="154"/>
      <c r="F39" s="155"/>
      <c r="G39" s="156">
        <f>SUMIF(AG40:AG44,"&lt;&gt;NOR",G40:G44)</f>
        <v>0</v>
      </c>
      <c r="H39" s="157"/>
      <c r="I39" s="157">
        <f>SUM(I40:I44)</f>
        <v>0</v>
      </c>
      <c r="J39" s="157"/>
      <c r="K39" s="157">
        <f>SUM(K40:K44)</f>
        <v>0</v>
      </c>
      <c r="L39" s="157"/>
      <c r="M39" s="157">
        <f>SUM(M40:M44)</f>
        <v>0</v>
      </c>
      <c r="N39" s="158"/>
      <c r="O39" s="158">
        <f>SUM(O40:O44)</f>
        <v>0.04</v>
      </c>
      <c r="P39" s="158"/>
      <c r="Q39" s="158">
        <f>SUM(Q40:Q44)</f>
        <v>0</v>
      </c>
      <c r="R39" s="157"/>
      <c r="S39" s="157"/>
      <c r="T39" s="157"/>
      <c r="U39" s="157"/>
      <c r="V39" s="157">
        <f>SUM(V40:V44)</f>
        <v>0</v>
      </c>
      <c r="W39" s="157"/>
      <c r="X39" s="157"/>
      <c r="Y39" s="157"/>
      <c r="AG39" t="s">
        <v>109</v>
      </c>
    </row>
    <row r="40" spans="1:60" ht="22.5" outlineLevel="1" x14ac:dyDescent="0.2">
      <c r="A40" s="159">
        <v>27</v>
      </c>
      <c r="B40" s="160" t="s">
        <v>174</v>
      </c>
      <c r="C40" s="161" t="s">
        <v>175</v>
      </c>
      <c r="D40" s="162" t="s">
        <v>112</v>
      </c>
      <c r="E40" s="163">
        <v>1</v>
      </c>
      <c r="F40" s="164"/>
      <c r="G40" s="165">
        <f>ROUND(E40*F40,2)</f>
        <v>0</v>
      </c>
      <c r="H40" s="166"/>
      <c r="I40" s="167">
        <f>ROUND(E40*H40,2)</f>
        <v>0</v>
      </c>
      <c r="J40" s="166"/>
      <c r="K40" s="167">
        <f>ROUND(E40*J40,2)</f>
        <v>0</v>
      </c>
      <c r="L40" s="167">
        <v>21</v>
      </c>
      <c r="M40" s="167">
        <f>G40*(1+L40/100)</f>
        <v>0</v>
      </c>
      <c r="N40" s="168">
        <v>3.8000000000000002E-4</v>
      </c>
      <c r="O40" s="168">
        <f>ROUND(E40*N40,2)</f>
        <v>0</v>
      </c>
      <c r="P40" s="168">
        <v>0</v>
      </c>
      <c r="Q40" s="168">
        <f>ROUND(E40*P40,2)</f>
        <v>0</v>
      </c>
      <c r="R40" s="167"/>
      <c r="S40" s="167" t="s">
        <v>113</v>
      </c>
      <c r="T40" s="167" t="s">
        <v>114</v>
      </c>
      <c r="U40" s="167">
        <v>0</v>
      </c>
      <c r="V40" s="167">
        <f>ROUND(E40*U40,2)</f>
        <v>0</v>
      </c>
      <c r="W40" s="167"/>
      <c r="X40" s="167" t="s">
        <v>115</v>
      </c>
      <c r="Y40" s="167" t="s">
        <v>116</v>
      </c>
      <c r="Z40" s="169"/>
      <c r="AA40" s="169"/>
      <c r="AB40" s="169"/>
      <c r="AC40" s="169"/>
      <c r="AD40" s="169"/>
      <c r="AE40" s="169"/>
      <c r="AF40" s="169"/>
      <c r="AG40" s="169" t="s">
        <v>117</v>
      </c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ht="22.5" outlineLevel="1" x14ac:dyDescent="0.2">
      <c r="A41" s="159">
        <v>28</v>
      </c>
      <c r="B41" s="160" t="s">
        <v>176</v>
      </c>
      <c r="C41" s="161" t="s">
        <v>177</v>
      </c>
      <c r="D41" s="162" t="s">
        <v>112</v>
      </c>
      <c r="E41" s="163">
        <v>1</v>
      </c>
      <c r="F41" s="164"/>
      <c r="G41" s="165">
        <f>ROUND(E41*F41,2)</f>
        <v>0</v>
      </c>
      <c r="H41" s="166"/>
      <c r="I41" s="167">
        <f>ROUND(E41*H41,2)</f>
        <v>0</v>
      </c>
      <c r="J41" s="166"/>
      <c r="K41" s="167">
        <f>ROUND(E41*J41,2)</f>
        <v>0</v>
      </c>
      <c r="L41" s="167">
        <v>21</v>
      </c>
      <c r="M41" s="167">
        <f>G41*(1+L41/100)</f>
        <v>0</v>
      </c>
      <c r="N41" s="168">
        <v>4.6999999999999999E-4</v>
      </c>
      <c r="O41" s="168">
        <f>ROUND(E41*N41,2)</f>
        <v>0</v>
      </c>
      <c r="P41" s="168">
        <v>0</v>
      </c>
      <c r="Q41" s="168">
        <f>ROUND(E41*P41,2)</f>
        <v>0</v>
      </c>
      <c r="R41" s="167"/>
      <c r="S41" s="167" t="s">
        <v>113</v>
      </c>
      <c r="T41" s="167" t="s">
        <v>114</v>
      </c>
      <c r="U41" s="167">
        <v>0</v>
      </c>
      <c r="V41" s="167">
        <f>ROUND(E41*U41,2)</f>
        <v>0</v>
      </c>
      <c r="W41" s="167"/>
      <c r="X41" s="167" t="s">
        <v>115</v>
      </c>
      <c r="Y41" s="167" t="s">
        <v>116</v>
      </c>
      <c r="Z41" s="169"/>
      <c r="AA41" s="169"/>
      <c r="AB41" s="169"/>
      <c r="AC41" s="169"/>
      <c r="AD41" s="169"/>
      <c r="AE41" s="169"/>
      <c r="AF41" s="169"/>
      <c r="AG41" s="169" t="s">
        <v>117</v>
      </c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ht="33.75" outlineLevel="1" x14ac:dyDescent="0.2">
      <c r="A42" s="159">
        <v>29</v>
      </c>
      <c r="B42" s="160" t="s">
        <v>178</v>
      </c>
      <c r="C42" s="161" t="s">
        <v>179</v>
      </c>
      <c r="D42" s="162" t="s">
        <v>112</v>
      </c>
      <c r="E42" s="163">
        <v>1</v>
      </c>
      <c r="F42" s="164"/>
      <c r="G42" s="165">
        <f>ROUND(E42*F42,2)</f>
        <v>0</v>
      </c>
      <c r="H42" s="166"/>
      <c r="I42" s="167">
        <f>ROUND(E42*H42,2)</f>
        <v>0</v>
      </c>
      <c r="J42" s="166"/>
      <c r="K42" s="167">
        <f>ROUND(E42*J42,2)</f>
        <v>0</v>
      </c>
      <c r="L42" s="167">
        <v>21</v>
      </c>
      <c r="M42" s="167">
        <f>G42*(1+L42/100)</f>
        <v>0</v>
      </c>
      <c r="N42" s="168">
        <v>0</v>
      </c>
      <c r="O42" s="168">
        <f>ROUND(E42*N42,2)</f>
        <v>0</v>
      </c>
      <c r="P42" s="168">
        <v>0</v>
      </c>
      <c r="Q42" s="168">
        <f>ROUND(E42*P42,2)</f>
        <v>0</v>
      </c>
      <c r="R42" s="167"/>
      <c r="S42" s="167" t="s">
        <v>113</v>
      </c>
      <c r="T42" s="167" t="s">
        <v>114</v>
      </c>
      <c r="U42" s="167">
        <v>0</v>
      </c>
      <c r="V42" s="167">
        <f>ROUND(E42*U42,2)</f>
        <v>0</v>
      </c>
      <c r="W42" s="167"/>
      <c r="X42" s="167" t="s">
        <v>120</v>
      </c>
      <c r="Y42" s="167" t="s">
        <v>116</v>
      </c>
      <c r="Z42" s="169"/>
      <c r="AA42" s="169"/>
      <c r="AB42" s="169"/>
      <c r="AC42" s="169"/>
      <c r="AD42" s="169"/>
      <c r="AE42" s="169"/>
      <c r="AF42" s="169"/>
      <c r="AG42" s="169" t="s">
        <v>121</v>
      </c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ht="22.5" outlineLevel="1" x14ac:dyDescent="0.2">
      <c r="A43" s="159">
        <v>30</v>
      </c>
      <c r="B43" s="160" t="s">
        <v>180</v>
      </c>
      <c r="C43" s="161" t="s">
        <v>181</v>
      </c>
      <c r="D43" s="162" t="s">
        <v>112</v>
      </c>
      <c r="E43" s="163">
        <v>26</v>
      </c>
      <c r="F43" s="164"/>
      <c r="G43" s="165">
        <f>ROUND(E43*F43,2)</f>
        <v>0</v>
      </c>
      <c r="H43" s="166"/>
      <c r="I43" s="167">
        <f>ROUND(E43*H43,2)</f>
        <v>0</v>
      </c>
      <c r="J43" s="166"/>
      <c r="K43" s="167">
        <f>ROUND(E43*J43,2)</f>
        <v>0</v>
      </c>
      <c r="L43" s="167">
        <v>21</v>
      </c>
      <c r="M43" s="167">
        <f>G43*(1+L43/100)</f>
        <v>0</v>
      </c>
      <c r="N43" s="168">
        <v>0</v>
      </c>
      <c r="O43" s="168">
        <f>ROUND(E43*N43,2)</f>
        <v>0</v>
      </c>
      <c r="P43" s="168">
        <v>0</v>
      </c>
      <c r="Q43" s="168">
        <f>ROUND(E43*P43,2)</f>
        <v>0</v>
      </c>
      <c r="R43" s="167"/>
      <c r="S43" s="167" t="s">
        <v>113</v>
      </c>
      <c r="T43" s="167" t="s">
        <v>114</v>
      </c>
      <c r="U43" s="167">
        <v>0</v>
      </c>
      <c r="V43" s="167">
        <f>ROUND(E43*U43,2)</f>
        <v>0</v>
      </c>
      <c r="W43" s="167"/>
      <c r="X43" s="167" t="s">
        <v>120</v>
      </c>
      <c r="Y43" s="167" t="s">
        <v>116</v>
      </c>
      <c r="Z43" s="169"/>
      <c r="AA43" s="169"/>
      <c r="AB43" s="169"/>
      <c r="AC43" s="169"/>
      <c r="AD43" s="169"/>
      <c r="AE43" s="169"/>
      <c r="AF43" s="169"/>
      <c r="AG43" s="169" t="s">
        <v>121</v>
      </c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59">
        <v>31</v>
      </c>
      <c r="B44" s="160" t="s">
        <v>182</v>
      </c>
      <c r="C44" s="161" t="s">
        <v>183</v>
      </c>
      <c r="D44" s="162" t="s">
        <v>184</v>
      </c>
      <c r="E44" s="163">
        <v>25.5</v>
      </c>
      <c r="F44" s="164"/>
      <c r="G44" s="165">
        <f>ROUND(E44*F44,2)</f>
        <v>0</v>
      </c>
      <c r="H44" s="166"/>
      <c r="I44" s="167">
        <f>ROUND(E44*H44,2)</f>
        <v>0</v>
      </c>
      <c r="J44" s="166"/>
      <c r="K44" s="167">
        <f>ROUND(E44*J44,2)</f>
        <v>0</v>
      </c>
      <c r="L44" s="167">
        <v>21</v>
      </c>
      <c r="M44" s="167">
        <f>G44*(1+L44/100)</f>
        <v>0</v>
      </c>
      <c r="N44" s="168">
        <v>1.5200000000000001E-3</v>
      </c>
      <c r="O44" s="168">
        <f>ROUND(E44*N44,2)</f>
        <v>0.04</v>
      </c>
      <c r="P44" s="168">
        <v>0</v>
      </c>
      <c r="Q44" s="168">
        <f>ROUND(E44*P44,2)</f>
        <v>0</v>
      </c>
      <c r="R44" s="167"/>
      <c r="S44" s="167" t="s">
        <v>113</v>
      </c>
      <c r="T44" s="167" t="s">
        <v>114</v>
      </c>
      <c r="U44" s="167">
        <v>0</v>
      </c>
      <c r="V44" s="167">
        <f>ROUND(E44*U44,2)</f>
        <v>0</v>
      </c>
      <c r="W44" s="167"/>
      <c r="X44" s="167" t="s">
        <v>115</v>
      </c>
      <c r="Y44" s="167" t="s">
        <v>116</v>
      </c>
      <c r="Z44" s="169"/>
      <c r="AA44" s="169"/>
      <c r="AB44" s="169"/>
      <c r="AC44" s="169"/>
      <c r="AD44" s="169"/>
      <c r="AE44" s="169"/>
      <c r="AF44" s="169"/>
      <c r="AG44" s="169" t="s">
        <v>117</v>
      </c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x14ac:dyDescent="0.2">
      <c r="A45" s="150" t="s">
        <v>108</v>
      </c>
      <c r="B45" s="151" t="s">
        <v>72</v>
      </c>
      <c r="C45" s="152" t="s">
        <v>73</v>
      </c>
      <c r="D45" s="153"/>
      <c r="E45" s="154"/>
      <c r="F45" s="155"/>
      <c r="G45" s="156">
        <f>SUMIF(AG46:AG53,"&lt;&gt;NOR",G46:G53)</f>
        <v>0</v>
      </c>
      <c r="H45" s="157"/>
      <c r="I45" s="157">
        <f>SUM(I46:I53)</f>
        <v>0</v>
      </c>
      <c r="J45" s="157"/>
      <c r="K45" s="157">
        <f>SUM(K46:K53)</f>
        <v>0</v>
      </c>
      <c r="L45" s="157"/>
      <c r="M45" s="157">
        <f>SUM(M46:M53)</f>
        <v>0</v>
      </c>
      <c r="N45" s="158"/>
      <c r="O45" s="158">
        <f>SUM(O46:O53)</f>
        <v>0.03</v>
      </c>
      <c r="P45" s="158"/>
      <c r="Q45" s="158">
        <f>SUM(Q46:Q53)</f>
        <v>0</v>
      </c>
      <c r="R45" s="157"/>
      <c r="S45" s="157"/>
      <c r="T45" s="157"/>
      <c r="U45" s="157"/>
      <c r="V45" s="157">
        <f>SUM(V46:V53)</f>
        <v>0</v>
      </c>
      <c r="W45" s="157"/>
      <c r="X45" s="157"/>
      <c r="Y45" s="157"/>
      <c r="AG45" t="s">
        <v>109</v>
      </c>
    </row>
    <row r="46" spans="1:60" ht="22.5" outlineLevel="1" x14ac:dyDescent="0.2">
      <c r="A46" s="159">
        <v>32</v>
      </c>
      <c r="B46" s="160" t="s">
        <v>185</v>
      </c>
      <c r="C46" s="161" t="s">
        <v>186</v>
      </c>
      <c r="D46" s="162" t="s">
        <v>153</v>
      </c>
      <c r="E46" s="163">
        <v>1</v>
      </c>
      <c r="F46" s="164"/>
      <c r="G46" s="165">
        <f t="shared" ref="G46:G53" si="7">ROUND(E46*F46,2)</f>
        <v>0</v>
      </c>
      <c r="H46" s="166"/>
      <c r="I46" s="167">
        <f t="shared" ref="I46:I53" si="8">ROUND(E46*H46,2)</f>
        <v>0</v>
      </c>
      <c r="J46" s="166"/>
      <c r="K46" s="167">
        <f t="shared" ref="K46:K53" si="9">ROUND(E46*J46,2)</f>
        <v>0</v>
      </c>
      <c r="L46" s="167">
        <v>21</v>
      </c>
      <c r="M46" s="167">
        <f t="shared" ref="M46:M53" si="10">G46*(1+L46/100)</f>
        <v>0</v>
      </c>
      <c r="N46" s="168">
        <v>1.2999999999999999E-2</v>
      </c>
      <c r="O46" s="168">
        <f t="shared" ref="O46:O53" si="11">ROUND(E46*N46,2)</f>
        <v>0.01</v>
      </c>
      <c r="P46" s="168">
        <v>0</v>
      </c>
      <c r="Q46" s="168">
        <f t="shared" ref="Q46:Q53" si="12">ROUND(E46*P46,2)</f>
        <v>0</v>
      </c>
      <c r="R46" s="167"/>
      <c r="S46" s="167" t="s">
        <v>113</v>
      </c>
      <c r="T46" s="167" t="s">
        <v>114</v>
      </c>
      <c r="U46" s="167">
        <v>0</v>
      </c>
      <c r="V46" s="167">
        <f t="shared" ref="V46:V53" si="13">ROUND(E46*U46,2)</f>
        <v>0</v>
      </c>
      <c r="W46" s="167"/>
      <c r="X46" s="167" t="s">
        <v>120</v>
      </c>
      <c r="Y46" s="167" t="s">
        <v>116</v>
      </c>
      <c r="Z46" s="169"/>
      <c r="AA46" s="169"/>
      <c r="AB46" s="169"/>
      <c r="AC46" s="169"/>
      <c r="AD46" s="169"/>
      <c r="AE46" s="169"/>
      <c r="AF46" s="169"/>
      <c r="AG46" s="169" t="s">
        <v>121</v>
      </c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ht="33.75" outlineLevel="1" x14ac:dyDescent="0.2">
      <c r="A47" s="159">
        <v>33</v>
      </c>
      <c r="B47" s="160" t="s">
        <v>187</v>
      </c>
      <c r="C47" s="161" t="s">
        <v>188</v>
      </c>
      <c r="D47" s="162" t="s">
        <v>153</v>
      </c>
      <c r="E47" s="163">
        <v>1</v>
      </c>
      <c r="F47" s="164"/>
      <c r="G47" s="165">
        <f t="shared" si="7"/>
        <v>0</v>
      </c>
      <c r="H47" s="166"/>
      <c r="I47" s="167">
        <f t="shared" si="8"/>
        <v>0</v>
      </c>
      <c r="J47" s="166"/>
      <c r="K47" s="167">
        <f t="shared" si="9"/>
        <v>0</v>
      </c>
      <c r="L47" s="167">
        <v>21</v>
      </c>
      <c r="M47" s="167">
        <f t="shared" si="10"/>
        <v>0</v>
      </c>
      <c r="N47" s="168">
        <v>1.6500000000000001E-2</v>
      </c>
      <c r="O47" s="168">
        <f t="shared" si="11"/>
        <v>0.02</v>
      </c>
      <c r="P47" s="168">
        <v>0</v>
      </c>
      <c r="Q47" s="168">
        <f t="shared" si="12"/>
        <v>0</v>
      </c>
      <c r="R47" s="167"/>
      <c r="S47" s="167" t="s">
        <v>113</v>
      </c>
      <c r="T47" s="167" t="s">
        <v>114</v>
      </c>
      <c r="U47" s="167">
        <v>0</v>
      </c>
      <c r="V47" s="167">
        <f t="shared" si="13"/>
        <v>0</v>
      </c>
      <c r="W47" s="167"/>
      <c r="X47" s="167" t="s">
        <v>120</v>
      </c>
      <c r="Y47" s="167" t="s">
        <v>116</v>
      </c>
      <c r="Z47" s="169"/>
      <c r="AA47" s="169"/>
      <c r="AB47" s="169"/>
      <c r="AC47" s="169"/>
      <c r="AD47" s="169"/>
      <c r="AE47" s="169"/>
      <c r="AF47" s="169"/>
      <c r="AG47" s="169" t="s">
        <v>121</v>
      </c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ht="22.5" outlineLevel="1" x14ac:dyDescent="0.2">
      <c r="A48" s="159">
        <v>34</v>
      </c>
      <c r="B48" s="160" t="s">
        <v>189</v>
      </c>
      <c r="C48" s="161" t="s">
        <v>190</v>
      </c>
      <c r="D48" s="162" t="s">
        <v>153</v>
      </c>
      <c r="E48" s="163">
        <v>1</v>
      </c>
      <c r="F48" s="164"/>
      <c r="G48" s="165">
        <f t="shared" si="7"/>
        <v>0</v>
      </c>
      <c r="H48" s="166"/>
      <c r="I48" s="167">
        <f t="shared" si="8"/>
        <v>0</v>
      </c>
      <c r="J48" s="166"/>
      <c r="K48" s="167">
        <f t="shared" si="9"/>
        <v>0</v>
      </c>
      <c r="L48" s="167">
        <v>21</v>
      </c>
      <c r="M48" s="167">
        <f t="shared" si="10"/>
        <v>0</v>
      </c>
      <c r="N48" s="168">
        <v>0</v>
      </c>
      <c r="O48" s="168">
        <f t="shared" si="11"/>
        <v>0</v>
      </c>
      <c r="P48" s="168">
        <v>0</v>
      </c>
      <c r="Q48" s="168">
        <f t="shared" si="12"/>
        <v>0</v>
      </c>
      <c r="R48" s="167"/>
      <c r="S48" s="167" t="s">
        <v>113</v>
      </c>
      <c r="T48" s="167" t="s">
        <v>114</v>
      </c>
      <c r="U48" s="167">
        <v>0</v>
      </c>
      <c r="V48" s="167">
        <f t="shared" si="13"/>
        <v>0</v>
      </c>
      <c r="W48" s="167"/>
      <c r="X48" s="167" t="s">
        <v>120</v>
      </c>
      <c r="Y48" s="167" t="s">
        <v>116</v>
      </c>
      <c r="Z48" s="169"/>
      <c r="AA48" s="169"/>
      <c r="AB48" s="169"/>
      <c r="AC48" s="169"/>
      <c r="AD48" s="169"/>
      <c r="AE48" s="169"/>
      <c r="AF48" s="169"/>
      <c r="AG48" s="169" t="s">
        <v>121</v>
      </c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ht="22.5" outlineLevel="1" x14ac:dyDescent="0.2">
      <c r="A49" s="159">
        <v>35</v>
      </c>
      <c r="B49" s="160" t="s">
        <v>191</v>
      </c>
      <c r="C49" s="161" t="s">
        <v>192</v>
      </c>
      <c r="D49" s="162" t="s">
        <v>153</v>
      </c>
      <c r="E49" s="163">
        <v>1</v>
      </c>
      <c r="F49" s="164"/>
      <c r="G49" s="165">
        <f t="shared" si="7"/>
        <v>0</v>
      </c>
      <c r="H49" s="166"/>
      <c r="I49" s="167">
        <f t="shared" si="8"/>
        <v>0</v>
      </c>
      <c r="J49" s="166"/>
      <c r="K49" s="167">
        <f t="shared" si="9"/>
        <v>0</v>
      </c>
      <c r="L49" s="167">
        <v>21</v>
      </c>
      <c r="M49" s="167">
        <f t="shared" si="10"/>
        <v>0</v>
      </c>
      <c r="N49" s="168">
        <v>0</v>
      </c>
      <c r="O49" s="168">
        <f t="shared" si="11"/>
        <v>0</v>
      </c>
      <c r="P49" s="168">
        <v>0</v>
      </c>
      <c r="Q49" s="168">
        <f t="shared" si="12"/>
        <v>0</v>
      </c>
      <c r="R49" s="167"/>
      <c r="S49" s="167" t="s">
        <v>113</v>
      </c>
      <c r="T49" s="167" t="s">
        <v>114</v>
      </c>
      <c r="U49" s="167">
        <v>0</v>
      </c>
      <c r="V49" s="167">
        <f t="shared" si="13"/>
        <v>0</v>
      </c>
      <c r="W49" s="167"/>
      <c r="X49" s="167" t="s">
        <v>120</v>
      </c>
      <c r="Y49" s="167" t="s">
        <v>116</v>
      </c>
      <c r="Z49" s="169"/>
      <c r="AA49" s="169"/>
      <c r="AB49" s="169"/>
      <c r="AC49" s="169"/>
      <c r="AD49" s="169"/>
      <c r="AE49" s="169"/>
      <c r="AF49" s="169"/>
      <c r="AG49" s="169" t="s">
        <v>121</v>
      </c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ht="22.5" outlineLevel="1" x14ac:dyDescent="0.2">
      <c r="A50" s="159">
        <v>36</v>
      </c>
      <c r="B50" s="160" t="s">
        <v>193</v>
      </c>
      <c r="C50" s="161" t="s">
        <v>194</v>
      </c>
      <c r="D50" s="162" t="s">
        <v>153</v>
      </c>
      <c r="E50" s="163">
        <v>1</v>
      </c>
      <c r="F50" s="164"/>
      <c r="G50" s="165">
        <f t="shared" si="7"/>
        <v>0</v>
      </c>
      <c r="H50" s="166"/>
      <c r="I50" s="167">
        <f t="shared" si="8"/>
        <v>0</v>
      </c>
      <c r="J50" s="166"/>
      <c r="K50" s="167">
        <f t="shared" si="9"/>
        <v>0</v>
      </c>
      <c r="L50" s="167">
        <v>21</v>
      </c>
      <c r="M50" s="167">
        <f t="shared" si="10"/>
        <v>0</v>
      </c>
      <c r="N50" s="168">
        <v>0</v>
      </c>
      <c r="O50" s="168">
        <f t="shared" si="11"/>
        <v>0</v>
      </c>
      <c r="P50" s="168">
        <v>0</v>
      </c>
      <c r="Q50" s="168">
        <f t="shared" si="12"/>
        <v>0</v>
      </c>
      <c r="R50" s="167"/>
      <c r="S50" s="167" t="s">
        <v>113</v>
      </c>
      <c r="T50" s="167" t="s">
        <v>114</v>
      </c>
      <c r="U50" s="167">
        <v>0</v>
      </c>
      <c r="V50" s="167">
        <f t="shared" si="13"/>
        <v>0</v>
      </c>
      <c r="W50" s="167"/>
      <c r="X50" s="167" t="s">
        <v>120</v>
      </c>
      <c r="Y50" s="167" t="s">
        <v>116</v>
      </c>
      <c r="Z50" s="169"/>
      <c r="AA50" s="169"/>
      <c r="AB50" s="169"/>
      <c r="AC50" s="169"/>
      <c r="AD50" s="169"/>
      <c r="AE50" s="169"/>
      <c r="AF50" s="169"/>
      <c r="AG50" s="169" t="s">
        <v>121</v>
      </c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 x14ac:dyDescent="0.2">
      <c r="A51" s="159">
        <v>37</v>
      </c>
      <c r="B51" s="160" t="s">
        <v>195</v>
      </c>
      <c r="C51" s="161" t="s">
        <v>196</v>
      </c>
      <c r="D51" s="162" t="s">
        <v>153</v>
      </c>
      <c r="E51" s="163">
        <v>1</v>
      </c>
      <c r="F51" s="164"/>
      <c r="G51" s="165">
        <f t="shared" si="7"/>
        <v>0</v>
      </c>
      <c r="H51" s="166"/>
      <c r="I51" s="167">
        <f t="shared" si="8"/>
        <v>0</v>
      </c>
      <c r="J51" s="166"/>
      <c r="K51" s="167">
        <f t="shared" si="9"/>
        <v>0</v>
      </c>
      <c r="L51" s="167">
        <v>21</v>
      </c>
      <c r="M51" s="167">
        <f t="shared" si="10"/>
        <v>0</v>
      </c>
      <c r="N51" s="168">
        <v>0</v>
      </c>
      <c r="O51" s="168">
        <f t="shared" si="11"/>
        <v>0</v>
      </c>
      <c r="P51" s="168">
        <v>0</v>
      </c>
      <c r="Q51" s="168">
        <f t="shared" si="12"/>
        <v>0</v>
      </c>
      <c r="R51" s="167"/>
      <c r="S51" s="167" t="s">
        <v>113</v>
      </c>
      <c r="T51" s="167" t="s">
        <v>114</v>
      </c>
      <c r="U51" s="167">
        <v>0</v>
      </c>
      <c r="V51" s="167">
        <f t="shared" si="13"/>
        <v>0</v>
      </c>
      <c r="W51" s="167"/>
      <c r="X51" s="167" t="s">
        <v>120</v>
      </c>
      <c r="Y51" s="167" t="s">
        <v>116</v>
      </c>
      <c r="Z51" s="169"/>
      <c r="AA51" s="169"/>
      <c r="AB51" s="169"/>
      <c r="AC51" s="169"/>
      <c r="AD51" s="169"/>
      <c r="AE51" s="169"/>
      <c r="AF51" s="169"/>
      <c r="AG51" s="169" t="s">
        <v>121</v>
      </c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 x14ac:dyDescent="0.2">
      <c r="A52" s="159">
        <v>38</v>
      </c>
      <c r="B52" s="160" t="s">
        <v>197</v>
      </c>
      <c r="C52" s="161" t="s">
        <v>198</v>
      </c>
      <c r="D52" s="162" t="s">
        <v>153</v>
      </c>
      <c r="E52" s="163">
        <v>1</v>
      </c>
      <c r="F52" s="164"/>
      <c r="G52" s="165">
        <f t="shared" si="7"/>
        <v>0</v>
      </c>
      <c r="H52" s="166"/>
      <c r="I52" s="167">
        <f t="shared" si="8"/>
        <v>0</v>
      </c>
      <c r="J52" s="166"/>
      <c r="K52" s="167">
        <f t="shared" si="9"/>
        <v>0</v>
      </c>
      <c r="L52" s="167">
        <v>21</v>
      </c>
      <c r="M52" s="167">
        <f t="shared" si="10"/>
        <v>0</v>
      </c>
      <c r="N52" s="168">
        <v>0</v>
      </c>
      <c r="O52" s="168">
        <f t="shared" si="11"/>
        <v>0</v>
      </c>
      <c r="P52" s="168">
        <v>0</v>
      </c>
      <c r="Q52" s="168">
        <f t="shared" si="12"/>
        <v>0</v>
      </c>
      <c r="R52" s="167"/>
      <c r="S52" s="167" t="s">
        <v>113</v>
      </c>
      <c r="T52" s="167" t="s">
        <v>114</v>
      </c>
      <c r="U52" s="167">
        <v>0</v>
      </c>
      <c r="V52" s="167">
        <f t="shared" si="13"/>
        <v>0</v>
      </c>
      <c r="W52" s="167"/>
      <c r="X52" s="167" t="s">
        <v>120</v>
      </c>
      <c r="Y52" s="167" t="s">
        <v>116</v>
      </c>
      <c r="Z52" s="169"/>
      <c r="AA52" s="169"/>
      <c r="AB52" s="169"/>
      <c r="AC52" s="169"/>
      <c r="AD52" s="169"/>
      <c r="AE52" s="169"/>
      <c r="AF52" s="169"/>
      <c r="AG52" s="169" t="s">
        <v>121</v>
      </c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 x14ac:dyDescent="0.2">
      <c r="A53" s="159">
        <v>39</v>
      </c>
      <c r="B53" s="160" t="s">
        <v>199</v>
      </c>
      <c r="C53" s="161" t="s">
        <v>200</v>
      </c>
      <c r="D53" s="162" t="s">
        <v>153</v>
      </c>
      <c r="E53" s="163">
        <v>1</v>
      </c>
      <c r="F53" s="164"/>
      <c r="G53" s="165">
        <f t="shared" si="7"/>
        <v>0</v>
      </c>
      <c r="H53" s="166"/>
      <c r="I53" s="167">
        <f t="shared" si="8"/>
        <v>0</v>
      </c>
      <c r="J53" s="166"/>
      <c r="K53" s="167">
        <f t="shared" si="9"/>
        <v>0</v>
      </c>
      <c r="L53" s="167">
        <v>21</v>
      </c>
      <c r="M53" s="167">
        <f t="shared" si="10"/>
        <v>0</v>
      </c>
      <c r="N53" s="168">
        <v>0</v>
      </c>
      <c r="O53" s="168">
        <f t="shared" si="11"/>
        <v>0</v>
      </c>
      <c r="P53" s="168">
        <v>0</v>
      </c>
      <c r="Q53" s="168">
        <f t="shared" si="12"/>
        <v>0</v>
      </c>
      <c r="R53" s="167"/>
      <c r="S53" s="167" t="s">
        <v>113</v>
      </c>
      <c r="T53" s="167" t="s">
        <v>114</v>
      </c>
      <c r="U53" s="167">
        <v>0</v>
      </c>
      <c r="V53" s="167">
        <f t="shared" si="13"/>
        <v>0</v>
      </c>
      <c r="W53" s="167"/>
      <c r="X53" s="167" t="s">
        <v>120</v>
      </c>
      <c r="Y53" s="167" t="s">
        <v>116</v>
      </c>
      <c r="Z53" s="169"/>
      <c r="AA53" s="169"/>
      <c r="AB53" s="169"/>
      <c r="AC53" s="169"/>
      <c r="AD53" s="169"/>
      <c r="AE53" s="169"/>
      <c r="AF53" s="169"/>
      <c r="AG53" s="169" t="s">
        <v>121</v>
      </c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x14ac:dyDescent="0.2">
      <c r="A54" s="150" t="s">
        <v>108</v>
      </c>
      <c r="B54" s="151" t="s">
        <v>74</v>
      </c>
      <c r="C54" s="152" t="s">
        <v>75</v>
      </c>
      <c r="D54" s="153"/>
      <c r="E54" s="154"/>
      <c r="F54" s="155"/>
      <c r="G54" s="156">
        <f>SUMIF(AG55:AG59,"&lt;&gt;NOR",G55:G59)</f>
        <v>0</v>
      </c>
      <c r="H54" s="157"/>
      <c r="I54" s="157">
        <f>SUM(I55:I59)</f>
        <v>0</v>
      </c>
      <c r="J54" s="157"/>
      <c r="K54" s="157">
        <f>SUM(K55:K59)</f>
        <v>0</v>
      </c>
      <c r="L54" s="157"/>
      <c r="M54" s="157">
        <f>SUM(M55:M59)</f>
        <v>0</v>
      </c>
      <c r="N54" s="158"/>
      <c r="O54" s="158">
        <f>SUM(O55:O59)</f>
        <v>0.01</v>
      </c>
      <c r="P54" s="158"/>
      <c r="Q54" s="158">
        <f>SUM(Q55:Q59)</f>
        <v>0</v>
      </c>
      <c r="R54" s="157"/>
      <c r="S54" s="157"/>
      <c r="T54" s="157"/>
      <c r="U54" s="157"/>
      <c r="V54" s="157">
        <f>SUM(V55:V59)</f>
        <v>0</v>
      </c>
      <c r="W54" s="157"/>
      <c r="X54" s="157"/>
      <c r="Y54" s="157"/>
      <c r="AG54" t="s">
        <v>109</v>
      </c>
    </row>
    <row r="55" spans="1:60" outlineLevel="1" x14ac:dyDescent="0.2">
      <c r="A55" s="159">
        <v>40</v>
      </c>
      <c r="B55" s="160" t="s">
        <v>201</v>
      </c>
      <c r="C55" s="161" t="s">
        <v>202</v>
      </c>
      <c r="D55" s="162" t="s">
        <v>203</v>
      </c>
      <c r="E55" s="163">
        <v>1</v>
      </c>
      <c r="F55" s="164"/>
      <c r="G55" s="165">
        <f>ROUND(E55*F55,2)</f>
        <v>0</v>
      </c>
      <c r="H55" s="166"/>
      <c r="I55" s="167">
        <f>ROUND(E55*H55,2)</f>
        <v>0</v>
      </c>
      <c r="J55" s="166"/>
      <c r="K55" s="167">
        <f>ROUND(E55*J55,2)</f>
        <v>0</v>
      </c>
      <c r="L55" s="167">
        <v>21</v>
      </c>
      <c r="M55" s="167">
        <f>G55*(1+L55/100)</f>
        <v>0</v>
      </c>
      <c r="N55" s="168">
        <v>1.2999999999999999E-2</v>
      </c>
      <c r="O55" s="168">
        <f>ROUND(E55*N55,2)</f>
        <v>0.01</v>
      </c>
      <c r="P55" s="168">
        <v>0</v>
      </c>
      <c r="Q55" s="168">
        <f>ROUND(E55*P55,2)</f>
        <v>0</v>
      </c>
      <c r="R55" s="167"/>
      <c r="S55" s="167" t="s">
        <v>113</v>
      </c>
      <c r="T55" s="167" t="s">
        <v>114</v>
      </c>
      <c r="U55" s="167">
        <v>0</v>
      </c>
      <c r="V55" s="167">
        <f>ROUND(E55*U55,2)</f>
        <v>0</v>
      </c>
      <c r="W55" s="167"/>
      <c r="X55" s="167" t="s">
        <v>120</v>
      </c>
      <c r="Y55" s="167" t="s">
        <v>116</v>
      </c>
      <c r="Z55" s="169"/>
      <c r="AA55" s="169"/>
      <c r="AB55" s="169"/>
      <c r="AC55" s="169"/>
      <c r="AD55" s="169"/>
      <c r="AE55" s="169"/>
      <c r="AF55" s="169"/>
      <c r="AG55" s="169" t="s">
        <v>121</v>
      </c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 x14ac:dyDescent="0.2">
      <c r="A56" s="159">
        <v>41</v>
      </c>
      <c r="B56" s="160" t="s">
        <v>204</v>
      </c>
      <c r="C56" s="161" t="s">
        <v>205</v>
      </c>
      <c r="D56" s="162" t="s">
        <v>203</v>
      </c>
      <c r="E56" s="163">
        <v>1</v>
      </c>
      <c r="F56" s="164"/>
      <c r="G56" s="165">
        <f>ROUND(E56*F56,2)</f>
        <v>0</v>
      </c>
      <c r="H56" s="166"/>
      <c r="I56" s="167">
        <f>ROUND(E56*H56,2)</f>
        <v>0</v>
      </c>
      <c r="J56" s="166"/>
      <c r="K56" s="167">
        <f>ROUND(E56*J56,2)</f>
        <v>0</v>
      </c>
      <c r="L56" s="167">
        <v>21</v>
      </c>
      <c r="M56" s="167">
        <f>G56*(1+L56/100)</f>
        <v>0</v>
      </c>
      <c r="N56" s="168">
        <v>0</v>
      </c>
      <c r="O56" s="168">
        <f>ROUND(E56*N56,2)</f>
        <v>0</v>
      </c>
      <c r="P56" s="168">
        <v>0</v>
      </c>
      <c r="Q56" s="168">
        <f>ROUND(E56*P56,2)</f>
        <v>0</v>
      </c>
      <c r="R56" s="167"/>
      <c r="S56" s="167" t="s">
        <v>113</v>
      </c>
      <c r="T56" s="167" t="s">
        <v>114</v>
      </c>
      <c r="U56" s="167">
        <v>0</v>
      </c>
      <c r="V56" s="167">
        <f>ROUND(E56*U56,2)</f>
        <v>0</v>
      </c>
      <c r="W56" s="167"/>
      <c r="X56" s="167" t="s">
        <v>120</v>
      </c>
      <c r="Y56" s="167" t="s">
        <v>116</v>
      </c>
      <c r="Z56" s="169"/>
      <c r="AA56" s="169"/>
      <c r="AB56" s="169"/>
      <c r="AC56" s="169"/>
      <c r="AD56" s="169"/>
      <c r="AE56" s="169"/>
      <c r="AF56" s="169"/>
      <c r="AG56" s="169" t="s">
        <v>121</v>
      </c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59">
        <v>42</v>
      </c>
      <c r="B57" s="160" t="s">
        <v>206</v>
      </c>
      <c r="C57" s="161" t="s">
        <v>207</v>
      </c>
      <c r="D57" s="162" t="s">
        <v>203</v>
      </c>
      <c r="E57" s="163">
        <v>1</v>
      </c>
      <c r="F57" s="164"/>
      <c r="G57" s="165">
        <f>ROUND(E57*F57,2)</f>
        <v>0</v>
      </c>
      <c r="H57" s="166"/>
      <c r="I57" s="167">
        <f>ROUND(E57*H57,2)</f>
        <v>0</v>
      </c>
      <c r="J57" s="166"/>
      <c r="K57" s="167">
        <f>ROUND(E57*J57,2)</f>
        <v>0</v>
      </c>
      <c r="L57" s="167">
        <v>21</v>
      </c>
      <c r="M57" s="167">
        <f>G57*(1+L57/100)</f>
        <v>0</v>
      </c>
      <c r="N57" s="168">
        <v>0</v>
      </c>
      <c r="O57" s="168">
        <f>ROUND(E57*N57,2)</f>
        <v>0</v>
      </c>
      <c r="P57" s="168">
        <v>0</v>
      </c>
      <c r="Q57" s="168">
        <f>ROUND(E57*P57,2)</f>
        <v>0</v>
      </c>
      <c r="R57" s="167"/>
      <c r="S57" s="167" t="s">
        <v>113</v>
      </c>
      <c r="T57" s="167" t="s">
        <v>114</v>
      </c>
      <c r="U57" s="167">
        <v>0</v>
      </c>
      <c r="V57" s="167">
        <f>ROUND(E57*U57,2)</f>
        <v>0</v>
      </c>
      <c r="W57" s="167"/>
      <c r="X57" s="167" t="s">
        <v>120</v>
      </c>
      <c r="Y57" s="167" t="s">
        <v>116</v>
      </c>
      <c r="Z57" s="169"/>
      <c r="AA57" s="169"/>
      <c r="AB57" s="169"/>
      <c r="AC57" s="169"/>
      <c r="AD57" s="169"/>
      <c r="AE57" s="169"/>
      <c r="AF57" s="169"/>
      <c r="AG57" s="169" t="s">
        <v>121</v>
      </c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 x14ac:dyDescent="0.2">
      <c r="A58" s="159">
        <v>43</v>
      </c>
      <c r="B58" s="160" t="s">
        <v>208</v>
      </c>
      <c r="C58" s="161" t="s">
        <v>209</v>
      </c>
      <c r="D58" s="162" t="s">
        <v>210</v>
      </c>
      <c r="E58" s="163">
        <v>16</v>
      </c>
      <c r="F58" s="164"/>
      <c r="G58" s="165">
        <f>ROUND(E58*F58,2)</f>
        <v>0</v>
      </c>
      <c r="H58" s="166"/>
      <c r="I58" s="167">
        <f>ROUND(E58*H58,2)</f>
        <v>0</v>
      </c>
      <c r="J58" s="166"/>
      <c r="K58" s="167">
        <f>ROUND(E58*J58,2)</f>
        <v>0</v>
      </c>
      <c r="L58" s="167">
        <v>21</v>
      </c>
      <c r="M58" s="167">
        <f>G58*(1+L58/100)</f>
        <v>0</v>
      </c>
      <c r="N58" s="168">
        <v>0</v>
      </c>
      <c r="O58" s="168">
        <f>ROUND(E58*N58,2)</f>
        <v>0</v>
      </c>
      <c r="P58" s="168">
        <v>0</v>
      </c>
      <c r="Q58" s="168">
        <f>ROUND(E58*P58,2)</f>
        <v>0</v>
      </c>
      <c r="R58" s="167"/>
      <c r="S58" s="167" t="s">
        <v>113</v>
      </c>
      <c r="T58" s="167" t="s">
        <v>114</v>
      </c>
      <c r="U58" s="167">
        <v>0</v>
      </c>
      <c r="V58" s="167">
        <f>ROUND(E58*U58,2)</f>
        <v>0</v>
      </c>
      <c r="W58" s="167"/>
      <c r="X58" s="167" t="s">
        <v>115</v>
      </c>
      <c r="Y58" s="167" t="s">
        <v>116</v>
      </c>
      <c r="Z58" s="169"/>
      <c r="AA58" s="169"/>
      <c r="AB58" s="169"/>
      <c r="AC58" s="169"/>
      <c r="AD58" s="169"/>
      <c r="AE58" s="169"/>
      <c r="AF58" s="169"/>
      <c r="AG58" s="169" t="s">
        <v>117</v>
      </c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>
        <v>44</v>
      </c>
      <c r="B59" s="171" t="s">
        <v>211</v>
      </c>
      <c r="C59" s="172" t="s">
        <v>212</v>
      </c>
      <c r="D59" s="173" t="s">
        <v>203</v>
      </c>
      <c r="E59" s="174">
        <v>1</v>
      </c>
      <c r="F59" s="175"/>
      <c r="G59" s="176">
        <f>ROUND(E59*F59,2)</f>
        <v>0</v>
      </c>
      <c r="H59" s="166"/>
      <c r="I59" s="167">
        <f>ROUND(E59*H59,2)</f>
        <v>0</v>
      </c>
      <c r="J59" s="166"/>
      <c r="K59" s="167">
        <f>ROUND(E59*J59,2)</f>
        <v>0</v>
      </c>
      <c r="L59" s="167">
        <v>21</v>
      </c>
      <c r="M59" s="167">
        <f>G59*(1+L59/100)</f>
        <v>0</v>
      </c>
      <c r="N59" s="168">
        <v>0</v>
      </c>
      <c r="O59" s="168">
        <f>ROUND(E59*N59,2)</f>
        <v>0</v>
      </c>
      <c r="P59" s="168">
        <v>0</v>
      </c>
      <c r="Q59" s="168">
        <f>ROUND(E59*P59,2)</f>
        <v>0</v>
      </c>
      <c r="R59" s="167"/>
      <c r="S59" s="167" t="s">
        <v>113</v>
      </c>
      <c r="T59" s="167" t="s">
        <v>114</v>
      </c>
      <c r="U59" s="167">
        <v>0</v>
      </c>
      <c r="V59" s="167">
        <f>ROUND(E59*U59,2)</f>
        <v>0</v>
      </c>
      <c r="W59" s="167"/>
      <c r="X59" s="167" t="s">
        <v>115</v>
      </c>
      <c r="Y59" s="167" t="s">
        <v>116</v>
      </c>
      <c r="Z59" s="169"/>
      <c r="AA59" s="169"/>
      <c r="AB59" s="169"/>
      <c r="AC59" s="169"/>
      <c r="AD59" s="169"/>
      <c r="AE59" s="169"/>
      <c r="AF59" s="169"/>
      <c r="AG59" s="169" t="s">
        <v>117</v>
      </c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x14ac:dyDescent="0.2">
      <c r="A60" s="133"/>
      <c r="B60" s="137"/>
      <c r="C60" s="177"/>
      <c r="D60" s="139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AE60">
        <v>15</v>
      </c>
      <c r="AF60">
        <v>21</v>
      </c>
      <c r="AG60" t="s">
        <v>94</v>
      </c>
    </row>
    <row r="61" spans="1:60" x14ac:dyDescent="0.2">
      <c r="A61" s="178"/>
      <c r="B61" s="179" t="s">
        <v>28</v>
      </c>
      <c r="C61" s="180"/>
      <c r="D61" s="181"/>
      <c r="E61" s="182"/>
      <c r="F61" s="182"/>
      <c r="G61" s="183">
        <f>G8+G11+G17+G30+G35+G39+G45+G54</f>
        <v>0</v>
      </c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AE61">
        <f>SUMIF(L7:L59,AE60,G7:G59)</f>
        <v>0</v>
      </c>
      <c r="AF61">
        <f>SUMIF(L7:L59,AF60,G7:G59)</f>
        <v>0</v>
      </c>
      <c r="AG61" t="s">
        <v>213</v>
      </c>
    </row>
    <row r="62" spans="1:60" x14ac:dyDescent="0.2">
      <c r="A62" s="133"/>
      <c r="B62" s="137"/>
      <c r="C62" s="177"/>
      <c r="D62" s="139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</row>
    <row r="63" spans="1:60" ht="12.75" customHeight="1" x14ac:dyDescent="0.2">
      <c r="B63" s="219" t="s">
        <v>214</v>
      </c>
      <c r="C63" s="219"/>
      <c r="D63" s="219"/>
      <c r="E63" s="219"/>
      <c r="F63" s="219"/>
      <c r="G63" s="219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3"/>
      <c r="T63" s="133"/>
      <c r="U63" s="133"/>
      <c r="V63" s="133"/>
      <c r="W63" s="133"/>
      <c r="X63" s="133"/>
      <c r="Y63" s="133"/>
    </row>
    <row r="64" spans="1:60" ht="12.75" customHeight="1" x14ac:dyDescent="0.2">
      <c r="B64" s="219" t="s">
        <v>215</v>
      </c>
      <c r="C64" s="219"/>
      <c r="D64" s="219"/>
      <c r="E64" s="219"/>
      <c r="F64" s="219"/>
      <c r="G64" s="219"/>
      <c r="H64" s="219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33"/>
    </row>
    <row r="65" spans="1:33" ht="12.75" customHeight="1" x14ac:dyDescent="0.2">
      <c r="A65" s="184"/>
      <c r="B65" s="137"/>
      <c r="C65" s="177"/>
      <c r="D65" s="139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</row>
    <row r="66" spans="1:33" x14ac:dyDescent="0.2">
      <c r="A66" s="220" t="s">
        <v>216</v>
      </c>
      <c r="B66" s="220"/>
      <c r="C66" s="220"/>
      <c r="D66" s="139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</row>
    <row r="67" spans="1:33" x14ac:dyDescent="0.2">
      <c r="A67" s="221"/>
      <c r="B67" s="221"/>
      <c r="C67" s="221"/>
      <c r="D67" s="221"/>
      <c r="E67" s="221"/>
      <c r="F67" s="221"/>
      <c r="G67" s="221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AG67" t="s">
        <v>217</v>
      </c>
    </row>
    <row r="68" spans="1:33" x14ac:dyDescent="0.2">
      <c r="A68" s="221"/>
      <c r="B68" s="221"/>
      <c r="C68" s="221"/>
      <c r="D68" s="221"/>
      <c r="E68" s="221"/>
      <c r="F68" s="221"/>
      <c r="G68" s="221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</row>
    <row r="69" spans="1:33" x14ac:dyDescent="0.2">
      <c r="A69" s="221"/>
      <c r="B69" s="221"/>
      <c r="C69" s="221"/>
      <c r="D69" s="221"/>
      <c r="E69" s="221"/>
      <c r="F69" s="221"/>
      <c r="G69" s="221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</row>
    <row r="70" spans="1:33" x14ac:dyDescent="0.2">
      <c r="A70" s="221"/>
      <c r="B70" s="221"/>
      <c r="C70" s="221"/>
      <c r="D70" s="221"/>
      <c r="E70" s="221"/>
      <c r="F70" s="221"/>
      <c r="G70" s="221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</row>
    <row r="71" spans="1:33" x14ac:dyDescent="0.2">
      <c r="A71" s="221"/>
      <c r="B71" s="221"/>
      <c r="C71" s="221"/>
      <c r="D71" s="221"/>
      <c r="E71" s="221"/>
      <c r="F71" s="221"/>
      <c r="G71" s="221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</row>
    <row r="72" spans="1:33" x14ac:dyDescent="0.2">
      <c r="A72" s="133"/>
      <c r="B72" s="137"/>
      <c r="C72" s="177"/>
      <c r="D72" s="139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</row>
    <row r="73" spans="1:33" x14ac:dyDescent="0.2">
      <c r="C73" s="185"/>
      <c r="D73" s="85"/>
      <c r="AG73" t="s">
        <v>218</v>
      </c>
    </row>
    <row r="74" spans="1:33" x14ac:dyDescent="0.2">
      <c r="D74" s="85"/>
    </row>
    <row r="75" spans="1:33" x14ac:dyDescent="0.2">
      <c r="D75" s="85"/>
    </row>
    <row r="76" spans="1:33" x14ac:dyDescent="0.2">
      <c r="D76" s="85"/>
    </row>
    <row r="77" spans="1:33" x14ac:dyDescent="0.2">
      <c r="D77" s="85"/>
    </row>
    <row r="78" spans="1:33" x14ac:dyDescent="0.2">
      <c r="D78" s="85"/>
    </row>
    <row r="79" spans="1:33" x14ac:dyDescent="0.2">
      <c r="D79" s="85"/>
    </row>
    <row r="80" spans="1:33" x14ac:dyDescent="0.2">
      <c r="D80" s="85"/>
    </row>
    <row r="81" spans="4:4" x14ac:dyDescent="0.2">
      <c r="D81" s="85"/>
    </row>
    <row r="82" spans="4:4" x14ac:dyDescent="0.2">
      <c r="D82" s="85"/>
    </row>
    <row r="83" spans="4:4" x14ac:dyDescent="0.2">
      <c r="D83" s="85"/>
    </row>
    <row r="84" spans="4:4" x14ac:dyDescent="0.2">
      <c r="D84" s="85"/>
    </row>
    <row r="85" spans="4:4" x14ac:dyDescent="0.2">
      <c r="D85" s="85"/>
    </row>
    <row r="86" spans="4:4" x14ac:dyDescent="0.2">
      <c r="D86" s="85"/>
    </row>
    <row r="87" spans="4:4" x14ac:dyDescent="0.2">
      <c r="D87" s="85"/>
    </row>
    <row r="88" spans="4:4" x14ac:dyDescent="0.2">
      <c r="D88" s="85"/>
    </row>
    <row r="89" spans="4:4" x14ac:dyDescent="0.2">
      <c r="D89" s="85"/>
    </row>
    <row r="90" spans="4:4" x14ac:dyDescent="0.2">
      <c r="D90" s="85"/>
    </row>
    <row r="91" spans="4:4" x14ac:dyDescent="0.2">
      <c r="D91" s="85"/>
    </row>
    <row r="92" spans="4:4" x14ac:dyDescent="0.2">
      <c r="D92" s="85"/>
    </row>
    <row r="93" spans="4:4" x14ac:dyDescent="0.2">
      <c r="D93" s="85"/>
    </row>
    <row r="94" spans="4:4" x14ac:dyDescent="0.2">
      <c r="D94" s="85"/>
    </row>
    <row r="95" spans="4:4" x14ac:dyDescent="0.2">
      <c r="D95" s="85"/>
    </row>
    <row r="96" spans="4:4" x14ac:dyDescent="0.2">
      <c r="D96" s="85"/>
    </row>
    <row r="97" spans="4:4" x14ac:dyDescent="0.2">
      <c r="D97" s="85"/>
    </row>
    <row r="98" spans="4:4" x14ac:dyDescent="0.2">
      <c r="D98" s="85"/>
    </row>
    <row r="99" spans="4:4" x14ac:dyDescent="0.2">
      <c r="D99" s="85"/>
    </row>
    <row r="100" spans="4:4" x14ac:dyDescent="0.2">
      <c r="D100" s="85"/>
    </row>
    <row r="101" spans="4:4" x14ac:dyDescent="0.2">
      <c r="D101" s="85"/>
    </row>
    <row r="102" spans="4:4" x14ac:dyDescent="0.2">
      <c r="D102" s="85"/>
    </row>
    <row r="103" spans="4:4" x14ac:dyDescent="0.2">
      <c r="D103" s="85"/>
    </row>
    <row r="104" spans="4:4" x14ac:dyDescent="0.2">
      <c r="D104" s="85"/>
    </row>
    <row r="105" spans="4:4" x14ac:dyDescent="0.2">
      <c r="D105" s="85"/>
    </row>
    <row r="106" spans="4:4" x14ac:dyDescent="0.2">
      <c r="D106" s="85"/>
    </row>
    <row r="107" spans="4:4" x14ac:dyDescent="0.2">
      <c r="D107" s="85"/>
    </row>
    <row r="108" spans="4:4" x14ac:dyDescent="0.2">
      <c r="D108" s="85"/>
    </row>
    <row r="109" spans="4:4" x14ac:dyDescent="0.2">
      <c r="D109" s="85"/>
    </row>
    <row r="110" spans="4:4" x14ac:dyDescent="0.2">
      <c r="D110" s="85"/>
    </row>
    <row r="111" spans="4:4" x14ac:dyDescent="0.2">
      <c r="D111" s="85"/>
    </row>
    <row r="112" spans="4:4" x14ac:dyDescent="0.2">
      <c r="D112" s="85"/>
    </row>
    <row r="113" spans="4:4" x14ac:dyDescent="0.2">
      <c r="D113" s="85"/>
    </row>
    <row r="114" spans="4:4" x14ac:dyDescent="0.2">
      <c r="D114" s="85"/>
    </row>
    <row r="115" spans="4:4" x14ac:dyDescent="0.2">
      <c r="D115" s="85"/>
    </row>
    <row r="116" spans="4:4" x14ac:dyDescent="0.2">
      <c r="D116" s="85"/>
    </row>
    <row r="117" spans="4:4" x14ac:dyDescent="0.2">
      <c r="D117" s="85"/>
    </row>
    <row r="118" spans="4:4" x14ac:dyDescent="0.2">
      <c r="D118" s="85"/>
    </row>
    <row r="119" spans="4:4" x14ac:dyDescent="0.2">
      <c r="D119" s="85"/>
    </row>
    <row r="120" spans="4:4" x14ac:dyDescent="0.2">
      <c r="D120" s="85"/>
    </row>
    <row r="121" spans="4:4" x14ac:dyDescent="0.2">
      <c r="D121" s="85"/>
    </row>
    <row r="122" spans="4:4" x14ac:dyDescent="0.2">
      <c r="D122" s="85"/>
    </row>
    <row r="123" spans="4:4" x14ac:dyDescent="0.2">
      <c r="D123" s="85"/>
    </row>
    <row r="124" spans="4:4" x14ac:dyDescent="0.2">
      <c r="D124" s="85"/>
    </row>
    <row r="125" spans="4:4" x14ac:dyDescent="0.2">
      <c r="D125" s="85"/>
    </row>
    <row r="126" spans="4:4" x14ac:dyDescent="0.2">
      <c r="D126" s="85"/>
    </row>
    <row r="127" spans="4:4" x14ac:dyDescent="0.2">
      <c r="D127" s="85"/>
    </row>
    <row r="128" spans="4:4" x14ac:dyDescent="0.2">
      <c r="D128" s="85"/>
    </row>
    <row r="129" spans="4:4" x14ac:dyDescent="0.2">
      <c r="D129" s="85"/>
    </row>
    <row r="130" spans="4:4" x14ac:dyDescent="0.2">
      <c r="D130" s="85"/>
    </row>
    <row r="131" spans="4:4" x14ac:dyDescent="0.2">
      <c r="D131" s="85"/>
    </row>
    <row r="132" spans="4:4" x14ac:dyDescent="0.2">
      <c r="D132" s="85"/>
    </row>
    <row r="133" spans="4:4" x14ac:dyDescent="0.2">
      <c r="D133" s="85"/>
    </row>
    <row r="134" spans="4:4" x14ac:dyDescent="0.2">
      <c r="D134" s="85"/>
    </row>
    <row r="135" spans="4:4" x14ac:dyDescent="0.2">
      <c r="D135" s="85"/>
    </row>
    <row r="136" spans="4:4" x14ac:dyDescent="0.2">
      <c r="D136" s="85"/>
    </row>
    <row r="137" spans="4:4" x14ac:dyDescent="0.2">
      <c r="D137" s="85"/>
    </row>
    <row r="138" spans="4:4" x14ac:dyDescent="0.2">
      <c r="D138" s="85"/>
    </row>
    <row r="139" spans="4:4" x14ac:dyDescent="0.2">
      <c r="D139" s="85"/>
    </row>
    <row r="140" spans="4:4" x14ac:dyDescent="0.2">
      <c r="D140" s="85"/>
    </row>
    <row r="141" spans="4:4" x14ac:dyDescent="0.2">
      <c r="D141" s="85"/>
    </row>
    <row r="142" spans="4:4" x14ac:dyDescent="0.2">
      <c r="D142" s="85"/>
    </row>
    <row r="143" spans="4:4" x14ac:dyDescent="0.2">
      <c r="D143" s="85"/>
    </row>
    <row r="144" spans="4:4" x14ac:dyDescent="0.2">
      <c r="D144" s="85"/>
    </row>
    <row r="145" spans="4:4" x14ac:dyDescent="0.2">
      <c r="D145" s="85"/>
    </row>
    <row r="146" spans="4:4" x14ac:dyDescent="0.2">
      <c r="D146" s="85"/>
    </row>
    <row r="147" spans="4:4" x14ac:dyDescent="0.2">
      <c r="D147" s="85"/>
    </row>
    <row r="148" spans="4:4" x14ac:dyDescent="0.2">
      <c r="D148" s="85"/>
    </row>
    <row r="149" spans="4:4" x14ac:dyDescent="0.2">
      <c r="D149" s="85"/>
    </row>
    <row r="150" spans="4:4" x14ac:dyDescent="0.2">
      <c r="D150" s="85"/>
    </row>
    <row r="151" spans="4:4" x14ac:dyDescent="0.2">
      <c r="D151" s="85"/>
    </row>
    <row r="152" spans="4:4" x14ac:dyDescent="0.2">
      <c r="D152" s="85"/>
    </row>
    <row r="153" spans="4:4" x14ac:dyDescent="0.2">
      <c r="D153" s="85"/>
    </row>
    <row r="154" spans="4:4" x14ac:dyDescent="0.2">
      <c r="D154" s="85"/>
    </row>
    <row r="155" spans="4:4" x14ac:dyDescent="0.2">
      <c r="D155" s="85"/>
    </row>
    <row r="156" spans="4:4" x14ac:dyDescent="0.2">
      <c r="D156" s="85"/>
    </row>
    <row r="157" spans="4:4" x14ac:dyDescent="0.2">
      <c r="D157" s="85"/>
    </row>
    <row r="158" spans="4:4" x14ac:dyDescent="0.2">
      <c r="D158" s="85"/>
    </row>
    <row r="159" spans="4:4" x14ac:dyDescent="0.2">
      <c r="D159" s="85"/>
    </row>
    <row r="160" spans="4:4" x14ac:dyDescent="0.2">
      <c r="D160" s="85"/>
    </row>
    <row r="161" spans="4:4" x14ac:dyDescent="0.2">
      <c r="D161" s="85"/>
    </row>
    <row r="162" spans="4:4" x14ac:dyDescent="0.2">
      <c r="D162" s="85"/>
    </row>
    <row r="163" spans="4:4" x14ac:dyDescent="0.2">
      <c r="D163" s="85"/>
    </row>
    <row r="164" spans="4:4" x14ac:dyDescent="0.2">
      <c r="D164" s="85"/>
    </row>
    <row r="165" spans="4:4" x14ac:dyDescent="0.2">
      <c r="D165" s="85"/>
    </row>
    <row r="166" spans="4:4" x14ac:dyDescent="0.2">
      <c r="D166" s="85"/>
    </row>
    <row r="167" spans="4:4" x14ac:dyDescent="0.2">
      <c r="D167" s="85"/>
    </row>
    <row r="168" spans="4:4" x14ac:dyDescent="0.2">
      <c r="D168" s="85"/>
    </row>
    <row r="169" spans="4:4" x14ac:dyDescent="0.2">
      <c r="D169" s="85"/>
    </row>
    <row r="170" spans="4:4" x14ac:dyDescent="0.2">
      <c r="D170" s="85"/>
    </row>
    <row r="171" spans="4:4" x14ac:dyDescent="0.2">
      <c r="D171" s="85"/>
    </row>
    <row r="172" spans="4:4" x14ac:dyDescent="0.2">
      <c r="D172" s="85"/>
    </row>
    <row r="173" spans="4:4" x14ac:dyDescent="0.2">
      <c r="D173" s="85"/>
    </row>
    <row r="174" spans="4:4" x14ac:dyDescent="0.2">
      <c r="D174" s="85"/>
    </row>
    <row r="175" spans="4:4" x14ac:dyDescent="0.2">
      <c r="D175" s="85"/>
    </row>
    <row r="176" spans="4:4" x14ac:dyDescent="0.2">
      <c r="D176" s="85"/>
    </row>
    <row r="177" spans="4:4" x14ac:dyDescent="0.2">
      <c r="D177" s="85"/>
    </row>
    <row r="178" spans="4:4" x14ac:dyDescent="0.2">
      <c r="D178" s="85"/>
    </row>
    <row r="179" spans="4:4" x14ac:dyDescent="0.2">
      <c r="D179" s="85"/>
    </row>
    <row r="180" spans="4:4" x14ac:dyDescent="0.2">
      <c r="D180" s="85"/>
    </row>
    <row r="181" spans="4:4" x14ac:dyDescent="0.2">
      <c r="D181" s="85"/>
    </row>
    <row r="182" spans="4:4" x14ac:dyDescent="0.2">
      <c r="D182" s="85"/>
    </row>
    <row r="183" spans="4:4" x14ac:dyDescent="0.2">
      <c r="D183" s="85"/>
    </row>
    <row r="184" spans="4:4" x14ac:dyDescent="0.2">
      <c r="D184" s="85"/>
    </row>
    <row r="185" spans="4:4" x14ac:dyDescent="0.2">
      <c r="D185" s="85"/>
    </row>
    <row r="186" spans="4:4" x14ac:dyDescent="0.2">
      <c r="D186" s="85"/>
    </row>
    <row r="187" spans="4:4" x14ac:dyDescent="0.2">
      <c r="D187" s="85"/>
    </row>
    <row r="188" spans="4:4" x14ac:dyDescent="0.2">
      <c r="D188" s="85"/>
    </row>
    <row r="189" spans="4:4" x14ac:dyDescent="0.2">
      <c r="D189" s="85"/>
    </row>
    <row r="190" spans="4:4" x14ac:dyDescent="0.2">
      <c r="D190" s="85"/>
    </row>
    <row r="191" spans="4:4" x14ac:dyDescent="0.2">
      <c r="D191" s="85"/>
    </row>
    <row r="192" spans="4:4" x14ac:dyDescent="0.2">
      <c r="D192" s="85"/>
    </row>
    <row r="193" spans="4:4" x14ac:dyDescent="0.2">
      <c r="D193" s="85"/>
    </row>
    <row r="194" spans="4:4" x14ac:dyDescent="0.2">
      <c r="D194" s="85"/>
    </row>
    <row r="195" spans="4:4" x14ac:dyDescent="0.2">
      <c r="D195" s="85"/>
    </row>
    <row r="196" spans="4:4" x14ac:dyDescent="0.2">
      <c r="D196" s="85"/>
    </row>
    <row r="197" spans="4:4" x14ac:dyDescent="0.2">
      <c r="D197" s="85"/>
    </row>
    <row r="198" spans="4:4" x14ac:dyDescent="0.2">
      <c r="D198" s="85"/>
    </row>
    <row r="199" spans="4:4" x14ac:dyDescent="0.2">
      <c r="D199" s="85"/>
    </row>
    <row r="200" spans="4:4" x14ac:dyDescent="0.2">
      <c r="D200" s="85"/>
    </row>
    <row r="201" spans="4:4" x14ac:dyDescent="0.2">
      <c r="D201" s="85"/>
    </row>
    <row r="202" spans="4:4" x14ac:dyDescent="0.2">
      <c r="D202" s="85"/>
    </row>
    <row r="203" spans="4:4" x14ac:dyDescent="0.2">
      <c r="D203" s="85"/>
    </row>
    <row r="204" spans="4:4" x14ac:dyDescent="0.2">
      <c r="D204" s="85"/>
    </row>
    <row r="205" spans="4:4" x14ac:dyDescent="0.2">
      <c r="D205" s="85"/>
    </row>
    <row r="206" spans="4:4" x14ac:dyDescent="0.2">
      <c r="D206" s="85"/>
    </row>
    <row r="207" spans="4:4" x14ac:dyDescent="0.2">
      <c r="D207" s="85"/>
    </row>
    <row r="208" spans="4:4" x14ac:dyDescent="0.2">
      <c r="D208" s="85"/>
    </row>
    <row r="209" spans="4:4" x14ac:dyDescent="0.2">
      <c r="D209" s="85"/>
    </row>
    <row r="210" spans="4:4" x14ac:dyDescent="0.2">
      <c r="D210" s="85"/>
    </row>
    <row r="211" spans="4:4" x14ac:dyDescent="0.2">
      <c r="D211" s="85"/>
    </row>
    <row r="212" spans="4:4" x14ac:dyDescent="0.2">
      <c r="D212" s="85"/>
    </row>
    <row r="213" spans="4:4" x14ac:dyDescent="0.2">
      <c r="D213" s="85"/>
    </row>
    <row r="214" spans="4:4" x14ac:dyDescent="0.2">
      <c r="D214" s="85"/>
    </row>
    <row r="215" spans="4:4" x14ac:dyDescent="0.2">
      <c r="D215" s="85"/>
    </row>
    <row r="216" spans="4:4" x14ac:dyDescent="0.2">
      <c r="D216" s="85"/>
    </row>
    <row r="217" spans="4:4" x14ac:dyDescent="0.2">
      <c r="D217" s="85"/>
    </row>
    <row r="218" spans="4:4" x14ac:dyDescent="0.2">
      <c r="D218" s="85"/>
    </row>
    <row r="219" spans="4:4" x14ac:dyDescent="0.2">
      <c r="D219" s="85"/>
    </row>
    <row r="220" spans="4:4" x14ac:dyDescent="0.2">
      <c r="D220" s="85"/>
    </row>
    <row r="221" spans="4:4" x14ac:dyDescent="0.2">
      <c r="D221" s="85"/>
    </row>
    <row r="222" spans="4:4" x14ac:dyDescent="0.2">
      <c r="D222" s="85"/>
    </row>
    <row r="223" spans="4:4" x14ac:dyDescent="0.2">
      <c r="D223" s="85"/>
    </row>
    <row r="224" spans="4:4" x14ac:dyDescent="0.2">
      <c r="D224" s="85"/>
    </row>
    <row r="225" spans="4:4" x14ac:dyDescent="0.2">
      <c r="D225" s="85"/>
    </row>
    <row r="226" spans="4:4" x14ac:dyDescent="0.2">
      <c r="D226" s="85"/>
    </row>
    <row r="227" spans="4:4" x14ac:dyDescent="0.2">
      <c r="D227" s="85"/>
    </row>
    <row r="228" spans="4:4" x14ac:dyDescent="0.2">
      <c r="D228" s="85"/>
    </row>
    <row r="229" spans="4:4" x14ac:dyDescent="0.2">
      <c r="D229" s="85"/>
    </row>
    <row r="230" spans="4:4" x14ac:dyDescent="0.2">
      <c r="D230" s="85"/>
    </row>
    <row r="231" spans="4:4" x14ac:dyDescent="0.2">
      <c r="D231" s="85"/>
    </row>
    <row r="232" spans="4:4" x14ac:dyDescent="0.2">
      <c r="D232" s="85"/>
    </row>
    <row r="233" spans="4:4" x14ac:dyDescent="0.2">
      <c r="D233" s="85"/>
    </row>
    <row r="234" spans="4:4" x14ac:dyDescent="0.2">
      <c r="D234" s="85"/>
    </row>
    <row r="235" spans="4:4" x14ac:dyDescent="0.2">
      <c r="D235" s="85"/>
    </row>
    <row r="236" spans="4:4" x14ac:dyDescent="0.2">
      <c r="D236" s="85"/>
    </row>
    <row r="237" spans="4:4" x14ac:dyDescent="0.2">
      <c r="D237" s="85"/>
    </row>
    <row r="238" spans="4:4" x14ac:dyDescent="0.2">
      <c r="D238" s="85"/>
    </row>
    <row r="239" spans="4:4" x14ac:dyDescent="0.2">
      <c r="D239" s="85"/>
    </row>
    <row r="240" spans="4:4" x14ac:dyDescent="0.2">
      <c r="D240" s="85"/>
    </row>
    <row r="241" spans="4:4" x14ac:dyDescent="0.2">
      <c r="D241" s="85"/>
    </row>
    <row r="242" spans="4:4" x14ac:dyDescent="0.2">
      <c r="D242" s="85"/>
    </row>
    <row r="243" spans="4:4" x14ac:dyDescent="0.2">
      <c r="D243" s="85"/>
    </row>
    <row r="244" spans="4:4" x14ac:dyDescent="0.2">
      <c r="D244" s="85"/>
    </row>
    <row r="245" spans="4:4" x14ac:dyDescent="0.2">
      <c r="D245" s="85"/>
    </row>
    <row r="246" spans="4:4" x14ac:dyDescent="0.2">
      <c r="D246" s="85"/>
    </row>
    <row r="247" spans="4:4" x14ac:dyDescent="0.2">
      <c r="D247" s="85"/>
    </row>
    <row r="248" spans="4:4" x14ac:dyDescent="0.2">
      <c r="D248" s="85"/>
    </row>
    <row r="249" spans="4:4" x14ac:dyDescent="0.2">
      <c r="D249" s="85"/>
    </row>
    <row r="250" spans="4:4" x14ac:dyDescent="0.2">
      <c r="D250" s="85"/>
    </row>
    <row r="251" spans="4:4" x14ac:dyDescent="0.2">
      <c r="D251" s="85"/>
    </row>
    <row r="252" spans="4:4" x14ac:dyDescent="0.2">
      <c r="D252" s="85"/>
    </row>
    <row r="253" spans="4:4" x14ac:dyDescent="0.2">
      <c r="D253" s="85"/>
    </row>
    <row r="254" spans="4:4" x14ac:dyDescent="0.2">
      <c r="D254" s="85"/>
    </row>
    <row r="255" spans="4:4" x14ac:dyDescent="0.2">
      <c r="D255" s="85"/>
    </row>
    <row r="256" spans="4:4" x14ac:dyDescent="0.2">
      <c r="D256" s="85"/>
    </row>
    <row r="257" spans="4:4" x14ac:dyDescent="0.2">
      <c r="D257" s="85"/>
    </row>
    <row r="258" spans="4:4" x14ac:dyDescent="0.2">
      <c r="D258" s="85"/>
    </row>
    <row r="259" spans="4:4" x14ac:dyDescent="0.2">
      <c r="D259" s="85"/>
    </row>
    <row r="260" spans="4:4" x14ac:dyDescent="0.2">
      <c r="D260" s="85"/>
    </row>
    <row r="261" spans="4:4" x14ac:dyDescent="0.2">
      <c r="D261" s="85"/>
    </row>
    <row r="262" spans="4:4" x14ac:dyDescent="0.2">
      <c r="D262" s="85"/>
    </row>
    <row r="263" spans="4:4" x14ac:dyDescent="0.2">
      <c r="D263" s="85"/>
    </row>
    <row r="264" spans="4:4" x14ac:dyDescent="0.2">
      <c r="D264" s="85"/>
    </row>
    <row r="265" spans="4:4" x14ac:dyDescent="0.2">
      <c r="D265" s="85"/>
    </row>
    <row r="266" spans="4:4" x14ac:dyDescent="0.2">
      <c r="D266" s="85"/>
    </row>
    <row r="267" spans="4:4" x14ac:dyDescent="0.2">
      <c r="D267" s="85"/>
    </row>
    <row r="268" spans="4:4" x14ac:dyDescent="0.2">
      <c r="D268" s="85"/>
    </row>
    <row r="269" spans="4:4" x14ac:dyDescent="0.2">
      <c r="D269" s="85"/>
    </row>
    <row r="270" spans="4:4" x14ac:dyDescent="0.2">
      <c r="D270" s="85"/>
    </row>
    <row r="271" spans="4:4" x14ac:dyDescent="0.2">
      <c r="D271" s="85"/>
    </row>
    <row r="272" spans="4:4" x14ac:dyDescent="0.2">
      <c r="D272" s="85"/>
    </row>
    <row r="273" spans="4:4" x14ac:dyDescent="0.2">
      <c r="D273" s="85"/>
    </row>
    <row r="274" spans="4:4" x14ac:dyDescent="0.2">
      <c r="D274" s="85"/>
    </row>
    <row r="275" spans="4:4" x14ac:dyDescent="0.2">
      <c r="D275" s="85"/>
    </row>
    <row r="276" spans="4:4" x14ac:dyDescent="0.2">
      <c r="D276" s="85"/>
    </row>
    <row r="277" spans="4:4" x14ac:dyDescent="0.2">
      <c r="D277" s="85"/>
    </row>
    <row r="278" spans="4:4" x14ac:dyDescent="0.2">
      <c r="D278" s="85"/>
    </row>
    <row r="279" spans="4:4" x14ac:dyDescent="0.2">
      <c r="D279" s="85"/>
    </row>
    <row r="280" spans="4:4" x14ac:dyDescent="0.2">
      <c r="D280" s="85"/>
    </row>
    <row r="281" spans="4:4" x14ac:dyDescent="0.2">
      <c r="D281" s="85"/>
    </row>
    <row r="282" spans="4:4" x14ac:dyDescent="0.2">
      <c r="D282" s="85"/>
    </row>
    <row r="283" spans="4:4" x14ac:dyDescent="0.2">
      <c r="D283" s="85"/>
    </row>
    <row r="284" spans="4:4" x14ac:dyDescent="0.2">
      <c r="D284" s="85"/>
    </row>
    <row r="285" spans="4:4" x14ac:dyDescent="0.2">
      <c r="D285" s="85"/>
    </row>
    <row r="286" spans="4:4" x14ac:dyDescent="0.2">
      <c r="D286" s="85"/>
    </row>
    <row r="287" spans="4:4" x14ac:dyDescent="0.2">
      <c r="D287" s="85"/>
    </row>
    <row r="288" spans="4:4" x14ac:dyDescent="0.2">
      <c r="D288" s="85"/>
    </row>
    <row r="289" spans="4:4" x14ac:dyDescent="0.2">
      <c r="D289" s="85"/>
    </row>
    <row r="290" spans="4:4" x14ac:dyDescent="0.2">
      <c r="D290" s="85"/>
    </row>
    <row r="291" spans="4:4" x14ac:dyDescent="0.2">
      <c r="D291" s="85"/>
    </row>
    <row r="292" spans="4:4" x14ac:dyDescent="0.2">
      <c r="D292" s="85"/>
    </row>
    <row r="293" spans="4:4" x14ac:dyDescent="0.2">
      <c r="D293" s="85"/>
    </row>
    <row r="294" spans="4:4" x14ac:dyDescent="0.2">
      <c r="D294" s="85"/>
    </row>
    <row r="295" spans="4:4" x14ac:dyDescent="0.2">
      <c r="D295" s="85"/>
    </row>
    <row r="296" spans="4:4" x14ac:dyDescent="0.2">
      <c r="D296" s="85"/>
    </row>
    <row r="297" spans="4:4" x14ac:dyDescent="0.2">
      <c r="D297" s="85"/>
    </row>
    <row r="298" spans="4:4" x14ac:dyDescent="0.2">
      <c r="D298" s="85"/>
    </row>
    <row r="299" spans="4:4" x14ac:dyDescent="0.2">
      <c r="D299" s="85"/>
    </row>
    <row r="300" spans="4:4" x14ac:dyDescent="0.2">
      <c r="D300" s="85"/>
    </row>
    <row r="301" spans="4:4" x14ac:dyDescent="0.2">
      <c r="D301" s="85"/>
    </row>
    <row r="302" spans="4:4" x14ac:dyDescent="0.2">
      <c r="D302" s="85"/>
    </row>
    <row r="303" spans="4:4" x14ac:dyDescent="0.2">
      <c r="D303" s="85"/>
    </row>
    <row r="304" spans="4:4" x14ac:dyDescent="0.2">
      <c r="D304" s="85"/>
    </row>
    <row r="305" spans="4:4" x14ac:dyDescent="0.2">
      <c r="D305" s="85"/>
    </row>
    <row r="306" spans="4:4" x14ac:dyDescent="0.2">
      <c r="D306" s="85"/>
    </row>
    <row r="307" spans="4:4" x14ac:dyDescent="0.2">
      <c r="D307" s="85"/>
    </row>
    <row r="308" spans="4:4" x14ac:dyDescent="0.2">
      <c r="D308" s="85"/>
    </row>
    <row r="309" spans="4:4" x14ac:dyDescent="0.2">
      <c r="D309" s="85"/>
    </row>
    <row r="310" spans="4:4" x14ac:dyDescent="0.2">
      <c r="D310" s="85"/>
    </row>
    <row r="311" spans="4:4" x14ac:dyDescent="0.2">
      <c r="D311" s="85"/>
    </row>
    <row r="312" spans="4:4" x14ac:dyDescent="0.2">
      <c r="D312" s="85"/>
    </row>
    <row r="313" spans="4:4" x14ac:dyDescent="0.2">
      <c r="D313" s="85"/>
    </row>
    <row r="314" spans="4:4" x14ac:dyDescent="0.2">
      <c r="D314" s="85"/>
    </row>
    <row r="315" spans="4:4" x14ac:dyDescent="0.2">
      <c r="D315" s="85"/>
    </row>
    <row r="316" spans="4:4" x14ac:dyDescent="0.2">
      <c r="D316" s="85"/>
    </row>
    <row r="317" spans="4:4" x14ac:dyDescent="0.2">
      <c r="D317" s="85"/>
    </row>
    <row r="318" spans="4:4" x14ac:dyDescent="0.2">
      <c r="D318" s="85"/>
    </row>
    <row r="319" spans="4:4" x14ac:dyDescent="0.2">
      <c r="D319" s="85"/>
    </row>
    <row r="320" spans="4:4" x14ac:dyDescent="0.2">
      <c r="D320" s="85"/>
    </row>
    <row r="321" spans="4:4" x14ac:dyDescent="0.2">
      <c r="D321" s="85"/>
    </row>
    <row r="322" spans="4:4" x14ac:dyDescent="0.2">
      <c r="D322" s="85"/>
    </row>
    <row r="323" spans="4:4" x14ac:dyDescent="0.2">
      <c r="D323" s="85"/>
    </row>
    <row r="324" spans="4:4" x14ac:dyDescent="0.2">
      <c r="D324" s="85"/>
    </row>
    <row r="325" spans="4:4" x14ac:dyDescent="0.2">
      <c r="D325" s="85"/>
    </row>
    <row r="326" spans="4:4" x14ac:dyDescent="0.2">
      <c r="D326" s="85"/>
    </row>
    <row r="327" spans="4:4" x14ac:dyDescent="0.2">
      <c r="D327" s="85"/>
    </row>
    <row r="328" spans="4:4" x14ac:dyDescent="0.2">
      <c r="D328" s="85"/>
    </row>
    <row r="329" spans="4:4" x14ac:dyDescent="0.2">
      <c r="D329" s="85"/>
    </row>
    <row r="330" spans="4:4" x14ac:dyDescent="0.2">
      <c r="D330" s="85"/>
    </row>
    <row r="331" spans="4:4" x14ac:dyDescent="0.2">
      <c r="D331" s="85"/>
    </row>
    <row r="332" spans="4:4" x14ac:dyDescent="0.2">
      <c r="D332" s="85"/>
    </row>
    <row r="333" spans="4:4" x14ac:dyDescent="0.2">
      <c r="D333" s="85"/>
    </row>
    <row r="334" spans="4:4" x14ac:dyDescent="0.2">
      <c r="D334" s="85"/>
    </row>
    <row r="335" spans="4:4" x14ac:dyDescent="0.2">
      <c r="D335" s="85"/>
    </row>
    <row r="336" spans="4:4" x14ac:dyDescent="0.2">
      <c r="D336" s="85"/>
    </row>
    <row r="337" spans="4:4" x14ac:dyDescent="0.2">
      <c r="D337" s="85"/>
    </row>
    <row r="338" spans="4:4" x14ac:dyDescent="0.2">
      <c r="D338" s="85"/>
    </row>
    <row r="339" spans="4:4" x14ac:dyDescent="0.2">
      <c r="D339" s="85"/>
    </row>
    <row r="340" spans="4:4" x14ac:dyDescent="0.2">
      <c r="D340" s="85"/>
    </row>
    <row r="341" spans="4:4" x14ac:dyDescent="0.2">
      <c r="D341" s="85"/>
    </row>
    <row r="342" spans="4:4" x14ac:dyDescent="0.2">
      <c r="D342" s="85"/>
    </row>
    <row r="343" spans="4:4" x14ac:dyDescent="0.2">
      <c r="D343" s="85"/>
    </row>
    <row r="344" spans="4:4" x14ac:dyDescent="0.2">
      <c r="D344" s="85"/>
    </row>
    <row r="345" spans="4:4" x14ac:dyDescent="0.2">
      <c r="D345" s="85"/>
    </row>
    <row r="346" spans="4:4" x14ac:dyDescent="0.2">
      <c r="D346" s="85"/>
    </row>
    <row r="347" spans="4:4" x14ac:dyDescent="0.2">
      <c r="D347" s="85"/>
    </row>
    <row r="348" spans="4:4" x14ac:dyDescent="0.2">
      <c r="D348" s="85"/>
    </row>
    <row r="349" spans="4:4" x14ac:dyDescent="0.2">
      <c r="D349" s="85"/>
    </row>
    <row r="350" spans="4:4" x14ac:dyDescent="0.2">
      <c r="D350" s="85"/>
    </row>
    <row r="351" spans="4:4" x14ac:dyDescent="0.2">
      <c r="D351" s="85"/>
    </row>
    <row r="352" spans="4:4" x14ac:dyDescent="0.2">
      <c r="D352" s="85"/>
    </row>
    <row r="353" spans="4:4" x14ac:dyDescent="0.2">
      <c r="D353" s="85"/>
    </row>
    <row r="354" spans="4:4" x14ac:dyDescent="0.2">
      <c r="D354" s="85"/>
    </row>
    <row r="355" spans="4:4" x14ac:dyDescent="0.2">
      <c r="D355" s="85"/>
    </row>
    <row r="356" spans="4:4" x14ac:dyDescent="0.2">
      <c r="D356" s="85"/>
    </row>
    <row r="357" spans="4:4" x14ac:dyDescent="0.2">
      <c r="D357" s="85"/>
    </row>
    <row r="358" spans="4:4" x14ac:dyDescent="0.2">
      <c r="D358" s="85"/>
    </row>
    <row r="359" spans="4:4" x14ac:dyDescent="0.2">
      <c r="D359" s="85"/>
    </row>
    <row r="360" spans="4:4" x14ac:dyDescent="0.2">
      <c r="D360" s="85"/>
    </row>
    <row r="361" spans="4:4" x14ac:dyDescent="0.2">
      <c r="D361" s="85"/>
    </row>
    <row r="362" spans="4:4" x14ac:dyDescent="0.2">
      <c r="D362" s="85"/>
    </row>
    <row r="363" spans="4:4" x14ac:dyDescent="0.2">
      <c r="D363" s="85"/>
    </row>
    <row r="364" spans="4:4" x14ac:dyDescent="0.2">
      <c r="D364" s="85"/>
    </row>
    <row r="365" spans="4:4" x14ac:dyDescent="0.2">
      <c r="D365" s="85"/>
    </row>
    <row r="366" spans="4:4" x14ac:dyDescent="0.2">
      <c r="D366" s="85"/>
    </row>
    <row r="367" spans="4:4" x14ac:dyDescent="0.2">
      <c r="D367" s="85"/>
    </row>
    <row r="368" spans="4:4" x14ac:dyDescent="0.2">
      <c r="D368" s="85"/>
    </row>
    <row r="369" spans="4:4" x14ac:dyDescent="0.2">
      <c r="D369" s="85"/>
    </row>
    <row r="370" spans="4:4" x14ac:dyDescent="0.2">
      <c r="D370" s="85"/>
    </row>
    <row r="371" spans="4:4" x14ac:dyDescent="0.2">
      <c r="D371" s="85"/>
    </row>
    <row r="372" spans="4:4" x14ac:dyDescent="0.2">
      <c r="D372" s="85"/>
    </row>
    <row r="373" spans="4:4" x14ac:dyDescent="0.2">
      <c r="D373" s="85"/>
    </row>
    <row r="374" spans="4:4" x14ac:dyDescent="0.2">
      <c r="D374" s="85"/>
    </row>
    <row r="375" spans="4:4" x14ac:dyDescent="0.2">
      <c r="D375" s="85"/>
    </row>
    <row r="376" spans="4:4" x14ac:dyDescent="0.2">
      <c r="D376" s="85"/>
    </row>
    <row r="377" spans="4:4" x14ac:dyDescent="0.2">
      <c r="D377" s="85"/>
    </row>
    <row r="378" spans="4:4" x14ac:dyDescent="0.2">
      <c r="D378" s="85"/>
    </row>
    <row r="379" spans="4:4" x14ac:dyDescent="0.2">
      <c r="D379" s="85"/>
    </row>
    <row r="380" spans="4:4" x14ac:dyDescent="0.2">
      <c r="D380" s="85"/>
    </row>
    <row r="381" spans="4:4" x14ac:dyDescent="0.2">
      <c r="D381" s="85"/>
    </row>
    <row r="382" spans="4:4" x14ac:dyDescent="0.2">
      <c r="D382" s="85"/>
    </row>
    <row r="383" spans="4:4" x14ac:dyDescent="0.2">
      <c r="D383" s="85"/>
    </row>
    <row r="384" spans="4:4" x14ac:dyDescent="0.2">
      <c r="D384" s="85"/>
    </row>
    <row r="385" spans="4:4" x14ac:dyDescent="0.2">
      <c r="D385" s="85"/>
    </row>
    <row r="386" spans="4:4" x14ac:dyDescent="0.2">
      <c r="D386" s="85"/>
    </row>
    <row r="387" spans="4:4" x14ac:dyDescent="0.2">
      <c r="D387" s="85"/>
    </row>
    <row r="388" spans="4:4" x14ac:dyDescent="0.2">
      <c r="D388" s="85"/>
    </row>
    <row r="389" spans="4:4" x14ac:dyDescent="0.2">
      <c r="D389" s="85"/>
    </row>
    <row r="390" spans="4:4" x14ac:dyDescent="0.2">
      <c r="D390" s="85"/>
    </row>
    <row r="391" spans="4:4" x14ac:dyDescent="0.2">
      <c r="D391" s="85"/>
    </row>
    <row r="392" spans="4:4" x14ac:dyDescent="0.2">
      <c r="D392" s="85"/>
    </row>
    <row r="393" spans="4:4" x14ac:dyDescent="0.2">
      <c r="D393" s="85"/>
    </row>
    <row r="394" spans="4:4" x14ac:dyDescent="0.2">
      <c r="D394" s="85"/>
    </row>
    <row r="395" spans="4:4" x14ac:dyDescent="0.2">
      <c r="D395" s="85"/>
    </row>
    <row r="396" spans="4:4" x14ac:dyDescent="0.2">
      <c r="D396" s="85"/>
    </row>
    <row r="397" spans="4:4" x14ac:dyDescent="0.2">
      <c r="D397" s="85"/>
    </row>
    <row r="398" spans="4:4" x14ac:dyDescent="0.2">
      <c r="D398" s="85"/>
    </row>
    <row r="399" spans="4:4" x14ac:dyDescent="0.2">
      <c r="D399" s="85"/>
    </row>
    <row r="400" spans="4:4" x14ac:dyDescent="0.2">
      <c r="D400" s="85"/>
    </row>
    <row r="401" spans="4:4" x14ac:dyDescent="0.2">
      <c r="D401" s="85"/>
    </row>
    <row r="402" spans="4:4" x14ac:dyDescent="0.2">
      <c r="D402" s="85"/>
    </row>
    <row r="403" spans="4:4" x14ac:dyDescent="0.2">
      <c r="D403" s="85"/>
    </row>
    <row r="404" spans="4:4" x14ac:dyDescent="0.2">
      <c r="D404" s="85"/>
    </row>
    <row r="405" spans="4:4" x14ac:dyDescent="0.2">
      <c r="D405" s="85"/>
    </row>
    <row r="406" spans="4:4" x14ac:dyDescent="0.2">
      <c r="D406" s="85"/>
    </row>
    <row r="407" spans="4:4" x14ac:dyDescent="0.2">
      <c r="D407" s="85"/>
    </row>
    <row r="408" spans="4:4" x14ac:dyDescent="0.2">
      <c r="D408" s="85"/>
    </row>
    <row r="409" spans="4:4" x14ac:dyDescent="0.2">
      <c r="D409" s="85"/>
    </row>
    <row r="410" spans="4:4" x14ac:dyDescent="0.2">
      <c r="D410" s="85"/>
    </row>
    <row r="411" spans="4:4" x14ac:dyDescent="0.2">
      <c r="D411" s="85"/>
    </row>
    <row r="412" spans="4:4" x14ac:dyDescent="0.2">
      <c r="D412" s="85"/>
    </row>
    <row r="413" spans="4:4" x14ac:dyDescent="0.2">
      <c r="D413" s="85"/>
    </row>
    <row r="414" spans="4:4" x14ac:dyDescent="0.2">
      <c r="D414" s="85"/>
    </row>
    <row r="415" spans="4:4" x14ac:dyDescent="0.2">
      <c r="D415" s="85"/>
    </row>
    <row r="416" spans="4:4" x14ac:dyDescent="0.2">
      <c r="D416" s="85"/>
    </row>
    <row r="417" spans="4:4" x14ac:dyDescent="0.2">
      <c r="D417" s="85"/>
    </row>
    <row r="418" spans="4:4" x14ac:dyDescent="0.2">
      <c r="D418" s="85"/>
    </row>
    <row r="419" spans="4:4" x14ac:dyDescent="0.2">
      <c r="D419" s="85"/>
    </row>
    <row r="420" spans="4:4" x14ac:dyDescent="0.2">
      <c r="D420" s="85"/>
    </row>
    <row r="421" spans="4:4" x14ac:dyDescent="0.2">
      <c r="D421" s="85"/>
    </row>
    <row r="422" spans="4:4" x14ac:dyDescent="0.2">
      <c r="D422" s="85"/>
    </row>
    <row r="423" spans="4:4" x14ac:dyDescent="0.2">
      <c r="D423" s="85"/>
    </row>
    <row r="424" spans="4:4" x14ac:dyDescent="0.2">
      <c r="D424" s="85"/>
    </row>
    <row r="425" spans="4:4" x14ac:dyDescent="0.2">
      <c r="D425" s="85"/>
    </row>
    <row r="426" spans="4:4" x14ac:dyDescent="0.2">
      <c r="D426" s="85"/>
    </row>
    <row r="427" spans="4:4" x14ac:dyDescent="0.2">
      <c r="D427" s="85"/>
    </row>
    <row r="428" spans="4:4" x14ac:dyDescent="0.2">
      <c r="D428" s="85"/>
    </row>
    <row r="429" spans="4:4" x14ac:dyDescent="0.2">
      <c r="D429" s="85"/>
    </row>
    <row r="430" spans="4:4" x14ac:dyDescent="0.2">
      <c r="D430" s="85"/>
    </row>
    <row r="431" spans="4:4" x14ac:dyDescent="0.2">
      <c r="D431" s="85"/>
    </row>
    <row r="432" spans="4:4" x14ac:dyDescent="0.2">
      <c r="D432" s="85"/>
    </row>
    <row r="433" spans="4:4" x14ac:dyDescent="0.2">
      <c r="D433" s="85"/>
    </row>
    <row r="434" spans="4:4" x14ac:dyDescent="0.2">
      <c r="D434" s="85"/>
    </row>
    <row r="435" spans="4:4" x14ac:dyDescent="0.2">
      <c r="D435" s="85"/>
    </row>
    <row r="436" spans="4:4" x14ac:dyDescent="0.2">
      <c r="D436" s="85"/>
    </row>
    <row r="437" spans="4:4" x14ac:dyDescent="0.2">
      <c r="D437" s="85"/>
    </row>
    <row r="438" spans="4:4" x14ac:dyDescent="0.2">
      <c r="D438" s="85"/>
    </row>
    <row r="439" spans="4:4" x14ac:dyDescent="0.2">
      <c r="D439" s="85"/>
    </row>
    <row r="440" spans="4:4" x14ac:dyDescent="0.2">
      <c r="D440" s="85"/>
    </row>
    <row r="441" spans="4:4" x14ac:dyDescent="0.2">
      <c r="D441" s="85"/>
    </row>
    <row r="442" spans="4:4" x14ac:dyDescent="0.2">
      <c r="D442" s="85"/>
    </row>
    <row r="443" spans="4:4" x14ac:dyDescent="0.2">
      <c r="D443" s="85"/>
    </row>
    <row r="444" spans="4:4" x14ac:dyDescent="0.2">
      <c r="D444" s="85"/>
    </row>
    <row r="445" spans="4:4" x14ac:dyDescent="0.2">
      <c r="D445" s="85"/>
    </row>
    <row r="446" spans="4:4" x14ac:dyDescent="0.2">
      <c r="D446" s="85"/>
    </row>
    <row r="447" spans="4:4" x14ac:dyDescent="0.2">
      <c r="D447" s="85"/>
    </row>
    <row r="448" spans="4:4" x14ac:dyDescent="0.2">
      <c r="D448" s="85"/>
    </row>
    <row r="449" spans="4:4" x14ac:dyDescent="0.2">
      <c r="D449" s="85"/>
    </row>
    <row r="450" spans="4:4" x14ac:dyDescent="0.2">
      <c r="D450" s="85"/>
    </row>
    <row r="451" spans="4:4" x14ac:dyDescent="0.2">
      <c r="D451" s="85"/>
    </row>
    <row r="452" spans="4:4" x14ac:dyDescent="0.2">
      <c r="D452" s="85"/>
    </row>
    <row r="453" spans="4:4" x14ac:dyDescent="0.2">
      <c r="D453" s="85"/>
    </row>
    <row r="454" spans="4:4" x14ac:dyDescent="0.2">
      <c r="D454" s="85"/>
    </row>
    <row r="455" spans="4:4" x14ac:dyDescent="0.2">
      <c r="D455" s="85"/>
    </row>
    <row r="456" spans="4:4" x14ac:dyDescent="0.2">
      <c r="D456" s="85"/>
    </row>
    <row r="457" spans="4:4" x14ac:dyDescent="0.2">
      <c r="D457" s="85"/>
    </row>
    <row r="458" spans="4:4" x14ac:dyDescent="0.2">
      <c r="D458" s="85"/>
    </row>
    <row r="459" spans="4:4" x14ac:dyDescent="0.2">
      <c r="D459" s="85"/>
    </row>
    <row r="460" spans="4:4" x14ac:dyDescent="0.2">
      <c r="D460" s="85"/>
    </row>
    <row r="461" spans="4:4" x14ac:dyDescent="0.2">
      <c r="D461" s="85"/>
    </row>
    <row r="462" spans="4:4" x14ac:dyDescent="0.2">
      <c r="D462" s="85"/>
    </row>
    <row r="463" spans="4:4" x14ac:dyDescent="0.2">
      <c r="D463" s="85"/>
    </row>
    <row r="464" spans="4:4" x14ac:dyDescent="0.2">
      <c r="D464" s="85"/>
    </row>
    <row r="465" spans="4:4" x14ac:dyDescent="0.2">
      <c r="D465" s="85"/>
    </row>
    <row r="466" spans="4:4" x14ac:dyDescent="0.2">
      <c r="D466" s="85"/>
    </row>
    <row r="467" spans="4:4" x14ac:dyDescent="0.2">
      <c r="D467" s="85"/>
    </row>
    <row r="468" spans="4:4" x14ac:dyDescent="0.2">
      <c r="D468" s="85"/>
    </row>
    <row r="469" spans="4:4" x14ac:dyDescent="0.2">
      <c r="D469" s="85"/>
    </row>
    <row r="470" spans="4:4" x14ac:dyDescent="0.2">
      <c r="D470" s="85"/>
    </row>
    <row r="471" spans="4:4" x14ac:dyDescent="0.2">
      <c r="D471" s="85"/>
    </row>
    <row r="472" spans="4:4" x14ac:dyDescent="0.2">
      <c r="D472" s="85"/>
    </row>
    <row r="473" spans="4:4" x14ac:dyDescent="0.2">
      <c r="D473" s="85"/>
    </row>
    <row r="474" spans="4:4" x14ac:dyDescent="0.2">
      <c r="D474" s="85"/>
    </row>
    <row r="475" spans="4:4" x14ac:dyDescent="0.2">
      <c r="D475" s="85"/>
    </row>
    <row r="476" spans="4:4" x14ac:dyDescent="0.2">
      <c r="D476" s="85"/>
    </row>
    <row r="477" spans="4:4" x14ac:dyDescent="0.2">
      <c r="D477" s="85"/>
    </row>
    <row r="478" spans="4:4" x14ac:dyDescent="0.2">
      <c r="D478" s="85"/>
    </row>
    <row r="479" spans="4:4" x14ac:dyDescent="0.2">
      <c r="D479" s="85"/>
    </row>
    <row r="480" spans="4:4" x14ac:dyDescent="0.2">
      <c r="D480" s="85"/>
    </row>
    <row r="481" spans="4:4" x14ac:dyDescent="0.2">
      <c r="D481" s="85"/>
    </row>
    <row r="482" spans="4:4" x14ac:dyDescent="0.2">
      <c r="D482" s="85"/>
    </row>
    <row r="483" spans="4:4" x14ac:dyDescent="0.2">
      <c r="D483" s="85"/>
    </row>
    <row r="484" spans="4:4" x14ac:dyDescent="0.2">
      <c r="D484" s="85"/>
    </row>
    <row r="485" spans="4:4" x14ac:dyDescent="0.2">
      <c r="D485" s="85"/>
    </row>
    <row r="486" spans="4:4" x14ac:dyDescent="0.2">
      <c r="D486" s="85"/>
    </row>
    <row r="487" spans="4:4" x14ac:dyDescent="0.2">
      <c r="D487" s="85"/>
    </row>
    <row r="488" spans="4:4" x14ac:dyDescent="0.2">
      <c r="D488" s="85"/>
    </row>
    <row r="489" spans="4:4" x14ac:dyDescent="0.2">
      <c r="D489" s="85"/>
    </row>
    <row r="490" spans="4:4" x14ac:dyDescent="0.2">
      <c r="D490" s="85"/>
    </row>
    <row r="491" spans="4:4" x14ac:dyDescent="0.2">
      <c r="D491" s="85"/>
    </row>
    <row r="492" spans="4:4" x14ac:dyDescent="0.2">
      <c r="D492" s="85"/>
    </row>
    <row r="493" spans="4:4" x14ac:dyDescent="0.2">
      <c r="D493" s="85"/>
    </row>
    <row r="494" spans="4:4" x14ac:dyDescent="0.2">
      <c r="D494" s="85"/>
    </row>
    <row r="495" spans="4:4" x14ac:dyDescent="0.2">
      <c r="D495" s="85"/>
    </row>
    <row r="496" spans="4:4" x14ac:dyDescent="0.2">
      <c r="D496" s="85"/>
    </row>
    <row r="497" spans="4:4" x14ac:dyDescent="0.2">
      <c r="D497" s="85"/>
    </row>
    <row r="498" spans="4:4" x14ac:dyDescent="0.2">
      <c r="D498" s="85"/>
    </row>
    <row r="499" spans="4:4" x14ac:dyDescent="0.2">
      <c r="D499" s="85"/>
    </row>
    <row r="500" spans="4:4" x14ac:dyDescent="0.2">
      <c r="D500" s="85"/>
    </row>
    <row r="501" spans="4:4" x14ac:dyDescent="0.2">
      <c r="D501" s="85"/>
    </row>
    <row r="502" spans="4:4" x14ac:dyDescent="0.2">
      <c r="D502" s="85"/>
    </row>
    <row r="503" spans="4:4" x14ac:dyDescent="0.2">
      <c r="D503" s="85"/>
    </row>
    <row r="504" spans="4:4" x14ac:dyDescent="0.2">
      <c r="D504" s="85"/>
    </row>
    <row r="505" spans="4:4" x14ac:dyDescent="0.2">
      <c r="D505" s="85"/>
    </row>
    <row r="506" spans="4:4" x14ac:dyDescent="0.2">
      <c r="D506" s="85"/>
    </row>
    <row r="507" spans="4:4" x14ac:dyDescent="0.2">
      <c r="D507" s="85"/>
    </row>
    <row r="508" spans="4:4" x14ac:dyDescent="0.2">
      <c r="D508" s="85"/>
    </row>
    <row r="509" spans="4:4" x14ac:dyDescent="0.2">
      <c r="D509" s="85"/>
    </row>
    <row r="510" spans="4:4" x14ac:dyDescent="0.2">
      <c r="D510" s="85"/>
    </row>
    <row r="511" spans="4:4" x14ac:dyDescent="0.2">
      <c r="D511" s="85"/>
    </row>
    <row r="512" spans="4:4" x14ac:dyDescent="0.2">
      <c r="D512" s="85"/>
    </row>
    <row r="513" spans="4:4" x14ac:dyDescent="0.2">
      <c r="D513" s="85"/>
    </row>
    <row r="514" spans="4:4" x14ac:dyDescent="0.2">
      <c r="D514" s="85"/>
    </row>
    <row r="515" spans="4:4" x14ac:dyDescent="0.2">
      <c r="D515" s="85"/>
    </row>
    <row r="516" spans="4:4" x14ac:dyDescent="0.2">
      <c r="D516" s="85"/>
    </row>
    <row r="517" spans="4:4" x14ac:dyDescent="0.2">
      <c r="D517" s="85"/>
    </row>
    <row r="518" spans="4:4" x14ac:dyDescent="0.2">
      <c r="D518" s="85"/>
    </row>
    <row r="519" spans="4:4" x14ac:dyDescent="0.2">
      <c r="D519" s="85"/>
    </row>
    <row r="520" spans="4:4" x14ac:dyDescent="0.2">
      <c r="D520" s="85"/>
    </row>
    <row r="521" spans="4:4" x14ac:dyDescent="0.2">
      <c r="D521" s="85"/>
    </row>
    <row r="522" spans="4:4" x14ac:dyDescent="0.2">
      <c r="D522" s="85"/>
    </row>
    <row r="523" spans="4:4" x14ac:dyDescent="0.2">
      <c r="D523" s="85"/>
    </row>
    <row r="524" spans="4:4" x14ac:dyDescent="0.2">
      <c r="D524" s="85"/>
    </row>
    <row r="525" spans="4:4" x14ac:dyDescent="0.2">
      <c r="D525" s="85"/>
    </row>
    <row r="526" spans="4:4" x14ac:dyDescent="0.2">
      <c r="D526" s="85"/>
    </row>
    <row r="527" spans="4:4" x14ac:dyDescent="0.2">
      <c r="D527" s="85"/>
    </row>
    <row r="528" spans="4:4" x14ac:dyDescent="0.2">
      <c r="D528" s="85"/>
    </row>
    <row r="529" spans="4:4" x14ac:dyDescent="0.2">
      <c r="D529" s="85"/>
    </row>
    <row r="530" spans="4:4" x14ac:dyDescent="0.2">
      <c r="D530" s="85"/>
    </row>
    <row r="531" spans="4:4" x14ac:dyDescent="0.2">
      <c r="D531" s="85"/>
    </row>
    <row r="532" spans="4:4" x14ac:dyDescent="0.2">
      <c r="D532" s="85"/>
    </row>
    <row r="533" spans="4:4" x14ac:dyDescent="0.2">
      <c r="D533" s="85"/>
    </row>
    <row r="534" spans="4:4" x14ac:dyDescent="0.2">
      <c r="D534" s="85"/>
    </row>
    <row r="535" spans="4:4" x14ac:dyDescent="0.2">
      <c r="D535" s="85"/>
    </row>
    <row r="536" spans="4:4" x14ac:dyDescent="0.2">
      <c r="D536" s="85"/>
    </row>
    <row r="537" spans="4:4" x14ac:dyDescent="0.2">
      <c r="D537" s="85"/>
    </row>
    <row r="538" spans="4:4" x14ac:dyDescent="0.2">
      <c r="D538" s="85"/>
    </row>
    <row r="539" spans="4:4" x14ac:dyDescent="0.2">
      <c r="D539" s="85"/>
    </row>
    <row r="540" spans="4:4" x14ac:dyDescent="0.2">
      <c r="D540" s="85"/>
    </row>
    <row r="541" spans="4:4" x14ac:dyDescent="0.2">
      <c r="D541" s="85"/>
    </row>
    <row r="542" spans="4:4" x14ac:dyDescent="0.2">
      <c r="D542" s="85"/>
    </row>
    <row r="543" spans="4:4" x14ac:dyDescent="0.2">
      <c r="D543" s="85"/>
    </row>
    <row r="544" spans="4:4" x14ac:dyDescent="0.2">
      <c r="D544" s="85"/>
    </row>
    <row r="545" spans="4:4" x14ac:dyDescent="0.2">
      <c r="D545" s="85"/>
    </row>
    <row r="546" spans="4:4" x14ac:dyDescent="0.2">
      <c r="D546" s="85"/>
    </row>
    <row r="547" spans="4:4" x14ac:dyDescent="0.2">
      <c r="D547" s="85"/>
    </row>
    <row r="548" spans="4:4" x14ac:dyDescent="0.2">
      <c r="D548" s="85"/>
    </row>
    <row r="549" spans="4:4" x14ac:dyDescent="0.2">
      <c r="D549" s="85"/>
    </row>
    <row r="550" spans="4:4" x14ac:dyDescent="0.2">
      <c r="D550" s="85"/>
    </row>
    <row r="551" spans="4:4" x14ac:dyDescent="0.2">
      <c r="D551" s="85"/>
    </row>
    <row r="552" spans="4:4" x14ac:dyDescent="0.2">
      <c r="D552" s="85"/>
    </row>
    <row r="553" spans="4:4" x14ac:dyDescent="0.2">
      <c r="D553" s="85"/>
    </row>
    <row r="554" spans="4:4" x14ac:dyDescent="0.2">
      <c r="D554" s="85"/>
    </row>
    <row r="555" spans="4:4" x14ac:dyDescent="0.2">
      <c r="D555" s="85"/>
    </row>
    <row r="556" spans="4:4" x14ac:dyDescent="0.2">
      <c r="D556" s="85"/>
    </row>
    <row r="557" spans="4:4" x14ac:dyDescent="0.2">
      <c r="D557" s="85"/>
    </row>
    <row r="558" spans="4:4" x14ac:dyDescent="0.2">
      <c r="D558" s="85"/>
    </row>
    <row r="559" spans="4:4" x14ac:dyDescent="0.2">
      <c r="D559" s="85"/>
    </row>
    <row r="560" spans="4:4" x14ac:dyDescent="0.2">
      <c r="D560" s="85"/>
    </row>
    <row r="561" spans="4:4" x14ac:dyDescent="0.2">
      <c r="D561" s="85"/>
    </row>
    <row r="562" spans="4:4" x14ac:dyDescent="0.2">
      <c r="D562" s="85"/>
    </row>
    <row r="563" spans="4:4" x14ac:dyDescent="0.2">
      <c r="D563" s="85"/>
    </row>
    <row r="564" spans="4:4" x14ac:dyDescent="0.2">
      <c r="D564" s="85"/>
    </row>
    <row r="565" spans="4:4" x14ac:dyDescent="0.2">
      <c r="D565" s="85"/>
    </row>
    <row r="566" spans="4:4" x14ac:dyDescent="0.2">
      <c r="D566" s="85"/>
    </row>
    <row r="567" spans="4:4" x14ac:dyDescent="0.2">
      <c r="D567" s="85"/>
    </row>
    <row r="568" spans="4:4" x14ac:dyDescent="0.2">
      <c r="D568" s="85"/>
    </row>
    <row r="569" spans="4:4" x14ac:dyDescent="0.2">
      <c r="D569" s="85"/>
    </row>
    <row r="570" spans="4:4" x14ac:dyDescent="0.2">
      <c r="D570" s="85"/>
    </row>
    <row r="571" spans="4:4" x14ac:dyDescent="0.2">
      <c r="D571" s="85"/>
    </row>
    <row r="572" spans="4:4" x14ac:dyDescent="0.2">
      <c r="D572" s="85"/>
    </row>
    <row r="573" spans="4:4" x14ac:dyDescent="0.2">
      <c r="D573" s="85"/>
    </row>
    <row r="574" spans="4:4" x14ac:dyDescent="0.2">
      <c r="D574" s="85"/>
    </row>
    <row r="575" spans="4:4" x14ac:dyDescent="0.2">
      <c r="D575" s="85"/>
    </row>
    <row r="576" spans="4:4" x14ac:dyDescent="0.2">
      <c r="D576" s="85"/>
    </row>
    <row r="577" spans="4:4" x14ac:dyDescent="0.2">
      <c r="D577" s="85"/>
    </row>
    <row r="578" spans="4:4" x14ac:dyDescent="0.2">
      <c r="D578" s="85"/>
    </row>
    <row r="579" spans="4:4" x14ac:dyDescent="0.2">
      <c r="D579" s="85"/>
    </row>
    <row r="580" spans="4:4" x14ac:dyDescent="0.2">
      <c r="D580" s="85"/>
    </row>
    <row r="581" spans="4:4" x14ac:dyDescent="0.2">
      <c r="D581" s="85"/>
    </row>
    <row r="582" spans="4:4" x14ac:dyDescent="0.2">
      <c r="D582" s="85"/>
    </row>
    <row r="583" spans="4:4" x14ac:dyDescent="0.2">
      <c r="D583" s="85"/>
    </row>
    <row r="584" spans="4:4" x14ac:dyDescent="0.2">
      <c r="D584" s="85"/>
    </row>
    <row r="585" spans="4:4" x14ac:dyDescent="0.2">
      <c r="D585" s="85"/>
    </row>
    <row r="586" spans="4:4" x14ac:dyDescent="0.2">
      <c r="D586" s="85"/>
    </row>
    <row r="587" spans="4:4" x14ac:dyDescent="0.2">
      <c r="D587" s="85"/>
    </row>
    <row r="588" spans="4:4" x14ac:dyDescent="0.2">
      <c r="D588" s="85"/>
    </row>
    <row r="589" spans="4:4" x14ac:dyDescent="0.2">
      <c r="D589" s="85"/>
    </row>
    <row r="590" spans="4:4" x14ac:dyDescent="0.2">
      <c r="D590" s="85"/>
    </row>
    <row r="591" spans="4:4" x14ac:dyDescent="0.2">
      <c r="D591" s="85"/>
    </row>
    <row r="592" spans="4:4" x14ac:dyDescent="0.2">
      <c r="D592" s="85"/>
    </row>
    <row r="593" spans="4:4" x14ac:dyDescent="0.2">
      <c r="D593" s="85"/>
    </row>
    <row r="594" spans="4:4" x14ac:dyDescent="0.2">
      <c r="D594" s="85"/>
    </row>
    <row r="595" spans="4:4" x14ac:dyDescent="0.2">
      <c r="D595" s="85"/>
    </row>
    <row r="596" spans="4:4" x14ac:dyDescent="0.2">
      <c r="D596" s="85"/>
    </row>
    <row r="597" spans="4:4" x14ac:dyDescent="0.2">
      <c r="D597" s="85"/>
    </row>
    <row r="598" spans="4:4" x14ac:dyDescent="0.2">
      <c r="D598" s="85"/>
    </row>
    <row r="599" spans="4:4" x14ac:dyDescent="0.2">
      <c r="D599" s="85"/>
    </row>
    <row r="600" spans="4:4" x14ac:dyDescent="0.2">
      <c r="D600" s="85"/>
    </row>
    <row r="601" spans="4:4" x14ac:dyDescent="0.2">
      <c r="D601" s="85"/>
    </row>
    <row r="602" spans="4:4" x14ac:dyDescent="0.2">
      <c r="D602" s="85"/>
    </row>
    <row r="603" spans="4:4" x14ac:dyDescent="0.2">
      <c r="D603" s="85"/>
    </row>
    <row r="604" spans="4:4" x14ac:dyDescent="0.2">
      <c r="D604" s="85"/>
    </row>
    <row r="605" spans="4:4" x14ac:dyDescent="0.2">
      <c r="D605" s="85"/>
    </row>
    <row r="606" spans="4:4" x14ac:dyDescent="0.2">
      <c r="D606" s="85"/>
    </row>
    <row r="607" spans="4:4" x14ac:dyDescent="0.2">
      <c r="D607" s="85"/>
    </row>
    <row r="608" spans="4:4" x14ac:dyDescent="0.2">
      <c r="D608" s="85"/>
    </row>
    <row r="609" spans="4:4" x14ac:dyDescent="0.2">
      <c r="D609" s="85"/>
    </row>
    <row r="610" spans="4:4" x14ac:dyDescent="0.2">
      <c r="D610" s="85"/>
    </row>
    <row r="611" spans="4:4" x14ac:dyDescent="0.2">
      <c r="D611" s="85"/>
    </row>
    <row r="612" spans="4:4" x14ac:dyDescent="0.2">
      <c r="D612" s="85"/>
    </row>
    <row r="613" spans="4:4" x14ac:dyDescent="0.2">
      <c r="D613" s="85"/>
    </row>
    <row r="614" spans="4:4" x14ac:dyDescent="0.2">
      <c r="D614" s="85"/>
    </row>
    <row r="615" spans="4:4" x14ac:dyDescent="0.2">
      <c r="D615" s="85"/>
    </row>
    <row r="616" spans="4:4" x14ac:dyDescent="0.2">
      <c r="D616" s="85"/>
    </row>
    <row r="617" spans="4:4" x14ac:dyDescent="0.2">
      <c r="D617" s="85"/>
    </row>
    <row r="618" spans="4:4" x14ac:dyDescent="0.2">
      <c r="D618" s="85"/>
    </row>
    <row r="619" spans="4:4" x14ac:dyDescent="0.2">
      <c r="D619" s="85"/>
    </row>
    <row r="620" spans="4:4" x14ac:dyDescent="0.2">
      <c r="D620" s="85"/>
    </row>
    <row r="621" spans="4:4" x14ac:dyDescent="0.2">
      <c r="D621" s="85"/>
    </row>
    <row r="622" spans="4:4" x14ac:dyDescent="0.2">
      <c r="D622" s="85"/>
    </row>
    <row r="623" spans="4:4" x14ac:dyDescent="0.2">
      <c r="D623" s="85"/>
    </row>
    <row r="624" spans="4:4" x14ac:dyDescent="0.2">
      <c r="D624" s="85"/>
    </row>
    <row r="625" spans="4:4" x14ac:dyDescent="0.2">
      <c r="D625" s="85"/>
    </row>
    <row r="626" spans="4:4" x14ac:dyDescent="0.2">
      <c r="D626" s="85"/>
    </row>
    <row r="627" spans="4:4" x14ac:dyDescent="0.2">
      <c r="D627" s="85"/>
    </row>
    <row r="628" spans="4:4" x14ac:dyDescent="0.2">
      <c r="D628" s="85"/>
    </row>
    <row r="629" spans="4:4" x14ac:dyDescent="0.2">
      <c r="D629" s="85"/>
    </row>
    <row r="630" spans="4:4" x14ac:dyDescent="0.2">
      <c r="D630" s="85"/>
    </row>
    <row r="631" spans="4:4" x14ac:dyDescent="0.2">
      <c r="D631" s="85"/>
    </row>
    <row r="632" spans="4:4" x14ac:dyDescent="0.2">
      <c r="D632" s="85"/>
    </row>
    <row r="633" spans="4:4" x14ac:dyDescent="0.2">
      <c r="D633" s="85"/>
    </row>
    <row r="634" spans="4:4" x14ac:dyDescent="0.2">
      <c r="D634" s="85"/>
    </row>
    <row r="635" spans="4:4" x14ac:dyDescent="0.2">
      <c r="D635" s="85"/>
    </row>
    <row r="636" spans="4:4" x14ac:dyDescent="0.2">
      <c r="D636" s="85"/>
    </row>
    <row r="637" spans="4:4" x14ac:dyDescent="0.2">
      <c r="D637" s="85"/>
    </row>
    <row r="638" spans="4:4" x14ac:dyDescent="0.2">
      <c r="D638" s="85"/>
    </row>
    <row r="639" spans="4:4" x14ac:dyDescent="0.2">
      <c r="D639" s="85"/>
    </row>
    <row r="640" spans="4:4" x14ac:dyDescent="0.2">
      <c r="D640" s="85"/>
    </row>
    <row r="641" spans="4:4" x14ac:dyDescent="0.2">
      <c r="D641" s="85"/>
    </row>
    <row r="642" spans="4:4" x14ac:dyDescent="0.2">
      <c r="D642" s="85"/>
    </row>
    <row r="643" spans="4:4" x14ac:dyDescent="0.2">
      <c r="D643" s="85"/>
    </row>
    <row r="644" spans="4:4" x14ac:dyDescent="0.2">
      <c r="D644" s="85"/>
    </row>
    <row r="645" spans="4:4" x14ac:dyDescent="0.2">
      <c r="D645" s="85"/>
    </row>
    <row r="646" spans="4:4" x14ac:dyDescent="0.2">
      <c r="D646" s="85"/>
    </row>
    <row r="647" spans="4:4" x14ac:dyDescent="0.2">
      <c r="D647" s="85"/>
    </row>
    <row r="648" spans="4:4" x14ac:dyDescent="0.2">
      <c r="D648" s="85"/>
    </row>
    <row r="649" spans="4:4" x14ac:dyDescent="0.2">
      <c r="D649" s="85"/>
    </row>
    <row r="650" spans="4:4" x14ac:dyDescent="0.2">
      <c r="D650" s="85"/>
    </row>
    <row r="651" spans="4:4" x14ac:dyDescent="0.2">
      <c r="D651" s="85"/>
    </row>
    <row r="652" spans="4:4" x14ac:dyDescent="0.2">
      <c r="D652" s="85"/>
    </row>
    <row r="653" spans="4:4" x14ac:dyDescent="0.2">
      <c r="D653" s="85"/>
    </row>
    <row r="654" spans="4:4" x14ac:dyDescent="0.2">
      <c r="D654" s="85"/>
    </row>
    <row r="655" spans="4:4" x14ac:dyDescent="0.2">
      <c r="D655" s="85"/>
    </row>
    <row r="656" spans="4:4" x14ac:dyDescent="0.2">
      <c r="D656" s="85"/>
    </row>
    <row r="657" spans="4:4" x14ac:dyDescent="0.2">
      <c r="D657" s="85"/>
    </row>
    <row r="658" spans="4:4" x14ac:dyDescent="0.2">
      <c r="D658" s="85"/>
    </row>
    <row r="659" spans="4:4" x14ac:dyDescent="0.2">
      <c r="D659" s="85"/>
    </row>
    <row r="660" spans="4:4" x14ac:dyDescent="0.2">
      <c r="D660" s="85"/>
    </row>
    <row r="661" spans="4:4" x14ac:dyDescent="0.2">
      <c r="D661" s="85"/>
    </row>
    <row r="662" spans="4:4" x14ac:dyDescent="0.2">
      <c r="D662" s="85"/>
    </row>
    <row r="663" spans="4:4" x14ac:dyDescent="0.2">
      <c r="D663" s="85"/>
    </row>
    <row r="664" spans="4:4" x14ac:dyDescent="0.2">
      <c r="D664" s="85"/>
    </row>
    <row r="665" spans="4:4" x14ac:dyDescent="0.2">
      <c r="D665" s="85"/>
    </row>
    <row r="666" spans="4:4" x14ac:dyDescent="0.2">
      <c r="D666" s="85"/>
    </row>
    <row r="667" spans="4:4" x14ac:dyDescent="0.2">
      <c r="D667" s="85"/>
    </row>
    <row r="668" spans="4:4" x14ac:dyDescent="0.2">
      <c r="D668" s="85"/>
    </row>
    <row r="669" spans="4:4" x14ac:dyDescent="0.2">
      <c r="D669" s="85"/>
    </row>
    <row r="670" spans="4:4" x14ac:dyDescent="0.2">
      <c r="D670" s="85"/>
    </row>
    <row r="671" spans="4:4" x14ac:dyDescent="0.2">
      <c r="D671" s="85"/>
    </row>
    <row r="672" spans="4:4" x14ac:dyDescent="0.2">
      <c r="D672" s="85"/>
    </row>
    <row r="673" spans="4:4" x14ac:dyDescent="0.2">
      <c r="D673" s="85"/>
    </row>
    <row r="674" spans="4:4" x14ac:dyDescent="0.2">
      <c r="D674" s="85"/>
    </row>
    <row r="675" spans="4:4" x14ac:dyDescent="0.2">
      <c r="D675" s="85"/>
    </row>
    <row r="676" spans="4:4" x14ac:dyDescent="0.2">
      <c r="D676" s="85"/>
    </row>
    <row r="677" spans="4:4" x14ac:dyDescent="0.2">
      <c r="D677" s="85"/>
    </row>
    <row r="678" spans="4:4" x14ac:dyDescent="0.2">
      <c r="D678" s="85"/>
    </row>
    <row r="679" spans="4:4" x14ac:dyDescent="0.2">
      <c r="D679" s="85"/>
    </row>
    <row r="680" spans="4:4" x14ac:dyDescent="0.2">
      <c r="D680" s="85"/>
    </row>
    <row r="681" spans="4:4" x14ac:dyDescent="0.2">
      <c r="D681" s="85"/>
    </row>
    <row r="682" spans="4:4" x14ac:dyDescent="0.2">
      <c r="D682" s="85"/>
    </row>
    <row r="683" spans="4:4" x14ac:dyDescent="0.2">
      <c r="D683" s="85"/>
    </row>
    <row r="684" spans="4:4" x14ac:dyDescent="0.2">
      <c r="D684" s="85"/>
    </row>
    <row r="685" spans="4:4" x14ac:dyDescent="0.2">
      <c r="D685" s="85"/>
    </row>
    <row r="686" spans="4:4" x14ac:dyDescent="0.2">
      <c r="D686" s="85"/>
    </row>
    <row r="687" spans="4:4" x14ac:dyDescent="0.2">
      <c r="D687" s="85"/>
    </row>
    <row r="688" spans="4:4" x14ac:dyDescent="0.2">
      <c r="D688" s="85"/>
    </row>
    <row r="689" spans="4:4" x14ac:dyDescent="0.2">
      <c r="D689" s="85"/>
    </row>
    <row r="690" spans="4:4" x14ac:dyDescent="0.2">
      <c r="D690" s="85"/>
    </row>
    <row r="691" spans="4:4" x14ac:dyDescent="0.2">
      <c r="D691" s="85"/>
    </row>
    <row r="692" spans="4:4" x14ac:dyDescent="0.2">
      <c r="D692" s="85"/>
    </row>
    <row r="693" spans="4:4" x14ac:dyDescent="0.2">
      <c r="D693" s="85"/>
    </row>
    <row r="694" spans="4:4" x14ac:dyDescent="0.2">
      <c r="D694" s="85"/>
    </row>
    <row r="695" spans="4:4" x14ac:dyDescent="0.2">
      <c r="D695" s="85"/>
    </row>
    <row r="696" spans="4:4" x14ac:dyDescent="0.2">
      <c r="D696" s="85"/>
    </row>
    <row r="697" spans="4:4" x14ac:dyDescent="0.2">
      <c r="D697" s="85"/>
    </row>
    <row r="698" spans="4:4" x14ac:dyDescent="0.2">
      <c r="D698" s="85"/>
    </row>
    <row r="699" spans="4:4" x14ac:dyDescent="0.2">
      <c r="D699" s="85"/>
    </row>
    <row r="700" spans="4:4" x14ac:dyDescent="0.2">
      <c r="D700" s="85"/>
    </row>
    <row r="701" spans="4:4" x14ac:dyDescent="0.2">
      <c r="D701" s="85"/>
    </row>
    <row r="702" spans="4:4" x14ac:dyDescent="0.2">
      <c r="D702" s="85"/>
    </row>
    <row r="703" spans="4:4" x14ac:dyDescent="0.2">
      <c r="D703" s="85"/>
    </row>
    <row r="704" spans="4:4" x14ac:dyDescent="0.2">
      <c r="D704" s="85"/>
    </row>
    <row r="705" spans="4:4" x14ac:dyDescent="0.2">
      <c r="D705" s="85"/>
    </row>
    <row r="706" spans="4:4" x14ac:dyDescent="0.2">
      <c r="D706" s="85"/>
    </row>
    <row r="707" spans="4:4" x14ac:dyDescent="0.2">
      <c r="D707" s="85"/>
    </row>
    <row r="708" spans="4:4" x14ac:dyDescent="0.2">
      <c r="D708" s="85"/>
    </row>
    <row r="709" spans="4:4" x14ac:dyDescent="0.2">
      <c r="D709" s="85"/>
    </row>
    <row r="710" spans="4:4" x14ac:dyDescent="0.2">
      <c r="D710" s="85"/>
    </row>
    <row r="711" spans="4:4" x14ac:dyDescent="0.2">
      <c r="D711" s="85"/>
    </row>
    <row r="712" spans="4:4" x14ac:dyDescent="0.2">
      <c r="D712" s="85"/>
    </row>
    <row r="713" spans="4:4" x14ac:dyDescent="0.2">
      <c r="D713" s="85"/>
    </row>
    <row r="714" spans="4:4" x14ac:dyDescent="0.2">
      <c r="D714" s="85"/>
    </row>
    <row r="715" spans="4:4" x14ac:dyDescent="0.2">
      <c r="D715" s="85"/>
    </row>
    <row r="716" spans="4:4" x14ac:dyDescent="0.2">
      <c r="D716" s="85"/>
    </row>
    <row r="717" spans="4:4" x14ac:dyDescent="0.2">
      <c r="D717" s="85"/>
    </row>
    <row r="718" spans="4:4" x14ac:dyDescent="0.2">
      <c r="D718" s="85"/>
    </row>
    <row r="719" spans="4:4" x14ac:dyDescent="0.2">
      <c r="D719" s="85"/>
    </row>
    <row r="720" spans="4:4" x14ac:dyDescent="0.2">
      <c r="D720" s="85"/>
    </row>
    <row r="721" spans="4:4" x14ac:dyDescent="0.2">
      <c r="D721" s="85"/>
    </row>
    <row r="722" spans="4:4" x14ac:dyDescent="0.2">
      <c r="D722" s="85"/>
    </row>
    <row r="723" spans="4:4" x14ac:dyDescent="0.2">
      <c r="D723" s="85"/>
    </row>
    <row r="724" spans="4:4" x14ac:dyDescent="0.2">
      <c r="D724" s="85"/>
    </row>
    <row r="725" spans="4:4" x14ac:dyDescent="0.2">
      <c r="D725" s="85"/>
    </row>
    <row r="726" spans="4:4" x14ac:dyDescent="0.2">
      <c r="D726" s="85"/>
    </row>
    <row r="727" spans="4:4" x14ac:dyDescent="0.2">
      <c r="D727" s="85"/>
    </row>
    <row r="728" spans="4:4" x14ac:dyDescent="0.2">
      <c r="D728" s="85"/>
    </row>
    <row r="729" spans="4:4" x14ac:dyDescent="0.2">
      <c r="D729" s="85"/>
    </row>
    <row r="730" spans="4:4" x14ac:dyDescent="0.2">
      <c r="D730" s="85"/>
    </row>
    <row r="731" spans="4:4" x14ac:dyDescent="0.2">
      <c r="D731" s="85"/>
    </row>
    <row r="732" spans="4:4" x14ac:dyDescent="0.2">
      <c r="D732" s="85"/>
    </row>
    <row r="733" spans="4:4" x14ac:dyDescent="0.2">
      <c r="D733" s="85"/>
    </row>
    <row r="734" spans="4:4" x14ac:dyDescent="0.2">
      <c r="D734" s="85"/>
    </row>
    <row r="735" spans="4:4" x14ac:dyDescent="0.2">
      <c r="D735" s="85"/>
    </row>
    <row r="736" spans="4:4" x14ac:dyDescent="0.2">
      <c r="D736" s="85"/>
    </row>
    <row r="737" spans="4:4" x14ac:dyDescent="0.2">
      <c r="D737" s="85"/>
    </row>
    <row r="738" spans="4:4" x14ac:dyDescent="0.2">
      <c r="D738" s="85"/>
    </row>
    <row r="739" spans="4:4" x14ac:dyDescent="0.2">
      <c r="D739" s="85"/>
    </row>
    <row r="740" spans="4:4" x14ac:dyDescent="0.2">
      <c r="D740" s="85"/>
    </row>
    <row r="741" spans="4:4" x14ac:dyDescent="0.2">
      <c r="D741" s="85"/>
    </row>
    <row r="742" spans="4:4" x14ac:dyDescent="0.2">
      <c r="D742" s="85"/>
    </row>
    <row r="743" spans="4:4" x14ac:dyDescent="0.2">
      <c r="D743" s="85"/>
    </row>
    <row r="744" spans="4:4" x14ac:dyDescent="0.2">
      <c r="D744" s="85"/>
    </row>
    <row r="745" spans="4:4" x14ac:dyDescent="0.2">
      <c r="D745" s="85"/>
    </row>
    <row r="746" spans="4:4" x14ac:dyDescent="0.2">
      <c r="D746" s="85"/>
    </row>
    <row r="747" spans="4:4" x14ac:dyDescent="0.2">
      <c r="D747" s="85"/>
    </row>
    <row r="748" spans="4:4" x14ac:dyDescent="0.2">
      <c r="D748" s="85"/>
    </row>
    <row r="749" spans="4:4" x14ac:dyDescent="0.2">
      <c r="D749" s="85"/>
    </row>
    <row r="750" spans="4:4" x14ac:dyDescent="0.2">
      <c r="D750" s="85"/>
    </row>
    <row r="751" spans="4:4" x14ac:dyDescent="0.2">
      <c r="D751" s="85"/>
    </row>
    <row r="752" spans="4:4" x14ac:dyDescent="0.2">
      <c r="D752" s="85"/>
    </row>
    <row r="753" spans="4:4" x14ac:dyDescent="0.2">
      <c r="D753" s="85"/>
    </row>
    <row r="754" spans="4:4" x14ac:dyDescent="0.2">
      <c r="D754" s="85"/>
    </row>
    <row r="755" spans="4:4" x14ac:dyDescent="0.2">
      <c r="D755" s="85"/>
    </row>
    <row r="756" spans="4:4" x14ac:dyDescent="0.2">
      <c r="D756" s="85"/>
    </row>
    <row r="757" spans="4:4" x14ac:dyDescent="0.2">
      <c r="D757" s="85"/>
    </row>
    <row r="758" spans="4:4" x14ac:dyDescent="0.2">
      <c r="D758" s="85"/>
    </row>
    <row r="759" spans="4:4" x14ac:dyDescent="0.2">
      <c r="D759" s="85"/>
    </row>
    <row r="760" spans="4:4" x14ac:dyDescent="0.2">
      <c r="D760" s="85"/>
    </row>
    <row r="761" spans="4:4" x14ac:dyDescent="0.2">
      <c r="D761" s="85"/>
    </row>
    <row r="762" spans="4:4" x14ac:dyDescent="0.2">
      <c r="D762" s="85"/>
    </row>
    <row r="763" spans="4:4" x14ac:dyDescent="0.2">
      <c r="D763" s="85"/>
    </row>
    <row r="764" spans="4:4" x14ac:dyDescent="0.2">
      <c r="D764" s="85"/>
    </row>
    <row r="765" spans="4:4" x14ac:dyDescent="0.2">
      <c r="D765" s="85"/>
    </row>
    <row r="766" spans="4:4" x14ac:dyDescent="0.2">
      <c r="D766" s="85"/>
    </row>
    <row r="767" spans="4:4" x14ac:dyDescent="0.2">
      <c r="D767" s="85"/>
    </row>
    <row r="768" spans="4:4" x14ac:dyDescent="0.2">
      <c r="D768" s="85"/>
    </row>
    <row r="769" spans="4:4" x14ac:dyDescent="0.2">
      <c r="D769" s="85"/>
    </row>
    <row r="770" spans="4:4" x14ac:dyDescent="0.2">
      <c r="D770" s="85"/>
    </row>
    <row r="771" spans="4:4" x14ac:dyDescent="0.2">
      <c r="D771" s="85"/>
    </row>
    <row r="772" spans="4:4" x14ac:dyDescent="0.2">
      <c r="D772" s="85"/>
    </row>
    <row r="773" spans="4:4" x14ac:dyDescent="0.2">
      <c r="D773" s="85"/>
    </row>
    <row r="774" spans="4:4" x14ac:dyDescent="0.2">
      <c r="D774" s="85"/>
    </row>
    <row r="775" spans="4:4" x14ac:dyDescent="0.2">
      <c r="D775" s="85"/>
    </row>
    <row r="776" spans="4:4" x14ac:dyDescent="0.2">
      <c r="D776" s="85"/>
    </row>
    <row r="777" spans="4:4" x14ac:dyDescent="0.2">
      <c r="D777" s="85"/>
    </row>
    <row r="778" spans="4:4" x14ac:dyDescent="0.2">
      <c r="D778" s="85"/>
    </row>
    <row r="779" spans="4:4" x14ac:dyDescent="0.2">
      <c r="D779" s="85"/>
    </row>
    <row r="780" spans="4:4" x14ac:dyDescent="0.2">
      <c r="D780" s="85"/>
    </row>
    <row r="781" spans="4:4" x14ac:dyDescent="0.2">
      <c r="D781" s="85"/>
    </row>
    <row r="782" spans="4:4" x14ac:dyDescent="0.2">
      <c r="D782" s="85"/>
    </row>
    <row r="783" spans="4:4" x14ac:dyDescent="0.2">
      <c r="D783" s="85"/>
    </row>
    <row r="784" spans="4:4" x14ac:dyDescent="0.2">
      <c r="D784" s="85"/>
    </row>
    <row r="785" spans="4:4" x14ac:dyDescent="0.2">
      <c r="D785" s="85"/>
    </row>
    <row r="786" spans="4:4" x14ac:dyDescent="0.2">
      <c r="D786" s="85"/>
    </row>
    <row r="787" spans="4:4" x14ac:dyDescent="0.2">
      <c r="D787" s="85"/>
    </row>
    <row r="788" spans="4:4" x14ac:dyDescent="0.2">
      <c r="D788" s="85"/>
    </row>
    <row r="789" spans="4:4" x14ac:dyDescent="0.2">
      <c r="D789" s="85"/>
    </row>
    <row r="790" spans="4:4" x14ac:dyDescent="0.2">
      <c r="D790" s="85"/>
    </row>
    <row r="791" spans="4:4" x14ac:dyDescent="0.2">
      <c r="D791" s="85"/>
    </row>
    <row r="792" spans="4:4" x14ac:dyDescent="0.2">
      <c r="D792" s="85"/>
    </row>
    <row r="793" spans="4:4" x14ac:dyDescent="0.2">
      <c r="D793" s="85"/>
    </row>
    <row r="794" spans="4:4" x14ac:dyDescent="0.2">
      <c r="D794" s="85"/>
    </row>
    <row r="795" spans="4:4" x14ac:dyDescent="0.2">
      <c r="D795" s="85"/>
    </row>
    <row r="796" spans="4:4" x14ac:dyDescent="0.2">
      <c r="D796" s="85"/>
    </row>
    <row r="797" spans="4:4" x14ac:dyDescent="0.2">
      <c r="D797" s="85"/>
    </row>
    <row r="798" spans="4:4" x14ac:dyDescent="0.2">
      <c r="D798" s="85"/>
    </row>
    <row r="799" spans="4:4" x14ac:dyDescent="0.2">
      <c r="D799" s="85"/>
    </row>
    <row r="800" spans="4:4" x14ac:dyDescent="0.2">
      <c r="D800" s="85"/>
    </row>
    <row r="801" spans="4:4" x14ac:dyDescent="0.2">
      <c r="D801" s="85"/>
    </row>
    <row r="802" spans="4:4" x14ac:dyDescent="0.2">
      <c r="D802" s="85"/>
    </row>
    <row r="803" spans="4:4" x14ac:dyDescent="0.2">
      <c r="D803" s="85"/>
    </row>
    <row r="804" spans="4:4" x14ac:dyDescent="0.2">
      <c r="D804" s="85"/>
    </row>
    <row r="805" spans="4:4" x14ac:dyDescent="0.2">
      <c r="D805" s="85"/>
    </row>
    <row r="806" spans="4:4" x14ac:dyDescent="0.2">
      <c r="D806" s="85"/>
    </row>
    <row r="807" spans="4:4" x14ac:dyDescent="0.2">
      <c r="D807" s="85"/>
    </row>
    <row r="808" spans="4:4" x14ac:dyDescent="0.2">
      <c r="D808" s="85"/>
    </row>
    <row r="809" spans="4:4" x14ac:dyDescent="0.2">
      <c r="D809" s="85"/>
    </row>
    <row r="810" spans="4:4" x14ac:dyDescent="0.2">
      <c r="D810" s="85"/>
    </row>
    <row r="811" spans="4:4" x14ac:dyDescent="0.2">
      <c r="D811" s="85"/>
    </row>
    <row r="812" spans="4:4" x14ac:dyDescent="0.2">
      <c r="D812" s="85"/>
    </row>
    <row r="813" spans="4:4" x14ac:dyDescent="0.2">
      <c r="D813" s="85"/>
    </row>
    <row r="814" spans="4:4" x14ac:dyDescent="0.2">
      <c r="D814" s="85"/>
    </row>
    <row r="815" spans="4:4" x14ac:dyDescent="0.2">
      <c r="D815" s="85"/>
    </row>
    <row r="816" spans="4:4" x14ac:dyDescent="0.2">
      <c r="D816" s="85"/>
    </row>
    <row r="817" spans="4:4" x14ac:dyDescent="0.2">
      <c r="D817" s="85"/>
    </row>
    <row r="818" spans="4:4" x14ac:dyDescent="0.2">
      <c r="D818" s="85"/>
    </row>
    <row r="819" spans="4:4" x14ac:dyDescent="0.2">
      <c r="D819" s="85"/>
    </row>
    <row r="820" spans="4:4" x14ac:dyDescent="0.2">
      <c r="D820" s="85"/>
    </row>
    <row r="821" spans="4:4" x14ac:dyDescent="0.2">
      <c r="D821" s="85"/>
    </row>
    <row r="822" spans="4:4" x14ac:dyDescent="0.2">
      <c r="D822" s="85"/>
    </row>
    <row r="823" spans="4:4" x14ac:dyDescent="0.2">
      <c r="D823" s="85"/>
    </row>
    <row r="824" spans="4:4" x14ac:dyDescent="0.2">
      <c r="D824" s="85"/>
    </row>
    <row r="825" spans="4:4" x14ac:dyDescent="0.2">
      <c r="D825" s="85"/>
    </row>
    <row r="826" spans="4:4" x14ac:dyDescent="0.2">
      <c r="D826" s="85"/>
    </row>
    <row r="827" spans="4:4" x14ac:dyDescent="0.2">
      <c r="D827" s="85"/>
    </row>
    <row r="828" spans="4:4" x14ac:dyDescent="0.2">
      <c r="D828" s="85"/>
    </row>
    <row r="829" spans="4:4" x14ac:dyDescent="0.2">
      <c r="D829" s="85"/>
    </row>
    <row r="830" spans="4:4" x14ac:dyDescent="0.2">
      <c r="D830" s="85"/>
    </row>
    <row r="831" spans="4:4" x14ac:dyDescent="0.2">
      <c r="D831" s="85"/>
    </row>
    <row r="832" spans="4:4" x14ac:dyDescent="0.2">
      <c r="D832" s="85"/>
    </row>
    <row r="833" spans="4:4" x14ac:dyDescent="0.2">
      <c r="D833" s="85"/>
    </row>
    <row r="834" spans="4:4" x14ac:dyDescent="0.2">
      <c r="D834" s="85"/>
    </row>
    <row r="835" spans="4:4" x14ac:dyDescent="0.2">
      <c r="D835" s="85"/>
    </row>
    <row r="836" spans="4:4" x14ac:dyDescent="0.2">
      <c r="D836" s="85"/>
    </row>
    <row r="837" spans="4:4" x14ac:dyDescent="0.2">
      <c r="D837" s="85"/>
    </row>
    <row r="838" spans="4:4" x14ac:dyDescent="0.2">
      <c r="D838" s="85"/>
    </row>
    <row r="839" spans="4:4" x14ac:dyDescent="0.2">
      <c r="D839" s="85"/>
    </row>
    <row r="840" spans="4:4" x14ac:dyDescent="0.2">
      <c r="D840" s="85"/>
    </row>
    <row r="841" spans="4:4" x14ac:dyDescent="0.2">
      <c r="D841" s="85"/>
    </row>
    <row r="842" spans="4:4" x14ac:dyDescent="0.2">
      <c r="D842" s="85"/>
    </row>
    <row r="843" spans="4:4" x14ac:dyDescent="0.2">
      <c r="D843" s="85"/>
    </row>
    <row r="844" spans="4:4" x14ac:dyDescent="0.2">
      <c r="D844" s="85"/>
    </row>
    <row r="845" spans="4:4" x14ac:dyDescent="0.2">
      <c r="D845" s="85"/>
    </row>
    <row r="846" spans="4:4" x14ac:dyDescent="0.2">
      <c r="D846" s="85"/>
    </row>
    <row r="847" spans="4:4" x14ac:dyDescent="0.2">
      <c r="D847" s="85"/>
    </row>
    <row r="848" spans="4:4" x14ac:dyDescent="0.2">
      <c r="D848" s="85"/>
    </row>
    <row r="849" spans="4:4" x14ac:dyDescent="0.2">
      <c r="D849" s="85"/>
    </row>
    <row r="850" spans="4:4" x14ac:dyDescent="0.2">
      <c r="D850" s="85"/>
    </row>
    <row r="851" spans="4:4" x14ac:dyDescent="0.2">
      <c r="D851" s="85"/>
    </row>
    <row r="852" spans="4:4" x14ac:dyDescent="0.2">
      <c r="D852" s="85"/>
    </row>
    <row r="853" spans="4:4" x14ac:dyDescent="0.2">
      <c r="D853" s="85"/>
    </row>
    <row r="854" spans="4:4" x14ac:dyDescent="0.2">
      <c r="D854" s="85"/>
    </row>
    <row r="855" spans="4:4" x14ac:dyDescent="0.2">
      <c r="D855" s="85"/>
    </row>
    <row r="856" spans="4:4" x14ac:dyDescent="0.2">
      <c r="D856" s="85"/>
    </row>
    <row r="857" spans="4:4" x14ac:dyDescent="0.2">
      <c r="D857" s="85"/>
    </row>
    <row r="858" spans="4:4" x14ac:dyDescent="0.2">
      <c r="D858" s="85"/>
    </row>
    <row r="859" spans="4:4" x14ac:dyDescent="0.2">
      <c r="D859" s="85"/>
    </row>
    <row r="860" spans="4:4" x14ac:dyDescent="0.2">
      <c r="D860" s="85"/>
    </row>
    <row r="861" spans="4:4" x14ac:dyDescent="0.2">
      <c r="D861" s="85"/>
    </row>
    <row r="862" spans="4:4" x14ac:dyDescent="0.2">
      <c r="D862" s="85"/>
    </row>
    <row r="863" spans="4:4" x14ac:dyDescent="0.2">
      <c r="D863" s="85"/>
    </row>
    <row r="864" spans="4:4" x14ac:dyDescent="0.2">
      <c r="D864" s="85"/>
    </row>
    <row r="865" spans="4:4" x14ac:dyDescent="0.2">
      <c r="D865" s="85"/>
    </row>
    <row r="866" spans="4:4" x14ac:dyDescent="0.2">
      <c r="D866" s="85"/>
    </row>
    <row r="867" spans="4:4" x14ac:dyDescent="0.2">
      <c r="D867" s="85"/>
    </row>
    <row r="868" spans="4:4" x14ac:dyDescent="0.2">
      <c r="D868" s="85"/>
    </row>
    <row r="869" spans="4:4" x14ac:dyDescent="0.2">
      <c r="D869" s="85"/>
    </row>
    <row r="870" spans="4:4" x14ac:dyDescent="0.2">
      <c r="D870" s="85"/>
    </row>
    <row r="871" spans="4:4" x14ac:dyDescent="0.2">
      <c r="D871" s="85"/>
    </row>
    <row r="872" spans="4:4" x14ac:dyDescent="0.2">
      <c r="D872" s="85"/>
    </row>
    <row r="873" spans="4:4" x14ac:dyDescent="0.2">
      <c r="D873" s="85"/>
    </row>
    <row r="874" spans="4:4" x14ac:dyDescent="0.2">
      <c r="D874" s="85"/>
    </row>
    <row r="875" spans="4:4" x14ac:dyDescent="0.2">
      <c r="D875" s="85"/>
    </row>
    <row r="876" spans="4:4" x14ac:dyDescent="0.2">
      <c r="D876" s="85"/>
    </row>
    <row r="877" spans="4:4" x14ac:dyDescent="0.2">
      <c r="D877" s="85"/>
    </row>
    <row r="878" spans="4:4" x14ac:dyDescent="0.2">
      <c r="D878" s="85"/>
    </row>
    <row r="879" spans="4:4" x14ac:dyDescent="0.2">
      <c r="D879" s="85"/>
    </row>
    <row r="880" spans="4:4" x14ac:dyDescent="0.2">
      <c r="D880" s="85"/>
    </row>
    <row r="881" spans="4:4" x14ac:dyDescent="0.2">
      <c r="D881" s="85"/>
    </row>
    <row r="882" spans="4:4" x14ac:dyDescent="0.2">
      <c r="D882" s="85"/>
    </row>
    <row r="883" spans="4:4" x14ac:dyDescent="0.2">
      <c r="D883" s="85"/>
    </row>
    <row r="884" spans="4:4" x14ac:dyDescent="0.2">
      <c r="D884" s="85"/>
    </row>
    <row r="885" spans="4:4" x14ac:dyDescent="0.2">
      <c r="D885" s="85"/>
    </row>
    <row r="886" spans="4:4" x14ac:dyDescent="0.2">
      <c r="D886" s="85"/>
    </row>
    <row r="887" spans="4:4" x14ac:dyDescent="0.2">
      <c r="D887" s="85"/>
    </row>
    <row r="888" spans="4:4" x14ac:dyDescent="0.2">
      <c r="D888" s="85"/>
    </row>
    <row r="889" spans="4:4" x14ac:dyDescent="0.2">
      <c r="D889" s="85"/>
    </row>
    <row r="890" spans="4:4" x14ac:dyDescent="0.2">
      <c r="D890" s="85"/>
    </row>
    <row r="891" spans="4:4" x14ac:dyDescent="0.2">
      <c r="D891" s="85"/>
    </row>
    <row r="892" spans="4:4" x14ac:dyDescent="0.2">
      <c r="D892" s="85"/>
    </row>
    <row r="893" spans="4:4" x14ac:dyDescent="0.2">
      <c r="D893" s="85"/>
    </row>
    <row r="894" spans="4:4" x14ac:dyDescent="0.2">
      <c r="D894" s="85"/>
    </row>
    <row r="895" spans="4:4" x14ac:dyDescent="0.2">
      <c r="D895" s="85"/>
    </row>
    <row r="896" spans="4:4" x14ac:dyDescent="0.2">
      <c r="D896" s="85"/>
    </row>
    <row r="897" spans="4:4" x14ac:dyDescent="0.2">
      <c r="D897" s="85"/>
    </row>
    <row r="898" spans="4:4" x14ac:dyDescent="0.2">
      <c r="D898" s="85"/>
    </row>
    <row r="899" spans="4:4" x14ac:dyDescent="0.2">
      <c r="D899" s="85"/>
    </row>
    <row r="900" spans="4:4" x14ac:dyDescent="0.2">
      <c r="D900" s="85"/>
    </row>
    <row r="901" spans="4:4" x14ac:dyDescent="0.2">
      <c r="D901" s="85"/>
    </row>
    <row r="902" spans="4:4" x14ac:dyDescent="0.2">
      <c r="D902" s="85"/>
    </row>
    <row r="903" spans="4:4" x14ac:dyDescent="0.2">
      <c r="D903" s="85"/>
    </row>
    <row r="904" spans="4:4" x14ac:dyDescent="0.2">
      <c r="D904" s="85"/>
    </row>
    <row r="905" spans="4:4" x14ac:dyDescent="0.2">
      <c r="D905" s="85"/>
    </row>
    <row r="906" spans="4:4" x14ac:dyDescent="0.2">
      <c r="D906" s="85"/>
    </row>
    <row r="907" spans="4:4" x14ac:dyDescent="0.2">
      <c r="D907" s="85"/>
    </row>
    <row r="908" spans="4:4" x14ac:dyDescent="0.2">
      <c r="D908" s="85"/>
    </row>
    <row r="909" spans="4:4" x14ac:dyDescent="0.2">
      <c r="D909" s="85"/>
    </row>
    <row r="910" spans="4:4" x14ac:dyDescent="0.2">
      <c r="D910" s="85"/>
    </row>
    <row r="911" spans="4:4" x14ac:dyDescent="0.2">
      <c r="D911" s="85"/>
    </row>
    <row r="912" spans="4:4" x14ac:dyDescent="0.2">
      <c r="D912" s="85"/>
    </row>
    <row r="913" spans="4:4" x14ac:dyDescent="0.2">
      <c r="D913" s="85"/>
    </row>
    <row r="914" spans="4:4" x14ac:dyDescent="0.2">
      <c r="D914" s="85"/>
    </row>
    <row r="915" spans="4:4" x14ac:dyDescent="0.2">
      <c r="D915" s="85"/>
    </row>
    <row r="916" spans="4:4" x14ac:dyDescent="0.2">
      <c r="D916" s="85"/>
    </row>
    <row r="917" spans="4:4" x14ac:dyDescent="0.2">
      <c r="D917" s="85"/>
    </row>
    <row r="918" spans="4:4" x14ac:dyDescent="0.2">
      <c r="D918" s="85"/>
    </row>
    <row r="919" spans="4:4" x14ac:dyDescent="0.2">
      <c r="D919" s="85"/>
    </row>
    <row r="920" spans="4:4" x14ac:dyDescent="0.2">
      <c r="D920" s="85"/>
    </row>
    <row r="921" spans="4:4" x14ac:dyDescent="0.2">
      <c r="D921" s="85"/>
    </row>
    <row r="922" spans="4:4" x14ac:dyDescent="0.2">
      <c r="D922" s="85"/>
    </row>
    <row r="923" spans="4:4" x14ac:dyDescent="0.2">
      <c r="D923" s="85"/>
    </row>
    <row r="924" spans="4:4" x14ac:dyDescent="0.2">
      <c r="D924" s="85"/>
    </row>
    <row r="925" spans="4:4" x14ac:dyDescent="0.2">
      <c r="D925" s="85"/>
    </row>
    <row r="926" spans="4:4" x14ac:dyDescent="0.2">
      <c r="D926" s="85"/>
    </row>
    <row r="927" spans="4:4" x14ac:dyDescent="0.2">
      <c r="D927" s="85"/>
    </row>
    <row r="928" spans="4:4" x14ac:dyDescent="0.2">
      <c r="D928" s="85"/>
    </row>
    <row r="929" spans="4:4" x14ac:dyDescent="0.2">
      <c r="D929" s="85"/>
    </row>
    <row r="930" spans="4:4" x14ac:dyDescent="0.2">
      <c r="D930" s="85"/>
    </row>
    <row r="931" spans="4:4" x14ac:dyDescent="0.2">
      <c r="D931" s="85"/>
    </row>
    <row r="932" spans="4:4" x14ac:dyDescent="0.2">
      <c r="D932" s="85"/>
    </row>
    <row r="933" spans="4:4" x14ac:dyDescent="0.2">
      <c r="D933" s="85"/>
    </row>
    <row r="934" spans="4:4" x14ac:dyDescent="0.2">
      <c r="D934" s="85"/>
    </row>
    <row r="935" spans="4:4" x14ac:dyDescent="0.2">
      <c r="D935" s="85"/>
    </row>
    <row r="936" spans="4:4" x14ac:dyDescent="0.2">
      <c r="D936" s="85"/>
    </row>
    <row r="937" spans="4:4" x14ac:dyDescent="0.2">
      <c r="D937" s="85"/>
    </row>
    <row r="938" spans="4:4" x14ac:dyDescent="0.2">
      <c r="D938" s="85"/>
    </row>
    <row r="939" spans="4:4" x14ac:dyDescent="0.2">
      <c r="D939" s="85"/>
    </row>
    <row r="940" spans="4:4" x14ac:dyDescent="0.2">
      <c r="D940" s="85"/>
    </row>
    <row r="941" spans="4:4" x14ac:dyDescent="0.2">
      <c r="D941" s="85"/>
    </row>
    <row r="942" spans="4:4" x14ac:dyDescent="0.2">
      <c r="D942" s="85"/>
    </row>
    <row r="943" spans="4:4" x14ac:dyDescent="0.2">
      <c r="D943" s="85"/>
    </row>
    <row r="944" spans="4:4" x14ac:dyDescent="0.2">
      <c r="D944" s="85"/>
    </row>
    <row r="945" spans="4:4" x14ac:dyDescent="0.2">
      <c r="D945" s="85"/>
    </row>
    <row r="946" spans="4:4" x14ac:dyDescent="0.2">
      <c r="D946" s="85"/>
    </row>
    <row r="947" spans="4:4" x14ac:dyDescent="0.2">
      <c r="D947" s="85"/>
    </row>
    <row r="948" spans="4:4" x14ac:dyDescent="0.2">
      <c r="D948" s="85"/>
    </row>
    <row r="949" spans="4:4" x14ac:dyDescent="0.2">
      <c r="D949" s="85"/>
    </row>
    <row r="950" spans="4:4" x14ac:dyDescent="0.2">
      <c r="D950" s="85"/>
    </row>
    <row r="951" spans="4:4" x14ac:dyDescent="0.2">
      <c r="D951" s="85"/>
    </row>
    <row r="952" spans="4:4" x14ac:dyDescent="0.2">
      <c r="D952" s="85"/>
    </row>
    <row r="953" spans="4:4" x14ac:dyDescent="0.2">
      <c r="D953" s="85"/>
    </row>
    <row r="954" spans="4:4" x14ac:dyDescent="0.2">
      <c r="D954" s="85"/>
    </row>
    <row r="955" spans="4:4" x14ac:dyDescent="0.2">
      <c r="D955" s="85"/>
    </row>
    <row r="956" spans="4:4" x14ac:dyDescent="0.2">
      <c r="D956" s="85"/>
    </row>
    <row r="957" spans="4:4" x14ac:dyDescent="0.2">
      <c r="D957" s="85"/>
    </row>
    <row r="958" spans="4:4" x14ac:dyDescent="0.2">
      <c r="D958" s="85"/>
    </row>
    <row r="959" spans="4:4" x14ac:dyDescent="0.2">
      <c r="D959" s="85"/>
    </row>
    <row r="960" spans="4:4" x14ac:dyDescent="0.2">
      <c r="D960" s="85"/>
    </row>
    <row r="961" spans="4:4" x14ac:dyDescent="0.2">
      <c r="D961" s="85"/>
    </row>
    <row r="962" spans="4:4" x14ac:dyDescent="0.2">
      <c r="D962" s="85"/>
    </row>
    <row r="963" spans="4:4" x14ac:dyDescent="0.2">
      <c r="D963" s="85"/>
    </row>
    <row r="964" spans="4:4" x14ac:dyDescent="0.2">
      <c r="D964" s="85"/>
    </row>
    <row r="965" spans="4:4" x14ac:dyDescent="0.2">
      <c r="D965" s="85"/>
    </row>
    <row r="966" spans="4:4" x14ac:dyDescent="0.2">
      <c r="D966" s="85"/>
    </row>
    <row r="967" spans="4:4" x14ac:dyDescent="0.2">
      <c r="D967" s="85"/>
    </row>
    <row r="968" spans="4:4" x14ac:dyDescent="0.2">
      <c r="D968" s="85"/>
    </row>
    <row r="969" spans="4:4" x14ac:dyDescent="0.2">
      <c r="D969" s="85"/>
    </row>
    <row r="970" spans="4:4" x14ac:dyDescent="0.2">
      <c r="D970" s="85"/>
    </row>
    <row r="971" spans="4:4" x14ac:dyDescent="0.2">
      <c r="D971" s="85"/>
    </row>
    <row r="972" spans="4:4" x14ac:dyDescent="0.2">
      <c r="D972" s="85"/>
    </row>
    <row r="973" spans="4:4" x14ac:dyDescent="0.2">
      <c r="D973" s="85"/>
    </row>
    <row r="974" spans="4:4" x14ac:dyDescent="0.2">
      <c r="D974" s="85"/>
    </row>
    <row r="975" spans="4:4" x14ac:dyDescent="0.2">
      <c r="D975" s="85"/>
    </row>
    <row r="976" spans="4:4" x14ac:dyDescent="0.2">
      <c r="D976" s="85"/>
    </row>
    <row r="977" spans="4:4" x14ac:dyDescent="0.2">
      <c r="D977" s="85"/>
    </row>
    <row r="978" spans="4:4" x14ac:dyDescent="0.2">
      <c r="D978" s="85"/>
    </row>
    <row r="979" spans="4:4" x14ac:dyDescent="0.2">
      <c r="D979" s="85"/>
    </row>
    <row r="980" spans="4:4" x14ac:dyDescent="0.2">
      <c r="D980" s="85"/>
    </row>
    <row r="981" spans="4:4" x14ac:dyDescent="0.2">
      <c r="D981" s="85"/>
    </row>
    <row r="982" spans="4:4" x14ac:dyDescent="0.2">
      <c r="D982" s="85"/>
    </row>
    <row r="983" spans="4:4" x14ac:dyDescent="0.2">
      <c r="D983" s="85"/>
    </row>
    <row r="984" spans="4:4" x14ac:dyDescent="0.2">
      <c r="D984" s="85"/>
    </row>
    <row r="985" spans="4:4" x14ac:dyDescent="0.2">
      <c r="D985" s="85"/>
    </row>
    <row r="986" spans="4:4" x14ac:dyDescent="0.2">
      <c r="D986" s="85"/>
    </row>
    <row r="987" spans="4:4" x14ac:dyDescent="0.2">
      <c r="D987" s="85"/>
    </row>
    <row r="988" spans="4:4" x14ac:dyDescent="0.2">
      <c r="D988" s="85"/>
    </row>
    <row r="989" spans="4:4" x14ac:dyDescent="0.2">
      <c r="D989" s="85"/>
    </row>
    <row r="990" spans="4:4" x14ac:dyDescent="0.2">
      <c r="D990" s="85"/>
    </row>
    <row r="991" spans="4:4" x14ac:dyDescent="0.2">
      <c r="D991" s="85"/>
    </row>
    <row r="992" spans="4:4" x14ac:dyDescent="0.2">
      <c r="D992" s="85"/>
    </row>
    <row r="993" spans="4:4" x14ac:dyDescent="0.2">
      <c r="D993" s="85"/>
    </row>
    <row r="994" spans="4:4" x14ac:dyDescent="0.2">
      <c r="D994" s="85"/>
    </row>
    <row r="995" spans="4:4" x14ac:dyDescent="0.2">
      <c r="D995" s="85"/>
    </row>
    <row r="996" spans="4:4" x14ac:dyDescent="0.2">
      <c r="D996" s="85"/>
    </row>
    <row r="997" spans="4:4" x14ac:dyDescent="0.2">
      <c r="D997" s="85"/>
    </row>
    <row r="998" spans="4:4" x14ac:dyDescent="0.2">
      <c r="D998" s="85"/>
    </row>
    <row r="999" spans="4:4" x14ac:dyDescent="0.2">
      <c r="D999" s="85"/>
    </row>
    <row r="1000" spans="4:4" x14ac:dyDescent="0.2">
      <c r="D1000" s="85"/>
    </row>
    <row r="1001" spans="4:4" x14ac:dyDescent="0.2">
      <c r="D1001" s="85"/>
    </row>
    <row r="1002" spans="4:4" x14ac:dyDescent="0.2">
      <c r="D1002" s="85"/>
    </row>
    <row r="1003" spans="4:4" x14ac:dyDescent="0.2">
      <c r="D1003" s="85"/>
    </row>
    <row r="1004" spans="4:4" x14ac:dyDescent="0.2">
      <c r="D1004" s="85"/>
    </row>
    <row r="1005" spans="4:4" x14ac:dyDescent="0.2">
      <c r="D1005" s="85"/>
    </row>
    <row r="1006" spans="4:4" x14ac:dyDescent="0.2">
      <c r="D1006" s="85"/>
    </row>
    <row r="1007" spans="4:4" x14ac:dyDescent="0.2">
      <c r="D1007" s="85"/>
    </row>
    <row r="1008" spans="4:4" x14ac:dyDescent="0.2">
      <c r="D1008" s="85"/>
    </row>
    <row r="1009" spans="4:4" x14ac:dyDescent="0.2">
      <c r="D1009" s="85"/>
    </row>
    <row r="1010" spans="4:4" x14ac:dyDescent="0.2">
      <c r="D1010" s="85"/>
    </row>
    <row r="1011" spans="4:4" x14ac:dyDescent="0.2">
      <c r="D1011" s="85"/>
    </row>
    <row r="1012" spans="4:4" x14ac:dyDescent="0.2">
      <c r="D1012" s="85"/>
    </row>
    <row r="1013" spans="4:4" x14ac:dyDescent="0.2">
      <c r="D1013" s="85"/>
    </row>
    <row r="1014" spans="4:4" x14ac:dyDescent="0.2">
      <c r="D1014" s="85"/>
    </row>
    <row r="1015" spans="4:4" x14ac:dyDescent="0.2">
      <c r="D1015" s="85"/>
    </row>
    <row r="1016" spans="4:4" x14ac:dyDescent="0.2">
      <c r="D1016" s="85"/>
    </row>
    <row r="1017" spans="4:4" x14ac:dyDescent="0.2">
      <c r="D1017" s="85"/>
    </row>
    <row r="1018" spans="4:4" x14ac:dyDescent="0.2">
      <c r="D1018" s="85"/>
    </row>
    <row r="1019" spans="4:4" x14ac:dyDescent="0.2">
      <c r="D1019" s="85"/>
    </row>
    <row r="1020" spans="4:4" x14ac:dyDescent="0.2">
      <c r="D1020" s="85"/>
    </row>
    <row r="1021" spans="4:4" x14ac:dyDescent="0.2">
      <c r="D1021" s="85"/>
    </row>
    <row r="1022" spans="4:4" x14ac:dyDescent="0.2">
      <c r="D1022" s="85"/>
    </row>
    <row r="1023" spans="4:4" x14ac:dyDescent="0.2">
      <c r="D1023" s="85"/>
    </row>
    <row r="1024" spans="4:4" x14ac:dyDescent="0.2">
      <c r="D1024" s="85"/>
    </row>
    <row r="1025" spans="4:4" x14ac:dyDescent="0.2">
      <c r="D1025" s="85"/>
    </row>
    <row r="1026" spans="4:4" x14ac:dyDescent="0.2">
      <c r="D1026" s="85"/>
    </row>
    <row r="1027" spans="4:4" x14ac:dyDescent="0.2">
      <c r="D1027" s="85"/>
    </row>
    <row r="1028" spans="4:4" x14ac:dyDescent="0.2">
      <c r="D1028" s="85"/>
    </row>
    <row r="1029" spans="4:4" x14ac:dyDescent="0.2">
      <c r="D1029" s="85"/>
    </row>
    <row r="1030" spans="4:4" x14ac:dyDescent="0.2">
      <c r="D1030" s="85"/>
    </row>
    <row r="1031" spans="4:4" x14ac:dyDescent="0.2">
      <c r="D1031" s="85"/>
    </row>
    <row r="1032" spans="4:4" x14ac:dyDescent="0.2">
      <c r="D1032" s="85"/>
    </row>
    <row r="1033" spans="4:4" x14ac:dyDescent="0.2">
      <c r="D1033" s="85"/>
    </row>
    <row r="1034" spans="4:4" x14ac:dyDescent="0.2">
      <c r="D1034" s="85"/>
    </row>
    <row r="1035" spans="4:4" x14ac:dyDescent="0.2">
      <c r="D1035" s="85"/>
    </row>
    <row r="1036" spans="4:4" x14ac:dyDescent="0.2">
      <c r="D1036" s="85"/>
    </row>
    <row r="1037" spans="4:4" x14ac:dyDescent="0.2">
      <c r="D1037" s="85"/>
    </row>
    <row r="1038" spans="4:4" x14ac:dyDescent="0.2">
      <c r="D1038" s="85"/>
    </row>
    <row r="1039" spans="4:4" x14ac:dyDescent="0.2">
      <c r="D1039" s="85"/>
    </row>
    <row r="1040" spans="4:4" x14ac:dyDescent="0.2">
      <c r="D1040" s="85"/>
    </row>
    <row r="1041" spans="4:4" x14ac:dyDescent="0.2">
      <c r="D1041" s="85"/>
    </row>
    <row r="1042" spans="4:4" x14ac:dyDescent="0.2">
      <c r="D1042" s="85"/>
    </row>
    <row r="1043" spans="4:4" x14ac:dyDescent="0.2">
      <c r="D1043" s="85"/>
    </row>
    <row r="1044" spans="4:4" x14ac:dyDescent="0.2">
      <c r="D1044" s="85"/>
    </row>
    <row r="1045" spans="4:4" x14ac:dyDescent="0.2">
      <c r="D1045" s="85"/>
    </row>
    <row r="1046" spans="4:4" x14ac:dyDescent="0.2">
      <c r="D1046" s="85"/>
    </row>
    <row r="1047" spans="4:4" x14ac:dyDescent="0.2">
      <c r="D1047" s="85"/>
    </row>
    <row r="1048" spans="4:4" x14ac:dyDescent="0.2">
      <c r="D1048" s="85"/>
    </row>
    <row r="1049" spans="4:4" x14ac:dyDescent="0.2">
      <c r="D1049" s="85"/>
    </row>
    <row r="1050" spans="4:4" x14ac:dyDescent="0.2">
      <c r="D1050" s="85"/>
    </row>
    <row r="1051" spans="4:4" x14ac:dyDescent="0.2">
      <c r="D1051" s="85"/>
    </row>
    <row r="1052" spans="4:4" x14ac:dyDescent="0.2">
      <c r="D1052" s="85"/>
    </row>
    <row r="1053" spans="4:4" x14ac:dyDescent="0.2">
      <c r="D1053" s="85"/>
    </row>
    <row r="1054" spans="4:4" x14ac:dyDescent="0.2">
      <c r="D1054" s="85"/>
    </row>
    <row r="1055" spans="4:4" x14ac:dyDescent="0.2">
      <c r="D1055" s="85"/>
    </row>
    <row r="1056" spans="4:4" x14ac:dyDescent="0.2">
      <c r="D1056" s="85"/>
    </row>
    <row r="1057" spans="4:4" x14ac:dyDescent="0.2">
      <c r="D1057" s="85"/>
    </row>
    <row r="1058" spans="4:4" x14ac:dyDescent="0.2">
      <c r="D1058" s="85"/>
    </row>
    <row r="1059" spans="4:4" x14ac:dyDescent="0.2">
      <c r="D1059" s="85"/>
    </row>
    <row r="1060" spans="4:4" x14ac:dyDescent="0.2">
      <c r="D1060" s="85"/>
    </row>
    <row r="1061" spans="4:4" x14ac:dyDescent="0.2">
      <c r="D1061" s="85"/>
    </row>
    <row r="1062" spans="4:4" x14ac:dyDescent="0.2">
      <c r="D1062" s="85"/>
    </row>
    <row r="1063" spans="4:4" x14ac:dyDescent="0.2">
      <c r="D1063" s="85"/>
    </row>
    <row r="1064" spans="4:4" x14ac:dyDescent="0.2">
      <c r="D1064" s="85"/>
    </row>
    <row r="1065" spans="4:4" x14ac:dyDescent="0.2">
      <c r="D1065" s="85"/>
    </row>
    <row r="1066" spans="4:4" x14ac:dyDescent="0.2">
      <c r="D1066" s="85"/>
    </row>
    <row r="1067" spans="4:4" x14ac:dyDescent="0.2">
      <c r="D1067" s="85"/>
    </row>
    <row r="1068" spans="4:4" x14ac:dyDescent="0.2">
      <c r="D1068" s="85"/>
    </row>
    <row r="1069" spans="4:4" x14ac:dyDescent="0.2">
      <c r="D1069" s="85"/>
    </row>
    <row r="1070" spans="4:4" x14ac:dyDescent="0.2">
      <c r="D1070" s="85"/>
    </row>
    <row r="1071" spans="4:4" x14ac:dyDescent="0.2">
      <c r="D1071" s="85"/>
    </row>
    <row r="1072" spans="4:4" x14ac:dyDescent="0.2">
      <c r="D1072" s="85"/>
    </row>
    <row r="1073" spans="4:4" x14ac:dyDescent="0.2">
      <c r="D1073" s="85"/>
    </row>
  </sheetData>
  <sheetProtection algorithmName="SHA-512" hashValue="2QxlrI9x1xv1TgAU6k5W+U9XWIxZRG4ynPtalOq3FocH/BFDaDyiXVK1YaN3Fawdgr7hA93YAlKp6D6qI4xaMw==" saltValue="UcjbM/DDZ+7A/k6cj6k36Q==" spinCount="100000" sheet="1" objects="1" scenarios="1"/>
  <mergeCells count="8">
    <mergeCell ref="B64:H64"/>
    <mergeCell ref="A66:C66"/>
    <mergeCell ref="A67:G71"/>
    <mergeCell ref="A1:G1"/>
    <mergeCell ref="C2:G2"/>
    <mergeCell ref="C3:G3"/>
    <mergeCell ref="C4:G4"/>
    <mergeCell ref="B63:G63"/>
  </mergeCells>
  <pageMargins left="0.59027777777777801" right="0.196527777777778" top="0.78749999999999998" bottom="0.3" header="0.51180555555555496" footer="0.51180555555555496"/>
  <pageSetup paperSize="9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Pokyny pro vyplnění</vt:lpstr>
      <vt:lpstr>Rekapitulace</vt:lpstr>
      <vt:lpstr>VzorPolozky</vt:lpstr>
      <vt:lpstr>09 01 Pol</vt:lpstr>
      <vt:lpstr>Rekapitulace!CelkemDPHVypocet</vt:lpstr>
      <vt:lpstr>CenaCelkem</vt:lpstr>
      <vt:lpstr>CenaCelkemBezDPH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'09 01 Pol'!Názvy_tisku</vt:lpstr>
      <vt:lpstr>oadresa</vt:lpstr>
      <vt:lpstr>Rekapitulace!Objednatel</vt:lpstr>
      <vt:lpstr>Rekapitulace!Objekt</vt:lpstr>
      <vt:lpstr>'09 01 Pol'!Oblast_tisku</vt:lpstr>
      <vt:lpstr>Rekapitulace!Oblast_tisku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Rekapitulace!Z_B7E7C763_C459_487D_8ABA_5CFDDFBD5A84_.wvu.Cols</vt:lpstr>
      <vt:lpstr>Rekapitulace!Z_B7E7C763_C459_487D_8ABA_5CFDDFBD5A84_.wvu.PrintArea</vt:lpstr>
      <vt:lpstr>ZakladDPHSni</vt:lpstr>
      <vt:lpstr>Rekapitulace!ZakladDPHSniVypocet</vt:lpstr>
      <vt:lpstr>ZakladDPHZakl</vt:lpstr>
      <vt:lpstr>Rekapitulace!ZakladDPHZaklVypocet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>Nevoralová Jana, Ing.</cp:lastModifiedBy>
  <cp:revision>3</cp:revision>
  <cp:lastPrinted>2023-03-09T08:01:27Z</cp:lastPrinted>
  <dcterms:created xsi:type="dcterms:W3CDTF">2009-04-08T07:15:50Z</dcterms:created>
  <dcterms:modified xsi:type="dcterms:W3CDTF">2023-03-15T07:44:53Z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