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Investice\Investiční akce\akce 2021\Dvorského ulice 2021-2022\Zadávací řízení_2023_realizace\02_ZD\"/>
    </mc:Choice>
  </mc:AlternateContent>
  <bookViews>
    <workbookView xWindow="0" yWindow="0" windowWidth="28800" windowHeight="11700"/>
  </bookViews>
  <sheets>
    <sheet name="Stavba" sheetId="1" r:id="rId1"/>
    <sheet name="VzorPolozky" sheetId="10" state="hidden" r:id="rId2"/>
    <sheet name="Preambule" sheetId="18" r:id="rId3"/>
    <sheet name="Pokyny pro vyplnění" sheetId="11" r:id="rId4"/>
    <sheet name="SO-99 99.1 Naklady" sheetId="12" r:id="rId5"/>
    <sheet name="SO-01 01.1 Pol" sheetId="13" r:id="rId6"/>
    <sheet name="SO-01 01.2 Pol" sheetId="14" r:id="rId7"/>
    <sheet name="SO-04 SO-04.1 Pol" sheetId="15" r:id="rId8"/>
    <sheet name="SO-05 5.1 Pol" sheetId="16" r:id="rId9"/>
    <sheet name="SO-05 5.2 Pol" sheetId="17" r:id="rId10"/>
  </sheets>
  <externalReferences>
    <externalReference r:id="rId11"/>
  </externalReferences>
  <definedNames>
    <definedName name="CelkemDPHVypocet" localSheetId="0">Stavba!$H$51</definedName>
    <definedName name="CenaCelkem">Stavba!$G$29</definedName>
    <definedName name="CenaCelkemBezDPH">Stavba!$G$28</definedName>
    <definedName name="CenaCelkemVypocet" localSheetId="0">Stavba!$I$51</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5">'SO-01 01.1 Pol'!$1:$7</definedName>
    <definedName name="_xlnm.Print_Titles" localSheetId="6">'SO-01 01.2 Pol'!$1:$7</definedName>
    <definedName name="_xlnm.Print_Titles" localSheetId="7">'SO-04 SO-04.1 Pol'!$1:$7</definedName>
    <definedName name="_xlnm.Print_Titles" localSheetId="8">'SO-05 5.1 Pol'!$1:$7</definedName>
    <definedName name="_xlnm.Print_Titles" localSheetId="9">'SO-05 5.2 Pol'!$1:$7</definedName>
    <definedName name="_xlnm.Print_Titles" localSheetId="4">'SO-99 99.1 Naklady'!$1:$7</definedName>
    <definedName name="oadresa">Stavba!$D$6</definedName>
    <definedName name="Objednatel" localSheetId="0">Stavba!$D$5</definedName>
    <definedName name="Objekt" localSheetId="0">Stavba!$B$38</definedName>
    <definedName name="_xlnm.Print_Area" localSheetId="5">'SO-01 01.1 Pol'!$A$1:$Y$411</definedName>
    <definedName name="_xlnm.Print_Area" localSheetId="6">'SO-01 01.2 Pol'!$A$1:$Y$41</definedName>
    <definedName name="_xlnm.Print_Area" localSheetId="7">'SO-04 SO-04.1 Pol'!$A$1:$Y$108</definedName>
    <definedName name="_xlnm.Print_Area" localSheetId="8">'SO-05 5.1 Pol'!$A$1:$Y$164</definedName>
    <definedName name="_xlnm.Print_Area" localSheetId="9">'SO-05 5.2 Pol'!$A$1:$Y$129</definedName>
    <definedName name="_xlnm.Print_Area" localSheetId="4">'SO-99 99.1 Naklady'!$A$1:$Y$41</definedName>
    <definedName name="_xlnm.Print_Area" localSheetId="0">Stavba!$A$1:$J$89</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Stavba!$F$51</definedName>
    <definedName name="ZakladDPHZakl">Stavba!$G$25</definedName>
    <definedName name="ZakladDPHZaklVypocet" localSheetId="0">Stavba!$G$51</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8" i="1" l="1"/>
  <c r="I87" i="1"/>
  <c r="I85" i="1"/>
  <c r="I84" i="1"/>
  <c r="I83" i="1"/>
  <c r="I82" i="1"/>
  <c r="I81" i="1"/>
  <c r="I80" i="1"/>
  <c r="G50" i="1"/>
  <c r="I50" i="1" s="1"/>
  <c r="F50" i="1"/>
  <c r="G49" i="1"/>
  <c r="F49" i="1"/>
  <c r="G48" i="1"/>
  <c r="F48" i="1"/>
  <c r="I48" i="1" s="1"/>
  <c r="G47" i="1"/>
  <c r="F47" i="1"/>
  <c r="G46" i="1"/>
  <c r="F46" i="1"/>
  <c r="G45" i="1"/>
  <c r="F45" i="1"/>
  <c r="G41" i="1"/>
  <c r="I41" i="1" s="1"/>
  <c r="F41" i="1"/>
  <c r="G40" i="1"/>
  <c r="F40" i="1"/>
  <c r="G123" i="17"/>
  <c r="BA119" i="17"/>
  <c r="G9" i="17"/>
  <c r="M9" i="17" s="1"/>
  <c r="I9" i="17"/>
  <c r="I8" i="17" s="1"/>
  <c r="K9" i="17"/>
  <c r="K8" i="17" s="1"/>
  <c r="O9" i="17"/>
  <c r="O8" i="17" s="1"/>
  <c r="Q9" i="17"/>
  <c r="Q8" i="17" s="1"/>
  <c r="V9" i="17"/>
  <c r="V8" i="17" s="1"/>
  <c r="G11" i="17"/>
  <c r="M11" i="17" s="1"/>
  <c r="I11" i="17"/>
  <c r="K11" i="17"/>
  <c r="O11" i="17"/>
  <c r="Q11" i="17"/>
  <c r="V11" i="17"/>
  <c r="G13" i="17"/>
  <c r="I13" i="17"/>
  <c r="K13" i="17"/>
  <c r="M13" i="17"/>
  <c r="O13" i="17"/>
  <c r="Q13" i="17"/>
  <c r="V13" i="17"/>
  <c r="G16" i="17"/>
  <c r="I16" i="17"/>
  <c r="K16" i="17"/>
  <c r="M16" i="17"/>
  <c r="O16" i="17"/>
  <c r="Q16" i="17"/>
  <c r="V16" i="17"/>
  <c r="G18" i="17"/>
  <c r="I18" i="17"/>
  <c r="K18" i="17"/>
  <c r="M18" i="17"/>
  <c r="O18" i="17"/>
  <c r="Q18" i="17"/>
  <c r="V18" i="17"/>
  <c r="G20" i="17"/>
  <c r="I20" i="17"/>
  <c r="K20" i="17"/>
  <c r="M20" i="17"/>
  <c r="O20" i="17"/>
  <c r="Q20" i="17"/>
  <c r="V20" i="17"/>
  <c r="G22" i="17"/>
  <c r="M22" i="17" s="1"/>
  <c r="I22" i="17"/>
  <c r="K22" i="17"/>
  <c r="O22" i="17"/>
  <c r="Q22" i="17"/>
  <c r="V22" i="17"/>
  <c r="G24" i="17"/>
  <c r="G8" i="17" s="1"/>
  <c r="I24" i="17"/>
  <c r="K24" i="17"/>
  <c r="O24" i="17"/>
  <c r="Q24" i="17"/>
  <c r="V24" i="17"/>
  <c r="G25" i="17"/>
  <c r="M25" i="17" s="1"/>
  <c r="I25" i="17"/>
  <c r="K25" i="17"/>
  <c r="O25" i="17"/>
  <c r="Q25" i="17"/>
  <c r="V25" i="17"/>
  <c r="G26" i="17"/>
  <c r="M26" i="17" s="1"/>
  <c r="I26" i="17"/>
  <c r="K26" i="17"/>
  <c r="O26" i="17"/>
  <c r="Q26" i="17"/>
  <c r="V26" i="17"/>
  <c r="G28" i="17"/>
  <c r="I28" i="17"/>
  <c r="K28" i="17"/>
  <c r="M28" i="17"/>
  <c r="O28" i="17"/>
  <c r="Q28" i="17"/>
  <c r="V28" i="17"/>
  <c r="G29" i="17"/>
  <c r="I29" i="17"/>
  <c r="K29" i="17"/>
  <c r="M29" i="17"/>
  <c r="O29" i="17"/>
  <c r="Q29" i="17"/>
  <c r="V29" i="17"/>
  <c r="G33" i="17"/>
  <c r="M33" i="17" s="1"/>
  <c r="I33" i="17"/>
  <c r="K33" i="17"/>
  <c r="O33" i="17"/>
  <c r="Q33" i="17"/>
  <c r="V33" i="17"/>
  <c r="G37" i="17"/>
  <c r="I37" i="17"/>
  <c r="K37" i="17"/>
  <c r="M37" i="17"/>
  <c r="O37" i="17"/>
  <c r="Q37" i="17"/>
  <c r="V37" i="17"/>
  <c r="G41" i="17"/>
  <c r="I41" i="17"/>
  <c r="K41" i="17"/>
  <c r="M41" i="17"/>
  <c r="O41" i="17"/>
  <c r="Q41" i="17"/>
  <c r="V41" i="17"/>
  <c r="G45" i="17"/>
  <c r="M45" i="17" s="1"/>
  <c r="I45" i="17"/>
  <c r="K45" i="17"/>
  <c r="O45" i="17"/>
  <c r="Q45" i="17"/>
  <c r="V45" i="17"/>
  <c r="G47" i="17"/>
  <c r="M47" i="17" s="1"/>
  <c r="I47" i="17"/>
  <c r="K47" i="17"/>
  <c r="O47" i="17"/>
  <c r="Q47" i="17"/>
  <c r="V47" i="17"/>
  <c r="G48" i="17"/>
  <c r="M48" i="17" s="1"/>
  <c r="I48" i="17"/>
  <c r="K48" i="17"/>
  <c r="O48" i="17"/>
  <c r="Q48" i="17"/>
  <c r="V48" i="17"/>
  <c r="G50" i="17"/>
  <c r="I50" i="17"/>
  <c r="K50" i="17"/>
  <c r="M50" i="17"/>
  <c r="O50" i="17"/>
  <c r="Q50" i="17"/>
  <c r="V50" i="17"/>
  <c r="G52" i="17"/>
  <c r="I52" i="17"/>
  <c r="K52" i="17"/>
  <c r="M52" i="17"/>
  <c r="O52" i="17"/>
  <c r="Q52" i="17"/>
  <c r="V52" i="17"/>
  <c r="G54" i="17"/>
  <c r="M54" i="17" s="1"/>
  <c r="I54" i="17"/>
  <c r="K54" i="17"/>
  <c r="O54" i="17"/>
  <c r="Q54" i="17"/>
  <c r="V54" i="17"/>
  <c r="G56" i="17"/>
  <c r="I56" i="17"/>
  <c r="K56" i="17"/>
  <c r="M56" i="17"/>
  <c r="O56" i="17"/>
  <c r="Q56" i="17"/>
  <c r="V56" i="17"/>
  <c r="G57" i="17"/>
  <c r="I57" i="17"/>
  <c r="K57" i="17"/>
  <c r="M57" i="17"/>
  <c r="O57" i="17"/>
  <c r="Q57" i="17"/>
  <c r="V57" i="17"/>
  <c r="G59" i="17"/>
  <c r="M59" i="17" s="1"/>
  <c r="I59" i="17"/>
  <c r="K59" i="17"/>
  <c r="O59" i="17"/>
  <c r="Q59" i="17"/>
  <c r="V59" i="17"/>
  <c r="G60" i="17"/>
  <c r="M60" i="17" s="1"/>
  <c r="I60" i="17"/>
  <c r="K60" i="17"/>
  <c r="O60" i="17"/>
  <c r="Q60" i="17"/>
  <c r="V60" i="17"/>
  <c r="G61" i="17"/>
  <c r="I61" i="17"/>
  <c r="K61" i="17"/>
  <c r="M61" i="17"/>
  <c r="O61" i="17"/>
  <c r="Q61" i="17"/>
  <c r="V61" i="17"/>
  <c r="G63" i="17"/>
  <c r="I63" i="17"/>
  <c r="K63" i="17"/>
  <c r="M63" i="17"/>
  <c r="O63" i="17"/>
  <c r="Q63" i="17"/>
  <c r="V63" i="17"/>
  <c r="G68" i="17"/>
  <c r="I68" i="17"/>
  <c r="K68" i="17"/>
  <c r="M68" i="17"/>
  <c r="O68" i="17"/>
  <c r="Q68" i="17"/>
  <c r="V68" i="17"/>
  <c r="G70" i="17"/>
  <c r="I70" i="17"/>
  <c r="K70" i="17"/>
  <c r="M70" i="17"/>
  <c r="O70" i="17"/>
  <c r="Q70" i="17"/>
  <c r="V70" i="17"/>
  <c r="G72" i="17"/>
  <c r="I72" i="17"/>
  <c r="K72" i="17"/>
  <c r="M72" i="17"/>
  <c r="O72" i="17"/>
  <c r="Q72" i="17"/>
  <c r="V72" i="17"/>
  <c r="V74" i="17"/>
  <c r="G75" i="17"/>
  <c r="G74" i="17" s="1"/>
  <c r="I75" i="17"/>
  <c r="I74" i="17" s="1"/>
  <c r="K75" i="17"/>
  <c r="K74" i="17" s="1"/>
  <c r="O75" i="17"/>
  <c r="O74" i="17" s="1"/>
  <c r="Q75" i="17"/>
  <c r="Q74" i="17" s="1"/>
  <c r="V75" i="17"/>
  <c r="G76" i="17"/>
  <c r="I76" i="17"/>
  <c r="G77" i="17"/>
  <c r="I77" i="17"/>
  <c r="K77" i="17"/>
  <c r="K76" i="17" s="1"/>
  <c r="M77" i="17"/>
  <c r="M76" i="17" s="1"/>
  <c r="O77" i="17"/>
  <c r="O76" i="17" s="1"/>
  <c r="Q77" i="17"/>
  <c r="Q76" i="17" s="1"/>
  <c r="V77" i="17"/>
  <c r="V76" i="17" s="1"/>
  <c r="G78" i="17"/>
  <c r="K78" i="17"/>
  <c r="M78" i="17"/>
  <c r="G79" i="17"/>
  <c r="I79" i="17"/>
  <c r="I78" i="17" s="1"/>
  <c r="K79" i="17"/>
  <c r="M79" i="17"/>
  <c r="O79" i="17"/>
  <c r="O78" i="17" s="1"/>
  <c r="Q79" i="17"/>
  <c r="Q78" i="17" s="1"/>
  <c r="V79" i="17"/>
  <c r="V78" i="17" s="1"/>
  <c r="G80" i="17"/>
  <c r="K80" i="17"/>
  <c r="O80" i="17"/>
  <c r="Q80" i="17"/>
  <c r="G81" i="17"/>
  <c r="I81" i="17"/>
  <c r="I80" i="17" s="1"/>
  <c r="K81" i="17"/>
  <c r="M81" i="17"/>
  <c r="M80" i="17" s="1"/>
  <c r="O81" i="17"/>
  <c r="Q81" i="17"/>
  <c r="V81" i="17"/>
  <c r="V80" i="17" s="1"/>
  <c r="G83" i="17"/>
  <c r="G82" i="17" s="1"/>
  <c r="I83" i="17"/>
  <c r="I82" i="17" s="1"/>
  <c r="K83" i="17"/>
  <c r="O83" i="17"/>
  <c r="Q83" i="17"/>
  <c r="Q82" i="17" s="1"/>
  <c r="V83" i="17"/>
  <c r="G84" i="17"/>
  <c r="M84" i="17" s="1"/>
  <c r="I84" i="17"/>
  <c r="K84" i="17"/>
  <c r="K82" i="17" s="1"/>
  <c r="O84" i="17"/>
  <c r="Q84" i="17"/>
  <c r="V84" i="17"/>
  <c r="G85" i="17"/>
  <c r="I85" i="17"/>
  <c r="K85" i="17"/>
  <c r="M85" i="17"/>
  <c r="O85" i="17"/>
  <c r="Q85" i="17"/>
  <c r="V85" i="17"/>
  <c r="G86" i="17"/>
  <c r="I86" i="17"/>
  <c r="K86" i="17"/>
  <c r="M86" i="17"/>
  <c r="O86" i="17"/>
  <c r="O82" i="17" s="1"/>
  <c r="Q86" i="17"/>
  <c r="V86" i="17"/>
  <c r="G87" i="17"/>
  <c r="I87" i="17"/>
  <c r="K87" i="17"/>
  <c r="M87" i="17"/>
  <c r="O87" i="17"/>
  <c r="Q87" i="17"/>
  <c r="V87" i="17"/>
  <c r="G88" i="17"/>
  <c r="M88" i="17" s="1"/>
  <c r="I88" i="17"/>
  <c r="K88" i="17"/>
  <c r="O88" i="17"/>
  <c r="Q88" i="17"/>
  <c r="V88" i="17"/>
  <c r="G89" i="17"/>
  <c r="I89" i="17"/>
  <c r="K89" i="17"/>
  <c r="M89" i="17"/>
  <c r="O89" i="17"/>
  <c r="Q89" i="17"/>
  <c r="V89" i="17"/>
  <c r="V82" i="17" s="1"/>
  <c r="G90" i="17"/>
  <c r="M90" i="17" s="1"/>
  <c r="I90" i="17"/>
  <c r="K90" i="17"/>
  <c r="O90" i="17"/>
  <c r="Q90" i="17"/>
  <c r="V90" i="17"/>
  <c r="G92" i="17"/>
  <c r="M92" i="17" s="1"/>
  <c r="I92" i="17"/>
  <c r="K92" i="17"/>
  <c r="O92" i="17"/>
  <c r="Q92" i="17"/>
  <c r="V92" i="17"/>
  <c r="G93" i="17"/>
  <c r="M93" i="17" s="1"/>
  <c r="I93" i="17"/>
  <c r="K93" i="17"/>
  <c r="O93" i="17"/>
  <c r="Q93" i="17"/>
  <c r="V93" i="17"/>
  <c r="G95" i="17"/>
  <c r="I95" i="17"/>
  <c r="K95" i="17"/>
  <c r="M95" i="17"/>
  <c r="O95" i="17"/>
  <c r="Q95" i="17"/>
  <c r="V95" i="17"/>
  <c r="G97" i="17"/>
  <c r="I97" i="17"/>
  <c r="K97" i="17"/>
  <c r="M97" i="17"/>
  <c r="O97" i="17"/>
  <c r="Q97" i="17"/>
  <c r="V97" i="17"/>
  <c r="G98" i="17"/>
  <c r="I98" i="17"/>
  <c r="K98" i="17"/>
  <c r="M98" i="17"/>
  <c r="O98" i="17"/>
  <c r="Q98" i="17"/>
  <c r="V98" i="17"/>
  <c r="G100" i="17"/>
  <c r="M100" i="17" s="1"/>
  <c r="I100" i="17"/>
  <c r="K100" i="17"/>
  <c r="O100" i="17"/>
  <c r="Q100" i="17"/>
  <c r="V100" i="17"/>
  <c r="G101" i="17"/>
  <c r="I101" i="17"/>
  <c r="K101" i="17"/>
  <c r="M101" i="17"/>
  <c r="O101" i="17"/>
  <c r="Q101" i="17"/>
  <c r="V101" i="17"/>
  <c r="G103" i="17"/>
  <c r="M103" i="17" s="1"/>
  <c r="I103" i="17"/>
  <c r="K103" i="17"/>
  <c r="O103" i="17"/>
  <c r="Q103" i="17"/>
  <c r="V103" i="17"/>
  <c r="G104" i="17"/>
  <c r="M104" i="17" s="1"/>
  <c r="I104" i="17"/>
  <c r="K104" i="17"/>
  <c r="O104" i="17"/>
  <c r="Q104" i="17"/>
  <c r="V104" i="17"/>
  <c r="G105" i="17"/>
  <c r="M105" i="17" s="1"/>
  <c r="I105" i="17"/>
  <c r="K105" i="17"/>
  <c r="O105" i="17"/>
  <c r="Q105" i="17"/>
  <c r="V105" i="17"/>
  <c r="G106" i="17"/>
  <c r="I106" i="17"/>
  <c r="K106" i="17"/>
  <c r="M106" i="17"/>
  <c r="O106" i="17"/>
  <c r="Q106" i="17"/>
  <c r="V106" i="17"/>
  <c r="G107" i="17"/>
  <c r="I107" i="17"/>
  <c r="K107" i="17"/>
  <c r="M107" i="17"/>
  <c r="O107" i="17"/>
  <c r="Q107" i="17"/>
  <c r="V107" i="17"/>
  <c r="G109" i="17"/>
  <c r="I109" i="17"/>
  <c r="K109" i="17"/>
  <c r="M109" i="17"/>
  <c r="O109" i="17"/>
  <c r="Q109" i="17"/>
  <c r="V109" i="17"/>
  <c r="G110" i="17"/>
  <c r="M110" i="17" s="1"/>
  <c r="I110" i="17"/>
  <c r="K110" i="17"/>
  <c r="O110" i="17"/>
  <c r="Q110" i="17"/>
  <c r="V110" i="17"/>
  <c r="Q111" i="17"/>
  <c r="V111" i="17"/>
  <c r="G112" i="17"/>
  <c r="G111" i="17" s="1"/>
  <c r="I112" i="17"/>
  <c r="K112" i="17"/>
  <c r="K111" i="17" s="1"/>
  <c r="O112" i="17"/>
  <c r="O111" i="17" s="1"/>
  <c r="Q112" i="17"/>
  <c r="V112" i="17"/>
  <c r="G113" i="17"/>
  <c r="M113" i="17" s="1"/>
  <c r="I113" i="17"/>
  <c r="I111" i="17" s="1"/>
  <c r="K113" i="17"/>
  <c r="O113" i="17"/>
  <c r="Q113" i="17"/>
  <c r="V113" i="17"/>
  <c r="G114" i="17"/>
  <c r="I114" i="17"/>
  <c r="G115" i="17"/>
  <c r="I115" i="17"/>
  <c r="K115" i="17"/>
  <c r="K114" i="17" s="1"/>
  <c r="M115" i="17"/>
  <c r="O115" i="17"/>
  <c r="Q115" i="17"/>
  <c r="Q114" i="17" s="1"/>
  <c r="V115" i="17"/>
  <c r="G116" i="17"/>
  <c r="I116" i="17"/>
  <c r="K116" i="17"/>
  <c r="M116" i="17"/>
  <c r="O116" i="17"/>
  <c r="O114" i="17" s="1"/>
  <c r="Q116" i="17"/>
  <c r="V116" i="17"/>
  <c r="G118" i="17"/>
  <c r="I118" i="17"/>
  <c r="K118" i="17"/>
  <c r="M118" i="17"/>
  <c r="O118" i="17"/>
  <c r="Q118" i="17"/>
  <c r="V118" i="17"/>
  <c r="G120" i="17"/>
  <c r="M120" i="17" s="1"/>
  <c r="I120" i="17"/>
  <c r="K120" i="17"/>
  <c r="O120" i="17"/>
  <c r="Q120" i="17"/>
  <c r="V120" i="17"/>
  <c r="V114" i="17" s="1"/>
  <c r="G121" i="17"/>
  <c r="I121" i="17"/>
  <c r="K121" i="17"/>
  <c r="M121" i="17"/>
  <c r="O121" i="17"/>
  <c r="Q121" i="17"/>
  <c r="V121" i="17"/>
  <c r="AE123" i="17"/>
  <c r="G158" i="16"/>
  <c r="BA154" i="16"/>
  <c r="G9" i="16"/>
  <c r="I9" i="16"/>
  <c r="I8" i="16" s="1"/>
  <c r="K9" i="16"/>
  <c r="M9" i="16"/>
  <c r="O9" i="16"/>
  <c r="Q9" i="16"/>
  <c r="Q8" i="16" s="1"/>
  <c r="V9" i="16"/>
  <c r="V8" i="16" s="1"/>
  <c r="G12" i="16"/>
  <c r="M12" i="16" s="1"/>
  <c r="I12" i="16"/>
  <c r="K12" i="16"/>
  <c r="O12" i="16"/>
  <c r="Q12" i="16"/>
  <c r="V12" i="16"/>
  <c r="G14" i="16"/>
  <c r="G8" i="16" s="1"/>
  <c r="I14" i="16"/>
  <c r="K14" i="16"/>
  <c r="O14" i="16"/>
  <c r="Q14" i="16"/>
  <c r="V14" i="16"/>
  <c r="G16" i="16"/>
  <c r="M16" i="16" s="1"/>
  <c r="I16" i="16"/>
  <c r="K16" i="16"/>
  <c r="O16" i="16"/>
  <c r="Q16" i="16"/>
  <c r="V16" i="16"/>
  <c r="G19" i="16"/>
  <c r="M19" i="16" s="1"/>
  <c r="I19" i="16"/>
  <c r="K19" i="16"/>
  <c r="K8" i="16" s="1"/>
  <c r="O19" i="16"/>
  <c r="Q19" i="16"/>
  <c r="V19" i="16"/>
  <c r="G21" i="16"/>
  <c r="I21" i="16"/>
  <c r="K21" i="16"/>
  <c r="M21" i="16"/>
  <c r="O21" i="16"/>
  <c r="Q21" i="16"/>
  <c r="V21" i="16"/>
  <c r="G23" i="16"/>
  <c r="I23" i="16"/>
  <c r="K23" i="16"/>
  <c r="M23" i="16"/>
  <c r="O23" i="16"/>
  <c r="O8" i="16" s="1"/>
  <c r="Q23" i="16"/>
  <c r="V23" i="16"/>
  <c r="G25" i="16"/>
  <c r="I25" i="16"/>
  <c r="K25" i="16"/>
  <c r="M25" i="16"/>
  <c r="O25" i="16"/>
  <c r="Q25" i="16"/>
  <c r="V25" i="16"/>
  <c r="G26" i="16"/>
  <c r="I26" i="16"/>
  <c r="K26" i="16"/>
  <c r="M26" i="16"/>
  <c r="O26" i="16"/>
  <c r="Q26" i="16"/>
  <c r="V26" i="16"/>
  <c r="G27" i="16"/>
  <c r="M27" i="16" s="1"/>
  <c r="I27" i="16"/>
  <c r="K27" i="16"/>
  <c r="O27" i="16"/>
  <c r="Q27" i="16"/>
  <c r="V27" i="16"/>
  <c r="G29" i="16"/>
  <c r="M29" i="16" s="1"/>
  <c r="I29" i="16"/>
  <c r="K29" i="16"/>
  <c r="O29" i="16"/>
  <c r="Q29" i="16"/>
  <c r="V29" i="16"/>
  <c r="G30" i="16"/>
  <c r="M30" i="16" s="1"/>
  <c r="I30" i="16"/>
  <c r="K30" i="16"/>
  <c r="O30" i="16"/>
  <c r="Q30" i="16"/>
  <c r="V30" i="16"/>
  <c r="G32" i="16"/>
  <c r="M32" i="16" s="1"/>
  <c r="I32" i="16"/>
  <c r="K32" i="16"/>
  <c r="O32" i="16"/>
  <c r="Q32" i="16"/>
  <c r="V32" i="16"/>
  <c r="G36" i="16"/>
  <c r="I36" i="16"/>
  <c r="K36" i="16"/>
  <c r="M36" i="16"/>
  <c r="O36" i="16"/>
  <c r="Q36" i="16"/>
  <c r="V36" i="16"/>
  <c r="G40" i="16"/>
  <c r="I40" i="16"/>
  <c r="K40" i="16"/>
  <c r="M40" i="16"/>
  <c r="O40" i="16"/>
  <c r="Q40" i="16"/>
  <c r="V40" i="16"/>
  <c r="G44" i="16"/>
  <c r="I44" i="16"/>
  <c r="K44" i="16"/>
  <c r="M44" i="16"/>
  <c r="O44" i="16"/>
  <c r="Q44" i="16"/>
  <c r="V44" i="16"/>
  <c r="G48" i="16"/>
  <c r="I48" i="16"/>
  <c r="K48" i="16"/>
  <c r="M48" i="16"/>
  <c r="O48" i="16"/>
  <c r="Q48" i="16"/>
  <c r="V48" i="16"/>
  <c r="G50" i="16"/>
  <c r="M50" i="16" s="1"/>
  <c r="I50" i="16"/>
  <c r="K50" i="16"/>
  <c r="O50" i="16"/>
  <c r="Q50" i="16"/>
  <c r="V50" i="16"/>
  <c r="G51" i="16"/>
  <c r="M51" i="16" s="1"/>
  <c r="I51" i="16"/>
  <c r="K51" i="16"/>
  <c r="O51" i="16"/>
  <c r="Q51" i="16"/>
  <c r="V51" i="16"/>
  <c r="G53" i="16"/>
  <c r="M53" i="16" s="1"/>
  <c r="I53" i="16"/>
  <c r="K53" i="16"/>
  <c r="O53" i="16"/>
  <c r="Q53" i="16"/>
  <c r="V53" i="16"/>
  <c r="G55" i="16"/>
  <c r="M55" i="16" s="1"/>
  <c r="I55" i="16"/>
  <c r="K55" i="16"/>
  <c r="O55" i="16"/>
  <c r="Q55" i="16"/>
  <c r="V55" i="16"/>
  <c r="G57" i="16"/>
  <c r="I57" i="16"/>
  <c r="K57" i="16"/>
  <c r="M57" i="16"/>
  <c r="O57" i="16"/>
  <c r="Q57" i="16"/>
  <c r="V57" i="16"/>
  <c r="G59" i="16"/>
  <c r="I59" i="16"/>
  <c r="K59" i="16"/>
  <c r="M59" i="16"/>
  <c r="O59" i="16"/>
  <c r="Q59" i="16"/>
  <c r="V59" i="16"/>
  <c r="G60" i="16"/>
  <c r="I60" i="16"/>
  <c r="K60" i="16"/>
  <c r="M60" i="16"/>
  <c r="O60" i="16"/>
  <c r="Q60" i="16"/>
  <c r="V60" i="16"/>
  <c r="G62" i="16"/>
  <c r="I62" i="16"/>
  <c r="K62" i="16"/>
  <c r="M62" i="16"/>
  <c r="O62" i="16"/>
  <c r="Q62" i="16"/>
  <c r="V62" i="16"/>
  <c r="G64" i="16"/>
  <c r="M64" i="16" s="1"/>
  <c r="I64" i="16"/>
  <c r="K64" i="16"/>
  <c r="O64" i="16"/>
  <c r="Q64" i="16"/>
  <c r="V64" i="16"/>
  <c r="G66" i="16"/>
  <c r="M66" i="16" s="1"/>
  <c r="I66" i="16"/>
  <c r="K66" i="16"/>
  <c r="O66" i="16"/>
  <c r="Q66" i="16"/>
  <c r="V66" i="16"/>
  <c r="G68" i="16"/>
  <c r="M68" i="16" s="1"/>
  <c r="I68" i="16"/>
  <c r="K68" i="16"/>
  <c r="O68" i="16"/>
  <c r="Q68" i="16"/>
  <c r="V68" i="16"/>
  <c r="G73" i="16"/>
  <c r="M73" i="16" s="1"/>
  <c r="I73" i="16"/>
  <c r="K73" i="16"/>
  <c r="O73" i="16"/>
  <c r="Q73" i="16"/>
  <c r="V73" i="16"/>
  <c r="G75" i="16"/>
  <c r="I75" i="16"/>
  <c r="K75" i="16"/>
  <c r="M75" i="16"/>
  <c r="O75" i="16"/>
  <c r="Q75" i="16"/>
  <c r="V75" i="16"/>
  <c r="G77" i="16"/>
  <c r="I77" i="16"/>
  <c r="K77" i="16"/>
  <c r="M77" i="16"/>
  <c r="O77" i="16"/>
  <c r="Q77" i="16"/>
  <c r="V77" i="16"/>
  <c r="G78" i="16"/>
  <c r="I78" i="16"/>
  <c r="K78" i="16"/>
  <c r="M78" i="16"/>
  <c r="O78" i="16"/>
  <c r="Q78" i="16"/>
  <c r="V78" i="16"/>
  <c r="G79" i="16"/>
  <c r="I79" i="16"/>
  <c r="K79" i="16"/>
  <c r="M79" i="16"/>
  <c r="O79" i="16"/>
  <c r="Q79" i="16"/>
  <c r="V79" i="16"/>
  <c r="O81" i="16"/>
  <c r="V81" i="16"/>
  <c r="G82" i="16"/>
  <c r="M82" i="16" s="1"/>
  <c r="I82" i="16"/>
  <c r="I81" i="16" s="1"/>
  <c r="K82" i="16"/>
  <c r="O82" i="16"/>
  <c r="Q82" i="16"/>
  <c r="Q81" i="16" s="1"/>
  <c r="V82" i="16"/>
  <c r="G83" i="16"/>
  <c r="M83" i="16" s="1"/>
  <c r="I83" i="16"/>
  <c r="K83" i="16"/>
  <c r="K81" i="16" s="1"/>
  <c r="O83" i="16"/>
  <c r="Q83" i="16"/>
  <c r="V83" i="16"/>
  <c r="G84" i="16"/>
  <c r="M84" i="16" s="1"/>
  <c r="I84" i="16"/>
  <c r="K84" i="16"/>
  <c r="O84" i="16"/>
  <c r="Q84" i="16"/>
  <c r="V84" i="16"/>
  <c r="G85" i="16"/>
  <c r="K85" i="16"/>
  <c r="V85" i="16"/>
  <c r="G86" i="16"/>
  <c r="I86" i="16"/>
  <c r="I85" i="16" s="1"/>
  <c r="K86" i="16"/>
  <c r="M86" i="16"/>
  <c r="M85" i="16" s="1"/>
  <c r="O86" i="16"/>
  <c r="O85" i="16" s="1"/>
  <c r="Q86" i="16"/>
  <c r="Q85" i="16" s="1"/>
  <c r="V86" i="16"/>
  <c r="G87" i="16"/>
  <c r="K87" i="16"/>
  <c r="O87" i="16"/>
  <c r="G88" i="16"/>
  <c r="I88" i="16"/>
  <c r="I87" i="16" s="1"/>
  <c r="K88" i="16"/>
  <c r="M88" i="16"/>
  <c r="M87" i="16" s="1"/>
  <c r="O88" i="16"/>
  <c r="Q88" i="16"/>
  <c r="Q87" i="16" s="1"/>
  <c r="V88" i="16"/>
  <c r="V87" i="16" s="1"/>
  <c r="K89" i="16"/>
  <c r="O89" i="16"/>
  <c r="V89" i="16"/>
  <c r="G90" i="16"/>
  <c r="M90" i="16" s="1"/>
  <c r="M89" i="16" s="1"/>
  <c r="I90" i="16"/>
  <c r="I89" i="16" s="1"/>
  <c r="K90" i="16"/>
  <c r="O90" i="16"/>
  <c r="Q90" i="16"/>
  <c r="Q89" i="16" s="1"/>
  <c r="V90" i="16"/>
  <c r="G92" i="16"/>
  <c r="I92" i="16"/>
  <c r="I91" i="16" s="1"/>
  <c r="K92" i="16"/>
  <c r="K91" i="16" s="1"/>
  <c r="M92" i="16"/>
  <c r="O92" i="16"/>
  <c r="Q92" i="16"/>
  <c r="Q91" i="16" s="1"/>
  <c r="V92" i="16"/>
  <c r="G93" i="16"/>
  <c r="I93" i="16"/>
  <c r="K93" i="16"/>
  <c r="M93" i="16"/>
  <c r="O93" i="16"/>
  <c r="O91" i="16" s="1"/>
  <c r="Q93" i="16"/>
  <c r="V93" i="16"/>
  <c r="G94" i="16"/>
  <c r="I94" i="16"/>
  <c r="K94" i="16"/>
  <c r="M94" i="16"/>
  <c r="O94" i="16"/>
  <c r="Q94" i="16"/>
  <c r="V94" i="16"/>
  <c r="G95" i="16"/>
  <c r="I95" i="16"/>
  <c r="K95" i="16"/>
  <c r="M95" i="16"/>
  <c r="O95" i="16"/>
  <c r="Q95" i="16"/>
  <c r="V95" i="16"/>
  <c r="G96" i="16"/>
  <c r="I96" i="16"/>
  <c r="K96" i="16"/>
  <c r="M96" i="16"/>
  <c r="O96" i="16"/>
  <c r="Q96" i="16"/>
  <c r="V96" i="16"/>
  <c r="V91" i="16" s="1"/>
  <c r="G97" i="16"/>
  <c r="M97" i="16" s="1"/>
  <c r="I97" i="16"/>
  <c r="K97" i="16"/>
  <c r="O97" i="16"/>
  <c r="Q97" i="16"/>
  <c r="V97" i="16"/>
  <c r="G98" i="16"/>
  <c r="M98" i="16" s="1"/>
  <c r="I98" i="16"/>
  <c r="K98" i="16"/>
  <c r="O98" i="16"/>
  <c r="Q98" i="16"/>
  <c r="V98" i="16"/>
  <c r="G99" i="16"/>
  <c r="M99" i="16" s="1"/>
  <c r="I99" i="16"/>
  <c r="K99" i="16"/>
  <c r="O99" i="16"/>
  <c r="Q99" i="16"/>
  <c r="V99" i="16"/>
  <c r="G100" i="16"/>
  <c r="I100" i="16"/>
  <c r="K100" i="16"/>
  <c r="M100" i="16"/>
  <c r="O100" i="16"/>
  <c r="Q100" i="16"/>
  <c r="V100" i="16"/>
  <c r="G101" i="16"/>
  <c r="I101" i="16"/>
  <c r="K101" i="16"/>
  <c r="M101" i="16"/>
  <c r="O101" i="16"/>
  <c r="Q101" i="16"/>
  <c r="V101" i="16"/>
  <c r="G102" i="16"/>
  <c r="I102" i="16"/>
  <c r="K102" i="16"/>
  <c r="M102" i="16"/>
  <c r="O102" i="16"/>
  <c r="Q102" i="16"/>
  <c r="V102" i="16"/>
  <c r="G103" i="16"/>
  <c r="I103" i="16"/>
  <c r="K103" i="16"/>
  <c r="M103" i="16"/>
  <c r="O103" i="16"/>
  <c r="Q103" i="16"/>
  <c r="V103" i="16"/>
  <c r="G104" i="16"/>
  <c r="I104" i="16"/>
  <c r="K104" i="16"/>
  <c r="M104" i="16"/>
  <c r="O104" i="16"/>
  <c r="Q104" i="16"/>
  <c r="V104" i="16"/>
  <c r="G105" i="16"/>
  <c r="M105" i="16" s="1"/>
  <c r="I105" i="16"/>
  <c r="K105" i="16"/>
  <c r="O105" i="16"/>
  <c r="Q105" i="16"/>
  <c r="V105" i="16"/>
  <c r="G106" i="16"/>
  <c r="M106" i="16" s="1"/>
  <c r="I106" i="16"/>
  <c r="K106" i="16"/>
  <c r="O106" i="16"/>
  <c r="Q106" i="16"/>
  <c r="V106" i="16"/>
  <c r="G107" i="16"/>
  <c r="M107" i="16" s="1"/>
  <c r="I107" i="16"/>
  <c r="K107" i="16"/>
  <c r="O107" i="16"/>
  <c r="Q107" i="16"/>
  <c r="V107" i="16"/>
  <c r="G108" i="16"/>
  <c r="I108" i="16"/>
  <c r="K108" i="16"/>
  <c r="M108" i="16"/>
  <c r="O108" i="16"/>
  <c r="Q108" i="16"/>
  <c r="V108" i="16"/>
  <c r="G109" i="16"/>
  <c r="I109" i="16"/>
  <c r="K109" i="16"/>
  <c r="M109" i="16"/>
  <c r="O109" i="16"/>
  <c r="Q109" i="16"/>
  <c r="V109" i="16"/>
  <c r="G110" i="16"/>
  <c r="I110" i="16"/>
  <c r="K110" i="16"/>
  <c r="M110" i="16"/>
  <c r="O110" i="16"/>
  <c r="Q110" i="16"/>
  <c r="V110" i="16"/>
  <c r="G111" i="16"/>
  <c r="I111" i="16"/>
  <c r="K111" i="16"/>
  <c r="M111" i="16"/>
  <c r="O111" i="16"/>
  <c r="Q111" i="16"/>
  <c r="V111" i="16"/>
  <c r="G112" i="16"/>
  <c r="I112" i="16"/>
  <c r="K112" i="16"/>
  <c r="M112" i="16"/>
  <c r="O112" i="16"/>
  <c r="Q112" i="16"/>
  <c r="V112" i="16"/>
  <c r="G113" i="16"/>
  <c r="M113" i="16" s="1"/>
  <c r="I113" i="16"/>
  <c r="K113" i="16"/>
  <c r="O113" i="16"/>
  <c r="Q113" i="16"/>
  <c r="V113" i="16"/>
  <c r="G115" i="16"/>
  <c r="M115" i="16" s="1"/>
  <c r="I115" i="16"/>
  <c r="K115" i="16"/>
  <c r="O115" i="16"/>
  <c r="Q115" i="16"/>
  <c r="V115" i="16"/>
  <c r="G116" i="16"/>
  <c r="M116" i="16" s="1"/>
  <c r="I116" i="16"/>
  <c r="K116" i="16"/>
  <c r="O116" i="16"/>
  <c r="Q116" i="16"/>
  <c r="V116" i="16"/>
  <c r="G117" i="16"/>
  <c r="I117" i="16"/>
  <c r="K117" i="16"/>
  <c r="M117" i="16"/>
  <c r="O117" i="16"/>
  <c r="Q117" i="16"/>
  <c r="V117" i="16"/>
  <c r="G118" i="16"/>
  <c r="I118" i="16"/>
  <c r="K118" i="16"/>
  <c r="M118" i="16"/>
  <c r="O118" i="16"/>
  <c r="Q118" i="16"/>
  <c r="V118" i="16"/>
  <c r="G119" i="16"/>
  <c r="I119" i="16"/>
  <c r="K119" i="16"/>
  <c r="M119" i="16"/>
  <c r="O119" i="16"/>
  <c r="Q119" i="16"/>
  <c r="V119" i="16"/>
  <c r="G120" i="16"/>
  <c r="I120" i="16"/>
  <c r="K120" i="16"/>
  <c r="M120" i="16"/>
  <c r="O120" i="16"/>
  <c r="Q120" i="16"/>
  <c r="V120" i="16"/>
  <c r="G122" i="16"/>
  <c r="I122" i="16"/>
  <c r="K122" i="16"/>
  <c r="M122" i="16"/>
  <c r="O122" i="16"/>
  <c r="Q122" i="16"/>
  <c r="V122" i="16"/>
  <c r="G124" i="16"/>
  <c r="M124" i="16" s="1"/>
  <c r="I124" i="16"/>
  <c r="K124" i="16"/>
  <c r="O124" i="16"/>
  <c r="Q124" i="16"/>
  <c r="V124" i="16"/>
  <c r="G125" i="16"/>
  <c r="M125" i="16" s="1"/>
  <c r="I125" i="16"/>
  <c r="K125" i="16"/>
  <c r="O125" i="16"/>
  <c r="Q125" i="16"/>
  <c r="V125" i="16"/>
  <c r="G126" i="16"/>
  <c r="M126" i="16" s="1"/>
  <c r="I126" i="16"/>
  <c r="K126" i="16"/>
  <c r="O126" i="16"/>
  <c r="Q126" i="16"/>
  <c r="V126" i="16"/>
  <c r="G127" i="16"/>
  <c r="I127" i="16"/>
  <c r="K127" i="16"/>
  <c r="M127" i="16"/>
  <c r="O127" i="16"/>
  <c r="Q127" i="16"/>
  <c r="V127" i="16"/>
  <c r="G128" i="16"/>
  <c r="I128" i="16"/>
  <c r="K128" i="16"/>
  <c r="M128" i="16"/>
  <c r="O128" i="16"/>
  <c r="Q128" i="16"/>
  <c r="V128" i="16"/>
  <c r="G129" i="16"/>
  <c r="I129" i="16"/>
  <c r="K129" i="16"/>
  <c r="M129" i="16"/>
  <c r="O129" i="16"/>
  <c r="Q129" i="16"/>
  <c r="V129" i="16"/>
  <c r="G130" i="16"/>
  <c r="I130" i="16"/>
  <c r="K130" i="16"/>
  <c r="M130" i="16"/>
  <c r="O130" i="16"/>
  <c r="Q130" i="16"/>
  <c r="V130" i="16"/>
  <c r="G131" i="16"/>
  <c r="I131" i="16"/>
  <c r="K131" i="16"/>
  <c r="M131" i="16"/>
  <c r="O131" i="16"/>
  <c r="Q131" i="16"/>
  <c r="V131" i="16"/>
  <c r="G132" i="16"/>
  <c r="M132" i="16" s="1"/>
  <c r="I132" i="16"/>
  <c r="K132" i="16"/>
  <c r="O132" i="16"/>
  <c r="Q132" i="16"/>
  <c r="V132" i="16"/>
  <c r="G133" i="16"/>
  <c r="M133" i="16" s="1"/>
  <c r="I133" i="16"/>
  <c r="K133" i="16"/>
  <c r="O133" i="16"/>
  <c r="Q133" i="16"/>
  <c r="V133" i="16"/>
  <c r="G134" i="16"/>
  <c r="M134" i="16" s="1"/>
  <c r="I134" i="16"/>
  <c r="K134" i="16"/>
  <c r="O134" i="16"/>
  <c r="Q134" i="16"/>
  <c r="V134" i="16"/>
  <c r="G136" i="16"/>
  <c r="I136" i="16"/>
  <c r="K136" i="16"/>
  <c r="M136" i="16"/>
  <c r="O136" i="16"/>
  <c r="Q136" i="16"/>
  <c r="V136" i="16"/>
  <c r="G137" i="16"/>
  <c r="I137" i="16"/>
  <c r="K137" i="16"/>
  <c r="M137" i="16"/>
  <c r="O137" i="16"/>
  <c r="Q137" i="16"/>
  <c r="V137" i="16"/>
  <c r="G138" i="16"/>
  <c r="I138" i="16"/>
  <c r="K138" i="16"/>
  <c r="M138" i="16"/>
  <c r="O138" i="16"/>
  <c r="Q138" i="16"/>
  <c r="V138" i="16"/>
  <c r="G139" i="16"/>
  <c r="I139" i="16"/>
  <c r="K139" i="16"/>
  <c r="M139" i="16"/>
  <c r="O139" i="16"/>
  <c r="Q139" i="16"/>
  <c r="V139" i="16"/>
  <c r="G140" i="16"/>
  <c r="I140" i="16"/>
  <c r="K140" i="16"/>
  <c r="M140" i="16"/>
  <c r="O140" i="16"/>
  <c r="Q140" i="16"/>
  <c r="V140" i="16"/>
  <c r="G141" i="16"/>
  <c r="M141" i="16" s="1"/>
  <c r="I141" i="16"/>
  <c r="K141" i="16"/>
  <c r="O141" i="16"/>
  <c r="Q141" i="16"/>
  <c r="V141" i="16"/>
  <c r="G142" i="16"/>
  <c r="M142" i="16" s="1"/>
  <c r="I142" i="16"/>
  <c r="K142" i="16"/>
  <c r="O142" i="16"/>
  <c r="Q142" i="16"/>
  <c r="V142" i="16"/>
  <c r="G144" i="16"/>
  <c r="M144" i="16" s="1"/>
  <c r="I144" i="16"/>
  <c r="K144" i="16"/>
  <c r="O144" i="16"/>
  <c r="Q144" i="16"/>
  <c r="V144" i="16"/>
  <c r="G145" i="16"/>
  <c r="M145" i="16" s="1"/>
  <c r="I145" i="16"/>
  <c r="K145" i="16"/>
  <c r="O145" i="16"/>
  <c r="Q145" i="16"/>
  <c r="V145" i="16"/>
  <c r="G146" i="16"/>
  <c r="I146" i="16"/>
  <c r="K146" i="16"/>
  <c r="M146" i="16"/>
  <c r="O146" i="16"/>
  <c r="Q146" i="16"/>
  <c r="V146" i="16"/>
  <c r="G147" i="16"/>
  <c r="I147" i="16"/>
  <c r="M147" i="16"/>
  <c r="G148" i="16"/>
  <c r="I148" i="16"/>
  <c r="K148" i="16"/>
  <c r="K147" i="16" s="1"/>
  <c r="M148" i="16"/>
  <c r="O148" i="16"/>
  <c r="O147" i="16" s="1"/>
  <c r="Q148" i="16"/>
  <c r="Q147" i="16" s="1"/>
  <c r="V148" i="16"/>
  <c r="V147" i="16" s="1"/>
  <c r="G149" i="16"/>
  <c r="I149" i="16"/>
  <c r="K149" i="16"/>
  <c r="M149" i="16"/>
  <c r="O149" i="16"/>
  <c r="Q149" i="16"/>
  <c r="V149" i="16"/>
  <c r="V150" i="16"/>
  <c r="G151" i="16"/>
  <c r="M151" i="16" s="1"/>
  <c r="I151" i="16"/>
  <c r="I150" i="16" s="1"/>
  <c r="K151" i="16"/>
  <c r="O151" i="16"/>
  <c r="Q151" i="16"/>
  <c r="Q150" i="16" s="1"/>
  <c r="V151" i="16"/>
  <c r="G152" i="16"/>
  <c r="M152" i="16" s="1"/>
  <c r="I152" i="16"/>
  <c r="K152" i="16"/>
  <c r="K150" i="16" s="1"/>
  <c r="O152" i="16"/>
  <c r="Q152" i="16"/>
  <c r="V152" i="16"/>
  <c r="G153" i="16"/>
  <c r="I153" i="16"/>
  <c r="K153" i="16"/>
  <c r="M153" i="16"/>
  <c r="O153" i="16"/>
  <c r="Q153" i="16"/>
  <c r="V153" i="16"/>
  <c r="G155" i="16"/>
  <c r="I155" i="16"/>
  <c r="K155" i="16"/>
  <c r="M155" i="16"/>
  <c r="O155" i="16"/>
  <c r="Q155" i="16"/>
  <c r="V155" i="16"/>
  <c r="G156" i="16"/>
  <c r="I156" i="16"/>
  <c r="K156" i="16"/>
  <c r="M156" i="16"/>
  <c r="O156" i="16"/>
  <c r="O150" i="16" s="1"/>
  <c r="Q156" i="16"/>
  <c r="V156" i="16"/>
  <c r="AE158" i="16"/>
  <c r="G102" i="15"/>
  <c r="BA97" i="15"/>
  <c r="BA85" i="15"/>
  <c r="BA72" i="15"/>
  <c r="BA54" i="15"/>
  <c r="BA31" i="15"/>
  <c r="BA27" i="15"/>
  <c r="BA25" i="15"/>
  <c r="BA19" i="15"/>
  <c r="BA12" i="15"/>
  <c r="BA10" i="15"/>
  <c r="G9" i="15"/>
  <c r="I9" i="15"/>
  <c r="K9" i="15"/>
  <c r="K8" i="15" s="1"/>
  <c r="M9" i="15"/>
  <c r="O9" i="15"/>
  <c r="O8" i="15" s="1"/>
  <c r="Q9" i="15"/>
  <c r="Q8" i="15" s="1"/>
  <c r="V9" i="15"/>
  <c r="V8" i="15" s="1"/>
  <c r="G11" i="15"/>
  <c r="I11" i="15"/>
  <c r="K11" i="15"/>
  <c r="M11" i="15"/>
  <c r="O11" i="15"/>
  <c r="Q11" i="15"/>
  <c r="V11" i="15"/>
  <c r="G13" i="15"/>
  <c r="I13" i="15"/>
  <c r="K13" i="15"/>
  <c r="M13" i="15"/>
  <c r="O13" i="15"/>
  <c r="Q13" i="15"/>
  <c r="V13" i="15"/>
  <c r="G14" i="15"/>
  <c r="AF102" i="15" s="1"/>
  <c r="I14" i="15"/>
  <c r="K14" i="15"/>
  <c r="O14" i="15"/>
  <c r="Q14" i="15"/>
  <c r="V14" i="15"/>
  <c r="G15" i="15"/>
  <c r="M15" i="15" s="1"/>
  <c r="I15" i="15"/>
  <c r="I8" i="15" s="1"/>
  <c r="K15" i="15"/>
  <c r="O15" i="15"/>
  <c r="Q15" i="15"/>
  <c r="V15" i="15"/>
  <c r="G16" i="15"/>
  <c r="M16" i="15" s="1"/>
  <c r="I16" i="15"/>
  <c r="K16" i="15"/>
  <c r="O16" i="15"/>
  <c r="Q16" i="15"/>
  <c r="V16" i="15"/>
  <c r="G17" i="15"/>
  <c r="I17" i="15"/>
  <c r="K17" i="15"/>
  <c r="M17" i="15"/>
  <c r="O17" i="15"/>
  <c r="Q17" i="15"/>
  <c r="V17" i="15"/>
  <c r="G18" i="15"/>
  <c r="I18" i="15"/>
  <c r="K18" i="15"/>
  <c r="M18" i="15"/>
  <c r="O18" i="15"/>
  <c r="Q18" i="15"/>
  <c r="V18" i="15"/>
  <c r="G20" i="15"/>
  <c r="I20" i="15"/>
  <c r="K20" i="15"/>
  <c r="M20" i="15"/>
  <c r="O20" i="15"/>
  <c r="Q20" i="15"/>
  <c r="V20" i="15"/>
  <c r="G21" i="15"/>
  <c r="I21" i="15"/>
  <c r="K21" i="15"/>
  <c r="M21" i="15"/>
  <c r="O21" i="15"/>
  <c r="Q21" i="15"/>
  <c r="V21" i="15"/>
  <c r="G22" i="15"/>
  <c r="I22" i="15"/>
  <c r="K22" i="15"/>
  <c r="M22" i="15"/>
  <c r="O22" i="15"/>
  <c r="Q22" i="15"/>
  <c r="V22" i="15"/>
  <c r="G23" i="15"/>
  <c r="M23" i="15" s="1"/>
  <c r="I23" i="15"/>
  <c r="K23" i="15"/>
  <c r="O23" i="15"/>
  <c r="Q23" i="15"/>
  <c r="V23" i="15"/>
  <c r="G24" i="15"/>
  <c r="M24" i="15" s="1"/>
  <c r="I24" i="15"/>
  <c r="K24" i="15"/>
  <c r="O24" i="15"/>
  <c r="Q24" i="15"/>
  <c r="V24" i="15"/>
  <c r="G26" i="15"/>
  <c r="M26" i="15" s="1"/>
  <c r="I26" i="15"/>
  <c r="K26" i="15"/>
  <c r="O26" i="15"/>
  <c r="Q26" i="15"/>
  <c r="V26" i="15"/>
  <c r="G28" i="15"/>
  <c r="I28" i="15"/>
  <c r="K28" i="15"/>
  <c r="M28" i="15"/>
  <c r="O28" i="15"/>
  <c r="Q28" i="15"/>
  <c r="V28" i="15"/>
  <c r="G30" i="15"/>
  <c r="I30" i="15"/>
  <c r="K30" i="15"/>
  <c r="M30" i="15"/>
  <c r="O30" i="15"/>
  <c r="Q30" i="15"/>
  <c r="V30" i="15"/>
  <c r="G32" i="15"/>
  <c r="I32" i="15"/>
  <c r="K32" i="15"/>
  <c r="M32" i="15"/>
  <c r="O32" i="15"/>
  <c r="Q32" i="15"/>
  <c r="V32" i="15"/>
  <c r="G33" i="15"/>
  <c r="I33" i="15"/>
  <c r="K33" i="15"/>
  <c r="M33" i="15"/>
  <c r="O33" i="15"/>
  <c r="Q33" i="15"/>
  <c r="V33" i="15"/>
  <c r="G34" i="15"/>
  <c r="I34" i="15"/>
  <c r="K34" i="15"/>
  <c r="M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8" i="15"/>
  <c r="I38" i="15"/>
  <c r="K38" i="15"/>
  <c r="M38" i="15"/>
  <c r="O38" i="15"/>
  <c r="Q38" i="15"/>
  <c r="V38" i="15"/>
  <c r="G39" i="15"/>
  <c r="I39" i="15"/>
  <c r="K39" i="15"/>
  <c r="M39" i="15"/>
  <c r="O39" i="15"/>
  <c r="Q39" i="15"/>
  <c r="V39" i="15"/>
  <c r="G40" i="15"/>
  <c r="I40" i="15"/>
  <c r="K40" i="15"/>
  <c r="M40" i="15"/>
  <c r="O40" i="15"/>
  <c r="Q40" i="15"/>
  <c r="V40" i="15"/>
  <c r="G41" i="15"/>
  <c r="I41" i="15"/>
  <c r="K41" i="15"/>
  <c r="M41" i="15"/>
  <c r="O41" i="15"/>
  <c r="Q41" i="15"/>
  <c r="V41" i="15"/>
  <c r="G42" i="15"/>
  <c r="I42" i="15"/>
  <c r="K42" i="15"/>
  <c r="M42" i="15"/>
  <c r="O42" i="15"/>
  <c r="Q42" i="15"/>
  <c r="V42" i="15"/>
  <c r="G43" i="15"/>
  <c r="M43" i="15" s="1"/>
  <c r="I43" i="15"/>
  <c r="K43" i="15"/>
  <c r="O43" i="15"/>
  <c r="Q43" i="15"/>
  <c r="V43" i="15"/>
  <c r="G44" i="15"/>
  <c r="M44" i="15" s="1"/>
  <c r="I44" i="15"/>
  <c r="K44" i="15"/>
  <c r="O44" i="15"/>
  <c r="Q44" i="15"/>
  <c r="V44" i="15"/>
  <c r="G45" i="15"/>
  <c r="M45" i="15" s="1"/>
  <c r="I45" i="15"/>
  <c r="K45" i="15"/>
  <c r="O45" i="15"/>
  <c r="Q45" i="15"/>
  <c r="V45" i="15"/>
  <c r="G46" i="15"/>
  <c r="K46" i="15"/>
  <c r="M46" i="15"/>
  <c r="G47" i="15"/>
  <c r="I47" i="15"/>
  <c r="I46" i="15" s="1"/>
  <c r="K47" i="15"/>
  <c r="M47" i="15"/>
  <c r="O47" i="15"/>
  <c r="O46" i="15" s="1"/>
  <c r="Q47" i="15"/>
  <c r="Q46" i="15" s="1"/>
  <c r="V47" i="15"/>
  <c r="V46" i="15" s="1"/>
  <c r="G48" i="15"/>
  <c r="I48" i="15"/>
  <c r="K48" i="15"/>
  <c r="M48" i="15"/>
  <c r="O48" i="15"/>
  <c r="Q48" i="15"/>
  <c r="V48" i="15"/>
  <c r="Q49" i="15"/>
  <c r="V49" i="15"/>
  <c r="G50" i="15"/>
  <c r="I50" i="15"/>
  <c r="I49" i="15" s="1"/>
  <c r="K50" i="15"/>
  <c r="M50" i="15"/>
  <c r="O50" i="15"/>
  <c r="O49" i="15" s="1"/>
  <c r="Q50" i="15"/>
  <c r="V50" i="15"/>
  <c r="G51" i="15"/>
  <c r="G49" i="15" s="1"/>
  <c r="I51" i="15"/>
  <c r="K51" i="15"/>
  <c r="K49" i="15" s="1"/>
  <c r="O51" i="15"/>
  <c r="Q51" i="15"/>
  <c r="V51" i="15"/>
  <c r="G52" i="15"/>
  <c r="M52" i="15" s="1"/>
  <c r="I52" i="15"/>
  <c r="K52" i="15"/>
  <c r="O52" i="15"/>
  <c r="Q52" i="15"/>
  <c r="V52" i="15"/>
  <c r="G53" i="15"/>
  <c r="M53" i="15" s="1"/>
  <c r="I53" i="15"/>
  <c r="K53" i="15"/>
  <c r="O53" i="15"/>
  <c r="Q53" i="15"/>
  <c r="V53" i="15"/>
  <c r="G56" i="15"/>
  <c r="I56" i="15"/>
  <c r="I55" i="15" s="1"/>
  <c r="K56" i="15"/>
  <c r="M56" i="15"/>
  <c r="O56" i="15"/>
  <c r="O55" i="15" s="1"/>
  <c r="Q56" i="15"/>
  <c r="V56" i="15"/>
  <c r="V55" i="15" s="1"/>
  <c r="G57" i="15"/>
  <c r="I57" i="15"/>
  <c r="K57" i="15"/>
  <c r="M57" i="15"/>
  <c r="O57" i="15"/>
  <c r="Q57" i="15"/>
  <c r="Q55" i="15" s="1"/>
  <c r="V57" i="15"/>
  <c r="G59" i="15"/>
  <c r="I59" i="15"/>
  <c r="K59" i="15"/>
  <c r="M59" i="15"/>
  <c r="O59" i="15"/>
  <c r="Q59" i="15"/>
  <c r="V59" i="15"/>
  <c r="G60" i="15"/>
  <c r="I60" i="15"/>
  <c r="K60" i="15"/>
  <c r="M60" i="15"/>
  <c r="O60" i="15"/>
  <c r="Q60" i="15"/>
  <c r="V60" i="15"/>
  <c r="G61" i="15"/>
  <c r="M61" i="15" s="1"/>
  <c r="I61" i="15"/>
  <c r="K61" i="15"/>
  <c r="O61" i="15"/>
  <c r="Q61" i="15"/>
  <c r="V61" i="15"/>
  <c r="G62" i="15"/>
  <c r="M62" i="15" s="1"/>
  <c r="I62" i="15"/>
  <c r="K62" i="15"/>
  <c r="O62" i="15"/>
  <c r="Q62" i="15"/>
  <c r="V62" i="15"/>
  <c r="G63" i="15"/>
  <c r="M63" i="15" s="1"/>
  <c r="I63" i="15"/>
  <c r="K63" i="15"/>
  <c r="K55" i="15" s="1"/>
  <c r="O63" i="15"/>
  <c r="Q63" i="15"/>
  <c r="V63" i="15"/>
  <c r="G64" i="15"/>
  <c r="I64" i="15"/>
  <c r="K64" i="15"/>
  <c r="M64" i="15"/>
  <c r="O64" i="15"/>
  <c r="Q64" i="15"/>
  <c r="V64" i="15"/>
  <c r="G65" i="15"/>
  <c r="I65" i="15"/>
  <c r="K65" i="15"/>
  <c r="M65" i="15"/>
  <c r="O65" i="15"/>
  <c r="Q65" i="15"/>
  <c r="V65" i="15"/>
  <c r="G66" i="15"/>
  <c r="I66" i="15"/>
  <c r="K66" i="15"/>
  <c r="M66" i="15"/>
  <c r="O66" i="15"/>
  <c r="Q66" i="15"/>
  <c r="V66" i="15"/>
  <c r="G67" i="15"/>
  <c r="I67" i="15"/>
  <c r="K67" i="15"/>
  <c r="M67" i="15"/>
  <c r="O67" i="15"/>
  <c r="Q67" i="15"/>
  <c r="V67" i="15"/>
  <c r="G70" i="15"/>
  <c r="I70" i="15"/>
  <c r="K70" i="15"/>
  <c r="M70" i="15"/>
  <c r="O70" i="15"/>
  <c r="Q70" i="15"/>
  <c r="V70" i="15"/>
  <c r="G71" i="15"/>
  <c r="M71" i="15" s="1"/>
  <c r="I71" i="15"/>
  <c r="K71" i="15"/>
  <c r="O71" i="15"/>
  <c r="Q71" i="15"/>
  <c r="V71" i="15"/>
  <c r="G73" i="15"/>
  <c r="M73" i="15" s="1"/>
  <c r="I73" i="15"/>
  <c r="K73" i="15"/>
  <c r="O73" i="15"/>
  <c r="Q73" i="15"/>
  <c r="V73" i="15"/>
  <c r="G74" i="15"/>
  <c r="M74" i="15" s="1"/>
  <c r="I74" i="15"/>
  <c r="K74" i="15"/>
  <c r="O74" i="15"/>
  <c r="Q74" i="15"/>
  <c r="V74" i="15"/>
  <c r="G75" i="15"/>
  <c r="I75" i="15"/>
  <c r="K75" i="15"/>
  <c r="M75" i="15"/>
  <c r="O75" i="15"/>
  <c r="Q75" i="15"/>
  <c r="V75" i="15"/>
  <c r="G76" i="15"/>
  <c r="I76" i="15"/>
  <c r="K76" i="15"/>
  <c r="M76" i="15"/>
  <c r="O76" i="15"/>
  <c r="Q76" i="15"/>
  <c r="V76" i="15"/>
  <c r="G77" i="15"/>
  <c r="I77" i="15"/>
  <c r="K77" i="15"/>
  <c r="M77" i="15"/>
  <c r="O77" i="15"/>
  <c r="Q77" i="15"/>
  <c r="V77" i="15"/>
  <c r="G78" i="15"/>
  <c r="I78" i="15"/>
  <c r="K78" i="15"/>
  <c r="M78" i="15"/>
  <c r="O78" i="15"/>
  <c r="Q78" i="15"/>
  <c r="V78" i="15"/>
  <c r="G79" i="15"/>
  <c r="I79" i="15"/>
  <c r="K79" i="15"/>
  <c r="M79" i="15"/>
  <c r="O79" i="15"/>
  <c r="Q79" i="15"/>
  <c r="V79" i="15"/>
  <c r="G80" i="15"/>
  <c r="M80" i="15" s="1"/>
  <c r="I80" i="15"/>
  <c r="K80" i="15"/>
  <c r="O80" i="15"/>
  <c r="Q80" i="15"/>
  <c r="V80" i="15"/>
  <c r="G81" i="15"/>
  <c r="M81" i="15" s="1"/>
  <c r="I81" i="15"/>
  <c r="K81" i="15"/>
  <c r="O81" i="15"/>
  <c r="Q81" i="15"/>
  <c r="V81" i="15"/>
  <c r="G82" i="15"/>
  <c r="M82" i="15" s="1"/>
  <c r="I82" i="15"/>
  <c r="K82" i="15"/>
  <c r="O82" i="15"/>
  <c r="Q82" i="15"/>
  <c r="V82" i="15"/>
  <c r="G83" i="15"/>
  <c r="I83" i="15"/>
  <c r="K83" i="15"/>
  <c r="M83" i="15"/>
  <c r="O83" i="15"/>
  <c r="Q83" i="15"/>
  <c r="V83" i="15"/>
  <c r="G84" i="15"/>
  <c r="I84" i="15"/>
  <c r="K84" i="15"/>
  <c r="M84" i="15"/>
  <c r="O84" i="15"/>
  <c r="Q84" i="15"/>
  <c r="V84" i="15"/>
  <c r="G86" i="15"/>
  <c r="I86" i="15"/>
  <c r="K86" i="15"/>
  <c r="M86" i="15"/>
  <c r="O86" i="15"/>
  <c r="Q86" i="15"/>
  <c r="V86" i="15"/>
  <c r="G87" i="15"/>
  <c r="I87" i="15"/>
  <c r="K87" i="15"/>
  <c r="M87" i="15"/>
  <c r="O87" i="15"/>
  <c r="Q87" i="15"/>
  <c r="V87" i="15"/>
  <c r="G88" i="15"/>
  <c r="I88" i="15"/>
  <c r="K88" i="15"/>
  <c r="M88" i="15"/>
  <c r="O88" i="15"/>
  <c r="Q88" i="15"/>
  <c r="V88" i="15"/>
  <c r="G90" i="15"/>
  <c r="M90" i="15" s="1"/>
  <c r="I90" i="15"/>
  <c r="K90" i="15"/>
  <c r="O90" i="15"/>
  <c r="Q90" i="15"/>
  <c r="V90" i="15"/>
  <c r="G92" i="15"/>
  <c r="M92" i="15" s="1"/>
  <c r="I92" i="15"/>
  <c r="K92" i="15"/>
  <c r="O92" i="15"/>
  <c r="Q92" i="15"/>
  <c r="V92" i="15"/>
  <c r="G95" i="15"/>
  <c r="M95" i="15" s="1"/>
  <c r="I95" i="15"/>
  <c r="K95" i="15"/>
  <c r="O95" i="15"/>
  <c r="Q95" i="15"/>
  <c r="V95" i="15"/>
  <c r="G96" i="15"/>
  <c r="I96" i="15"/>
  <c r="K96" i="15"/>
  <c r="M96" i="15"/>
  <c r="O96" i="15"/>
  <c r="Q96" i="15"/>
  <c r="V96" i="15"/>
  <c r="G98" i="15"/>
  <c r="I98" i="15"/>
  <c r="K98" i="15"/>
  <c r="M98" i="15"/>
  <c r="O98" i="15"/>
  <c r="Q98" i="15"/>
  <c r="V98" i="15"/>
  <c r="G99" i="15"/>
  <c r="I99" i="15"/>
  <c r="K99" i="15"/>
  <c r="M99" i="15"/>
  <c r="O99" i="15"/>
  <c r="Q99" i="15"/>
  <c r="V99" i="15"/>
  <c r="G100" i="15"/>
  <c r="I100" i="15"/>
  <c r="K100" i="15"/>
  <c r="M100" i="15"/>
  <c r="O100" i="15"/>
  <c r="Q100" i="15"/>
  <c r="V100" i="15"/>
  <c r="AE102" i="15"/>
  <c r="G35" i="14"/>
  <c r="BA22" i="14"/>
  <c r="BA15" i="14"/>
  <c r="BA13" i="14"/>
  <c r="G9" i="14"/>
  <c r="M9" i="14" s="1"/>
  <c r="I9" i="14"/>
  <c r="I8" i="14" s="1"/>
  <c r="K9" i="14"/>
  <c r="K8" i="14" s="1"/>
  <c r="O9" i="14"/>
  <c r="O8" i="14" s="1"/>
  <c r="Q9" i="14"/>
  <c r="V9" i="14"/>
  <c r="G10" i="14"/>
  <c r="G8" i="14" s="1"/>
  <c r="I10" i="14"/>
  <c r="K10" i="14"/>
  <c r="O10" i="14"/>
  <c r="Q10" i="14"/>
  <c r="V10" i="14"/>
  <c r="G12" i="14"/>
  <c r="M12" i="14" s="1"/>
  <c r="I12" i="14"/>
  <c r="K12" i="14"/>
  <c r="O12" i="14"/>
  <c r="Q12" i="14"/>
  <c r="V12" i="14"/>
  <c r="G14" i="14"/>
  <c r="M14" i="14" s="1"/>
  <c r="I14" i="14"/>
  <c r="K14" i="14"/>
  <c r="O14" i="14"/>
  <c r="Q14" i="14"/>
  <c r="V14" i="14"/>
  <c r="G17" i="14"/>
  <c r="I17" i="14"/>
  <c r="K17" i="14"/>
  <c r="M17" i="14"/>
  <c r="O17" i="14"/>
  <c r="Q17" i="14"/>
  <c r="V17" i="14"/>
  <c r="G19" i="14"/>
  <c r="I19" i="14"/>
  <c r="K19" i="14"/>
  <c r="M19" i="14"/>
  <c r="O19" i="14"/>
  <c r="Q19" i="14"/>
  <c r="V19" i="14"/>
  <c r="G20" i="14"/>
  <c r="M20" i="14" s="1"/>
  <c r="I20" i="14"/>
  <c r="K20" i="14"/>
  <c r="O20" i="14"/>
  <c r="Q20" i="14"/>
  <c r="Q8" i="14" s="1"/>
  <c r="V20" i="14"/>
  <c r="G21" i="14"/>
  <c r="M21" i="14" s="1"/>
  <c r="I21" i="14"/>
  <c r="K21" i="14"/>
  <c r="O21" i="14"/>
  <c r="Q21" i="14"/>
  <c r="V21" i="14"/>
  <c r="V8" i="14" s="1"/>
  <c r="G23" i="14"/>
  <c r="M23" i="14" s="1"/>
  <c r="I23" i="14"/>
  <c r="K23" i="14"/>
  <c r="O23" i="14"/>
  <c r="Q23" i="14"/>
  <c r="V23" i="14"/>
  <c r="G24" i="14"/>
  <c r="M24" i="14" s="1"/>
  <c r="I24" i="14"/>
  <c r="K24" i="14"/>
  <c r="O24" i="14"/>
  <c r="Q24" i="14"/>
  <c r="V24" i="14"/>
  <c r="G25" i="14"/>
  <c r="M25" i="14" s="1"/>
  <c r="I25" i="14"/>
  <c r="K25" i="14"/>
  <c r="O25" i="14"/>
  <c r="Q25" i="14"/>
  <c r="V25" i="14"/>
  <c r="G26" i="14"/>
  <c r="I26" i="14"/>
  <c r="K26" i="14"/>
  <c r="M26" i="14"/>
  <c r="O26" i="14"/>
  <c r="Q26" i="14"/>
  <c r="V26" i="14"/>
  <c r="G27" i="14"/>
  <c r="I27" i="14"/>
  <c r="K27" i="14"/>
  <c r="M27" i="14"/>
  <c r="O27" i="14"/>
  <c r="Q27" i="14"/>
  <c r="V27" i="14"/>
  <c r="G28" i="14"/>
  <c r="I28" i="14"/>
  <c r="K28" i="14"/>
  <c r="M28" i="14"/>
  <c r="O28" i="14"/>
  <c r="Q28" i="14"/>
  <c r="V28" i="14"/>
  <c r="O29" i="14"/>
  <c r="Q29" i="14"/>
  <c r="G30" i="14"/>
  <c r="G29" i="14" s="1"/>
  <c r="I30" i="14"/>
  <c r="I29" i="14" s="1"/>
  <c r="K30" i="14"/>
  <c r="K29" i="14" s="1"/>
  <c r="O30" i="14"/>
  <c r="Q30" i="14"/>
  <c r="V30" i="14"/>
  <c r="V29" i="14" s="1"/>
  <c r="AE35" i="14"/>
  <c r="BA385" i="13"/>
  <c r="BA364" i="13"/>
  <c r="BA361" i="13"/>
  <c r="BA355" i="13"/>
  <c r="BA267" i="13"/>
  <c r="BA253" i="13"/>
  <c r="BA247" i="13"/>
  <c r="BA195" i="13"/>
  <c r="BA192" i="13"/>
  <c r="BA124" i="13"/>
  <c r="BA115" i="13"/>
  <c r="BA100" i="13"/>
  <c r="BA79" i="13"/>
  <c r="BA76" i="13"/>
  <c r="BA61" i="13"/>
  <c r="BA58" i="13"/>
  <c r="BA55" i="13"/>
  <c r="BA52" i="13"/>
  <c r="BA49" i="13"/>
  <c r="BA43" i="13"/>
  <c r="BA39" i="13"/>
  <c r="BA36" i="13"/>
  <c r="BA32" i="13"/>
  <c r="BA28" i="13"/>
  <c r="G9" i="13"/>
  <c r="M9" i="13" s="1"/>
  <c r="I9" i="13"/>
  <c r="K9" i="13"/>
  <c r="O9" i="13"/>
  <c r="Q9" i="13"/>
  <c r="V9" i="13"/>
  <c r="G12" i="13"/>
  <c r="M12" i="13" s="1"/>
  <c r="I12" i="13"/>
  <c r="K12" i="13"/>
  <c r="O12" i="13"/>
  <c r="Q12" i="13"/>
  <c r="V12" i="13"/>
  <c r="G15" i="13"/>
  <c r="M15" i="13" s="1"/>
  <c r="I15" i="13"/>
  <c r="K15" i="13"/>
  <c r="O15" i="13"/>
  <c r="Q15" i="13"/>
  <c r="V15" i="13"/>
  <c r="G17" i="13"/>
  <c r="M17" i="13" s="1"/>
  <c r="I17" i="13"/>
  <c r="K17" i="13"/>
  <c r="O17" i="13"/>
  <c r="Q17" i="13"/>
  <c r="V17" i="13"/>
  <c r="G19" i="13"/>
  <c r="M19" i="13" s="1"/>
  <c r="I19" i="13"/>
  <c r="K19" i="13"/>
  <c r="O19" i="13"/>
  <c r="Q19" i="13"/>
  <c r="V19" i="13"/>
  <c r="G21" i="13"/>
  <c r="I21" i="13"/>
  <c r="K21" i="13"/>
  <c r="M21" i="13"/>
  <c r="O21" i="13"/>
  <c r="Q21" i="13"/>
  <c r="V21" i="13"/>
  <c r="G23" i="13"/>
  <c r="M23" i="13" s="1"/>
  <c r="I23" i="13"/>
  <c r="K23" i="13"/>
  <c r="O23" i="13"/>
  <c r="Q23" i="13"/>
  <c r="V23" i="13"/>
  <c r="G25" i="13"/>
  <c r="G8" i="13" s="1"/>
  <c r="I69" i="1" s="1"/>
  <c r="I25" i="13"/>
  <c r="K25" i="13"/>
  <c r="O25" i="13"/>
  <c r="Q25" i="13"/>
  <c r="V25" i="13"/>
  <c r="G27" i="13"/>
  <c r="M27" i="13" s="1"/>
  <c r="I27" i="13"/>
  <c r="K27" i="13"/>
  <c r="O27" i="13"/>
  <c r="Q27" i="13"/>
  <c r="V27" i="13"/>
  <c r="G31" i="13"/>
  <c r="M31" i="13" s="1"/>
  <c r="I31" i="13"/>
  <c r="K31" i="13"/>
  <c r="O31" i="13"/>
  <c r="Q31" i="13"/>
  <c r="V31" i="13"/>
  <c r="G35" i="13"/>
  <c r="I35" i="13"/>
  <c r="K35" i="13"/>
  <c r="M35" i="13"/>
  <c r="O35" i="13"/>
  <c r="Q35" i="13"/>
  <c r="V35" i="13"/>
  <c r="G38" i="13"/>
  <c r="M38" i="13" s="1"/>
  <c r="I38" i="13"/>
  <c r="K38" i="13"/>
  <c r="O38" i="13"/>
  <c r="Q38" i="13"/>
  <c r="V38" i="13"/>
  <c r="G42" i="13"/>
  <c r="M42" i="13" s="1"/>
  <c r="I42" i="13"/>
  <c r="K42" i="13"/>
  <c r="O42" i="13"/>
  <c r="Q42" i="13"/>
  <c r="V42" i="13"/>
  <c r="G45" i="13"/>
  <c r="I45" i="13"/>
  <c r="K45" i="13"/>
  <c r="M45" i="13"/>
  <c r="O45" i="13"/>
  <c r="Q45" i="13"/>
  <c r="V45" i="13"/>
  <c r="G48" i="13"/>
  <c r="I48" i="13"/>
  <c r="K48" i="13"/>
  <c r="M48" i="13"/>
  <c r="O48" i="13"/>
  <c r="Q48" i="13"/>
  <c r="V48" i="13"/>
  <c r="G51" i="13"/>
  <c r="M51" i="13" s="1"/>
  <c r="I51" i="13"/>
  <c r="K51" i="13"/>
  <c r="O51" i="13"/>
  <c r="Q51" i="13"/>
  <c r="V51" i="13"/>
  <c r="G54" i="13"/>
  <c r="M54" i="13" s="1"/>
  <c r="I54" i="13"/>
  <c r="K54" i="13"/>
  <c r="O54" i="13"/>
  <c r="Q54" i="13"/>
  <c r="V54" i="13"/>
  <c r="G57" i="13"/>
  <c r="M57" i="13" s="1"/>
  <c r="I57" i="13"/>
  <c r="K57" i="13"/>
  <c r="O57" i="13"/>
  <c r="Q57" i="13"/>
  <c r="V57" i="13"/>
  <c r="G60" i="13"/>
  <c r="I60" i="13"/>
  <c r="K60" i="13"/>
  <c r="M60" i="13"/>
  <c r="O60" i="13"/>
  <c r="Q60" i="13"/>
  <c r="V60" i="13"/>
  <c r="G63" i="13"/>
  <c r="M63" i="13" s="1"/>
  <c r="I63" i="13"/>
  <c r="K63" i="13"/>
  <c r="O63" i="13"/>
  <c r="Q63" i="13"/>
  <c r="V63" i="13"/>
  <c r="G66" i="13"/>
  <c r="M66" i="13" s="1"/>
  <c r="I66" i="13"/>
  <c r="K66" i="13"/>
  <c r="O66" i="13"/>
  <c r="Q66" i="13"/>
  <c r="V66" i="13"/>
  <c r="G69" i="13"/>
  <c r="M69" i="13" s="1"/>
  <c r="I69" i="13"/>
  <c r="K69" i="13"/>
  <c r="O69" i="13"/>
  <c r="Q69" i="13"/>
  <c r="V69" i="13"/>
  <c r="G72" i="13"/>
  <c r="M72" i="13" s="1"/>
  <c r="I72" i="13"/>
  <c r="K72" i="13"/>
  <c r="O72" i="13"/>
  <c r="Q72" i="13"/>
  <c r="V72" i="13"/>
  <c r="G75" i="13"/>
  <c r="M75" i="13" s="1"/>
  <c r="I75" i="13"/>
  <c r="K75" i="13"/>
  <c r="O75" i="13"/>
  <c r="Q75" i="13"/>
  <c r="V75" i="13"/>
  <c r="G78" i="13"/>
  <c r="M78" i="13" s="1"/>
  <c r="I78" i="13"/>
  <c r="K78" i="13"/>
  <c r="O78" i="13"/>
  <c r="Q78" i="13"/>
  <c r="V78" i="13"/>
  <c r="G81" i="13"/>
  <c r="M81" i="13" s="1"/>
  <c r="I81" i="13"/>
  <c r="K81" i="13"/>
  <c r="O81" i="13"/>
  <c r="Q81" i="13"/>
  <c r="V81" i="13"/>
  <c r="G84" i="13"/>
  <c r="M84" i="13" s="1"/>
  <c r="I84" i="13"/>
  <c r="K84" i="13"/>
  <c r="O84" i="13"/>
  <c r="Q84" i="13"/>
  <c r="V84" i="13"/>
  <c r="G87" i="13"/>
  <c r="M87" i="13" s="1"/>
  <c r="I87" i="13"/>
  <c r="K87" i="13"/>
  <c r="O87" i="13"/>
  <c r="Q87" i="13"/>
  <c r="V87" i="13"/>
  <c r="G90" i="13"/>
  <c r="M90" i="13" s="1"/>
  <c r="I90" i="13"/>
  <c r="K90" i="13"/>
  <c r="O90" i="13"/>
  <c r="Q90" i="13"/>
  <c r="V90" i="13"/>
  <c r="G93" i="13"/>
  <c r="I93" i="13"/>
  <c r="K93" i="13"/>
  <c r="M93" i="13"/>
  <c r="O93" i="13"/>
  <c r="Q93" i="13"/>
  <c r="V93" i="13"/>
  <c r="G96" i="13"/>
  <c r="I96" i="13"/>
  <c r="K96" i="13"/>
  <c r="M96" i="13"/>
  <c r="O96" i="13"/>
  <c r="Q96" i="13"/>
  <c r="V96" i="13"/>
  <c r="G99" i="13"/>
  <c r="M99" i="13" s="1"/>
  <c r="I99" i="13"/>
  <c r="K99" i="13"/>
  <c r="O99" i="13"/>
  <c r="Q99" i="13"/>
  <c r="V99" i="13"/>
  <c r="G102" i="13"/>
  <c r="M102" i="13" s="1"/>
  <c r="I102" i="13"/>
  <c r="K102" i="13"/>
  <c r="O102" i="13"/>
  <c r="Q102" i="13"/>
  <c r="V102" i="13"/>
  <c r="G105" i="13"/>
  <c r="M105" i="13" s="1"/>
  <c r="I105" i="13"/>
  <c r="K105" i="13"/>
  <c r="O105" i="13"/>
  <c r="Q105" i="13"/>
  <c r="V105" i="13"/>
  <c r="G108" i="13"/>
  <c r="I108" i="13"/>
  <c r="K108" i="13"/>
  <c r="M108" i="13"/>
  <c r="O108" i="13"/>
  <c r="Q108" i="13"/>
  <c r="V108" i="13"/>
  <c r="G111" i="13"/>
  <c r="M111" i="13" s="1"/>
  <c r="I111" i="13"/>
  <c r="K111" i="13"/>
  <c r="O111" i="13"/>
  <c r="Q111" i="13"/>
  <c r="V111" i="13"/>
  <c r="G114" i="13"/>
  <c r="M114" i="13" s="1"/>
  <c r="I114" i="13"/>
  <c r="K114" i="13"/>
  <c r="O114" i="13"/>
  <c r="Q114" i="13"/>
  <c r="V114" i="13"/>
  <c r="G117" i="13"/>
  <c r="I117" i="13"/>
  <c r="K117" i="13"/>
  <c r="M117" i="13"/>
  <c r="O117" i="13"/>
  <c r="Q117" i="13"/>
  <c r="V117" i="13"/>
  <c r="G120" i="13"/>
  <c r="I120" i="13"/>
  <c r="K120" i="13"/>
  <c r="M120" i="13"/>
  <c r="O120" i="13"/>
  <c r="Q120" i="13"/>
  <c r="V120" i="13"/>
  <c r="G123" i="13"/>
  <c r="M123" i="13" s="1"/>
  <c r="I123" i="13"/>
  <c r="K123" i="13"/>
  <c r="O123" i="13"/>
  <c r="Q123" i="13"/>
  <c r="V123" i="13"/>
  <c r="G126" i="13"/>
  <c r="M126" i="13" s="1"/>
  <c r="I126" i="13"/>
  <c r="K126" i="13"/>
  <c r="O126" i="13"/>
  <c r="Q126" i="13"/>
  <c r="V126" i="13"/>
  <c r="G130" i="13"/>
  <c r="M130" i="13" s="1"/>
  <c r="I130" i="13"/>
  <c r="K130" i="13"/>
  <c r="O130" i="13"/>
  <c r="Q130" i="13"/>
  <c r="V130" i="13"/>
  <c r="G132" i="13"/>
  <c r="I132" i="13"/>
  <c r="K132" i="13"/>
  <c r="M132" i="13"/>
  <c r="O132" i="13"/>
  <c r="Q132" i="13"/>
  <c r="V132" i="13"/>
  <c r="G134" i="13"/>
  <c r="M134" i="13" s="1"/>
  <c r="I134" i="13"/>
  <c r="K134" i="13"/>
  <c r="O134" i="13"/>
  <c r="Q134" i="13"/>
  <c r="V134" i="13"/>
  <c r="G136" i="13"/>
  <c r="M136" i="13" s="1"/>
  <c r="I136" i="13"/>
  <c r="K136" i="13"/>
  <c r="O136" i="13"/>
  <c r="Q136" i="13"/>
  <c r="V136" i="13"/>
  <c r="G138" i="13"/>
  <c r="M138" i="13" s="1"/>
  <c r="I138" i="13"/>
  <c r="K138" i="13"/>
  <c r="O138" i="13"/>
  <c r="Q138" i="13"/>
  <c r="V138" i="13"/>
  <c r="G140" i="13"/>
  <c r="M140" i="13" s="1"/>
  <c r="I140" i="13"/>
  <c r="K140" i="13"/>
  <c r="O140" i="13"/>
  <c r="Q140" i="13"/>
  <c r="V140" i="13"/>
  <c r="G144" i="13"/>
  <c r="M144" i="13" s="1"/>
  <c r="M143" i="13" s="1"/>
  <c r="I144" i="13"/>
  <c r="K144" i="13"/>
  <c r="O144" i="13"/>
  <c r="Q144" i="13"/>
  <c r="V144" i="13"/>
  <c r="G147" i="13"/>
  <c r="M147" i="13" s="1"/>
  <c r="I147" i="13"/>
  <c r="K147" i="13"/>
  <c r="O147" i="13"/>
  <c r="Q147" i="13"/>
  <c r="V147" i="13"/>
  <c r="G149" i="13"/>
  <c r="I149" i="13"/>
  <c r="K149" i="13"/>
  <c r="M149" i="13"/>
  <c r="O149" i="13"/>
  <c r="Q149" i="13"/>
  <c r="V149" i="13"/>
  <c r="G151" i="13"/>
  <c r="M151" i="13" s="1"/>
  <c r="I151" i="13"/>
  <c r="K151" i="13"/>
  <c r="O151" i="13"/>
  <c r="Q151" i="13"/>
  <c r="V151" i="13"/>
  <c r="G153" i="13"/>
  <c r="I71" i="1" s="1"/>
  <c r="G154" i="13"/>
  <c r="M154" i="13" s="1"/>
  <c r="M153" i="13" s="1"/>
  <c r="I154" i="13"/>
  <c r="I153" i="13" s="1"/>
  <c r="K154" i="13"/>
  <c r="K153" i="13" s="1"/>
  <c r="O154" i="13"/>
  <c r="O153" i="13" s="1"/>
  <c r="Q154" i="13"/>
  <c r="Q153" i="13" s="1"/>
  <c r="V154" i="13"/>
  <c r="G156" i="13"/>
  <c r="I156" i="13"/>
  <c r="K156" i="13"/>
  <c r="M156" i="13"/>
  <c r="O156" i="13"/>
  <c r="Q156" i="13"/>
  <c r="V156" i="13"/>
  <c r="G159" i="13"/>
  <c r="M159" i="13" s="1"/>
  <c r="I159" i="13"/>
  <c r="K159" i="13"/>
  <c r="O159" i="13"/>
  <c r="Q159" i="13"/>
  <c r="V159" i="13"/>
  <c r="G162" i="13"/>
  <c r="M162" i="13" s="1"/>
  <c r="I162" i="13"/>
  <c r="K162" i="13"/>
  <c r="O162" i="13"/>
  <c r="Q162" i="13"/>
  <c r="V162" i="13"/>
  <c r="G164" i="13"/>
  <c r="I164" i="13"/>
  <c r="K164" i="13"/>
  <c r="M164" i="13"/>
  <c r="O164" i="13"/>
  <c r="Q164" i="13"/>
  <c r="V164" i="13"/>
  <c r="G166" i="13"/>
  <c r="M166" i="13" s="1"/>
  <c r="I166" i="13"/>
  <c r="K166" i="13"/>
  <c r="O166" i="13"/>
  <c r="Q166" i="13"/>
  <c r="V166" i="13"/>
  <c r="G168" i="13"/>
  <c r="M168" i="13" s="1"/>
  <c r="I168" i="13"/>
  <c r="K168" i="13"/>
  <c r="O168" i="13"/>
  <c r="Q168" i="13"/>
  <c r="V168" i="13"/>
  <c r="G171" i="13"/>
  <c r="M171" i="13" s="1"/>
  <c r="I171" i="13"/>
  <c r="K171" i="13"/>
  <c r="O171" i="13"/>
  <c r="Q171" i="13"/>
  <c r="V171" i="13"/>
  <c r="G173" i="13"/>
  <c r="G170" i="13" s="1"/>
  <c r="I73" i="1" s="1"/>
  <c r="I173" i="13"/>
  <c r="K173" i="13"/>
  <c r="O173" i="13"/>
  <c r="Q173" i="13"/>
  <c r="V173" i="13"/>
  <c r="G175" i="13"/>
  <c r="M175" i="13" s="1"/>
  <c r="I175" i="13"/>
  <c r="K175" i="13"/>
  <c r="O175" i="13"/>
  <c r="Q175" i="13"/>
  <c r="V175" i="13"/>
  <c r="G177" i="13"/>
  <c r="M177" i="13" s="1"/>
  <c r="I177" i="13"/>
  <c r="K177" i="13"/>
  <c r="O177" i="13"/>
  <c r="Q177" i="13"/>
  <c r="V177" i="13"/>
  <c r="G180" i="13"/>
  <c r="I180" i="13"/>
  <c r="K180" i="13"/>
  <c r="M180" i="13"/>
  <c r="O180" i="13"/>
  <c r="Q180" i="13"/>
  <c r="V180" i="13"/>
  <c r="G182" i="13"/>
  <c r="M182" i="13" s="1"/>
  <c r="I182" i="13"/>
  <c r="K182" i="13"/>
  <c r="O182" i="13"/>
  <c r="Q182" i="13"/>
  <c r="V182" i="13"/>
  <c r="G185" i="13"/>
  <c r="M185" i="13" s="1"/>
  <c r="I185" i="13"/>
  <c r="K185" i="13"/>
  <c r="O185" i="13"/>
  <c r="Q185" i="13"/>
  <c r="V185" i="13"/>
  <c r="G189" i="13"/>
  <c r="M189" i="13" s="1"/>
  <c r="I189" i="13"/>
  <c r="K189" i="13"/>
  <c r="O189" i="13"/>
  <c r="Q189" i="13"/>
  <c r="V189" i="13"/>
  <c r="G191" i="13"/>
  <c r="M191" i="13" s="1"/>
  <c r="I191" i="13"/>
  <c r="K191" i="13"/>
  <c r="O191" i="13"/>
  <c r="Q191" i="13"/>
  <c r="V191" i="13"/>
  <c r="G194" i="13"/>
  <c r="M194" i="13" s="1"/>
  <c r="I194" i="13"/>
  <c r="K194" i="13"/>
  <c r="O194" i="13"/>
  <c r="Q194" i="13"/>
  <c r="V194" i="13"/>
  <c r="G197" i="13"/>
  <c r="M197" i="13" s="1"/>
  <c r="I197" i="13"/>
  <c r="K197" i="13"/>
  <c r="O197" i="13"/>
  <c r="Q197" i="13"/>
  <c r="V197" i="13"/>
  <c r="G200" i="13"/>
  <c r="M200" i="13" s="1"/>
  <c r="I200" i="13"/>
  <c r="K200" i="13"/>
  <c r="O200" i="13"/>
  <c r="Q200" i="13"/>
  <c r="V200" i="13"/>
  <c r="G202" i="13"/>
  <c r="I202" i="13"/>
  <c r="K202" i="13"/>
  <c r="M202" i="13"/>
  <c r="O202" i="13"/>
  <c r="Q202" i="13"/>
  <c r="V202" i="13"/>
  <c r="G204" i="13"/>
  <c r="M204" i="13" s="1"/>
  <c r="I204" i="13"/>
  <c r="K204" i="13"/>
  <c r="O204" i="13"/>
  <c r="Q204" i="13"/>
  <c r="V204" i="13"/>
  <c r="G206" i="13"/>
  <c r="M206" i="13" s="1"/>
  <c r="I206" i="13"/>
  <c r="K206" i="13"/>
  <c r="O206" i="13"/>
  <c r="Q206" i="13"/>
  <c r="V206" i="13"/>
  <c r="G208" i="13"/>
  <c r="M208" i="13" s="1"/>
  <c r="I208" i="13"/>
  <c r="K208" i="13"/>
  <c r="O208" i="13"/>
  <c r="Q208" i="13"/>
  <c r="V208" i="13"/>
  <c r="G210" i="13"/>
  <c r="I210" i="13"/>
  <c r="K210" i="13"/>
  <c r="M210" i="13"/>
  <c r="O210" i="13"/>
  <c r="Q210" i="13"/>
  <c r="V210" i="13"/>
  <c r="G213" i="13"/>
  <c r="M213" i="13" s="1"/>
  <c r="I213" i="13"/>
  <c r="K213" i="13"/>
  <c r="O213" i="13"/>
  <c r="Q213" i="13"/>
  <c r="V213" i="13"/>
  <c r="G216" i="13"/>
  <c r="M216" i="13" s="1"/>
  <c r="I216" i="13"/>
  <c r="K216" i="13"/>
  <c r="O216" i="13"/>
  <c r="Q216" i="13"/>
  <c r="V216" i="13"/>
  <c r="G219" i="13"/>
  <c r="M219" i="13" s="1"/>
  <c r="I219" i="13"/>
  <c r="K219" i="13"/>
  <c r="O219" i="13"/>
  <c r="Q219" i="13"/>
  <c r="V219" i="13"/>
  <c r="G221" i="13"/>
  <c r="I221" i="13"/>
  <c r="K221" i="13"/>
  <c r="M221" i="13"/>
  <c r="O221" i="13"/>
  <c r="Q221" i="13"/>
  <c r="V221" i="13"/>
  <c r="G223" i="13"/>
  <c r="M223" i="13" s="1"/>
  <c r="I223" i="13"/>
  <c r="K223" i="13"/>
  <c r="O223" i="13"/>
  <c r="Q223" i="13"/>
  <c r="V223" i="13"/>
  <c r="G225" i="13"/>
  <c r="M225" i="13" s="1"/>
  <c r="I225" i="13"/>
  <c r="K225" i="13"/>
  <c r="O225" i="13"/>
  <c r="Q225" i="13"/>
  <c r="V225" i="13"/>
  <c r="G228" i="13"/>
  <c r="M228" i="13" s="1"/>
  <c r="I228" i="13"/>
  <c r="K228" i="13"/>
  <c r="O228" i="13"/>
  <c r="Q228" i="13"/>
  <c r="V228" i="13"/>
  <c r="G230" i="13"/>
  <c r="M230" i="13" s="1"/>
  <c r="I230" i="13"/>
  <c r="K230" i="13"/>
  <c r="O230" i="13"/>
  <c r="Q230" i="13"/>
  <c r="V230" i="13"/>
  <c r="G232" i="13"/>
  <c r="M232" i="13" s="1"/>
  <c r="I232" i="13"/>
  <c r="K232" i="13"/>
  <c r="O232" i="13"/>
  <c r="Q232" i="13"/>
  <c r="V232" i="13"/>
  <c r="G234" i="13"/>
  <c r="M234" i="13" s="1"/>
  <c r="I234" i="13"/>
  <c r="K234" i="13"/>
  <c r="O234" i="13"/>
  <c r="Q234" i="13"/>
  <c r="V234" i="13"/>
  <c r="G237" i="13"/>
  <c r="I237" i="13"/>
  <c r="K237" i="13"/>
  <c r="M237" i="13"/>
  <c r="O237" i="13"/>
  <c r="Q237" i="13"/>
  <c r="V237" i="13"/>
  <c r="G240" i="13"/>
  <c r="I240" i="13"/>
  <c r="K240" i="13"/>
  <c r="O240" i="13"/>
  <c r="Q240" i="13"/>
  <c r="V240" i="13"/>
  <c r="G243" i="13"/>
  <c r="M243" i="13" s="1"/>
  <c r="I243" i="13"/>
  <c r="K243" i="13"/>
  <c r="O243" i="13"/>
  <c r="Q243" i="13"/>
  <c r="V243" i="13"/>
  <c r="G246" i="13"/>
  <c r="M246" i="13" s="1"/>
  <c r="I246" i="13"/>
  <c r="K246" i="13"/>
  <c r="O246" i="13"/>
  <c r="Q246" i="13"/>
  <c r="V246" i="13"/>
  <c r="G249" i="13"/>
  <c r="I249" i="13"/>
  <c r="K249" i="13"/>
  <c r="M249" i="13"/>
  <c r="O249" i="13"/>
  <c r="Q249" i="13"/>
  <c r="V249" i="13"/>
  <c r="G252" i="13"/>
  <c r="M252" i="13" s="1"/>
  <c r="I252" i="13"/>
  <c r="K252" i="13"/>
  <c r="O252" i="13"/>
  <c r="Q252" i="13"/>
  <c r="V252" i="13"/>
  <c r="G255" i="13"/>
  <c r="M255" i="13" s="1"/>
  <c r="I255" i="13"/>
  <c r="K255" i="13"/>
  <c r="O255" i="13"/>
  <c r="Q255" i="13"/>
  <c r="V255" i="13"/>
  <c r="G258" i="13"/>
  <c r="M258" i="13" s="1"/>
  <c r="I258" i="13"/>
  <c r="K258" i="13"/>
  <c r="O258" i="13"/>
  <c r="Q258" i="13"/>
  <c r="V258" i="13"/>
  <c r="G261" i="13"/>
  <c r="I261" i="13"/>
  <c r="K261" i="13"/>
  <c r="M261" i="13"/>
  <c r="O261" i="13"/>
  <c r="Q261" i="13"/>
  <c r="V261" i="13"/>
  <c r="G264" i="13"/>
  <c r="M264" i="13" s="1"/>
  <c r="I264" i="13"/>
  <c r="K264" i="13"/>
  <c r="O264" i="13"/>
  <c r="Q264" i="13"/>
  <c r="V264" i="13"/>
  <c r="G266" i="13"/>
  <c r="M266" i="13" s="1"/>
  <c r="I266" i="13"/>
  <c r="K266" i="13"/>
  <c r="O266" i="13"/>
  <c r="Q266" i="13"/>
  <c r="V266" i="13"/>
  <c r="G269" i="13"/>
  <c r="M269" i="13" s="1"/>
  <c r="I269" i="13"/>
  <c r="K269" i="13"/>
  <c r="O269" i="13"/>
  <c r="Q269" i="13"/>
  <c r="V269" i="13"/>
  <c r="G272" i="13"/>
  <c r="I272" i="13"/>
  <c r="K272" i="13"/>
  <c r="M272" i="13"/>
  <c r="O272" i="13"/>
  <c r="Q272" i="13"/>
  <c r="V272" i="13"/>
  <c r="G275" i="13"/>
  <c r="M275" i="13" s="1"/>
  <c r="I275" i="13"/>
  <c r="K275" i="13"/>
  <c r="O275" i="13"/>
  <c r="Q275" i="13"/>
  <c r="V275" i="13"/>
  <c r="G278" i="13"/>
  <c r="M278" i="13" s="1"/>
  <c r="I278" i="13"/>
  <c r="K278" i="13"/>
  <c r="O278" i="13"/>
  <c r="Q278" i="13"/>
  <c r="V278" i="13"/>
  <c r="G280" i="13"/>
  <c r="M280" i="13" s="1"/>
  <c r="I280" i="13"/>
  <c r="K280" i="13"/>
  <c r="O280" i="13"/>
  <c r="Q280" i="13"/>
  <c r="V280" i="13"/>
  <c r="G282" i="13"/>
  <c r="I282" i="13"/>
  <c r="K282" i="13"/>
  <c r="M282" i="13"/>
  <c r="O282" i="13"/>
  <c r="Q282" i="13"/>
  <c r="V282" i="13"/>
  <c r="G284" i="13"/>
  <c r="M284" i="13" s="1"/>
  <c r="I284" i="13"/>
  <c r="K284" i="13"/>
  <c r="O284" i="13"/>
  <c r="Q284" i="13"/>
  <c r="V284" i="13"/>
  <c r="G286" i="13"/>
  <c r="M286" i="13" s="1"/>
  <c r="I286" i="13"/>
  <c r="K286" i="13"/>
  <c r="O286" i="13"/>
  <c r="Q286" i="13"/>
  <c r="V286" i="13"/>
  <c r="G289" i="13"/>
  <c r="M289" i="13" s="1"/>
  <c r="I289" i="13"/>
  <c r="K289" i="13"/>
  <c r="O289" i="13"/>
  <c r="Q289" i="13"/>
  <c r="V289" i="13"/>
  <c r="G291" i="13"/>
  <c r="M291" i="13" s="1"/>
  <c r="I291" i="13"/>
  <c r="K291" i="13"/>
  <c r="O291" i="13"/>
  <c r="Q291" i="13"/>
  <c r="V291" i="13"/>
  <c r="G293" i="13"/>
  <c r="M293" i="13" s="1"/>
  <c r="I293" i="13"/>
  <c r="K293" i="13"/>
  <c r="O293" i="13"/>
  <c r="Q293" i="13"/>
  <c r="V293" i="13"/>
  <c r="G295" i="13"/>
  <c r="M295" i="13" s="1"/>
  <c r="I295" i="13"/>
  <c r="K295" i="13"/>
  <c r="O295" i="13"/>
  <c r="Q295" i="13"/>
  <c r="V295" i="13"/>
  <c r="G297" i="13"/>
  <c r="M297" i="13" s="1"/>
  <c r="I297" i="13"/>
  <c r="K297" i="13"/>
  <c r="O297" i="13"/>
  <c r="Q297" i="13"/>
  <c r="V297" i="13"/>
  <c r="G299" i="13"/>
  <c r="M299" i="13" s="1"/>
  <c r="I299" i="13"/>
  <c r="K299" i="13"/>
  <c r="O299" i="13"/>
  <c r="Q299" i="13"/>
  <c r="V299" i="13"/>
  <c r="G301" i="13"/>
  <c r="M301" i="13" s="1"/>
  <c r="I301" i="13"/>
  <c r="K301" i="13"/>
  <c r="O301" i="13"/>
  <c r="Q301" i="13"/>
  <c r="V301" i="13"/>
  <c r="G303" i="13"/>
  <c r="M303" i="13" s="1"/>
  <c r="I303" i="13"/>
  <c r="K303" i="13"/>
  <c r="O303" i="13"/>
  <c r="Q303" i="13"/>
  <c r="V303" i="13"/>
  <c r="G305" i="13"/>
  <c r="M305" i="13" s="1"/>
  <c r="I305" i="13"/>
  <c r="K305" i="13"/>
  <c r="O305" i="13"/>
  <c r="Q305" i="13"/>
  <c r="V305" i="13"/>
  <c r="G307" i="13"/>
  <c r="M307" i="13" s="1"/>
  <c r="I307" i="13"/>
  <c r="K307" i="13"/>
  <c r="O307" i="13"/>
  <c r="Q307" i="13"/>
  <c r="V307" i="13"/>
  <c r="G310" i="13"/>
  <c r="M310" i="13" s="1"/>
  <c r="I310" i="13"/>
  <c r="K310" i="13"/>
  <c r="O310" i="13"/>
  <c r="Q310" i="13"/>
  <c r="V310" i="13"/>
  <c r="G312" i="13"/>
  <c r="M312" i="13" s="1"/>
  <c r="I312" i="13"/>
  <c r="K312" i="13"/>
  <c r="O312" i="13"/>
  <c r="Q312" i="13"/>
  <c r="V312" i="13"/>
  <c r="G314" i="13"/>
  <c r="I314" i="13"/>
  <c r="K314" i="13"/>
  <c r="M314" i="13"/>
  <c r="O314" i="13"/>
  <c r="Q314" i="13"/>
  <c r="V314" i="13"/>
  <c r="G317" i="13"/>
  <c r="M317" i="13" s="1"/>
  <c r="I317" i="13"/>
  <c r="K317" i="13"/>
  <c r="O317" i="13"/>
  <c r="Q317" i="13"/>
  <c r="V317" i="13"/>
  <c r="G320" i="13"/>
  <c r="M320" i="13" s="1"/>
  <c r="I320" i="13"/>
  <c r="K320" i="13"/>
  <c r="O320" i="13"/>
  <c r="Q320" i="13"/>
  <c r="V320" i="13"/>
  <c r="G323" i="13"/>
  <c r="M323" i="13" s="1"/>
  <c r="I323" i="13"/>
  <c r="K323" i="13"/>
  <c r="O323" i="13"/>
  <c r="Q323" i="13"/>
  <c r="V323" i="13"/>
  <c r="G326" i="13"/>
  <c r="M326" i="13" s="1"/>
  <c r="I326" i="13"/>
  <c r="K326" i="13"/>
  <c r="O326" i="13"/>
  <c r="Q326" i="13"/>
  <c r="V326" i="13"/>
  <c r="G328" i="13"/>
  <c r="M328" i="13" s="1"/>
  <c r="I328" i="13"/>
  <c r="K328" i="13"/>
  <c r="O328" i="13"/>
  <c r="Q328" i="13"/>
  <c r="V328" i="13"/>
  <c r="G331" i="13"/>
  <c r="M331" i="13" s="1"/>
  <c r="I331" i="13"/>
  <c r="K331" i="13"/>
  <c r="O331" i="13"/>
  <c r="Q331" i="13"/>
  <c r="V331" i="13"/>
  <c r="G333" i="13"/>
  <c r="G309" i="13" s="1"/>
  <c r="I75" i="1" s="1"/>
  <c r="I333" i="13"/>
  <c r="K333" i="13"/>
  <c r="O333" i="13"/>
  <c r="Q333" i="13"/>
  <c r="V333" i="13"/>
  <c r="G335" i="13"/>
  <c r="M335" i="13" s="1"/>
  <c r="I335" i="13"/>
  <c r="K335" i="13"/>
  <c r="O335" i="13"/>
  <c r="Q335" i="13"/>
  <c r="V335" i="13"/>
  <c r="G337" i="13"/>
  <c r="M337" i="13" s="1"/>
  <c r="I337" i="13"/>
  <c r="K337" i="13"/>
  <c r="O337" i="13"/>
  <c r="Q337" i="13"/>
  <c r="V337" i="13"/>
  <c r="G339" i="13"/>
  <c r="I339" i="13"/>
  <c r="K339" i="13"/>
  <c r="M339" i="13"/>
  <c r="O339" i="13"/>
  <c r="Q339" i="13"/>
  <c r="V339" i="13"/>
  <c r="G341" i="13"/>
  <c r="I341" i="13"/>
  <c r="K341" i="13"/>
  <c r="M341" i="13"/>
  <c r="O341" i="13"/>
  <c r="Q341" i="13"/>
  <c r="V341" i="13"/>
  <c r="G343" i="13"/>
  <c r="M343" i="13" s="1"/>
  <c r="I343" i="13"/>
  <c r="K343" i="13"/>
  <c r="O343" i="13"/>
  <c r="Q343" i="13"/>
  <c r="V343" i="13"/>
  <c r="G345" i="13"/>
  <c r="M345" i="13" s="1"/>
  <c r="I345" i="13"/>
  <c r="K345" i="13"/>
  <c r="O345" i="13"/>
  <c r="Q345" i="13"/>
  <c r="V345" i="13"/>
  <c r="G347" i="13"/>
  <c r="M347" i="13" s="1"/>
  <c r="I347" i="13"/>
  <c r="K347" i="13"/>
  <c r="O347" i="13"/>
  <c r="Q347" i="13"/>
  <c r="V347" i="13"/>
  <c r="V349" i="13"/>
  <c r="G350" i="13"/>
  <c r="G349" i="13" s="1"/>
  <c r="I76" i="1" s="1"/>
  <c r="I350" i="13"/>
  <c r="I349" i="13" s="1"/>
  <c r="K350" i="13"/>
  <c r="K349" i="13" s="1"/>
  <c r="O350" i="13"/>
  <c r="O349" i="13" s="1"/>
  <c r="Q350" i="13"/>
  <c r="Q349" i="13" s="1"/>
  <c r="V350" i="13"/>
  <c r="Q353" i="13"/>
  <c r="G354" i="13"/>
  <c r="M354" i="13" s="1"/>
  <c r="M353" i="13" s="1"/>
  <c r="I354" i="13"/>
  <c r="I353" i="13" s="1"/>
  <c r="K354" i="13"/>
  <c r="K353" i="13" s="1"/>
  <c r="O354" i="13"/>
  <c r="O353" i="13" s="1"/>
  <c r="Q354" i="13"/>
  <c r="V354" i="13"/>
  <c r="V353" i="13" s="1"/>
  <c r="G358" i="13"/>
  <c r="G357" i="13" s="1"/>
  <c r="I78" i="1" s="1"/>
  <c r="I358" i="13"/>
  <c r="K358" i="13"/>
  <c r="O358" i="13"/>
  <c r="Q358" i="13"/>
  <c r="V358" i="13"/>
  <c r="G360" i="13"/>
  <c r="I360" i="13"/>
  <c r="K360" i="13"/>
  <c r="M360" i="13"/>
  <c r="O360" i="13"/>
  <c r="Q360" i="13"/>
  <c r="V360" i="13"/>
  <c r="G363" i="13"/>
  <c r="M363" i="13" s="1"/>
  <c r="I363" i="13"/>
  <c r="K363" i="13"/>
  <c r="O363" i="13"/>
  <c r="Q363" i="13"/>
  <c r="V363" i="13"/>
  <c r="G366" i="13"/>
  <c r="I366" i="13"/>
  <c r="K366" i="13"/>
  <c r="M366" i="13"/>
  <c r="O366" i="13"/>
  <c r="Q366" i="13"/>
  <c r="V366" i="13"/>
  <c r="G369" i="13"/>
  <c r="M369" i="13" s="1"/>
  <c r="I369" i="13"/>
  <c r="K369" i="13"/>
  <c r="O369" i="13"/>
  <c r="Q369" i="13"/>
  <c r="V369" i="13"/>
  <c r="G372" i="13"/>
  <c r="M372" i="13" s="1"/>
  <c r="I372" i="13"/>
  <c r="K372" i="13"/>
  <c r="O372" i="13"/>
  <c r="Q372" i="13"/>
  <c r="V372" i="13"/>
  <c r="G375" i="13"/>
  <c r="I375" i="13"/>
  <c r="K375" i="13"/>
  <c r="M375" i="13"/>
  <c r="O375" i="13"/>
  <c r="Q375" i="13"/>
  <c r="V375" i="13"/>
  <c r="G378" i="13"/>
  <c r="I378" i="13"/>
  <c r="K378" i="13"/>
  <c r="M378" i="13"/>
  <c r="O378" i="13"/>
  <c r="Q378" i="13"/>
  <c r="V378" i="13"/>
  <c r="G381" i="13"/>
  <c r="M381" i="13" s="1"/>
  <c r="I381" i="13"/>
  <c r="K381" i="13"/>
  <c r="O381" i="13"/>
  <c r="Q381" i="13"/>
  <c r="V381" i="13"/>
  <c r="G384" i="13"/>
  <c r="I384" i="13"/>
  <c r="K384" i="13"/>
  <c r="M384" i="13"/>
  <c r="O384" i="13"/>
  <c r="Q384" i="13"/>
  <c r="V384" i="13"/>
  <c r="G387" i="13"/>
  <c r="M387" i="13" s="1"/>
  <c r="I387" i="13"/>
  <c r="K387" i="13"/>
  <c r="O387" i="13"/>
  <c r="Q387" i="13"/>
  <c r="V387" i="13"/>
  <c r="G389" i="13"/>
  <c r="M389" i="13" s="1"/>
  <c r="I389" i="13"/>
  <c r="K389" i="13"/>
  <c r="O389" i="13"/>
  <c r="Q389" i="13"/>
  <c r="V389" i="13"/>
  <c r="G391" i="13"/>
  <c r="M391" i="13" s="1"/>
  <c r="I391" i="13"/>
  <c r="K391" i="13"/>
  <c r="O391" i="13"/>
  <c r="Q391" i="13"/>
  <c r="V391" i="13"/>
  <c r="G393" i="13"/>
  <c r="I79" i="1" s="1"/>
  <c r="G394" i="13"/>
  <c r="I394" i="13"/>
  <c r="I393" i="13" s="1"/>
  <c r="K394" i="13"/>
  <c r="K393" i="13" s="1"/>
  <c r="M394" i="13"/>
  <c r="M393" i="13" s="1"/>
  <c r="O394" i="13"/>
  <c r="O393" i="13" s="1"/>
  <c r="Q394" i="13"/>
  <c r="Q393" i="13" s="1"/>
  <c r="V394" i="13"/>
  <c r="V393" i="13" s="1"/>
  <c r="G402" i="13"/>
  <c r="G401" i="13" s="1"/>
  <c r="I86" i="1" s="1"/>
  <c r="I18" i="1" s="1"/>
  <c r="I402" i="13"/>
  <c r="I401" i="13" s="1"/>
  <c r="K402" i="13"/>
  <c r="K401" i="13" s="1"/>
  <c r="O402" i="13"/>
  <c r="O401" i="13" s="1"/>
  <c r="Q402" i="13"/>
  <c r="Q401" i="13" s="1"/>
  <c r="V402" i="13"/>
  <c r="V401" i="13" s="1"/>
  <c r="AE405" i="13"/>
  <c r="F44" i="1" s="1"/>
  <c r="G40" i="12"/>
  <c r="G9" i="12"/>
  <c r="M9" i="12" s="1"/>
  <c r="I9" i="12"/>
  <c r="I8" i="12" s="1"/>
  <c r="K9" i="12"/>
  <c r="K8" i="12" s="1"/>
  <c r="O9" i="12"/>
  <c r="O8" i="12" s="1"/>
  <c r="Q9" i="12"/>
  <c r="V9" i="12"/>
  <c r="G11" i="12"/>
  <c r="G8" i="12" s="1"/>
  <c r="I11" i="12"/>
  <c r="K11" i="12"/>
  <c r="O11" i="12"/>
  <c r="Q11" i="12"/>
  <c r="V11" i="12"/>
  <c r="G13" i="12"/>
  <c r="M13" i="12" s="1"/>
  <c r="I13" i="12"/>
  <c r="K13" i="12"/>
  <c r="O13" i="12"/>
  <c r="Q13" i="12"/>
  <c r="V13" i="12"/>
  <c r="G15" i="12"/>
  <c r="M15" i="12" s="1"/>
  <c r="I15" i="12"/>
  <c r="K15" i="12"/>
  <c r="O15" i="12"/>
  <c r="Q15" i="12"/>
  <c r="V15" i="12"/>
  <c r="G17" i="12"/>
  <c r="I17" i="12"/>
  <c r="K17" i="12"/>
  <c r="M17" i="12"/>
  <c r="O17" i="12"/>
  <c r="Q17" i="12"/>
  <c r="V17" i="12"/>
  <c r="G19" i="12"/>
  <c r="I19" i="12"/>
  <c r="K19" i="12"/>
  <c r="M19" i="12"/>
  <c r="O19" i="12"/>
  <c r="Q19" i="12"/>
  <c r="V19" i="12"/>
  <c r="G21" i="12"/>
  <c r="I21" i="12"/>
  <c r="K21" i="12"/>
  <c r="M21" i="12"/>
  <c r="O21" i="12"/>
  <c r="Q21" i="12"/>
  <c r="Q8" i="12" s="1"/>
  <c r="V21" i="12"/>
  <c r="G23" i="12"/>
  <c r="M23" i="12" s="1"/>
  <c r="I23" i="12"/>
  <c r="K23" i="12"/>
  <c r="O23" i="12"/>
  <c r="Q23" i="12"/>
  <c r="V23" i="12"/>
  <c r="V8" i="12" s="1"/>
  <c r="G25" i="12"/>
  <c r="M25" i="12" s="1"/>
  <c r="I25" i="12"/>
  <c r="K25" i="12"/>
  <c r="O25" i="12"/>
  <c r="Q25" i="12"/>
  <c r="V25" i="12"/>
  <c r="G27" i="12"/>
  <c r="M27" i="12" s="1"/>
  <c r="I27" i="12"/>
  <c r="K27" i="12"/>
  <c r="O27" i="12"/>
  <c r="Q27" i="12"/>
  <c r="V27" i="12"/>
  <c r="G29" i="12"/>
  <c r="M29" i="12" s="1"/>
  <c r="I29" i="12"/>
  <c r="K29" i="12"/>
  <c r="O29" i="12"/>
  <c r="Q29" i="12"/>
  <c r="V29" i="12"/>
  <c r="G31" i="12"/>
  <c r="M31" i="12" s="1"/>
  <c r="I31" i="12"/>
  <c r="K31" i="12"/>
  <c r="O31" i="12"/>
  <c r="Q31" i="12"/>
  <c r="V31" i="12"/>
  <c r="G33" i="12"/>
  <c r="I33" i="12"/>
  <c r="K33" i="12"/>
  <c r="M33" i="12"/>
  <c r="O33" i="12"/>
  <c r="Q33" i="12"/>
  <c r="V33" i="12"/>
  <c r="G35" i="12"/>
  <c r="I35" i="12"/>
  <c r="K35" i="12"/>
  <c r="M35" i="12"/>
  <c r="O35" i="12"/>
  <c r="Q35" i="12"/>
  <c r="V35" i="12"/>
  <c r="G37" i="12"/>
  <c r="I37" i="12"/>
  <c r="K37" i="12"/>
  <c r="M37" i="12"/>
  <c r="O37" i="12"/>
  <c r="Q37" i="12"/>
  <c r="V37" i="12"/>
  <c r="AE40" i="12"/>
  <c r="I20" i="1"/>
  <c r="I19" i="1"/>
  <c r="I17" i="1"/>
  <c r="H51" i="1"/>
  <c r="I49" i="1"/>
  <c r="I47" i="1"/>
  <c r="I46" i="1"/>
  <c r="I45" i="1"/>
  <c r="I40" i="1"/>
  <c r="J28" i="1"/>
  <c r="J26" i="1"/>
  <c r="G38" i="1"/>
  <c r="F38" i="1"/>
  <c r="J23" i="1"/>
  <c r="J24" i="1"/>
  <c r="J25" i="1"/>
  <c r="J27" i="1"/>
  <c r="E24" i="1"/>
  <c r="G24" i="1"/>
  <c r="E26" i="1"/>
  <c r="G26" i="1"/>
  <c r="M333" i="13" l="1"/>
  <c r="V236" i="13"/>
  <c r="O357" i="13"/>
  <c r="Q236" i="13"/>
  <c r="I236" i="13"/>
  <c r="K170" i="13"/>
  <c r="I158" i="13"/>
  <c r="K236" i="13"/>
  <c r="I309" i="13"/>
  <c r="V170" i="13"/>
  <c r="M158" i="13"/>
  <c r="K143" i="13"/>
  <c r="I357" i="13"/>
  <c r="K309" i="13"/>
  <c r="G236" i="13"/>
  <c r="I74" i="1" s="1"/>
  <c r="I89" i="1" s="1"/>
  <c r="G158" i="13"/>
  <c r="I72" i="1" s="1"/>
  <c r="V153" i="13"/>
  <c r="I143" i="13"/>
  <c r="I170" i="13"/>
  <c r="V158" i="13"/>
  <c r="G143" i="13"/>
  <c r="I70" i="1" s="1"/>
  <c r="Q8" i="13"/>
  <c r="F43" i="1"/>
  <c r="V8" i="13"/>
  <c r="K357" i="13"/>
  <c r="G353" i="13"/>
  <c r="I77" i="1" s="1"/>
  <c r="Q158" i="13"/>
  <c r="O143" i="13"/>
  <c r="O8" i="13"/>
  <c r="AF405" i="13"/>
  <c r="V357" i="13"/>
  <c r="Q309" i="13"/>
  <c r="O170" i="13"/>
  <c r="O158" i="13"/>
  <c r="V143" i="13"/>
  <c r="K8" i="13"/>
  <c r="F39" i="1"/>
  <c r="Q357" i="13"/>
  <c r="V309" i="13"/>
  <c r="O309" i="13"/>
  <c r="O236" i="13"/>
  <c r="Q170" i="13"/>
  <c r="K158" i="13"/>
  <c r="Q143" i="13"/>
  <c r="I8" i="13"/>
  <c r="M114" i="17"/>
  <c r="M112" i="17"/>
  <c r="M111" i="17" s="1"/>
  <c r="M83" i="17"/>
  <c r="M82" i="17" s="1"/>
  <c r="M75" i="17"/>
  <c r="M74" i="17" s="1"/>
  <c r="M24" i="17"/>
  <c r="M8" i="17" s="1"/>
  <c r="AF123" i="17"/>
  <c r="M150" i="16"/>
  <c r="M91" i="16"/>
  <c r="M8" i="16"/>
  <c r="M81" i="16"/>
  <c r="G150" i="16"/>
  <c r="G89" i="16"/>
  <c r="G81" i="16"/>
  <c r="G91" i="16"/>
  <c r="AF158" i="16"/>
  <c r="M14" i="16"/>
  <c r="M55" i="15"/>
  <c r="G8" i="15"/>
  <c r="G55" i="15"/>
  <c r="M51" i="15"/>
  <c r="M49" i="15" s="1"/>
  <c r="M14" i="15"/>
  <c r="M8" i="15" s="1"/>
  <c r="M8" i="14"/>
  <c r="M30" i="14"/>
  <c r="M29" i="14" s="1"/>
  <c r="M10" i="14"/>
  <c r="AF35" i="14"/>
  <c r="M309" i="13"/>
  <c r="M350" i="13"/>
  <c r="M349" i="13" s="1"/>
  <c r="M240" i="13"/>
  <c r="M236" i="13" s="1"/>
  <c r="M173" i="13"/>
  <c r="M170" i="13" s="1"/>
  <c r="M25" i="13"/>
  <c r="M8" i="13" s="1"/>
  <c r="M402" i="13"/>
  <c r="M401" i="13" s="1"/>
  <c r="M358" i="13"/>
  <c r="M357" i="13" s="1"/>
  <c r="AF40" i="12"/>
  <c r="M11" i="12"/>
  <c r="M8" i="12" s="1"/>
  <c r="J88" i="1" l="1"/>
  <c r="J84" i="1"/>
  <c r="J76" i="1"/>
  <c r="J83" i="1"/>
  <c r="J80" i="1"/>
  <c r="J86" i="1"/>
  <c r="J78" i="1"/>
  <c r="J75" i="1"/>
  <c r="J69" i="1"/>
  <c r="J82" i="1"/>
  <c r="J79" i="1"/>
  <c r="J85" i="1"/>
  <c r="J71" i="1"/>
  <c r="J73" i="1"/>
  <c r="J72" i="1"/>
  <c r="J70" i="1"/>
  <c r="J77" i="1"/>
  <c r="J87" i="1"/>
  <c r="J81" i="1"/>
  <c r="J74" i="1"/>
  <c r="G44" i="1"/>
  <c r="I44" i="1" s="1"/>
  <c r="G39" i="1"/>
  <c r="G51" i="1" s="1"/>
  <c r="G25" i="1" s="1"/>
  <c r="G43" i="1"/>
  <c r="I43" i="1" s="1"/>
  <c r="F51" i="1"/>
  <c r="G23" i="1" s="1"/>
  <c r="G405" i="13"/>
  <c r="I16" i="1"/>
  <c r="I21" i="1" s="1"/>
  <c r="J89" i="1" l="1"/>
  <c r="A27" i="1"/>
  <c r="I39" i="1"/>
  <c r="I51" i="1" s="1"/>
  <c r="J47" i="1" l="1"/>
  <c r="J41" i="1"/>
  <c r="J39" i="1"/>
  <c r="J51" i="1" s="1"/>
  <c r="J50" i="1"/>
  <c r="J48" i="1"/>
  <c r="J44" i="1"/>
  <c r="J40" i="1"/>
  <c r="J49" i="1"/>
  <c r="J43" i="1"/>
  <c r="J46" i="1"/>
  <c r="J45" i="1"/>
  <c r="A28" i="1"/>
  <c r="G28" i="1"/>
  <c r="G27" i="1" s="1"/>
  <c r="G29"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Heřmanská Iveta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Heřmanská Iveta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Heřmanská Iveta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Heřmanská Iveta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Heřmanská Iveta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Heřmanská Iveta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<sst xmlns="http://schemas.openxmlformats.org/spreadsheetml/2006/main" count="4843" uniqueCount="1321">
  <si>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</si>
  <si>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</si>
  <si>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</si>
  <si>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</si>
  <si>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</si>
  <si>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</si>
  <si>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</si>
  <si>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</si>
  <si>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</si>
  <si>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</si>
  <si>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</si>
  <si>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</si>
  <si>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</si>
  <si>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</si>
  <si>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</si>
  <si>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</si>
  <si>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</si>
  <si>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</si>
  <si>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</si>
  <si>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</si>
  <si>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</si>
  <si>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</si>
  <si>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</si>
  <si>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</si>
  <si>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</si>
  <si>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</si>
  <si>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</si>
  <si>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</si>
  <si>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</si>
  <si>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</si>
  <si>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</si>
  <si>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</si>
  <si>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</si>
  <si>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</si>
  <si>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</si>
  <si>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</si>
  <si>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</si>
  <si>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</si>
  <si>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</si>
  <si>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</si>
  <si>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</si>
  <si>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</si>
  <si>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</si>
  <si>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5850-18_Město</t>
  </si>
  <si>
    <t>REVITALIZACE ul. DVORSKÉHO, TŘEBÍČ : Město Třebíč</t>
  </si>
  <si>
    <t>Město Třebíč</t>
  </si>
  <si>
    <t>Karlovo nám. 104/55</t>
  </si>
  <si>
    <t>Třebíč-Vnitřní Město</t>
  </si>
  <si>
    <t>67401</t>
  </si>
  <si>
    <t>00290629</t>
  </si>
  <si>
    <t>CZ00290629</t>
  </si>
  <si>
    <t>AQUA PROCON s.r.o.</t>
  </si>
  <si>
    <t>Palackého třída 768/12</t>
  </si>
  <si>
    <t>Brno-Královo Pole</t>
  </si>
  <si>
    <t>61200</t>
  </si>
  <si>
    <t>46964371</t>
  </si>
  <si>
    <t>CZ46964371</t>
  </si>
  <si>
    <t>Stavba</t>
  </si>
  <si>
    <t>Ostatní a vedlejší náklady</t>
  </si>
  <si>
    <t>99.1</t>
  </si>
  <si>
    <t>Inženýrský objekt</t>
  </si>
  <si>
    <t>SO-01</t>
  </si>
  <si>
    <t>Komunikace, chodníky a zpevněné plochy, mobiliář, sadové úpravy : Město Třebíč</t>
  </si>
  <si>
    <t>01.1</t>
  </si>
  <si>
    <t>Komunikace, chodníky a zpevněné plochy</t>
  </si>
  <si>
    <t>01.2</t>
  </si>
  <si>
    <t>Sadové úpravy</t>
  </si>
  <si>
    <t>SO-04</t>
  </si>
  <si>
    <t>Veřejné osvětlení : Město Třebíč</t>
  </si>
  <si>
    <t>SO-04.1</t>
  </si>
  <si>
    <t>Veřejné osvětlení</t>
  </si>
  <si>
    <t>SO-05</t>
  </si>
  <si>
    <t>Přeložka STL plynovodu : Město Třebíč</t>
  </si>
  <si>
    <t>5.1</t>
  </si>
  <si>
    <t>Přeložka STL plynovodu</t>
  </si>
  <si>
    <t>5.2</t>
  </si>
  <si>
    <t>Přeložky STL přípojek</t>
  </si>
  <si>
    <t>Celkem za stavbu</t>
  </si>
  <si>
    <t>CZK</t>
  </si>
  <si>
    <t>#POPS</t>
  </si>
  <si>
    <t>Popis stavby: 5850-18_Město - REVITALIZACE ul. DVORSKÉHO, TŘEBÍČ : Město Třebíč</t>
  </si>
  <si>
    <t>#POPO</t>
  </si>
  <si>
    <t>Popis objektu: SO-01 - Komunikace, chodníky a zpevněné plochy, mobiliář, sadové úpravy : Město Třebíč</t>
  </si>
  <si>
    <t>#POPR</t>
  </si>
  <si>
    <t>Popis rozpočtu: 01.1 - Komunikace, chodníky a zpevněné plochy</t>
  </si>
  <si>
    <t>Popis rozpočtu: 01.2 - Sadové úpravy</t>
  </si>
  <si>
    <t>Popis objektu: SO-04 - Veřejné osvětlení : Město Třebíč</t>
  </si>
  <si>
    <t>Popis rozpočtu: SO-04.1 - Veřejné osvětlení</t>
  </si>
  <si>
    <t>Popis objektu: SO-05 - Přeložka STL plynovodu : Město Třebíč</t>
  </si>
  <si>
    <t>Popis rozpočtu: 5.1 - Přeložka STL plynovodu</t>
  </si>
  <si>
    <t>Popis rozpočtu: 5.2 - Přeložky STL přípojek</t>
  </si>
  <si>
    <t>Popis objektu: SO-99 - Ostatní a vedlejší náklady : Město Třebíč</t>
  </si>
  <si>
    <t>Popis rozpočtu: 99.1 - Ostatní a vedlejší náklady</t>
  </si>
  <si>
    <t>Rekapitulace dílů</t>
  </si>
  <si>
    <t>Typ dílu</t>
  </si>
  <si>
    <t>1</t>
  </si>
  <si>
    <t>Zemní práce</t>
  </si>
  <si>
    <t>2</t>
  </si>
  <si>
    <t>Základy a zvláštní zakládání</t>
  </si>
  <si>
    <t>3</t>
  </si>
  <si>
    <t>Svislé a kompletní konstrukce</t>
  </si>
  <si>
    <t>4</t>
  </si>
  <si>
    <t>Vodorovné konstrukce</t>
  </si>
  <si>
    <t>5</t>
  </si>
  <si>
    <t>Komunikace</t>
  </si>
  <si>
    <t>8</t>
  </si>
  <si>
    <t>Trubní vedení</t>
  </si>
  <si>
    <t>91</t>
  </si>
  <si>
    <t>Doplňující práce na komunikaci</t>
  </si>
  <si>
    <t>92</t>
  </si>
  <si>
    <t>Doplňující práce železniční</t>
  </si>
  <si>
    <t>96</t>
  </si>
  <si>
    <t>Bourání konstrukcí</t>
  </si>
  <si>
    <t>97</t>
  </si>
  <si>
    <t>Přesuny suti a vybouraných hmot</t>
  </si>
  <si>
    <t>99</t>
  </si>
  <si>
    <t>Staveništní přesun hmot</t>
  </si>
  <si>
    <t>723</t>
  </si>
  <si>
    <t>Vnitřní plynovod</t>
  </si>
  <si>
    <t>M02</t>
  </si>
  <si>
    <t>Montážní materiál</t>
  </si>
  <si>
    <t>M16</t>
  </si>
  <si>
    <t>Demontáže</t>
  </si>
  <si>
    <t>M21</t>
  </si>
  <si>
    <t>Elektromontáže</t>
  </si>
  <si>
    <t>M23</t>
  </si>
  <si>
    <t>Montáže potrubí</t>
  </si>
  <si>
    <t>M30</t>
  </si>
  <si>
    <t>Přidružené práce</t>
  </si>
  <si>
    <t>M46</t>
  </si>
  <si>
    <t>Zemní práce při montážích</t>
  </si>
  <si>
    <t>D96</t>
  </si>
  <si>
    <t>PSU</t>
  </si>
  <si>
    <t>OVN</t>
  </si>
  <si>
    <t>VN</t>
  </si>
  <si>
    <t>ON</t>
  </si>
  <si>
    <t>Soupis vedlejších a ostatních nákladů</t>
  </si>
  <si>
    <t>#TypZaznamu#</t>
  </si>
  <si>
    <t>STA</t>
  </si>
  <si>
    <t>SO-99</t>
  </si>
  <si>
    <t>Ostatní a vedlejší náklady : Město Třebíč</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</si>
  <si>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</si>
  <si>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</si>
  <si>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</si>
  <si>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</si>
  <si>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</si>
  <si>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</si>
  <si>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</si>
  <si>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</si>
  <si>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</si>
  <si>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</si>
  <si>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</si>
  <si>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</si>
  <si>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</si>
  <si>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</si>
  <si>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</si>
  <si>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</si>
  <si>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</si>
  <si>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</si>
  <si>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</si>
  <si>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</si>
  <si>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</si>
  <si>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</si>
  <si>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</si>
  <si>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</si>
  <si>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</si>
  <si>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</si>
  <si>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</si>
  <si>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2.01</t>
  </si>
  <si>
    <t>Zařízení staveniště, vybudování, provoz, odstranění</t>
  </si>
  <si>
    <t>soubor</t>
  </si>
  <si>
    <t>Vlastní</t>
  </si>
  <si>
    <t>Indiv</t>
  </si>
  <si>
    <t>VRN</t>
  </si>
  <si>
    <t>Běžná</t>
  </si>
  <si>
    <t>POL99_8</t>
  </si>
  <si>
    <t>příloha B.2</t>
  </si>
  <si>
    <t>POP</t>
  </si>
  <si>
    <t>2.02</t>
  </si>
  <si>
    <t>Bezpečnostní, hygienická a ekologická opatření na staveništi</t>
  </si>
  <si>
    <t>2.03</t>
  </si>
  <si>
    <t>Upřesněná dokumentace pro provedení stavby</t>
  </si>
  <si>
    <t>2.04</t>
  </si>
  <si>
    <t>Vytýčení stavby</t>
  </si>
  <si>
    <t>2.05</t>
  </si>
  <si>
    <t>Pasportizace objektů a statické zajištění</t>
  </si>
  <si>
    <t>2.06</t>
  </si>
  <si>
    <t>Dočasná dopravní opatření</t>
  </si>
  <si>
    <t>2.07</t>
  </si>
  <si>
    <t>Zajištění kontrol, zkoušek a revizí</t>
  </si>
  <si>
    <t>2.08</t>
  </si>
  <si>
    <t>Zajištění koordinační činnosti</t>
  </si>
  <si>
    <t>2.09</t>
  </si>
  <si>
    <t>Pojištění zhotovitele a pojištění díla</t>
  </si>
  <si>
    <t>2.10</t>
  </si>
  <si>
    <t>Bankovní záruky</t>
  </si>
  <si>
    <t>2.13</t>
  </si>
  <si>
    <t>Geodetické zaměření skutečného provedení</t>
  </si>
  <si>
    <t>2.14</t>
  </si>
  <si>
    <t>Dokumentace skutečného provedení</t>
  </si>
  <si>
    <t>2.15</t>
  </si>
  <si>
    <t>Předání díla objednateli</t>
  </si>
  <si>
    <t>2.16</t>
  </si>
  <si>
    <t>Provizorní veřejné osvětlení</t>
  </si>
  <si>
    <t>2.17</t>
  </si>
  <si>
    <t>Předčasné užívání</t>
  </si>
  <si>
    <t>SUM</t>
  </si>
  <si>
    <t>END</t>
  </si>
  <si>
    <t>Položkový soupis prací a dodávek</t>
  </si>
  <si>
    <t>ING</t>
  </si>
  <si>
    <t>113106121R00</t>
  </si>
  <si>
    <t>Rozebrání komunikací pro pěší s jakýmkoliv ložem a výplní spár  z betonových nebo kameninových dlaždic nebo tvarovek</t>
  </si>
  <si>
    <t>m2</t>
  </si>
  <si>
    <t>822-1</t>
  </si>
  <si>
    <t>RTS 23/ I</t>
  </si>
  <si>
    <t>RTS 22/ II</t>
  </si>
  <si>
    <t>Práce</t>
  </si>
  <si>
    <t>POL1_0</t>
  </si>
  <si>
    <t>s přemístěním hmot na skládku na vzdálenost do 3 m nebo s naložením na dopravní prostředek</t>
  </si>
  <si>
    <t>SPI</t>
  </si>
  <si>
    <t>B12 : 873,73</t>
  </si>
  <si>
    <t>VV</t>
  </si>
  <si>
    <t>113106221R00</t>
  </si>
  <si>
    <t>Rozebrání vozovek a ploch s jakoukoliv výplní spár   v ploše jednotlivě do 200 m2, z drobných kostek nebo odseků, kladených do lože z kameniva těženého, škváry nebo strusky</t>
  </si>
  <si>
    <t>B10 : 168</t>
  </si>
  <si>
    <t>113107615R00</t>
  </si>
  <si>
    <t>Odstranění podkladů nebo krytů z kameniva hrubého drceného, v ploše jednotlivě nad 50 m2, tloušťka vrstvy 150 mm</t>
  </si>
  <si>
    <t>B16 : 911,13</t>
  </si>
  <si>
    <t>113107622R00</t>
  </si>
  <si>
    <t>Odstranění podkladů nebo krytů z kameniva hrubého drceného, v ploše jednotlivě nad 50 m2, tloušťka vrstvy 220 mm</t>
  </si>
  <si>
    <t>B20 : 1044,12</t>
  </si>
  <si>
    <t>113107625R00</t>
  </si>
  <si>
    <t>Odstranění podkladů nebo krytů z kameniva hrubého drceného, v ploše jednotlivě nad 50 m2, tloušťka vrstvy 250 mm</t>
  </si>
  <si>
    <t>B22 : 1455,09</t>
  </si>
  <si>
    <t>113107630R00</t>
  </si>
  <si>
    <t>Odstranění podkladů nebo krytů z kameniva hrubého drceného, v ploše jednotlivě nad 50 m2, tloušťka vrstvy 300 mm</t>
  </si>
  <si>
    <t>B18 : 467,66</t>
  </si>
  <si>
    <t>113108405R00</t>
  </si>
  <si>
    <t>Odstranění podkladů nebo krytů živičných, v ploše jednotlivě nad 50 m2, tloušťka vrstvy 50 mm</t>
  </si>
  <si>
    <t>B8 : 322,06</t>
  </si>
  <si>
    <t>113109310R00</t>
  </si>
  <si>
    <t>Odstranění podkladů nebo krytů z betonu prostého, v ploše jednotlivě do 50 m2, tloušťka vrstvy 100 mm</t>
  </si>
  <si>
    <t>B14 : 15</t>
  </si>
  <si>
    <t>113202111R00</t>
  </si>
  <si>
    <t>Vytrhání obrub z krajníků nebo obrubníků stojatých</t>
  </si>
  <si>
    <t>m</t>
  </si>
  <si>
    <t>s vybouráním lože, s přemístěním hmot na skládku na vzdálenost do 3 m nebo naložením na dopravní prostředek</t>
  </si>
  <si>
    <t>betonových</t>
  </si>
  <si>
    <t>B26 : 230</t>
  </si>
  <si>
    <t>kamenných</t>
  </si>
  <si>
    <t>B24 : 360</t>
  </si>
  <si>
    <t>113204111R00</t>
  </si>
  <si>
    <t>Vytrhání obrub záhonových</t>
  </si>
  <si>
    <t>B28 : 20</t>
  </si>
  <si>
    <t>120901121R00</t>
  </si>
  <si>
    <t>Bourání konstrukcí v odkopávkách a prokopávkách z betonu, prostého, pneumatickým kladivem</t>
  </si>
  <si>
    <t>m3</t>
  </si>
  <si>
    <t>800-1</t>
  </si>
  <si>
    <t>korytech vodotečí, melioračních kanálech s přemístěním suti na hromady na vzdálenost do 20 m nebo s naložením na dopravní prostředek,</t>
  </si>
  <si>
    <t>bourání uličních vpustí</t>
  </si>
  <si>
    <t>B31 : 4</t>
  </si>
  <si>
    <t>122202202R00</t>
  </si>
  <si>
    <t>Odkopávky a prokopávky pro silnice v hornině 3 přes 100 do 1 000 m3</t>
  </si>
  <si>
    <t>s přemístěním výkopku v příčných profilech na vzdálenost do 15 m nebo s naložením na dopravní prostředek.</t>
  </si>
  <si>
    <t>N1a : 422,49</t>
  </si>
  <si>
    <t>122401102R00</t>
  </si>
  <si>
    <t>Odkopávky a  prokopávky nezapažené v hornině 5 přes 100 do 1 000 m3</t>
  </si>
  <si>
    <t>s přehozením výkopku na vzdálenost do 3 m nebo s naložením na dopravní prostředek,</t>
  </si>
  <si>
    <t>N1b : 422,49</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</si>
  <si>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</si>
  <si>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</si>
  <si>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</si>
  <si>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N4 : 16,92</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</si>
  <si>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</si>
  <si>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</si>
  <si>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</si>
  <si>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N5a : 36</t>
  </si>
  <si>
    <t>132401211R00</t>
  </si>
  <si>
    <t xml:space="preserve">Hloubení rýh šířky přes 60 do 200 cm jakékoliv množství, v hornině 5, hloubení strojně </t>
  </si>
  <si>
    <t>N5b : 36</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</si>
  <si>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</si>
  <si>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</si>
  <si>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</si>
  <si>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N6a : 12,6</t>
  </si>
  <si>
    <t>133401101R00</t>
  </si>
  <si>
    <t>Hloubení šachet v hornině 5 pro jakýkoliv objem výkopu</t>
  </si>
  <si>
    <t>N6b : 12,6</t>
  </si>
  <si>
    <t>139601102R00</t>
  </si>
  <si>
    <t>Ruční výkop jam, rýh a šachet v hornině 3</t>
  </si>
  <si>
    <t>s přehozením na vzdálenost do 5 m nebo s naložením na ruční dopravní prostředek</t>
  </si>
  <si>
    <t>N7a : 52,78</t>
  </si>
  <si>
    <t>139601103R00</t>
  </si>
  <si>
    <t>Ruční výkop jam, rýh a šachet v hornině 4</t>
  </si>
  <si>
    <t>N7b : 52,78</t>
  </si>
  <si>
    <t>151101101R00</t>
  </si>
  <si>
    <t>Zřízení pažení a rozepření stěn rýh příložné  pro jakoukoliv mezerovitost, hloubky do 2 m</t>
  </si>
  <si>
    <t>pro podzemní vedení pro všechny šířky rýhy,</t>
  </si>
  <si>
    <t>N16 : 531,84</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</si>
  <si>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</si>
  <si>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</si>
  <si>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</si>
  <si>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</si>
  <si>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</si>
  <si>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</si>
  <si>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N8 : 123,55</t>
  </si>
  <si>
    <t>161101151R00</t>
  </si>
  <si>
    <t>Svislé přemístění výkopku z horniny 5 až 7, při hloubce výkopu přes 1 do 2,5 m</t>
  </si>
  <si>
    <t>N9 : 18</t>
  </si>
  <si>
    <t>162701105R00</t>
  </si>
  <si>
    <t>Vodorovné přemístění výkopku z horniny 1 až 4, na vzdálenost přes 9 000  do 10 000 m</t>
  </si>
  <si>
    <t>po suchu, bez naložení výkopku, avšak se složením bez rozhrnutí, zpáteční cesta vozidla.</t>
  </si>
  <si>
    <t>N10 : 593,56</t>
  </si>
  <si>
    <t>162701109R00</t>
  </si>
  <si>
    <t>Vodorovné přemístění výkopku příplatek k ceně za každých dalších i započatých 1 000 m přes 10 000 m  z horniny 1 až 4</t>
  </si>
  <si>
    <t>N11 : 11871,2</t>
  </si>
  <si>
    <t>162701155R00</t>
  </si>
  <si>
    <t>Vodorovné přemístění výkopku z horniny 5 až 7, na vzdálenost přes 9 000  do 10 000 m</t>
  </si>
  <si>
    <t>N13 : 471,09</t>
  </si>
  <si>
    <t>162701159R00</t>
  </si>
  <si>
    <t>Vodorovné přemístění výkopku příplatek k ceně za každých dalších i započatých 1 000 m přes 10 000 m  z horniny 5 až 7</t>
  </si>
  <si>
    <t>N14 : 9421,8</t>
  </si>
  <si>
    <t>171101141R00</t>
  </si>
  <si>
    <t>Uložení sypaniny do násypů zhutněných z jakýchkoliv hornin pro jakýkoliv způsob uložení při průměrném množství násypu  do 0,75 m3/m silnice nobo železnice</t>
  </si>
  <si>
    <t>s rozprostřením sypaniny ve vrstvách a s hrubým urovnáním,</t>
  </si>
  <si>
    <t>N2 : 755,05</t>
  </si>
  <si>
    <t>174101101R00</t>
  </si>
  <si>
    <t>Zásyp sypaninou se zhutněním jam, šachet, rýh nebo kolem objektů v těchto vykopávkách</t>
  </si>
  <si>
    <t>z jakékoliv horniny s uložením výkopku po vrstvách,</t>
  </si>
  <si>
    <t>N20 : 81,11</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</si>
  <si>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</si>
  <si>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</si>
  <si>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</si>
  <si>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N19 : 112,39</t>
  </si>
  <si>
    <t>180401211R00</t>
  </si>
  <si>
    <t>Založení trávníku luční trávník, výsevem, v rovině nebo na svahu do 1:5</t>
  </si>
  <si>
    <t>823-1</t>
  </si>
  <si>
    <t>na půdě předem připravené s pokosením, naložením, odvozem odpadu do 20 km a se složením,</t>
  </si>
  <si>
    <t>L1 : 310</t>
  </si>
  <si>
    <t>180401213R00</t>
  </si>
  <si>
    <t>Založení trávníku luční trávník, výsevem, na svahu přes 1:2 do 1:1</t>
  </si>
  <si>
    <t>L2 : 50</t>
  </si>
  <si>
    <t>181101101R00</t>
  </si>
  <si>
    <t>Úprava pláně v zářezech v hornině 1 až 4, bez zhutnění</t>
  </si>
  <si>
    <t>vyrovnáním výškových rozdílů, ploch vodorovných a ploch do sklonu 1 : 5.</t>
  </si>
  <si>
    <t>L6 : 310</t>
  </si>
  <si>
    <t>181101102R00</t>
  </si>
  <si>
    <t>Úprava pláně v zářezech v hornině 1 až 4, se zhutněním</t>
  </si>
  <si>
    <t>A29 : 2904,05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</si>
  <si>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</si>
  <si>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</si>
  <si>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</si>
  <si>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182101101R00</t>
  </si>
  <si>
    <t>Svahování v zářezech v hornině 1 až 4</t>
  </si>
  <si>
    <t>trvalých svahů do projektovaných profilů s potřebným přemístěním výkopku při svahování v zářezech,</t>
  </si>
  <si>
    <t>L7 : 25</t>
  </si>
  <si>
    <t>182201101R00</t>
  </si>
  <si>
    <t>Svahování násypů bez rozlišení horniny</t>
  </si>
  <si>
    <t>trvalých svahů do projektovaných profilů s potřebným přemístěním výkopku při svahování v násypech,</t>
  </si>
  <si>
    <t>L8 : 25</t>
  </si>
  <si>
    <t>182301121R00</t>
  </si>
  <si>
    <t>Rozprostření a urovnání ornice ve svahu v souvislé ploše do 500 m2, tloušťka vrstvy do 100 mm</t>
  </si>
  <si>
    <t>s případným nutným přemístěním hromad nebo dočasných skládek na místo potřeby ze vzdálenosti do 30 m, ve svahu sklonu přes 1 : 5,</t>
  </si>
  <si>
    <t>182313101R00</t>
  </si>
  <si>
    <t>Vyplnění otvorů v tvárnicích ornicí</t>
  </si>
  <si>
    <t>nebo panelech ornicí, pro jakýkoliv tvar a velikost otvorů tvárnic,</t>
  </si>
  <si>
    <t>drtí</t>
  </si>
  <si>
    <t>G11 : 51,65</t>
  </si>
  <si>
    <t>199000002R00</t>
  </si>
  <si>
    <t>Poplatky za skládku horniny 1- 4, skupina 17 05 04 z Katalogu odpadů</t>
  </si>
  <si>
    <t>N12 : 593,56</t>
  </si>
  <si>
    <t>199000003R00</t>
  </si>
  <si>
    <t>Poplatky za skládku horniny 5 - 7, skupina 17 05 04 z Katalogu odpadů</t>
  </si>
  <si>
    <t>N15 : 471,09</t>
  </si>
  <si>
    <t>00572460R</t>
  </si>
  <si>
    <t>směs travní technická</t>
  </si>
  <si>
    <t>kg</t>
  </si>
  <si>
    <t>SPCM</t>
  </si>
  <si>
    <t>Specifikace</t>
  </si>
  <si>
    <t>POL3_0</t>
  </si>
  <si>
    <t>L4 : 18,54</t>
  </si>
  <si>
    <t>10364200R</t>
  </si>
  <si>
    <t>ornice pro pozemkové úpravy</t>
  </si>
  <si>
    <t>L5 : 43,2</t>
  </si>
  <si>
    <t>58337345R</t>
  </si>
  <si>
    <t>štěrkopísek frakce 0,0 až 32,0 mm; třída C</t>
  </si>
  <si>
    <t>t</t>
  </si>
  <si>
    <t>RTS 22/ I</t>
  </si>
  <si>
    <t>N21 : 442,46</t>
  </si>
  <si>
    <t>58337213R</t>
  </si>
  <si>
    <t>štěrkopísek frakce 0,0 až 32,0 mm; třída MN</t>
  </si>
  <si>
    <t>nákup násypového materiálu</t>
  </si>
  <si>
    <t>N3 : 359,84</t>
  </si>
  <si>
    <t>211571111R00</t>
  </si>
  <si>
    <t>Výplň odvodňovacích žeber štěrkopískem tříděným</t>
  </si>
  <si>
    <t>800-2</t>
  </si>
  <si>
    <t>do rýh bez zhutnění s úpravou povrchu výplně, s vytvořením průduchů z lomového kamene</t>
  </si>
  <si>
    <t>K4 : 14,1</t>
  </si>
  <si>
    <t>212572111R00</t>
  </si>
  <si>
    <t>Lože pro trativody ze štěrkopísku tříděného</t>
  </si>
  <si>
    <t>K3 : 2,12</t>
  </si>
  <si>
    <t>212755114R00</t>
  </si>
  <si>
    <t>Trativody z drenážních trubek bez lože vnitřního průměru 10 cm</t>
  </si>
  <si>
    <t>K1 : 141</t>
  </si>
  <si>
    <t>28611223.AR</t>
  </si>
  <si>
    <t>Trubka plastová drenážní spoj: západkový; potrubí: jednovrstvé; materiál: PVC; povrch: žebrovaný; ohebná; DN = 100; vsakovací plocha = 34,0 cm2/m</t>
  </si>
  <si>
    <t>K5 : 142,41</t>
  </si>
  <si>
    <t>388996141R00</t>
  </si>
  <si>
    <t>Trubky tělesa trubkového kabelovodu chránička kabelu z HDPE, DN do 110 mm, v otevřeném výkopu</t>
  </si>
  <si>
    <t>828-1</t>
  </si>
  <si>
    <t>N35 : 249,2</t>
  </si>
  <si>
    <t>460510311R00</t>
  </si>
  <si>
    <t>N36 : 256,68</t>
  </si>
  <si>
    <t>451573111R00</t>
  </si>
  <si>
    <t>Lože pod potrubí, stoky a drobné objekty z písku a štěrkopísku  do 65 mm</t>
  </si>
  <si>
    <t>827-1</t>
  </si>
  <si>
    <t>v otevřeném výkopu,</t>
  </si>
  <si>
    <t>N17 : 9,81</t>
  </si>
  <si>
    <t>452111111R00</t>
  </si>
  <si>
    <t>Osazení betonových dílců pod potrubí pražců v otevřeném výkopu průřezové plochy do 25 000 mm2</t>
  </si>
  <si>
    <t>kus</t>
  </si>
  <si>
    <t>N22 : 60</t>
  </si>
  <si>
    <t>452112121R00</t>
  </si>
  <si>
    <t>Osazení betonových dílců pod potrubí prstenců nebo rámůpod poklopy a mříže výšky přes 100 do 200 mm</t>
  </si>
  <si>
    <t>D9 : 7</t>
  </si>
  <si>
    <t>59218562R</t>
  </si>
  <si>
    <t>krajník silniční; betonový; l = 500 mm; š = 250,0 mm; h = 80,0 mm; přírodní</t>
  </si>
  <si>
    <t>N23 : 30,31</t>
  </si>
  <si>
    <t>59223821R</t>
  </si>
  <si>
    <t>prstenec betonový; DN = 660,0 mm; h = 180,0 mm; s = 100,00 mm; beton C 35/45</t>
  </si>
  <si>
    <t>D10 : 7,07</t>
  </si>
  <si>
    <t>564851111R00</t>
  </si>
  <si>
    <t>Podklad ze štěrkodrti s rozprostřením a zhutněním frakce 0-63 mm, tloušťka po zhutnění 150 mm</t>
  </si>
  <si>
    <t>A31 : 2431,15</t>
  </si>
  <si>
    <t>564861111R00</t>
  </si>
  <si>
    <t>Podklad ze štěrkodrti s rozprostřením a zhutněním frakce 0-63 mm, tloušťka po zhutnění 200 mm</t>
  </si>
  <si>
    <t>A30 : 1838</t>
  </si>
  <si>
    <t>564871111R00</t>
  </si>
  <si>
    <t>Podklad ze štěrkodrti s rozprostřením a zhutněním frakce 0-63 mm, tloušťka po zhutnění 250 mm</t>
  </si>
  <si>
    <t>A32 : 237,9</t>
  </si>
  <si>
    <t>565161211R00</t>
  </si>
  <si>
    <t>Podklad z kameniva obaleného asfaltem ACP 16+ až ACP 22+, v pruhu šířky přes 3 m, třídy 1, tloušťka po zhutnění 80 mm</t>
  </si>
  <si>
    <t>s rozprostřením a zhutněním</t>
  </si>
  <si>
    <t>A33 : 1042,05</t>
  </si>
  <si>
    <t>569903311R00</t>
  </si>
  <si>
    <t>Zřízení zemních krajnic z hornin jakékoliv třídy se zhutněním</t>
  </si>
  <si>
    <t>H10 : 39,38</t>
  </si>
  <si>
    <t>573111112R00</t>
  </si>
  <si>
    <t>Postřik živičný infiltrační s posypem kamenivem v množství 1 kg/m2</t>
  </si>
  <si>
    <t>PI-E 0,6-1,3 kg/m2</t>
  </si>
  <si>
    <t>A36 : 1042,05</t>
  </si>
  <si>
    <t>573211111R00</t>
  </si>
  <si>
    <t>Postřik živičný spojovací bez posypu kamenivem z asfaltu silničního, v množství od 0,5 do 0,7 kg/m2</t>
  </si>
  <si>
    <t>bez posypu kamenivem</t>
  </si>
  <si>
    <t>PS-E 0,15-0,25 kg/m2</t>
  </si>
  <si>
    <t>A35 : 1042,05</t>
  </si>
  <si>
    <t>577132111R00</t>
  </si>
  <si>
    <t>Beton asfaltový s rozprostřením a zhutněním v pruhu šířky přes 3 m, ACO 11+, tloušťky 40 mm, plochy přes 1000 m2</t>
  </si>
  <si>
    <t>A34 : 1042,05</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</si>
  <si>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</si>
  <si>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</si>
  <si>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</si>
  <si>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G1 : 842,15</t>
  </si>
  <si>
    <t>596215040R00</t>
  </si>
  <si>
    <t>Kladení zámkové dlažby do drtě tloušťka dlažby 80 mm, tloušťka lože 40 mm</t>
  </si>
  <si>
    <t>G5 : 733,2</t>
  </si>
  <si>
    <t>596921114R00</t>
  </si>
  <si>
    <t>Kladení vegetačních tvárnic betonových, plocha přes 500 m2</t>
  </si>
  <si>
    <t>zřízení podkladního lože, položení tvárnic.</t>
  </si>
  <si>
    <t>G9 : 51,65</t>
  </si>
  <si>
    <t>597092243R00</t>
  </si>
  <si>
    <t>Odvodňovací liniový systém - žlaby z polymerbetonu, s ochranou hran pozinkovanou ocelí, světlá šířka 150 mm krycí rošt mřížkový pozink. ocel, délky 1000 mm, -, zatížení C 250, -</t>
  </si>
  <si>
    <t>F5 : 10</t>
  </si>
  <si>
    <t>597101113R00</t>
  </si>
  <si>
    <t>Montáž odvodňovacího žlabu z polymerbetonu včetně beton. lože C 20/25, zatížení C 250, D 400 kN</t>
  </si>
  <si>
    <t>F1 : 10</t>
  </si>
  <si>
    <t>POL1_</t>
  </si>
  <si>
    <t>E1 : 6</t>
  </si>
  <si>
    <t>R</t>
  </si>
  <si>
    <t>Oprava styčné spáry asfaltové</t>
  </si>
  <si>
    <t>B30 : 35,7</t>
  </si>
  <si>
    <t>592272230000R</t>
  </si>
  <si>
    <t>Žlábek odvodňovací bez krytu; zatížení: E 600; materiál: polymerbeton; L = 1 000 mm; b = 185 mm; h = 210 mm; hrana z litiny</t>
  </si>
  <si>
    <t>F2 : 10</t>
  </si>
  <si>
    <t>5922722680R</t>
  </si>
  <si>
    <t>Žlábek odvodňovací s krytem; zatížení: F 900; materiál: polymerbeton; mříž: polymerbeton; oka 42 x 68  a 42 x 78 mm; L = 1 000 mm; b = 260 mm; h = 330 mm; bez ochranné hrany; barva: přírodní</t>
  </si>
  <si>
    <t>Monoblock PD</t>
  </si>
  <si>
    <t>E1 : 5</t>
  </si>
  <si>
    <t>5922722681R</t>
  </si>
  <si>
    <t>Žlábek odvodňovací s krytem; zatížení: F 900; materiál: polymerbeton; mříž: polymerbeton; oka 42 x 68  a 42 x 78 mm; L = 1 000 mm; b = 260 mm; h = 530 mm; bez ochranné hrany; barva: přírodní</t>
  </si>
  <si>
    <t>Monoblock PD - vpusť</t>
  </si>
  <si>
    <t>F3 : 1</t>
  </si>
  <si>
    <t>5922722690R</t>
  </si>
  <si>
    <t>Žlábek odvodňovací s krytem; s revizním otvorem, s odtokem ve dně; DN = 150; zatížení: F 900; materiál: polymerbeton; mříž: litina; příčná štěrbina 18 mm; L = 660 mm; b = 260 mm; h = 330 mm; hrana z litiny; barva: přírodní</t>
  </si>
  <si>
    <t>Monoblock PD - revizní díl</t>
  </si>
  <si>
    <t>E4 : 1</t>
  </si>
  <si>
    <t>59227243301R</t>
  </si>
  <si>
    <t>stěna čelní pro začátek a konec žlabu; polymerický beton; hrana pozink; š. žlabu 15,0 cm; stavební výška 21,0 až 32,0 cm</t>
  </si>
  <si>
    <t>F3 : 2</t>
  </si>
  <si>
    <t>59227243311R</t>
  </si>
  <si>
    <t>stěna čelní pro začátek a konec žlabu; polymerický beton; hrana pozink; š. žlabu 15,0 cm; stavební výška 12,0 cm</t>
  </si>
  <si>
    <t>F4 : 2</t>
  </si>
  <si>
    <t>59227243544R</t>
  </si>
  <si>
    <t>stěna čelní na začátek žlabu; polymerický beton; š. žlabu 20,0 cm; stavební výška 33,0 cm</t>
  </si>
  <si>
    <t>E5 : 2</t>
  </si>
  <si>
    <t>592451150R</t>
  </si>
  <si>
    <t>dlažba betonová dvouvrstvá, skladebná; obdélník; dlaždice pro nevidomé; šedá; l = 200 mm; š = 100 mm; tl. 60,0 mm</t>
  </si>
  <si>
    <t>červená</t>
  </si>
  <si>
    <t>G4 : 13,19</t>
  </si>
  <si>
    <t>592451158R</t>
  </si>
  <si>
    <t>dlažba betonová dvouvrstvá, skladebná; obdélník; dlaždice pro nevidomé; červená; l = 200 mm; š = 100 mm; tl. 80,0 mm</t>
  </si>
  <si>
    <t>G8 : 22,14</t>
  </si>
  <si>
    <t>5924511908R</t>
  </si>
  <si>
    <t>dlažba betonová dvouvrstvá; čtverec; šedá; l = 200 mm; š = 200 mm; tl. 60,0 mm</t>
  </si>
  <si>
    <t>G3 : 837,38</t>
  </si>
  <si>
    <t>5924511910R</t>
  </si>
  <si>
    <t>dlažba betonová dvouvrstvá; čtverec; šedá; l = 200 mm; š = 200 mm; tl. 80,0 mm</t>
  </si>
  <si>
    <t>G7 : 718,39</t>
  </si>
  <si>
    <t>59248130R</t>
  </si>
  <si>
    <t>Dlažba betonová typ: vegetační, s fazetou; tl. = 80,00 mm; délka = 240,0 mm; šířka = 240,0 mm; povrch: hladký; zátěž: pojízdné do 3,5 t</t>
  </si>
  <si>
    <t>G10 : 905,67</t>
  </si>
  <si>
    <t>831312121R00</t>
  </si>
  <si>
    <t>Montáž potrubí z trub kameninových těsněných pryžovými kroužky montáž- bez specifikace DN 150 mm</t>
  </si>
  <si>
    <t>pro splaškovou kanalizaci v otevřeném výkopu ve sklonu do 20 %,</t>
  </si>
  <si>
    <t>N25 : 35</t>
  </si>
  <si>
    <t>831352121R00</t>
  </si>
  <si>
    <t>Montáž potrubí z trub kameninových těsněných pryžovými kroužky montáž- bez specifikace DN 200 mm</t>
  </si>
  <si>
    <t>F22 : 11</t>
  </si>
  <si>
    <t>837312221R00</t>
  </si>
  <si>
    <t>Montáž kameninových tvarovek těsněných pryžovými kroužky jednoosých DN 150 mm</t>
  </si>
  <si>
    <t>na potrubí z trub kameninových pro splaškovou kanalizaci v otevřeném výkopu,</t>
  </si>
  <si>
    <t>N27 : 30</t>
  </si>
  <si>
    <t>837314111R00</t>
  </si>
  <si>
    <t>Montáž kameninových útesů s hrdlem DN 150 mm</t>
  </si>
  <si>
    <t>na potrubí betonovém a železobetonovém, odsekání kameninové trouby na útes, vysekání otvorů v betonových nebo železobetonových troubách a obetonování potrubí v místě osazení útesu,</t>
  </si>
  <si>
    <t>N24 : 8</t>
  </si>
  <si>
    <t>837352221R00</t>
  </si>
  <si>
    <t>Montáž kameninových tvarovek těsněných pryžovými kroužky jednoosých DN 200 mm</t>
  </si>
  <si>
    <t>F24 : 2</t>
  </si>
  <si>
    <t>837354111R00</t>
  </si>
  <si>
    <t>Montáž kameninových útesů s hrdlem DN 200 mm</t>
  </si>
  <si>
    <t>F21 : 1</t>
  </si>
  <si>
    <t>871313121R00</t>
  </si>
  <si>
    <t>Montáž potrubí z trub z plastů těsněných gumovým kroužkem  DN 150 mm</t>
  </si>
  <si>
    <t>v otevřeném výkopu ve sklonu do 20 %,</t>
  </si>
  <si>
    <t>N29 : 17</t>
  </si>
  <si>
    <t>877313123R00</t>
  </si>
  <si>
    <t>Montáž tvarovek na potrubí z trub z plastů těsněných gumovým kroužkem jednoosých DN 150 mm</t>
  </si>
  <si>
    <t>N31 : 15</t>
  </si>
  <si>
    <t>895941311R00</t>
  </si>
  <si>
    <t>Zřízení vpusti kanalizační uliční z betonových dílců  typ UVB - 50</t>
  </si>
  <si>
    <t>včetně zřízení lože ze štěrkopísku,</t>
  </si>
  <si>
    <t>D18 : 7</t>
  </si>
  <si>
    <t>899211113R00</t>
  </si>
  <si>
    <t>Osazení mříží litinových s rámem do 150 kg</t>
  </si>
  <si>
    <t>D23 : 7</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</si>
  <si>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</si>
  <si>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</si>
  <si>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</si>
  <si>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D29 : 50</t>
  </si>
  <si>
    <t>899623141R00</t>
  </si>
  <si>
    <t>Obetonování potrubí nebo zdiva stok betonem prostým třídy C 12/15</t>
  </si>
  <si>
    <t>z cementu portlandského nebo struskoportlandského, v otevřeném výkopu,</t>
  </si>
  <si>
    <t>N18 : 18</t>
  </si>
  <si>
    <t>28611263.AR</t>
  </si>
  <si>
    <t>Trubka plastová pro venkovní kanalizaci spoj: hrdlový; potrubí: jednovrstvé; materiál: PVC-U; povrch: hladký; DN/OD = 200; de = 200,0 mm; s = 5,9 mm; SN 8</t>
  </si>
  <si>
    <t>SN 12</t>
  </si>
  <si>
    <t>N30 : 17,26</t>
  </si>
  <si>
    <t>28650661R</t>
  </si>
  <si>
    <t>koleno PVC-U; 45,0 °; D = 160,0 mm; hladké, s 1 hrdlem</t>
  </si>
  <si>
    <t>RTS 20/ II</t>
  </si>
  <si>
    <t>F17 : 2,03</t>
  </si>
  <si>
    <t>28651662.AR</t>
  </si>
  <si>
    <t>Koleno plastové pro venkovní kanalizaci typ: jednoznačné; spoj: hrdlový; potrubí: jednovrstvé; materiál: PVC-U; povrch: hladký; jmenovitý úhel = 45,0 °; DN = 150; SDR 41,0; SN 8</t>
  </si>
  <si>
    <t>28651664.AR</t>
  </si>
  <si>
    <t>Koleno plastové pro venkovní kanalizaci typ: jednoznačné; spoj: hrdlový; potrubí: jednovrstvé; materiál: PVC-U; povrch: hladký; jmenovitý úhel = 87,5 °; DN = 150; SDR 41,0; SN 8</t>
  </si>
  <si>
    <t>N33 : 6,09</t>
  </si>
  <si>
    <t>28651693.AR</t>
  </si>
  <si>
    <t>Spojka plastová pro venkovní kanalizaci typ: redukovaná excentrická; spoj: hrdlový; potrubí: jednovrstvé; materiál: PVC-U; povrch: hladký; DN = 200; DN2 = 150; SDR 41,0; SN 8</t>
  </si>
  <si>
    <t>F18 : 1,02</t>
  </si>
  <si>
    <t>28656130R</t>
  </si>
  <si>
    <t>Spojka plastová pro venkovní kanalizaci typ: přechodová; spoj: hrdlový; potrubí: jednovrstvé; materiál: PP; povrch: hladký; DN/OD2 = 160; SN 16</t>
  </si>
  <si>
    <t>N34 : 2,04</t>
  </si>
  <si>
    <t>DN 200</t>
  </si>
  <si>
    <t>F20 : 1,02</t>
  </si>
  <si>
    <t>28698093R</t>
  </si>
  <si>
    <t>nátrubek - příslušenství žlabu DN 150</t>
  </si>
  <si>
    <t>N32 : 3,05</t>
  </si>
  <si>
    <t>55243096R</t>
  </si>
  <si>
    <t>mříž vtoková; litina; rozměr 500x500 mm; únosnost D 400 kN</t>
  </si>
  <si>
    <t>D24 : 7</t>
  </si>
  <si>
    <t>59223823R</t>
  </si>
  <si>
    <t>dno uliční vpusti beton; TBV; Di = 495,0 mm; h = 626 mm; t = 50 mm; beton C 35/45; Pu 30 kN/m</t>
  </si>
  <si>
    <t>D21 : 7,07</t>
  </si>
  <si>
    <t>59223824R</t>
  </si>
  <si>
    <t>skruž železobetonová s výtokem; TBV; DN = 500,0 mm; h = 590,0 mm; s = 50,00 mm; Pu 30 kN/m; beton C 35/45</t>
  </si>
  <si>
    <t>D22 : 7,07</t>
  </si>
  <si>
    <t>59223825R</t>
  </si>
  <si>
    <t>skruž železobetonová TBV; DN = 500,0 mm; h = 290,0 mm; s = 50,00 mm; Pu 30 kN/m; beton C 35/45</t>
  </si>
  <si>
    <t>D19 : 7,07</t>
  </si>
  <si>
    <t>59223826R</t>
  </si>
  <si>
    <t>skruž železobetonová TBV; DN = 500,0 mm; h = 590,0 mm; s = 50,00 mm; Pu 30 kN/m; beton C 35/45</t>
  </si>
  <si>
    <t>D20 : 7,07</t>
  </si>
  <si>
    <t>59710632R</t>
  </si>
  <si>
    <t>trouba kameninová DN 150,0 mm; l = 1000,0 mm; spoj F; FN 34 kN/m</t>
  </si>
  <si>
    <t>N26 : 43,66</t>
  </si>
  <si>
    <t>59710633R</t>
  </si>
  <si>
    <t>trouba kameninová DN 200,0 mm; l = 1000,0 mm; třída 160; spoj F; FN 32 kN/m</t>
  </si>
  <si>
    <t>F23 : 12,19</t>
  </si>
  <si>
    <t>597109451R</t>
  </si>
  <si>
    <t>oblouk kameninový 45,0 °; DN 150,0 mm; spoj F; FN 34 kN/m</t>
  </si>
  <si>
    <t>N28 : 9,14</t>
  </si>
  <si>
    <t>59711543R</t>
  </si>
  <si>
    <t>odbočka kameninová hrdlová šikmá; 45,0 °; DN 200,0 mm; DN2 150 mm; spoj F/F; třída 160; FN 32 kN/m; FN2 34 kN/m</t>
  </si>
  <si>
    <t>F25 : 1,02</t>
  </si>
  <si>
    <t>914001111R00</t>
  </si>
  <si>
    <t xml:space="preserve">Osazení a montáž svislých dopravních značek sloupek, do betonového základu,  </t>
  </si>
  <si>
    <t>915721111R00</t>
  </si>
  <si>
    <t>Vodorovné značení krytů stříkané barvou, bílou, stopčar, zeber, stínů, šipek, nápisů, přechodů apod.</t>
  </si>
  <si>
    <t>M1 : 10</t>
  </si>
  <si>
    <t>915791112R00</t>
  </si>
  <si>
    <t xml:space="preserve">Předznačení pro vodorovné značení pro stopčáry, zebry,stíny, šipky, nápisy, přechody </t>
  </si>
  <si>
    <t>stříkané barvou nebo prováděné z nátěrových hmot</t>
  </si>
  <si>
    <t>M2 : 10</t>
  </si>
  <si>
    <t>916231111R00</t>
  </si>
  <si>
    <t>Osazení silniční obruby z dlažebních kostek z kostek drobných, bez boční opěry, do lože z betonu prostého C 12/15</t>
  </si>
  <si>
    <t>v jedné řadě, se zřízením lože tl. 5 až 10 cm, s vyplněním a zatřením spár cementovou maltou</t>
  </si>
  <si>
    <t>E6 : 12</t>
  </si>
  <si>
    <t>917862111R00</t>
  </si>
  <si>
    <t>Osazení silničního nebo chodníkového betonového obrubníku stojatého, s boční opěrou z betonu prostého, do lože z betonu prostého C 12/15</t>
  </si>
  <si>
    <t>S dodáním hmot pro lože tl. 80-100 mm.</t>
  </si>
  <si>
    <t>H4 : 1036</t>
  </si>
  <si>
    <t>919731122R00</t>
  </si>
  <si>
    <t>Zarovnání styčné plochy podkladu nebo krytu živičné, tloušťky přes 50 do 100 mm</t>
  </si>
  <si>
    <t>podél vybourané části komunikace nebo zpevněné plochy</t>
  </si>
  <si>
    <t>40445020.AR1</t>
  </si>
  <si>
    <t>značka dopravní silniční svislá; zákazová B1-B34; tvar kruh; 500 mm; štít z pozink.plechu, s dvoj.ohybem, retroref.folie I.tř.</t>
  </si>
  <si>
    <t>M4 : 3</t>
  </si>
  <si>
    <t>40445045.AR1</t>
  </si>
  <si>
    <t>značka dopravní silniční svislá; informativní provozní IP4-IP7,IP10; tvar čtverec; 500 mm;, štít z pozink.plechu s dvoj.ohybem,retroref.folie II.tř.</t>
  </si>
  <si>
    <t>M5 : 3</t>
  </si>
  <si>
    <t>M6 : 1</t>
  </si>
  <si>
    <t>404459503R</t>
  </si>
  <si>
    <t>příslušenství k dopr.značení sloupek Fe 60 pozinkovaný, délka 3000 mm</t>
  </si>
  <si>
    <t>404459516R</t>
  </si>
  <si>
    <t>příslušenství k dopr.značení kotevní patka pr.60 kompletní, čtyřkotevní včetně šroubů a krytek</t>
  </si>
  <si>
    <t>404459540R</t>
  </si>
  <si>
    <t>příslušenství k dopr.značení plastové víčko na sloupek pr. 60 mm</t>
  </si>
  <si>
    <t>58380120R</t>
  </si>
  <si>
    <t>kostka dlažební materiálová skupina I/2 (žula); tř. I.; 8/10 cm</t>
  </si>
  <si>
    <t>E7 : 0,29</t>
  </si>
  <si>
    <t>59217410R</t>
  </si>
  <si>
    <t>obrubník chodníkový materiál beton; l = 1000,0 mm; š = 100,0 mm; h = 250,0 mm; barva šedá</t>
  </si>
  <si>
    <t>H9 : 250,99</t>
  </si>
  <si>
    <t>59217450R</t>
  </si>
  <si>
    <t>obrubník silniční materiál beton; l = 1000,0 mm; š = 150,0 mm; h = 250,0 mm; barva šedá</t>
  </si>
  <si>
    <t>H5 : 651,96</t>
  </si>
  <si>
    <t>59217476R</t>
  </si>
  <si>
    <t>obrubník silniční nájezdový; materiál beton; l = 1000,0 mm; š = 150,0 mm; h = 150,0 mm; barva šedá</t>
  </si>
  <si>
    <t>H6 : 98,98</t>
  </si>
  <si>
    <t>59217450C</t>
  </si>
  <si>
    <t>obrubník silniční materiál beton; l = 1000,0 mm; š = 150,0 mm; h = 250,0 mm; barva šedá, LV</t>
  </si>
  <si>
    <t>H7 : 22,22</t>
  </si>
  <si>
    <t>59217450D</t>
  </si>
  <si>
    <t>obrubník silniční materiál beton; l = 1000,0 mm; š = 150,0 mm; h = 250,0 mm; barva šedá, PV</t>
  </si>
  <si>
    <t>H8 : 22,22</t>
  </si>
  <si>
    <t>928621012R00</t>
  </si>
  <si>
    <t>Zálivka asfaltová podél kolejnic 4 x 8 cm</t>
  </si>
  <si>
    <t>asfaltová zálivka podél žlabu</t>
  </si>
  <si>
    <t>F8 : 24</t>
  </si>
  <si>
    <t>966005111R00</t>
  </si>
  <si>
    <t>Rozebrání a odstranění zábradlí a ocelových svodidel silničního zábradlí se sloupky osazenými s betonovými patkami</t>
  </si>
  <si>
    <t>s jednou pásnicí s přemístěním hmot na skládku na vzdálenost do 10 m nebo s naložením na dopravní prostředek, se zásypem jam po odstraněných sloupcích a jeho zhutněním</t>
  </si>
  <si>
    <t>B39 : 8,8</t>
  </si>
  <si>
    <t>976085211R00</t>
  </si>
  <si>
    <t>Vybourání madel, objímek, rámů, mříží apod. kanalizačních rámů litinových, z rýhovaného plechu nebo betonových včetně poklopů nebo mříží  plochy do 0,3 m2</t>
  </si>
  <si>
    <t>801-3</t>
  </si>
  <si>
    <t>B35 : 10</t>
  </si>
  <si>
    <t>979024441R00</t>
  </si>
  <si>
    <t>Očištění vybouraných obrubníků, dlaždic obrubníků, krajníků vybouraných z jakéhokoliv lože a s jakoukoliv výplní spár</t>
  </si>
  <si>
    <t>krajníků, desek nebo panelů od spojovacího materiálu s odklizením a uložením očištěných hmot a spojovacího materiálu na skládku na vzdálenost do 10 m</t>
  </si>
  <si>
    <t>B38 : 360</t>
  </si>
  <si>
    <t>979071121R00</t>
  </si>
  <si>
    <t xml:space="preserve">Očištění vybouraných dlažebních kostek drobných,  s původním vyplněním spár kamenivem těženým  </t>
  </si>
  <si>
    <t>od spojovacího materiálu, s uložením očištěných kostek na skládku, s odklizením odpadových hmot na hromady a s odklizením vybouraných kostek na vzdálenost do 3 m</t>
  </si>
  <si>
    <t>B37 : 168</t>
  </si>
  <si>
    <t>979082213R00</t>
  </si>
  <si>
    <t>Vodorovná doprava suti po suchu bez naložení, ale se složením a hrubým urovnáním na vzdálenost do 1 km</t>
  </si>
  <si>
    <t>N38 : 2602,96</t>
  </si>
  <si>
    <t>N40 : 458,6</t>
  </si>
  <si>
    <t>979082219R00</t>
  </si>
  <si>
    <t>Vodorovná doprava suti po suchu příplatek k ceně za každý další i započatý 1 km přes 1 km</t>
  </si>
  <si>
    <t>N39 : 5205,92</t>
  </si>
  <si>
    <t>N41 : 4127,4</t>
  </si>
  <si>
    <t>979084215R00</t>
  </si>
  <si>
    <t>Vodorovná doprava vybouraných hmot po suchu bez naložení, ale se složením na vzdálenost do 3 km</t>
  </si>
  <si>
    <t>na meziskládku</t>
  </si>
  <si>
    <t>N42 : 134,8</t>
  </si>
  <si>
    <t>979084216R00</t>
  </si>
  <si>
    <t>Vodorovná doprava vybouraných hmot po suchu bez naložení, ale se složením na vzdálenost do 5 km</t>
  </si>
  <si>
    <t>na skládku</t>
  </si>
  <si>
    <t>N43 : 196,62</t>
  </si>
  <si>
    <t>979084219R00</t>
  </si>
  <si>
    <t>Vodorovná doprava vybouraných hmot po suchu příplatek k ceně za každých dalších i započatých 5 km přes 5 km</t>
  </si>
  <si>
    <t>N44 : 196,62</t>
  </si>
  <si>
    <t>979087212R00</t>
  </si>
  <si>
    <t>Nakládání na dopravní prostředky suti</t>
  </si>
  <si>
    <t>pro vodorovnou dopravu</t>
  </si>
  <si>
    <t>C6 : 1301,48</t>
  </si>
  <si>
    <t>979081R01</t>
  </si>
  <si>
    <t>Odvoz a likvidace suti z asfaltových směsí , s možností recyklace</t>
  </si>
  <si>
    <t>v režii zhotovitele podle jeho možností a zvyklostí, odvoz včetně naložení na dopravní prostředek a složení na skládku, včetně případného poplatku za skládku nebo recyklace</t>
  </si>
  <si>
    <t>N45 : 35,73</t>
  </si>
  <si>
    <t>979990103R00</t>
  </si>
  <si>
    <t>Poplatek za skládku za uložení, betonu,  , skupina 17 01 01 z Katalogu odpadů</t>
  </si>
  <si>
    <t>N46 : 199,42</t>
  </si>
  <si>
    <t>979999973R1</t>
  </si>
  <si>
    <t>Poplatek za uložení, zemina a kamení, skupina 17 05 04 z Katalogu odpadů</t>
  </si>
  <si>
    <t>N47 : 455</t>
  </si>
  <si>
    <t>979990108R00</t>
  </si>
  <si>
    <t>Poplatek za skládku za uložení, železobeton,  , skupina 17 01 01 z Katalogu odpadů</t>
  </si>
  <si>
    <t>N48 : 0,8</t>
  </si>
  <si>
    <t>998225111R00</t>
  </si>
  <si>
    <t>Přesun hmot komunikací a letišť, kryt živičný jakékoliv délky objektu</t>
  </si>
  <si>
    <t>vodorovně do 200 m</t>
  </si>
  <si>
    <t xml:space="preserve">Hmotnosti z položek s pořadovými čísly: : </t>
  </si>
  <si>
    <t xml:space="preserve">14,19,22,44,45,46,47,48,49,50,51,52,53,54,55,56,57,58,59,60,61,62,64,65,66,67,68,69,70,71,72,73,74, : </t>
  </si>
  <si>
    <t xml:space="preserve">75,76,77,78,79,80,81,82,83,84,85,86,87,88,89,90,91,93,94,95,96,97,98,99,100,101,102,103,104,105,106, : </t>
  </si>
  <si>
    <t xml:space="preserve">107,108,109,110,111,112,113,114,115,116,118,119,121,122,123,127,128,129,130,131,132,133, : </t>
  </si>
  <si>
    <t>Součet: : 3854,22614</t>
  </si>
  <si>
    <t>460490012RT1</t>
  </si>
  <si>
    <t>Fólie výstražná z PVC, šířka 33 cm, fólie PVC šířka 33 cm</t>
  </si>
  <si>
    <t>N37 : 124,6</t>
  </si>
  <si>
    <t>JKSO:</t>
  </si>
  <si>
    <t>822.25</t>
  </si>
  <si>
    <t>komunikace místní I. třídy</t>
  </si>
  <si>
    <t>JKSO</t>
  </si>
  <si>
    <t xml:space="preserve"> m2</t>
  </si>
  <si>
    <t>kryt (materiál konstrukce krytu) z kameniva prolévaného živicí</t>
  </si>
  <si>
    <t>JKSOChar</t>
  </si>
  <si>
    <t/>
  </si>
  <si>
    <t>JKSOAkce</t>
  </si>
  <si>
    <t>180-000R1</t>
  </si>
  <si>
    <t>Vytýčení výsadeb keřů před jejich založením</t>
  </si>
  <si>
    <t xml:space="preserve">m2    </t>
  </si>
  <si>
    <t>184802111R01</t>
  </si>
  <si>
    <t>Chem. odplevelení před založ. postřikem, v rovině</t>
  </si>
  <si>
    <t>Včetně dovozu vody do 10 km a včetně dodávky postřiku</t>
  </si>
  <si>
    <t>183101113R00</t>
  </si>
  <si>
    <t>Hloubení jamek bez výměny půdy v rovině objem přes 0,02 do 0,05 m3</t>
  </si>
  <si>
    <t>pro vysazování rostlin v hornině 1 až 4 bez výměny půdy, s případným naložením přebytečných výkopků na dopravní prostředek, s odvozem na vzdálenost do 20 km a se složením,</t>
  </si>
  <si>
    <t>183205112R00</t>
  </si>
  <si>
    <t xml:space="preserve">Založení záhonu v rovině nebo na svahu 1:5, hornina třídy 3,  </t>
  </si>
  <si>
    <t>pro vysazování rostlin s urovnáním a s případným naložením odpadu na dopravní prostředek, s odvozem na vzdálenost do 20 km a se složením,</t>
  </si>
  <si>
    <t>Včetně jednoho obdělání půdy nakopáním, frézováním nebo rytím.</t>
  </si>
  <si>
    <t>184102110R00</t>
  </si>
  <si>
    <t xml:space="preserve">Výsadba dřevin s balem průměr do 100 mm, v rovině nebo na svahu do 1:5,  </t>
  </si>
  <si>
    <t>do předem vyhloubené jamky se zalitím,</t>
  </si>
  <si>
    <t>184-800R1</t>
  </si>
  <si>
    <t>Ošetření keřů při výsadbě</t>
  </si>
  <si>
    <t>184808314R00</t>
  </si>
  <si>
    <t>Hnojení rychlerost.dřevin stroj.hnoj. 0,25 kg/1saz</t>
  </si>
  <si>
    <t>184921093R00</t>
  </si>
  <si>
    <t>Mulčování tloušťka přes 50 do 100 mm, v rovině nebo na svahu do 1:5</t>
  </si>
  <si>
    <t>vysazených rostlin s případným naložením odpadu na dopravní prostředek, s odvezením do 20 km a se složením,</t>
  </si>
  <si>
    <t>185851111R00</t>
  </si>
  <si>
    <t>Dovoz vody pro zálivku rostlin dovoz vody pro zálivku rostlin na vzdálenost do 6000 m</t>
  </si>
  <si>
    <t>026-560R1</t>
  </si>
  <si>
    <t>Brslen Fortuneův - Euonymus fortunei Sunspot v. 20-30 cm, kontejner 1,5 l</t>
  </si>
  <si>
    <t>POL3_</t>
  </si>
  <si>
    <t>026-560R2</t>
  </si>
  <si>
    <t>Brslen fortuneův - Euonymus fortunei Emerald Gaiety v. 20-30 cm, kontejner 1,5 l</t>
  </si>
  <si>
    <t>082-113R1</t>
  </si>
  <si>
    <t>Voda na zálivku</t>
  </si>
  <si>
    <t>10391100R</t>
  </si>
  <si>
    <t>kůra mulčovací; balení volně loženo</t>
  </si>
  <si>
    <t>251-911R1</t>
  </si>
  <si>
    <t>Tabletové hnojivo</t>
  </si>
  <si>
    <t xml:space="preserve">kg    </t>
  </si>
  <si>
    <t>998231311R00</t>
  </si>
  <si>
    <t>Přesun hmot pro krajinářské a sadovnické úpravy přesun hmot pro sadovnické a krajinářské úpravy do 5000 m vodorovně, bez svislého přesunu</t>
  </si>
  <si>
    <t>Přesun hmot</t>
  </si>
  <si>
    <t>POL7_</t>
  </si>
  <si>
    <t xml:space="preserve">1,10,11,13,14, : </t>
  </si>
  <si>
    <t>Součet: : 15,12000</t>
  </si>
  <si>
    <t>02EM01</t>
  </si>
  <si>
    <t>D+M Přípojková skříň SS3 bez náplně v kompaktím pilíři</t>
  </si>
  <si>
    <t>kpl</t>
  </si>
  <si>
    <t>POL1_9</t>
  </si>
  <si>
    <t>Typová plastová přípojková skříň v plastovém pilíři bez nápně, celk.rozměry: š.400, v.1930, hl.240mm, IP44/20, přívod CYKY-J 4x16mm2 a 2x vývod CYKY-J 4x16mm2</t>
  </si>
  <si>
    <t>02EM02</t>
  </si>
  <si>
    <t>D+M Nástěnná rozvodnice 1x18TE, IP30</t>
  </si>
  <si>
    <t>ks</t>
  </si>
  <si>
    <t>Typová plastová nástěnná rozvodnice 1x18TE, IP30, včetně osazení spínacích a jistících prvků, zkoušek a prohlášení. Skříň bude osazena do přípojkové skříně SS3, která bude dodána bez náplně.</t>
  </si>
  <si>
    <t>02EM03</t>
  </si>
  <si>
    <t>D+M  Jednopólový jistič 16/1/C, 10kA</t>
  </si>
  <si>
    <t>02EM04</t>
  </si>
  <si>
    <t>D+M  Kabel s měděným jádrem CYKY-J 3x2,5</t>
  </si>
  <si>
    <t>02EM05</t>
  </si>
  <si>
    <t>D+M  Kabel s měděným jádrem CYKY-J 5x1,5</t>
  </si>
  <si>
    <t>02EM06</t>
  </si>
  <si>
    <t>D+M  Kabel s měděným jádrem CYKY-J 4x16</t>
  </si>
  <si>
    <t>02EM07</t>
  </si>
  <si>
    <t>D+M  Kabelová zemní spojka pro kabel s měděným jádrem CYKY-J 4x16</t>
  </si>
  <si>
    <t>02EM08</t>
  </si>
  <si>
    <t xml:space="preserve">D+M  PVC tuhá trubka DN50 UV stabilní </t>
  </si>
  <si>
    <t>PVC tuhá trubka 50 UV stabilní, mechanická pevnost 320N/5cm, včetně nerez pásků pro uchycení na sloup a montáže na sloup</t>
  </si>
  <si>
    <t>02EM09</t>
  </si>
  <si>
    <t>D+M  Korugovaná chránička DN75</t>
  </si>
  <si>
    <t>02EM10</t>
  </si>
  <si>
    <t>D+M  Korugovaná chránička DN110</t>
  </si>
  <si>
    <t>02EM11</t>
  </si>
  <si>
    <t>D+M  Trubka HDPE 40 včetně spojek a záslepek</t>
  </si>
  <si>
    <t>02EM12</t>
  </si>
  <si>
    <t>D+M  Minimarker</t>
  </si>
  <si>
    <t>02EM13</t>
  </si>
  <si>
    <t>D+M  Svítidlo LED 35W, 230V, IP66, montáž na výložník, kovové provedení</t>
  </si>
  <si>
    <t>Svítidlo LED 35W, 230V, IP66, montáž na výložník, hliníkové tělo lité pod vysokým tlakem, nerez šrouby a držáky, krytí optiky UV stabilizovaný polykarbonát,  požadovaná teplota chromatičnosti 3000K nebo nižší, LED svítidla by měla splňovat min. třídu oslnění D4 nebo D5-6, třídu svítivosti min. G4 nebo G5-6.</t>
  </si>
  <si>
    <t>02EM14</t>
  </si>
  <si>
    <t>D+M  Stožár ocelový silniční celková výška l=6,9 m</t>
  </si>
  <si>
    <t>Stožár ocelový silniční třístupňový pro obloukový výložník, celková délka stožáru 6,9m, vetknutí 1m, výška svítidla nad terénem l=8m, průměr dříku 89mm, oboustranně žárově zinkovaný, včetně ochranné manžety do výšky dvířek</t>
  </si>
  <si>
    <t>02EM15</t>
  </si>
  <si>
    <t>D+M  Výložník ocelový obloukový vyložení l=1,5 m</t>
  </si>
  <si>
    <t>Výložník ocelový žárově zinkovaný, obloukový výška 2,1m, vyložení 1,5 m, 8°, na silniční stožár</t>
  </si>
  <si>
    <t>02EM16</t>
  </si>
  <si>
    <t>D+M  Elektrovýzbroj stožáru pro 1 okruh</t>
  </si>
  <si>
    <t>Elektrovýzbroj stožáru pro 1 okruh, pro styk kabelů 2x CYKY-J 4x16mm2, včetně krytu, pro pojistku 1xE27, IP54</t>
  </si>
  <si>
    <t>02EM17</t>
  </si>
  <si>
    <t>D+M  Pojistka E27, 6A</t>
  </si>
  <si>
    <t>02EM18</t>
  </si>
  <si>
    <t>D+M  Očíslování nového stožáru VO</t>
  </si>
  <si>
    <t>02EM19</t>
  </si>
  <si>
    <t>D+M  Drát FeZn d10</t>
  </si>
  <si>
    <t>02EM20</t>
  </si>
  <si>
    <t>D+M  Svorka spojovací DRÁT - DRÁT, ochrana proti korozi</t>
  </si>
  <si>
    <t>02EM21</t>
  </si>
  <si>
    <t>D+M  Svorka spojovací DRÁT - PÁSEK, ochrana proti korozi</t>
  </si>
  <si>
    <t>02EM22</t>
  </si>
  <si>
    <t>D+M  Zelenožlutý izolační návlek</t>
  </si>
  <si>
    <t>02EM23</t>
  </si>
  <si>
    <t>D+M  Výstražná fólie š.330mm červená</t>
  </si>
  <si>
    <t>02EM24</t>
  </si>
  <si>
    <t>M  Montáž stožáru pomocí jeřábu</t>
  </si>
  <si>
    <t>02EM25</t>
  </si>
  <si>
    <t>M  Montáž svítidla pomocí vysokozdvižné plošiny, vč. připojení</t>
  </si>
  <si>
    <t>02EM26</t>
  </si>
  <si>
    <t>M  Ukončení kabelů do 5x1,5mm2</t>
  </si>
  <si>
    <t>02EM27</t>
  </si>
  <si>
    <t>M  Ukončení kabelů do 4x25mm2</t>
  </si>
  <si>
    <t>02EM28</t>
  </si>
  <si>
    <t>M  Sváry uzemnění v zemi, vč. antikorozní ochrany</t>
  </si>
  <si>
    <t>02EM29</t>
  </si>
  <si>
    <t>M  Utěsnění kabelu v chráničce proti vodě</t>
  </si>
  <si>
    <t>02EM30</t>
  </si>
  <si>
    <t>M  Drobný montážní materiál</t>
  </si>
  <si>
    <t>16EM01</t>
  </si>
  <si>
    <t>D  Demontáž svítidla s výložníkem ze sloupu NN, pomocí jeřábu, ekologická likvidace</t>
  </si>
  <si>
    <t>16EM02</t>
  </si>
  <si>
    <t>D  Demontáž nadzemního holého vedení AlFe v délce 280m včetně konzol a izolátorů</t>
  </si>
  <si>
    <t>30EM01</t>
  </si>
  <si>
    <t>M  Digitální zaměření</t>
  </si>
  <si>
    <t>30EM02</t>
  </si>
  <si>
    <t>M  Měření intenzity osvětlení</t>
  </si>
  <si>
    <t>30EM03</t>
  </si>
  <si>
    <t>M  Výchozí revize el.zařízení včetně vyhotovení revizní zprávy</t>
  </si>
  <si>
    <t>30EM04</t>
  </si>
  <si>
    <t>M  Přeložka stávající skříně SP - MAN (SP100 s atyp náplní)</t>
  </si>
  <si>
    <t>Odpojení kabelů z nadzemního vedení, domontáž skříně SP - MAN z podpěrného bodu NN, montáž skříně na podpěrný bod NN v ul. Mánesova, zapojení kabelů 2x CYKY-J 4x 16mm2 a CYKY-J 3x2,5mm2 do skříně SP-MAN, zapojení kabelů CYKY-J 3x2,5mm2 a CYKY-J 1x16mm2 na nadzemní vedení NN a VO v součinnosti s provozovatelem distribiční sítě NN - EG.D.</t>
  </si>
  <si>
    <t>460010024RT3</t>
  </si>
  <si>
    <t>Vytýčení kabelové trasy v zastavěném prostoru, délka trasy do 1000 m</t>
  </si>
  <si>
    <t>km</t>
  </si>
  <si>
    <t>460030036RT3</t>
  </si>
  <si>
    <t>Vytrhání beton. dlaždic, lože písek, zalité spáry, z plochy nad 10 m2</t>
  </si>
  <si>
    <t>betonové dlaždice na meziskládku</t>
  </si>
  <si>
    <t>460030072RT3</t>
  </si>
  <si>
    <t>Bourání živičných povrchů tl. vrstvy 5 - 10 cm, v ploše nad 10 m2</t>
  </si>
  <si>
    <t>460030073RT3</t>
  </si>
  <si>
    <t>Bourání živičných povrchů tl. vrstvy 10 - 15 cm, v ploše nad 10 m2</t>
  </si>
  <si>
    <t>460030081RT3</t>
  </si>
  <si>
    <t>Řezání spáry v asfaltu nebo betonu, v tloušťce vrstvy do 8-10 cm</t>
  </si>
  <si>
    <t>460570123R00</t>
  </si>
  <si>
    <t>Zához rýhy 35/40 cm, hornina třídy 3, se zhutněním</t>
  </si>
  <si>
    <t>460570143R00</t>
  </si>
  <si>
    <t>Zához rýhy 35/60 cm, hornina třídy 3, se zhutněním</t>
  </si>
  <si>
    <t>460570233R00</t>
  </si>
  <si>
    <t>Zához rýhy 50/50 cm, hornina třídy 3, se zhutněním</t>
  </si>
  <si>
    <t>460650011RT2</t>
  </si>
  <si>
    <t>Podkladová vrstva ze štěrku tl.25 cm, ze štěrkodrti tl. 25 cm</t>
  </si>
  <si>
    <t>460600001RT8</t>
  </si>
  <si>
    <t>Naložení a odvoz zeminy, odvoz na vzdálenost 10000 m</t>
  </si>
  <si>
    <t>460600002R00</t>
  </si>
  <si>
    <t>Příplatek za odvoz za každých dalších 1000 m</t>
  </si>
  <si>
    <t xml:space="preserve">skládka přebytečné zeminy 30km : </t>
  </si>
  <si>
    <t>Odkaz na mn. položky pořadí 55 : 49,500000*22</t>
  </si>
  <si>
    <t>460620006RT1</t>
  </si>
  <si>
    <t>Osetí povrchu trávou, včetně dodávky osiva</t>
  </si>
  <si>
    <t>Jáma pro pilíř pojistkové skříně, hornina třídy 3-4, ručně</t>
  </si>
  <si>
    <t>Jáma pro pilíř pojistkové skříně, hornina třídy 3-4, ručně, ruční výkop jámy, rozměr d.0,6 x š.0,4 x hl.0,7m, počet 3ks</t>
  </si>
  <si>
    <t>460420041RT2</t>
  </si>
  <si>
    <t>Zřízení kab.lože v rýze 100 cm z pís./cem. 12 cm, lože tloušťky 10 cm</t>
  </si>
  <si>
    <t>460420041RT3</t>
  </si>
  <si>
    <t>Zřízení kab.lože v rýze 100 cm z pís./cem. 12 cm, lože tloušťky 15 cm</t>
  </si>
  <si>
    <t>460050003RT1</t>
  </si>
  <si>
    <t>Jáma pro stožár J nepatk. do 8 m, v rovině, hor. 3, ruční výkop jámy</t>
  </si>
  <si>
    <t>460100036R00</t>
  </si>
  <si>
    <t>Pouzdrový základ "Zelený utopenec" 800x800, v.1000</t>
  </si>
  <si>
    <t>460200143RT2</t>
  </si>
  <si>
    <t>Výkop kabelové rýhy 35/60 cm  hor.3, ruční výkop rýhy</t>
  </si>
  <si>
    <t>460200163RT2</t>
  </si>
  <si>
    <t>Výkop kabelové rýhy 35/80 cm  hor.3, ruční výkop rýhy</t>
  </si>
  <si>
    <t>460200234RT1</t>
  </si>
  <si>
    <t>Výkop kabelové rýhy 50/50 cm  hor.4, strojní výkop rýhy</t>
  </si>
  <si>
    <t>460200304RT1</t>
  </si>
  <si>
    <t>Výkop kabelové rýhy 50/120 cm hor.4, strojní výkop rýhy</t>
  </si>
  <si>
    <t>460420018RT3</t>
  </si>
  <si>
    <t>Zřízení kabelového lože v rýze š.do 35 cm z písku, tloušťka vrstvy 20 cm</t>
  </si>
  <si>
    <t>R2</t>
  </si>
  <si>
    <t>Naložení a odvoz betonové dlažby, žulových kostek, odvoz na vzdálenost 3000m, meziskládka a zpět</t>
  </si>
  <si>
    <t xml:space="preserve">t     </t>
  </si>
  <si>
    <t>R-položka</t>
  </si>
  <si>
    <t>POL12_1</t>
  </si>
  <si>
    <t>979-081R01</t>
  </si>
  <si>
    <t>Odvoz a likvidace suti z asfaltových směsí s možností recyklace</t>
  </si>
  <si>
    <t>v režii zhotovitele podle jeho možností a zvyklostí, odvoz včetně naložení na dopravní prostředek a složení na skládku, bez poplatku za skládku nebo recyklace</t>
  </si>
  <si>
    <t>R3</t>
  </si>
  <si>
    <t>460510201RT1</t>
  </si>
  <si>
    <t>Žlab kabelový prefabrikovaný TK 1, neasfaltovaný, včetně dodávky žlabu a poklopu</t>
  </si>
  <si>
    <t>596811111R4</t>
  </si>
  <si>
    <t>Kladení dlaždic kom., lože z kameniva těž., včetně dlaždic betonových 50/50/5 cm</t>
  </si>
  <si>
    <t>828.75</t>
  </si>
  <si>
    <t>sítě kabelové osvětlovací nízkého napětí včetně sloupů a svítidel</t>
  </si>
  <si>
    <t xml:space="preserve"> m</t>
  </si>
  <si>
    <t>umístění vedení v zemní rýze na upravený podklad</t>
  </si>
  <si>
    <t>113106132</t>
  </si>
  <si>
    <t>Rozebrání dlažeb z betonových dlaždic pro pěší strojně pl. do 50 m2</t>
  </si>
  <si>
    <t>POL1_1</t>
  </si>
  <si>
    <t>11,5*1+4*4*1,5</t>
  </si>
  <si>
    <t>4*1,5</t>
  </si>
  <si>
    <t>113106222</t>
  </si>
  <si>
    <t>Rozebrání dlažeb z drobných kostek v živici</t>
  </si>
  <si>
    <t>146,5*0,5</t>
  </si>
  <si>
    <t>113107152</t>
  </si>
  <si>
    <t>Odstraň podklad -200m2 kam těž 20cm</t>
  </si>
  <si>
    <t>113107162</t>
  </si>
  <si>
    <t>Odstraň podklad -200m2 kam drc 20cm</t>
  </si>
  <si>
    <t>113107163</t>
  </si>
  <si>
    <t>Odstraň podklad -200m2 kam drc 30cm</t>
  </si>
  <si>
    <t>5,5*1+146,5*0,5+2*2</t>
  </si>
  <si>
    <t>113107181</t>
  </si>
  <si>
    <t>Odstraň podklad -200m2 živice 5cm</t>
  </si>
  <si>
    <t>113107311</t>
  </si>
  <si>
    <t>Odstranění podkladu kam.těž tl do 100 mm strojně pl. do 50 m2</t>
  </si>
  <si>
    <t>113201111</t>
  </si>
  <si>
    <t>Vytrhání obrub chodníkových ležatých</t>
  </si>
  <si>
    <t>119001421</t>
  </si>
  <si>
    <t>Dočasné zajištění kabelů - do počtu 3 kabelů</t>
  </si>
  <si>
    <t>119003211</t>
  </si>
  <si>
    <t>Mobilní plotová zábrana výšky 1,5 m zřízení</t>
  </si>
  <si>
    <t>194*2+6*(4+2)*2</t>
  </si>
  <si>
    <t>119003212</t>
  </si>
  <si>
    <t>Mobilní plotová zábrana výšky 1,5 m odstranění</t>
  </si>
  <si>
    <t>132212211</t>
  </si>
  <si>
    <t>Hloubení zapaž rýh š do 2000 mm v soudrž horninách tř. těž. I, skupiny 3 ručně</t>
  </si>
  <si>
    <t>2*2*1,65+4*4*1,5*1,75+4*1,5*1,75</t>
  </si>
  <si>
    <t>132254204</t>
  </si>
  <si>
    <t>Hloubení zapaž rýh š do 2000 mm v hor. tř. I skupiny 3 objem do 500 m3</t>
  </si>
  <si>
    <t>(5,5*1,0*1,05+146,5*0,5*1,05+2*2*1,65+6*0,8*0,65)*0,55</t>
  </si>
  <si>
    <t>(146,5*0,5*1,09+1*0,8*0,64)*0,55</t>
  </si>
  <si>
    <t>(11,5*1,0*1,15+5*4*1,5*1,75+186,5*0,8*1,0)*0,55</t>
  </si>
  <si>
    <t>132354204</t>
  </si>
  <si>
    <t>Hloubení rýh  zapažených š. do 2000 mm v hornině tř těž II skupiny 4 do 500 m3</t>
  </si>
  <si>
    <t>(5,5*1,0*1,05+146,5*0,5*1,05+2*2*1,65+6*0,8*0,65)*0,05</t>
  </si>
  <si>
    <t>(146,5*0,5*1,09+1*0,8*0,64)*0,05</t>
  </si>
  <si>
    <t>(11,5*1,0*1,15+5*4*1,5*1,75+186,5*0,8*1,0)*0,05</t>
  </si>
  <si>
    <t>132454204</t>
  </si>
  <si>
    <t>Hloubení rýh zapažených š do 2000 mm v hornině tř těž II skupiny 5 do 500 m3</t>
  </si>
  <si>
    <t>(5,5*1,0*1,05+146,5*0,5*1,05+2*2*1,65+6*0,8*0,65)*0,3</t>
  </si>
  <si>
    <t>(146,5*0,5*1,09+1*0,8*0,64)*0,3</t>
  </si>
  <si>
    <t>(11,5*1,0*1,15+5*4*1,5*1,75+186,5*0,8*1,0)*0,3</t>
  </si>
  <si>
    <t>132554204</t>
  </si>
  <si>
    <t>Hloubení zapaž rýh šířky do 2000 mm v horníně tř těž III skupiny 6 do 500 m3</t>
  </si>
  <si>
    <t>(5,5*1,0*1,05+146,5*0,5*1,05+2*2*1,65+6*0,8*0,65)*0,1</t>
  </si>
  <si>
    <t>(146,5*0,5*1,09+1*0,8*0,64)*0,1</t>
  </si>
  <si>
    <t>(11,5*1,0*1,15+5*4*1,5*1,75+186,5*0,8*1,0)*0,1</t>
  </si>
  <si>
    <t>151101101</t>
  </si>
  <si>
    <t>Pažení a rozepření stěn rýh - příložné - hl. do 2m</t>
  </si>
  <si>
    <t>(5,5+146,5+11,5)*1,4*2+6*(4*2+1,5*2)*2</t>
  </si>
  <si>
    <t>151101102</t>
  </si>
  <si>
    <t>Pažení a rozepření stěn rýh - příložné - hl. do 4m</t>
  </si>
  <si>
    <t>162551108</t>
  </si>
  <si>
    <t>Vodorovné přemístění přes 2500 do 3000 m výkopku z horniny tř těž I skupiny 1 až 3</t>
  </si>
  <si>
    <t>(213,2279+59,1)*2</t>
  </si>
  <si>
    <t>162551128</t>
  </si>
  <si>
    <t>Vodorovné přemístění přes 2500 do 3000 m výkopku z hor tř těž II skupiny 4 a 5</t>
  </si>
  <si>
    <t>(410,8071-263,5279)*2</t>
  </si>
  <si>
    <t>162751137</t>
  </si>
  <si>
    <t>Vodorovné přemístění výkopku do 10000 m výkopku hor.tř. těžitelnosti II, skup 4 a 5</t>
  </si>
  <si>
    <t>(19,3844+116,3061)-110,2641</t>
  </si>
  <si>
    <t>162751139</t>
  </si>
  <si>
    <t>Přípl za přemíst výkop přes 1000m hor tř těž II skup 4 a 5 ZKD 1 km</t>
  </si>
  <si>
    <t>19,8164*20</t>
  </si>
  <si>
    <t>162751157</t>
  </si>
  <si>
    <t>Vodorovné přemístění výkopku do 10000 m z hor tř těž III skupiny 6 a 7</t>
  </si>
  <si>
    <t>162751159</t>
  </si>
  <si>
    <t>Přípl za přemíst výkop přes 1000m z hor tř těž III slupiny 6 a 7</t>
  </si>
  <si>
    <t>37,1687*20</t>
  </si>
  <si>
    <t>167151111</t>
  </si>
  <si>
    <t>Nakládání výkopku přes 100 m3 hor tř těž I skup 1 až 3</t>
  </si>
  <si>
    <t>213,2279+59,1</t>
  </si>
  <si>
    <t>167151112</t>
  </si>
  <si>
    <t>Nakládáníí výkopku z hor tř těž II skup 4 a 5 přes 100 m3</t>
  </si>
  <si>
    <t>410,8071-272,3279</t>
  </si>
  <si>
    <t>171201221</t>
  </si>
  <si>
    <t>Poplatek za uložení na skládce zeminy a kamení</t>
  </si>
  <si>
    <t>(19,8164+38,7987)*1,8</t>
  </si>
  <si>
    <t>174151101</t>
  </si>
  <si>
    <t>Zásyp jam, rýh, šachet se zhutněním</t>
  </si>
  <si>
    <t>(213,2279+19,3844+116,3061+38,7687+59,1)-97,11</t>
  </si>
  <si>
    <t>5,5*1,0*0,47+146,5*1,0*0,5*0,35</t>
  </si>
  <si>
    <t>146,5*1,0*0,5*0,41</t>
  </si>
  <si>
    <t>11,5*1,0*0,25</t>
  </si>
  <si>
    <t>175111101</t>
  </si>
  <si>
    <t>Obsyp potrubí ručně sypaninou bez prohoz. sypaniny</t>
  </si>
  <si>
    <t>(202,5*1,0*0,46+11*1,0*0,36)*0,5</t>
  </si>
  <si>
    <t>175151101</t>
  </si>
  <si>
    <t>Obsypávání potrubí strojně sypaninou bez prohození uloženou do  3 m</t>
  </si>
  <si>
    <t>199010004</t>
  </si>
  <si>
    <t>Poplatky za vytýčení sítí</t>
  </si>
  <si>
    <t>sbr</t>
  </si>
  <si>
    <t>199010005</t>
  </si>
  <si>
    <t>Hutnící zkouška</t>
  </si>
  <si>
    <t>58337306</t>
  </si>
  <si>
    <t>Štěrkopísek frakce 0-8 tř.B</t>
  </si>
  <si>
    <t>T</t>
  </si>
  <si>
    <t>97,11*1,7*1,01</t>
  </si>
  <si>
    <t>564851111</t>
  </si>
  <si>
    <t>Podklad ze štěrkodrti po zhutnění tloušťky 15 cm</t>
  </si>
  <si>
    <t>596811120</t>
  </si>
  <si>
    <t>Klad dlaž pěší kam vel 0,09m2-50 m2</t>
  </si>
  <si>
    <t>59245310</t>
  </si>
  <si>
    <t>899722113</t>
  </si>
  <si>
    <t>Krytí potrubí výstražnou folií PVC, šířka 34 cm</t>
  </si>
  <si>
    <t>998276101</t>
  </si>
  <si>
    <t xml:space="preserve">Přesun hmot, trubní vedení plastová, otevř. výkop </t>
  </si>
  <si>
    <t>R210800525</t>
  </si>
  <si>
    <t>Vodič nn a vn CY 2,5 mm2 uložený volně včetně dodávky vodiče CY 2,5</t>
  </si>
  <si>
    <t>230082038</t>
  </si>
  <si>
    <t>Demontáž do šrotu do 50 kg, rozměr 57 x 2,9</t>
  </si>
  <si>
    <t>230082087</t>
  </si>
  <si>
    <t>Demontáž do šrotu do 50 kg, rozměr 159 x 4,5</t>
  </si>
  <si>
    <t>230170004</t>
  </si>
  <si>
    <t>Příprava pro zkoušku těsnosti, DN 150 - 200</t>
  </si>
  <si>
    <t>sada</t>
  </si>
  <si>
    <t>230200311</t>
  </si>
  <si>
    <t>Jednostranné přerušení průtoku plynu za použití 2 balonů v ocelovém potrubí DN do 125 mm</t>
  </si>
  <si>
    <t>230200312</t>
  </si>
  <si>
    <t>Jednostranné přerušení průtoku plynu za 2 balony vlož pomocí komor v ocelovém potrubí DN do 200 mm</t>
  </si>
  <si>
    <t>230200331</t>
  </si>
  <si>
    <t>Opětovné jednostr.přerušení průtoku plynu 2 balony v ocelovém potrubí do 125 mm</t>
  </si>
  <si>
    <t>230200332</t>
  </si>
  <si>
    <t>Jednostranné přerušení průtoku plynu za použití 2 balonů v oc. potrubí DN do 200 - opětovné vložen</t>
  </si>
  <si>
    <t>230201105</t>
  </si>
  <si>
    <t>Montáž trubních dílů přivařovacích D 60,3 mm, tl. stěny 2,9 mm</t>
  </si>
  <si>
    <t>230201124</t>
  </si>
  <si>
    <t>Montáž trubních dílů přivařovacích D do 168,1 mm, tl. stěny 4,5 mm</t>
  </si>
  <si>
    <t>230205042</t>
  </si>
  <si>
    <t>Montáž potrubí plastového svařovaného na tupo nebo elektrospojkou, D 63 mm, tl. stěny 5,8 mm</t>
  </si>
  <si>
    <t>230205051</t>
  </si>
  <si>
    <t>Montáž potrubí plastového svařovaného na tupo nebo elektrospojkou, D 90 mm, tl. stěny 5,2 mm</t>
  </si>
  <si>
    <t>230205125</t>
  </si>
  <si>
    <t>Montáž potrubí plastového svařovaného na tupo nebo elektrospojkou D 160 mm, tl. stěny 9,1 mm</t>
  </si>
  <si>
    <t>230205242</t>
  </si>
  <si>
    <t>Montáž trubního díluPE potrubí svařovaného na tupo nebo elektrospojkou D 63 mm, tl. stěny 5,7 mm</t>
  </si>
  <si>
    <t>230205411</t>
  </si>
  <si>
    <t>Montáž trubního díluPE potrubí svařovaného na tupo nebo elektrospojkou D 160 mm, tl. stěny 9,1 mm</t>
  </si>
  <si>
    <t>230208513</t>
  </si>
  <si>
    <t>Odplynění a inertizace ocel. potrubí DN do 100 mm</t>
  </si>
  <si>
    <t>230208514</t>
  </si>
  <si>
    <t>Odplynění a inertizace ocel. potrubí DN do 200 mm</t>
  </si>
  <si>
    <t>230210014</t>
  </si>
  <si>
    <t>Ruční opláštění ovinem páskou za studena - 4 vrst.</t>
  </si>
  <si>
    <t>230220001</t>
  </si>
  <si>
    <t>Montáž zemní soupravy pro šoupátka, DN 13 6580</t>
  </si>
  <si>
    <t>230220006</t>
  </si>
  <si>
    <t>Montáž litinového poklopu - plynovod</t>
  </si>
  <si>
    <t>230230016</t>
  </si>
  <si>
    <t>Hlavní tlaková zkouška vzduchem 0,6 MPa, DN 50</t>
  </si>
  <si>
    <t>230230020</t>
  </si>
  <si>
    <t>Hlavní tlaková zkouška vzduchem 0,6 MPa, DN 150</t>
  </si>
  <si>
    <t>230230076</t>
  </si>
  <si>
    <t>Čištění potrubí, DN 200</t>
  </si>
  <si>
    <t>202,5+11</t>
  </si>
  <si>
    <t>230250002</t>
  </si>
  <si>
    <t>Montáž kontrolních vývodů, napěť. zemního KVZ</t>
  </si>
  <si>
    <t>900-1</t>
  </si>
  <si>
    <t>OPN</t>
  </si>
  <si>
    <t>POL13_0</t>
  </si>
  <si>
    <t>R230200117</t>
  </si>
  <si>
    <t>Nasunutí potrubní sekce do PE chráničky, DN 50</t>
  </si>
  <si>
    <t>R230270001</t>
  </si>
  <si>
    <t>Kontrola stavu pas.ochrany před sp.do výkopu, 200</t>
  </si>
  <si>
    <t>10006308</t>
  </si>
  <si>
    <t>10006357</t>
  </si>
  <si>
    <t>Trubka PE 100 D 63 x 5,8 SDR 11</t>
  </si>
  <si>
    <t>11*1,1</t>
  </si>
  <si>
    <t>10009052</t>
  </si>
  <si>
    <t>Trubka PE 100 D 90 x 5,2 SDR 17,6</t>
  </si>
  <si>
    <t>5*1,05</t>
  </si>
  <si>
    <t>100120117</t>
  </si>
  <si>
    <t>100120122</t>
  </si>
  <si>
    <t>100120160</t>
  </si>
  <si>
    <t>Elektrospojka PE 100 D 160, SDR 17</t>
  </si>
  <si>
    <t>10012063</t>
  </si>
  <si>
    <t>Elektrospojka PE 100 D 63, SDR 11</t>
  </si>
  <si>
    <t>100130003</t>
  </si>
  <si>
    <t>Vývod signalizačního vodiče</t>
  </si>
  <si>
    <t>10014015</t>
  </si>
  <si>
    <t>Tvarovka balónovací DN 2"/2 1/2"</t>
  </si>
  <si>
    <t>100160011</t>
  </si>
  <si>
    <t>Koleno  PE 100 D 160 45st. SDR 17</t>
  </si>
  <si>
    <t>10016002</t>
  </si>
  <si>
    <t>Záslepka PE 100 D 160 SDR 17</t>
  </si>
  <si>
    <t>10016003</t>
  </si>
  <si>
    <t>Tvarovka T  PE 100 D 160/63 SDR 17</t>
  </si>
  <si>
    <t>10016004</t>
  </si>
  <si>
    <t>10016091</t>
  </si>
  <si>
    <t>Trubka PE 100 D 160 x 9,1 SDR 17,6</t>
  </si>
  <si>
    <t>202,5*1,05</t>
  </si>
  <si>
    <t>28614989</t>
  </si>
  <si>
    <t>Manžeta těsnící PE DN 80/50</t>
  </si>
  <si>
    <t>422314102</t>
  </si>
  <si>
    <t>Zemní souprava EKO plus DN 100-150</t>
  </si>
  <si>
    <t>422314150</t>
  </si>
  <si>
    <t>Šoupátko JMA EKO plus typ 315 DN 150</t>
  </si>
  <si>
    <t>42291352</t>
  </si>
  <si>
    <t>Poklop litinový Y 4504 - šoupátkový</t>
  </si>
  <si>
    <t>42291402</t>
  </si>
  <si>
    <t>Poklop litinový Y 4510 - ventilový</t>
  </si>
  <si>
    <t>5924531001</t>
  </si>
  <si>
    <t>Deska pod poklop šoupátkový YBX 1-40</t>
  </si>
  <si>
    <t>628321341</t>
  </si>
  <si>
    <t>8*1,725+2*1,796</t>
  </si>
  <si>
    <t>900R00</t>
  </si>
  <si>
    <t xml:space="preserve">Hzs - propoje, odpoje </t>
  </si>
  <si>
    <t>h</t>
  </si>
  <si>
    <t>904R00</t>
  </si>
  <si>
    <t xml:space="preserve">Hzs-zkousky v ramci montaz.praci </t>
  </si>
  <si>
    <t>905R00</t>
  </si>
  <si>
    <t xml:space="preserve">Hzs-revize provoz.souboru a st.obj. </t>
  </si>
  <si>
    <t>R460510201</t>
  </si>
  <si>
    <t>Žlab kabelový prefabrikovaný TK 1, neasfaltovaný včetně dodávky žlabu a poklopu</t>
  </si>
  <si>
    <t>R460520042</t>
  </si>
  <si>
    <t>Odkrytí a zakrytí betonového žlabu T2 N</t>
  </si>
  <si>
    <t>997221551</t>
  </si>
  <si>
    <t>Vodorovná doprava suti po suchu do 1 km</t>
  </si>
  <si>
    <t>997221559</t>
  </si>
  <si>
    <t>Příplatek za dopravu suti po suchu za další 1 km</t>
  </si>
  <si>
    <t>R979081</t>
  </si>
  <si>
    <t>R979812</t>
  </si>
  <si>
    <t>Vodorovná doprava vybourané dlažby do 7 km</t>
  </si>
  <si>
    <t>R979813</t>
  </si>
  <si>
    <t>Vodorovná doprava vybouraných štěrků do 3 km pro zásypy komunikačních vrstev</t>
  </si>
  <si>
    <t>827.52.D</t>
  </si>
  <si>
    <t>"[A/B/C/D/E/F/G/H/I/J/K]" Jmenovitá světlost potrubí DN 150/80</t>
  </si>
  <si>
    <t>potrubí z trub z plastických hmot a sklolaminátu</t>
  </si>
  <si>
    <t>113106121</t>
  </si>
  <si>
    <t>Rozebrání dlažeb z betonových dlaždic na sucho</t>
  </si>
  <si>
    <t>32*0,8</t>
  </si>
  <si>
    <t>113106186</t>
  </si>
  <si>
    <t>Rozebrání dlažeb z drobných kostek v živici strojně pl do 50 m2</t>
  </si>
  <si>
    <t>3*0,8+23*0,5*1,5</t>
  </si>
  <si>
    <t>113107122</t>
  </si>
  <si>
    <t>Odstranění podkladu pl. 50 m2,kam.drcené tl.20 cm</t>
  </si>
  <si>
    <t>32*0,8+23*1,0*1,5</t>
  </si>
  <si>
    <t>Odstranění podkladu kam.těžené tl. do 100 mm strojně pl. do 50 m2</t>
  </si>
  <si>
    <t>113107312</t>
  </si>
  <si>
    <t>Odstranění podkladu kam.těžené tl. přes 100 mm do strojně pl do 50 m2</t>
  </si>
  <si>
    <t>79*2</t>
  </si>
  <si>
    <t>(44*0,8*0,85+23*1,0*1,5*1,45+6*0,8*0,35)*0,55</t>
  </si>
  <si>
    <t>(3*0,8*0,79+23*0,5*1,5*1,39+6*0,8*0,29)*0,55</t>
  </si>
  <si>
    <t>(32*0,8*0,95+20*0,8*0,7)*0,55</t>
  </si>
  <si>
    <t>(44*0,8*0,85+23*1,0*1,5*1,45+6*0,8*0,35)*0,05</t>
  </si>
  <si>
    <t>(3*0,8*0,79+23*0,5*1,5*1,39+6*0,8*0,29)*0,05</t>
  </si>
  <si>
    <t>(32*0,8*0,95+20*0,8*0,7)*0,05</t>
  </si>
  <si>
    <t>(44*0,8*0,85+23*1,0*1,5*1,45+6*0,8*0,35)*0,3</t>
  </si>
  <si>
    <t>(3*0,8*0,79+23*0,5*1,5*1,39+6*0,8*0,29)*0,3</t>
  </si>
  <si>
    <t>(32*0,8*0,95+20*0,8*0,7)*0,3</t>
  </si>
  <si>
    <t>(44*0,8*0,85+23*1,0*1,5*1,45+6*0,8*0,35)*0,1</t>
  </si>
  <si>
    <t>(3*0,8*0,79+23*0,5*1,5*1,39+6*0,8*0,29)*0,1</t>
  </si>
  <si>
    <t>(32*0,8*0,95+20*0,8*0,7)*0,1</t>
  </si>
  <si>
    <t>78,5*1,2*2+23*1,5*1,8*4</t>
  </si>
  <si>
    <t>151101111</t>
  </si>
  <si>
    <t>Odstranění pažení stěn rýh - příložné - hl. do 2 m</t>
  </si>
  <si>
    <t>79,8938*2</t>
  </si>
  <si>
    <t>(115,5265-79,8938)*2</t>
  </si>
  <si>
    <t>(7,2205+43,3231)-40,5887</t>
  </si>
  <si>
    <t>9,9549*20</t>
  </si>
  <si>
    <t>14,441*20</t>
  </si>
  <si>
    <t>167151101</t>
  </si>
  <si>
    <t>Nakládání výkopku do 100 m3 tř. I, skup. 3</t>
  </si>
  <si>
    <t>167151102</t>
  </si>
  <si>
    <t>Nakládání výkopku do 100 m3 tř. II, skup. 4 a 5</t>
  </si>
  <si>
    <t>(7,0989+14,441)*1,8</t>
  </si>
  <si>
    <t>(79,8938+7,2205+43,3231+14,441)-23,892</t>
  </si>
  <si>
    <t>(44*0,8+23*1,0*1,5)*0,35</t>
  </si>
  <si>
    <t>(3*0,8+23*0,5*1,5)*0,41</t>
  </si>
  <si>
    <t>44*0,8*0,25</t>
  </si>
  <si>
    <t>90,5*0,8*0,33</t>
  </si>
  <si>
    <t>23,892*1,7*1,01</t>
  </si>
  <si>
    <t>58341001.A</t>
  </si>
  <si>
    <t>Zásypový materiál pod komunikační plochy</t>
  </si>
  <si>
    <t>6,506*1,7*1,01</t>
  </si>
  <si>
    <t>723150000</t>
  </si>
  <si>
    <t>Odstavení objektu z provozu, uvedení do provozu</t>
  </si>
  <si>
    <t>POL1_7</t>
  </si>
  <si>
    <t>230082021</t>
  </si>
  <si>
    <t>Demontáž do šrotu do 50 kg, rozměr 31,8 x 2,9</t>
  </si>
  <si>
    <t>230082027</t>
  </si>
  <si>
    <t>Demontáž do šrotu do 50 kg, rozměr 38 x 2,9</t>
  </si>
  <si>
    <t>230205021</t>
  </si>
  <si>
    <t>Montáž potrubí plastového svařovaného na tupo nebo elektrospojkou D 25 mm, tl. stěny 3,0 mm</t>
  </si>
  <si>
    <t>230205025</t>
  </si>
  <si>
    <t>Montáž potrubí plastového svařovaného na tupo nebo elektrospojkou D 32 mm, tl. stěny 3,0 mm</t>
  </si>
  <si>
    <t>230205225</t>
  </si>
  <si>
    <t>Montáž trubního díluPE potrubí svařovaného na tupo nebo elektrospojkou D 32 mm, tl. stěny 2,0 mm</t>
  </si>
  <si>
    <t>16+125</t>
  </si>
  <si>
    <t>6+137</t>
  </si>
  <si>
    <t>85+5,5</t>
  </si>
  <si>
    <t>230270001</t>
  </si>
  <si>
    <t>10002530</t>
  </si>
  <si>
    <t>Trubka PE 100 D 25 x 3 SDR 11</t>
  </si>
  <si>
    <t>5,5*1,1</t>
  </si>
  <si>
    <t>10003205</t>
  </si>
  <si>
    <t>10003230</t>
  </si>
  <si>
    <t>Trubka PE 100 D 32 x 3 SDR 11</t>
  </si>
  <si>
    <t>85*1,1</t>
  </si>
  <si>
    <t>10012025</t>
  </si>
  <si>
    <t>Elektrospojka PE 100 D 25, SDR 11</t>
  </si>
  <si>
    <t>10012032</t>
  </si>
  <si>
    <t>Elektrospojka PE 100 D 32, SDR 11</t>
  </si>
  <si>
    <t>100160016</t>
  </si>
  <si>
    <t>Přípojkový T kus  DAA PE 100 D 160/25 SDR 11</t>
  </si>
  <si>
    <t>100160018</t>
  </si>
  <si>
    <t>Přípojkový T kus  DAA PE 100 D 160/32 SDR 11</t>
  </si>
  <si>
    <t>22*0,796</t>
  </si>
  <si>
    <t>51,9429*2</t>
  </si>
  <si>
    <t>Odvoz a likvidace suti z asf. směsí s možností recyklace</t>
  </si>
  <si>
    <t>Vodorovná doprava vybourané dlažby 7 km</t>
  </si>
  <si>
    <t>1. PODMÍNKY PRO ZPRACOVÁNÍ NABÍDKOVÉ CENY</t>
  </si>
  <si>
    <t>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</si>
  <si>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</si>
  <si>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</si>
  <si>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Vymezení některých pojmů</t>
  </si>
  <si>
    <t>Pro účely zpracování nabídkové ceny jsou použity některé pojmy, pod kterými se rozumí:</t>
  </si>
  <si>
    <t>Soupisem stavebních prací dodávek a služeb</t>
  </si>
  <si>
    <t>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</si>
  <si>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t>
  </si>
  <si>
    <t>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</si>
  <si>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t>
  </si>
  <si>
    <t>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</si>
  <si>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t>
  </si>
  <si>
    <t>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</si>
  <si>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t>
  </si>
  <si>
    <t>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</si>
  <si>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Cenová soustava</t>
  </si>
  <si>
    <t>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</si>
  <si>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</si>
  <si>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</si>
  <si>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</si>
  <si>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</si>
  <si>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</si>
  <si>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Je-li popsaná individuální položka stavebních prací v textu označena popisem D+M, rozumí se tím vždy dodávka a montáž materiálů, prvků či zařízení definovaných popisem položky.</t>
  </si>
  <si>
    <t>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t>
  </si>
  <si>
    <t>Položky v provozních souborech zahrnují i náklady na montáž daných položek a testy až do úrovně komplexního vyzkoušení (pokud montážní práce nejsou zvlášť uváděny).</t>
  </si>
  <si>
    <t>Závaznost a změna soupisu</t>
  </si>
  <si>
    <t>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</si>
  <si>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</si>
  <si>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Kontrola soupisu</t>
  </si>
  <si>
    <t>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t>
  </si>
  <si>
    <t>Požadavky na způsob zpracování nabídkové ceny</t>
  </si>
  <si>
    <t>Nabídková cena za splnění veřejné zakázky</t>
  </si>
  <si>
    <t>Nabídkovou cenou za splnění veřejné zakázky se rozumí celková cena za každou dílčí část veřejné zakázky samostatně. Nabídková cena musí obsahovat veškeré nutné náklady dodavatele k řádnému provedení stavby včetně ostatních a vedlejších nákladů.</t>
  </si>
  <si>
    <t>Položkový rozpočet</t>
  </si>
  <si>
    <t>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t>
  </si>
  <si>
    <t xml:space="preserve">Zvláštní podmínky pro stanovení nabídkové ceny </t>
  </si>
  <si>
    <t xml:space="preserve">Přeprava vybouraných hmot, suti a vytěžené zeminy   </t>
  </si>
  <si>
    <t>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</si>
  <si>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Poplatky za uskladnění</t>
  </si>
  <si>
    <t>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t>
  </si>
  <si>
    <t>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</si>
  <si>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</si>
  <si>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</si>
  <si>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Příplatky za ztížené podmínky prací</t>
  </si>
  <si>
    <t>Pokud soupis položku příplatku za ztížené podmínky obsahuje, je dodavatel povinen ji ocenit bez ohledu na to, že tento příplatek dodavatel standardně neuplatňuje.</t>
  </si>
  <si>
    <t>Vedlejší a ostatní náklady</t>
  </si>
  <si>
    <t>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</si>
  <si>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</si>
  <si>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Obnova vodorovného značení při opravách komunikací</t>
  </si>
  <si>
    <t>Obnova vodorovného značení při opravách komunikací není samostatně vykazována. Náklady na tuto obnovu budou dodavatelem započteny do ostatních položek oprav komunikací.</t>
  </si>
  <si>
    <t>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t>
  </si>
  <si>
    <t>Obchodní názvy obsažené v soupisech stavebních prací a dodávek a služeb</t>
  </si>
  <si>
    <t>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t>
  </si>
  <si>
    <t>3. ELEKTRONICKÁ PODOBA SOUPISU</t>
  </si>
  <si>
    <t>Elektronická podoba soupisu</t>
  </si>
  <si>
    <t>V souladu se zákonem jsou předložené soupisy zpracovány i v elektronické podobě.  Elektronickou podobou soupisu stavebních prací, dodávek a služeb je formát MS EXCEL.</t>
  </si>
  <si>
    <t>Zpracování soupisu odpovídá svou strukturou vyhlášce č.169/2016 Sb.</t>
  </si>
  <si>
    <t>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</si>
  <si>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</si>
  <si>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</si>
  <si>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</si>
  <si>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Závěrečné ustanovení</t>
  </si>
  <si>
    <t>Ostatní podmínky vztahující se ke zpracování nabídkové ceny jsou uvedeny v zadávací dokumentaci.</t>
  </si>
  <si>
    <t>M3 : 6</t>
  </si>
  <si>
    <t>M7 : 6</t>
  </si>
  <si>
    <t>Chránička kabelová dělená, DN 110 mm</t>
  </si>
  <si>
    <t>Dlaždice betonová 30x30x3,3 cm šedá</t>
  </si>
  <si>
    <t>Přesuvka objímková symetrická oboustranná, pro stejné připojovací rozměry ocelového potrubí SMU DN 150, PN 16</t>
  </si>
  <si>
    <t>Přesuvka objímková symetrická oboustranná, pro stejné připojovací rozměry ocelového potrubí SMU DN 50, PN 16</t>
  </si>
  <si>
    <t>Přechodka PE/ocel D 63/50</t>
  </si>
  <si>
    <t>Přechodka PE/ocel  D 160/150</t>
  </si>
  <si>
    <t>Izolační páska pro ovinutí ocel.potrubí jako antikorozní ochrana, aplikovatelná zastudena
Složení : extrudovaná PVC nosná fólie, na které je nanesena speciální adhezní asfalto-kaučuková vrstva</t>
  </si>
  <si>
    <t>Přechodka PE/ocel D 32/25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</si>
</sst>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6"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11"/>
      <name val="Calibri"/>
      <family val="2"/>
      <charset val="238"/>
    </font>
    <font>
      <b/>
      <u/>
      <sz val="14"/>
      <name val="Calibri"/>
      <family val="2"/>
      <charset val="238"/>
    </font>
    <font>
      <b/>
      <i/>
      <u/>
      <sz val="11"/>
      <name val="Calibri"/>
      <family val="2"/>
      <charset val="238"/>
    </font>
    <font>
      <b/>
      <sz val="11"/>
      <name val="Calibri"/>
      <family val="2"/>
      <charset val="238"/>
    </font>
    <font>
      <u/>
      <sz val="10"/>
      <color theme="1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4">
    <xf numFmtId="0" fontId="0" fillId="0" borderId="0"/>
    <xf numFmtId="0" fontId="1" fillId="0" borderId="0"/>
    <xf numFmtId="0" fontId="1" fillId="0" borderId="0"/>
    <xf numFmtId="0" fontId="25" fillId="0" borderId="0" applyNumberFormat="0" applyFill="0" applyBorder="0" applyAlignment="0" applyProtection="0"/>
  </cellStyleXfs>
  <cellXfs count="26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shrinkToFit="1"/>
    </xf>
    <xf numFmtId="4" fontId="5" fillId="0" borderId="32" xfId="0" applyNumberFormat="1" applyFont="1" applyBorder="1" applyAlignment="1">
      <alignment vertical="center"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6"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6" xfId="0" applyNumberFormat="1" applyFont="1" applyFill="1" applyBorder="1" applyAlignment="1">
      <alignment horizontal="center" vertical="center"/>
    </xf>
    <xf numFmtId="4" fontId="3" fillId="3" borderId="36"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0" fontId="20" fillId="0" borderId="0" xfId="0" applyFont="1" applyAlignment="1">
      <alignment wrapText="1"/>
    </xf>
    <xf numFmtId="165" fontId="19" fillId="0" borderId="0" xfId="0" quotePrefix="1" applyNumberFormat="1" applyFont="1" applyAlignment="1">
      <alignment horizontal="lef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9" fontId="17" fillId="0" borderId="42" xfId="0" applyNumberFormat="1" applyFont="1" applyBorder="1" applyAlignment="1">
      <alignment horizontal="left" vertical="top" wrapText="1"/>
    </xf>
    <xf numFmtId="0" fontId="21" fillId="0" borderId="0" xfId="2" applyFont="1" applyAlignment="1">
      <alignment horizontal="justify" vertical="center"/>
    </xf>
    <xf numFmtId="0" fontId="22" fillId="0" borderId="0" xfId="2" applyFont="1" applyAlignment="1">
      <alignment horizontal="justify" vertical="center"/>
    </xf>
    <xf numFmtId="0" fontId="21" fillId="0" borderId="0" xfId="2" applyFont="1" applyAlignment="1">
      <alignment horizontal="justify" vertical="center" shrinkToFit="1"/>
    </xf>
    <xf numFmtId="0" fontId="23" fillId="0" borderId="0" xfId="2" applyFont="1" applyAlignment="1">
      <alignment horizontal="justify" vertical="center"/>
    </xf>
    <xf numFmtId="0" fontId="24" fillId="0" borderId="0" xfId="2" applyFont="1" applyAlignment="1">
      <alignment horizontal="justify" vertical="center"/>
    </xf>
    <xf numFmtId="0" fontId="25" fillId="0" borderId="0" xfId="3" applyAlignment="1">
      <alignment horizontal="justify"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3" fillId="2" borderId="0" xfId="0" applyFont="1" applyFill="1" applyAlignment="1">
      <alignment horizontal="left"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0" fillId="0" borderId="18" xfId="0" applyBorder="1" applyAlignment="1">
      <alignment vertical="top"/>
    </xf>
  </cellXfs>
  <cellStyles count="4">
    <cellStyle name="Hypertextový odkaz" xfId="3" builtinId="8"/>
    <cellStyle name="Normální" xfId="0" builtinId="0"/>
    <cellStyle name="normální 2" xfId="1"/>
    <cellStyle name="Normální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92"/>
  <sheetViews>
    <sheetView showGridLines="0" tabSelected="1" topLeftCell="B1"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6" t="s">
        <v>36</v>
      </c>
      <c r="B1" s="233" t="s">
        <v>41</v>
      </c>
      <c r="C1" s="234"/>
      <c r="D1" s="234"/>
      <c r="E1" s="234"/>
      <c r="F1" s="234"/>
      <c r="G1" s="234"/>
      <c r="H1" s="234"/>
      <c r="I1" s="234"/>
      <c r="J1" s="235"/>
    </row>
    <row r="2" spans="1:15" ht="36" customHeight="1" x14ac:dyDescent="0.2">
      <c r="A2" s="2"/>
      <c r="B2" s="72" t="s">
        <v>22</v>
      </c>
      <c r="C2" s="73"/>
      <c r="D2" s="74" t="s">
        <v>43</v>
      </c>
      <c r="E2" s="239" t="s">
        <v>44</v>
      </c>
      <c r="F2" s="240"/>
      <c r="G2" s="240"/>
      <c r="H2" s="240"/>
      <c r="I2" s="240"/>
      <c r="J2" s="241"/>
      <c r="O2" s="1"/>
    </row>
    <row r="3" spans="1:15" ht="27" hidden="1" customHeight="1" x14ac:dyDescent="0.2">
      <c r="A3" s="2"/>
      <c r="B3" s="75"/>
      <c r="C3" s="73"/>
      <c r="D3" s="76"/>
      <c r="E3" s="242"/>
      <c r="F3" s="243"/>
      <c r="G3" s="243"/>
      <c r="H3" s="243"/>
      <c r="I3" s="243"/>
      <c r="J3" s="244"/>
    </row>
    <row r="4" spans="1:15" ht="23.25" customHeight="1" x14ac:dyDescent="0.2">
      <c r="A4" s="2"/>
      <c r="B4" s="77"/>
      <c r="C4" s="78"/>
      <c r="D4" s="79"/>
      <c r="E4" s="223"/>
      <c r="F4" s="223"/>
      <c r="G4" s="223"/>
      <c r="H4" s="223"/>
      <c r="I4" s="223"/>
      <c r="J4" s="224"/>
    </row>
    <row r="5" spans="1:15" ht="24" customHeight="1" x14ac:dyDescent="0.2">
      <c r="A5" s="2"/>
      <c r="B5" s="30" t="s">
        <v>42</v>
      </c>
      <c r="D5" s="227" t="s">
        <v>45</v>
      </c>
      <c r="E5" s="228"/>
      <c r="F5" s="228"/>
      <c r="G5" s="228"/>
      <c r="H5" s="18" t="s">
        <v>40</v>
      </c>
      <c r="I5" s="82" t="s">
        <v>49</v>
      </c>
      <c r="J5" s="8"/>
    </row>
    <row r="6" spans="1:15" ht="15.75" customHeight="1" x14ac:dyDescent="0.2">
      <c r="A6" s="2"/>
      <c r="B6" s="27"/>
      <c r="C6" s="52"/>
      <c r="D6" s="229" t="s">
        <v>46</v>
      </c>
      <c r="E6" s="230"/>
      <c r="F6" s="230"/>
      <c r="G6" s="230"/>
      <c r="H6" s="18" t="s">
        <v>34</v>
      </c>
      <c r="I6" s="82" t="s">
        <v>50</v>
      </c>
      <c r="J6" s="8"/>
    </row>
    <row r="7" spans="1:15" ht="15.75" customHeight="1" x14ac:dyDescent="0.2">
      <c r="A7" s="2"/>
      <c r="B7" s="28"/>
      <c r="C7" s="53"/>
      <c r="D7" s="81" t="s">
        <v>48</v>
      </c>
      <c r="E7" s="231" t="s">
        <v>47</v>
      </c>
      <c r="F7" s="232"/>
      <c r="G7" s="232"/>
      <c r="H7" s="23"/>
      <c r="I7" s="22"/>
      <c r="J7" s="33"/>
    </row>
    <row r="8" spans="1:15" ht="24" hidden="1" customHeight="1" x14ac:dyDescent="0.2">
      <c r="A8" s="2"/>
      <c r="B8" s="30" t="s">
        <v>20</v>
      </c>
      <c r="D8" s="80" t="s">
        <v>51</v>
      </c>
      <c r="H8" s="18" t="s">
        <v>40</v>
      </c>
      <c r="I8" s="82" t="s">
        <v>55</v>
      </c>
      <c r="J8" s="8"/>
    </row>
    <row r="9" spans="1:15" ht="15.75" hidden="1" customHeight="1" x14ac:dyDescent="0.2">
      <c r="A9" s="2"/>
      <c r="B9" s="2"/>
      <c r="D9" s="80" t="s">
        <v>52</v>
      </c>
      <c r="H9" s="18" t="s">
        <v>34</v>
      </c>
      <c r="I9" s="82" t="s">
        <v>56</v>
      </c>
      <c r="J9" s="8"/>
    </row>
    <row r="10" spans="1:15" ht="15.75" hidden="1" customHeight="1" x14ac:dyDescent="0.2">
      <c r="A10" s="2"/>
      <c r="B10" s="34"/>
      <c r="C10" s="53"/>
      <c r="D10" s="81" t="s">
        <v>54</v>
      </c>
      <c r="E10" s="83" t="s">
        <v>53</v>
      </c>
      <c r="F10" s="23"/>
      <c r="G10" s="14"/>
      <c r="H10" s="14"/>
      <c r="I10" s="35"/>
      <c r="J10" s="33"/>
    </row>
    <row r="11" spans="1:15" ht="24" customHeight="1" x14ac:dyDescent="0.2">
      <c r="A11" s="2"/>
      <c r="B11" s="30" t="s">
        <v>19</v>
      </c>
      <c r="D11" s="246"/>
      <c r="E11" s="246"/>
      <c r="F11" s="246"/>
      <c r="G11" s="246"/>
      <c r="H11" s="18" t="s">
        <v>40</v>
      </c>
      <c r="I11" s="84"/>
      <c r="J11" s="8"/>
    </row>
    <row r="12" spans="1:15" ht="15.75" customHeight="1" x14ac:dyDescent="0.2">
      <c r="A12" s="2"/>
      <c r="B12" s="27"/>
      <c r="C12" s="52"/>
      <c r="D12" s="222"/>
      <c r="E12" s="222"/>
      <c r="F12" s="222"/>
      <c r="G12" s="222"/>
      <c r="H12" s="18" t="s">
        <v>34</v>
      </c>
      <c r="I12" s="84"/>
      <c r="J12" s="8"/>
    </row>
    <row r="13" spans="1:15" ht="15.75" customHeight="1" x14ac:dyDescent="0.2">
      <c r="A13" s="2"/>
      <c r="B13" s="28"/>
      <c r="C13" s="53"/>
      <c r="D13" s="85"/>
      <c r="E13" s="225"/>
      <c r="F13" s="226"/>
      <c r="G13" s="226"/>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45"/>
      <c r="F15" s="245"/>
      <c r="G15" s="247"/>
      <c r="H15" s="247"/>
      <c r="I15" s="247" t="s">
        <v>29</v>
      </c>
      <c r="J15" s="248"/>
    </row>
    <row r="16" spans="1:15" ht="23.25" customHeight="1" x14ac:dyDescent="0.2">
      <c r="A16" s="142" t="s">
        <v>24</v>
      </c>
      <c r="B16" s="37" t="s">
        <v>24</v>
      </c>
      <c r="C16" s="58"/>
      <c r="D16" s="59"/>
      <c r="E16" s="211"/>
      <c r="F16" s="212"/>
      <c r="G16" s="211"/>
      <c r="H16" s="212"/>
      <c r="I16" s="211">
        <f>SUMIF(F69:F88,A16,I69:I88)+SUMIF(F69:F88,"PSU",I69:I88)</f>
        <v>0</v>
      </c>
      <c r="J16" s="213"/>
    </row>
    <row r="17" spans="1:10" ht="23.25" customHeight="1" x14ac:dyDescent="0.2">
      <c r="A17" s="142" t="s">
        <v>25</v>
      </c>
      <c r="B17" s="37" t="s">
        <v>25</v>
      </c>
      <c r="C17" s="58"/>
      <c r="D17" s="59"/>
      <c r="E17" s="211"/>
      <c r="F17" s="212"/>
      <c r="G17" s="211"/>
      <c r="H17" s="212"/>
      <c r="I17" s="211">
        <f>SUMIF(F69:F88,A17,I69:I88)</f>
        <v>0</v>
      </c>
      <c r="J17" s="213"/>
    </row>
    <row r="18" spans="1:10" ht="23.25" customHeight="1" x14ac:dyDescent="0.2">
      <c r="A18" s="142" t="s">
        <v>26</v>
      </c>
      <c r="B18" s="37" t="s">
        <v>26</v>
      </c>
      <c r="C18" s="58"/>
      <c r="D18" s="59"/>
      <c r="E18" s="211"/>
      <c r="F18" s="212"/>
      <c r="G18" s="211"/>
      <c r="H18" s="212"/>
      <c r="I18" s="211">
        <f>SUMIF(F69:F88,A18,I69:I88)</f>
        <v>0</v>
      </c>
      <c r="J18" s="213"/>
    </row>
    <row r="19" spans="1:10" ht="23.25" customHeight="1" x14ac:dyDescent="0.2">
      <c r="A19" s="142" t="s">
        <v>134</v>
      </c>
      <c r="B19" s="37" t="s">
        <v>27</v>
      </c>
      <c r="C19" s="58"/>
      <c r="D19" s="59"/>
      <c r="E19" s="211"/>
      <c r="F19" s="212"/>
      <c r="G19" s="211"/>
      <c r="H19" s="212"/>
      <c r="I19" s="211">
        <f>SUMIF(F69:F88,A19,I69:I88)</f>
        <v>0</v>
      </c>
      <c r="J19" s="213"/>
    </row>
    <row r="20" spans="1:10" ht="23.25" customHeight="1" x14ac:dyDescent="0.2">
      <c r="A20" s="142" t="s">
        <v>135</v>
      </c>
      <c r="B20" s="37" t="s">
        <v>28</v>
      </c>
      <c r="C20" s="58"/>
      <c r="D20" s="59"/>
      <c r="E20" s="211"/>
      <c r="F20" s="212"/>
      <c r="G20" s="211"/>
      <c r="H20" s="212"/>
      <c r="I20" s="211">
        <f>SUMIF(F69:F88,A20,I69:I88)</f>
        <v>0</v>
      </c>
      <c r="J20" s="213"/>
    </row>
    <row r="21" spans="1:10" ht="23.25" customHeight="1" x14ac:dyDescent="0.2">
      <c r="A21" s="2"/>
      <c r="B21" s="47" t="s">
        <v>29</v>
      </c>
      <c r="C21" s="60"/>
      <c r="D21" s="61"/>
      <c r="E21" s="214"/>
      <c r="F21" s="249"/>
      <c r="G21" s="214"/>
      <c r="H21" s="249"/>
      <c r="I21" s="214">
        <f>SUM(I16:J20)</f>
        <v>0</v>
      </c>
      <c r="J21" s="215"/>
    </row>
    <row r="22" spans="1:10" ht="33" customHeight="1" x14ac:dyDescent="0.2">
      <c r="A22" s="2"/>
      <c r="B22" s="41" t="s">
        <v>33</v>
      </c>
      <c r="C22" s="58"/>
      <c r="D22" s="59"/>
      <c r="E22" s="62"/>
      <c r="F22" s="38"/>
      <c r="G22" s="32"/>
      <c r="H22" s="32"/>
      <c r="I22" s="32"/>
      <c r="J22" s="39"/>
    </row>
    <row r="23" spans="1:10" ht="23.25" customHeight="1" x14ac:dyDescent="0.2">
      <c r="A23" s="2"/>
      <c r="B23" s="37" t="s">
        <v>12</v>
      </c>
      <c r="C23" s="58"/>
      <c r="D23" s="59"/>
      <c r="E23" s="63">
        <v>15</v>
      </c>
      <c r="F23" s="38" t="s">
        <v>0</v>
      </c>
      <c r="G23" s="209">
        <f>ZakladDPHSniVypocet</f>
        <v>0</v>
      </c>
      <c r="H23" s="210"/>
      <c r="I23" s="210"/>
      <c r="J23" s="39" t="str">
        <f t="shared" ref="J23:J28" si="0">Mena</f>
        <v>CZK</v>
      </c>
    </row>
    <row r="24" spans="1:10" ht="23.25" hidden="1" customHeight="1" x14ac:dyDescent="0.2">
      <c r="A24" s="2"/>
      <c r="B24" s="37" t="s">
        <v>13</v>
      </c>
      <c r="C24" s="58"/>
      <c r="D24" s="59"/>
      <c r="E24" s="63">
        <f>SazbaDPH1</f>
        <v>15</v>
      </c>
      <c r="F24" s="38" t="s">
        <v>0</v>
      </c>
      <c r="G24" s="207">
        <f>I23*E23/100</f>
        <v>0</v>
      </c>
      <c r="H24" s="208"/>
      <c r="I24" s="208"/>
      <c r="J24" s="39" t="str">
        <f t="shared" si="0"/>
        <v>CZK</v>
      </c>
    </row>
    <row r="25" spans="1:10" ht="23.25" customHeight="1" x14ac:dyDescent="0.2">
      <c r="A25" s="2"/>
      <c r="B25" s="37" t="s">
        <v>14</v>
      </c>
      <c r="C25" s="58"/>
      <c r="D25" s="59"/>
      <c r="E25" s="63">
        <v>21</v>
      </c>
      <c r="F25" s="38" t="s">
        <v>0</v>
      </c>
      <c r="G25" s="209">
        <f>ZakladDPHZaklVypocet</f>
        <v>0</v>
      </c>
      <c r="H25" s="210"/>
      <c r="I25" s="210"/>
      <c r="J25" s="39" t="str">
        <f t="shared" si="0"/>
        <v>CZK</v>
      </c>
    </row>
    <row r="26" spans="1:10" ht="23.25" hidden="1" customHeight="1" x14ac:dyDescent="0.2">
      <c r="A26" s="2"/>
      <c r="B26" s="31" t="s">
        <v>15</v>
      </c>
      <c r="C26" s="64"/>
      <c r="D26" s="51"/>
      <c r="E26" s="65">
        <f>SazbaDPH2</f>
        <v>21</v>
      </c>
      <c r="F26" s="29" t="s">
        <v>0</v>
      </c>
      <c r="G26" s="236">
        <f>I25*E25/100</f>
        <v>0</v>
      </c>
      <c r="H26" s="237"/>
      <c r="I26" s="237"/>
      <c r="J26" s="36" t="str">
        <f t="shared" si="0"/>
        <v>CZK</v>
      </c>
    </row>
    <row r="27" spans="1:10" ht="23.25" customHeight="1" thickBot="1" x14ac:dyDescent="0.25">
      <c r="A27" s="2">
        <f>ZakladDPHSni+ZakladDPHZakl</f>
        <v>0</v>
      </c>
      <c r="B27" s="30" t="s">
        <v>4</v>
      </c>
      <c r="C27" s="66"/>
      <c r="D27" s="67"/>
      <c r="E27" s="66"/>
      <c r="F27" s="16"/>
      <c r="G27" s="238">
        <f>CenaCelkemBezDPH-(ZakladDPHSni+ZakladDPHZakl)</f>
        <v>0</v>
      </c>
      <c r="H27" s="238"/>
      <c r="I27" s="238"/>
      <c r="J27" s="40" t="str">
        <f t="shared" si="0"/>
        <v>CZK</v>
      </c>
    </row>
    <row r="28" spans="1:10" ht="27.75" customHeight="1" thickBot="1" x14ac:dyDescent="0.25">
      <c r="A28" s="2">
        <f>(A27-INT(A27))*100</f>
        <v>0</v>
      </c>
      <c r="B28" s="115" t="s">
        <v>23</v>
      </c>
      <c r="C28" s="116"/>
      <c r="D28" s="116"/>
      <c r="E28" s="117"/>
      <c r="F28" s="118"/>
      <c r="G28" s="217">
        <f>A27</f>
        <v>0</v>
      </c>
      <c r="H28" s="217"/>
      <c r="I28" s="217"/>
      <c r="J28" s="119" t="str">
        <f t="shared" si="0"/>
        <v>CZK</v>
      </c>
    </row>
    <row r="29" spans="1:10" ht="27.75" hidden="1" customHeight="1" thickBot="1" x14ac:dyDescent="0.25">
      <c r="A29" s="2"/>
      <c r="B29" s="115" t="s">
        <v>35</v>
      </c>
      <c r="C29" s="120"/>
      <c r="D29" s="120"/>
      <c r="E29" s="120"/>
      <c r="F29" s="121"/>
      <c r="G29" s="216">
        <f>ZakladDPHSni+DPHSni+ZakladDPHZakl+DPHZakl+Zaokrouhleni</f>
        <v>0</v>
      </c>
      <c r="H29" s="216"/>
      <c r="I29" s="216"/>
      <c r="J29" s="122" t="s">
        <v>78</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18"/>
      <c r="E34" s="219"/>
      <c r="G34" s="220"/>
      <c r="H34" s="221"/>
      <c r="I34" s="221"/>
      <c r="J34" s="24"/>
    </row>
    <row r="35" spans="1:10" ht="12.75" customHeight="1" x14ac:dyDescent="0.2">
      <c r="A35" s="2"/>
      <c r="B35" s="2"/>
      <c r="D35" s="206" t="s">
        <v>2</v>
      </c>
      <c r="E35" s="206"/>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6" t="s">
        <v>1</v>
      </c>
      <c r="J38" s="97" t="s">
        <v>0</v>
      </c>
    </row>
    <row r="39" spans="1:10" ht="25.5" hidden="1" customHeight="1" x14ac:dyDescent="0.2">
      <c r="A39" s="87">
        <v>1</v>
      </c>
      <c r="B39" s="98" t="s">
        <v>57</v>
      </c>
      <c r="C39" s="202"/>
      <c r="D39" s="202"/>
      <c r="E39" s="202"/>
      <c r="F39" s="99">
        <f>'SO-99 99.1 Naklady'!AE40+'SO-01 01.1 Pol'!AE405+'SO-01 01.2 Pol'!AE35+'SO-04 SO-04.1 Pol'!AE102+'SO-05 5.1 Pol'!AE158+'SO-05 5.2 Pol'!AE123</f>
        <v>0</v>
      </c>
      <c r="G39" s="100">
        <f>'SO-99 99.1 Naklady'!AF40+'SO-01 01.1 Pol'!AF405+'SO-01 01.2 Pol'!AF35+'SO-04 SO-04.1 Pol'!AF102+'SO-05 5.1 Pol'!AF158+'SO-05 5.2 Pol'!AF123</f>
        <v>0</v>
      </c>
      <c r="H39" s="101"/>
      <c r="I39" s="102">
        <f>F39+G39+H39</f>
        <v>0</v>
      </c>
      <c r="J39" s="103" t="str">
        <f>IF(CenaCelkemVypocet=0,"",I39/CenaCelkemVypocet*100)</f>
        <v/>
      </c>
    </row>
    <row r="40" spans="1:10" ht="25.5" customHeight="1" x14ac:dyDescent="0.2">
      <c r="A40" s="87">
        <v>2</v>
      </c>
      <c r="B40" s="104"/>
      <c r="C40" s="205" t="s">
        <v>58</v>
      </c>
      <c r="D40" s="205"/>
      <c r="E40" s="205"/>
      <c r="F40" s="105">
        <f>'SO-99 99.1 Naklady'!AE40</f>
        <v>0</v>
      </c>
      <c r="G40" s="106">
        <f>'SO-99 99.1 Naklady'!AF40</f>
        <v>0</v>
      </c>
      <c r="H40" s="106"/>
      <c r="I40" s="107">
        <f>F40+G40+H40</f>
        <v>0</v>
      </c>
      <c r="J40" s="108" t="str">
        <f>IF(CenaCelkemVypocet=0,"",I40/CenaCelkemVypocet*100)</f>
        <v/>
      </c>
    </row>
    <row r="41" spans="1:10" ht="25.5" customHeight="1" x14ac:dyDescent="0.2">
      <c r="A41" s="87">
        <v>3</v>
      </c>
      <c r="B41" s="109" t="s">
        <v>59</v>
      </c>
      <c r="C41" s="202" t="s">
        <v>58</v>
      </c>
      <c r="D41" s="202"/>
      <c r="E41" s="202"/>
      <c r="F41" s="110">
        <f>'SO-99 99.1 Naklady'!AE40</f>
        <v>0</v>
      </c>
      <c r="G41" s="101">
        <f>'SO-99 99.1 Naklady'!AF40</f>
        <v>0</v>
      </c>
      <c r="H41" s="101"/>
      <c r="I41" s="102">
        <f>F41+G41+H41</f>
        <v>0</v>
      </c>
      <c r="J41" s="103" t="str">
        <f>IF(CenaCelkemVypocet=0,"",I41/CenaCelkemVypocet*100)</f>
        <v/>
      </c>
    </row>
    <row r="42" spans="1:10" ht="25.5" customHeight="1" x14ac:dyDescent="0.2">
      <c r="A42" s="87">
        <v>2</v>
      </c>
      <c r="B42" s="104"/>
      <c r="C42" s="205" t="s">
        <v>60</v>
      </c>
      <c r="D42" s="205"/>
      <c r="E42" s="205"/>
      <c r="F42" s="105"/>
      <c r="G42" s="106"/>
      <c r="H42" s="106"/>
      <c r="I42" s="107"/>
      <c r="J42" s="108"/>
    </row>
    <row r="43" spans="1:10" ht="25.5" customHeight="1" x14ac:dyDescent="0.2">
      <c r="A43" s="87">
        <v>2</v>
      </c>
      <c r="B43" s="104" t="s">
        <v>61</v>
      </c>
      <c r="C43" s="205" t="s">
        <v>62</v>
      </c>
      <c r="D43" s="205"/>
      <c r="E43" s="205"/>
      <c r="F43" s="105">
        <f>'SO-01 01.1 Pol'!AE405+'SO-01 01.2 Pol'!AE35</f>
        <v>0</v>
      </c>
      <c r="G43" s="106">
        <f>'SO-01 01.1 Pol'!AF405+'SO-01 01.2 Pol'!AF35</f>
        <v>0</v>
      </c>
      <c r="H43" s="106"/>
      <c r="I43" s="107">
        <f t="shared" ref="I43:I50" si="1">F43+G43+H43</f>
        <v>0</v>
      </c>
      <c r="J43" s="108" t="str">
        <f t="shared" ref="J43:J50" si="2">IF(CenaCelkemVypocet=0,"",I43/CenaCelkemVypocet*100)</f>
        <v/>
      </c>
    </row>
    <row r="44" spans="1:10" ht="25.5" customHeight="1" x14ac:dyDescent="0.2">
      <c r="A44" s="87">
        <v>3</v>
      </c>
      <c r="B44" s="109" t="s">
        <v>63</v>
      </c>
      <c r="C44" s="202" t="s">
        <v>64</v>
      </c>
      <c r="D44" s="202"/>
      <c r="E44" s="202"/>
      <c r="F44" s="110">
        <f>'SO-01 01.1 Pol'!AE405</f>
        <v>0</v>
      </c>
      <c r="G44" s="101">
        <f>'SO-01 01.1 Pol'!AF405</f>
        <v>0</v>
      </c>
      <c r="H44" s="101"/>
      <c r="I44" s="102">
        <f t="shared" si="1"/>
        <v>0</v>
      </c>
      <c r="J44" s="103" t="str">
        <f t="shared" si="2"/>
        <v/>
      </c>
    </row>
    <row r="45" spans="1:10" ht="25.5" customHeight="1" x14ac:dyDescent="0.2">
      <c r="A45" s="87">
        <v>3</v>
      </c>
      <c r="B45" s="109" t="s">
        <v>65</v>
      </c>
      <c r="C45" s="202" t="s">
        <v>66</v>
      </c>
      <c r="D45" s="202"/>
      <c r="E45" s="202"/>
      <c r="F45" s="110">
        <f>'SO-01 01.2 Pol'!AE35</f>
        <v>0</v>
      </c>
      <c r="G45" s="101">
        <f>'SO-01 01.2 Pol'!AF35</f>
        <v>0</v>
      </c>
      <c r="H45" s="101"/>
      <c r="I45" s="102">
        <f t="shared" si="1"/>
        <v>0</v>
      </c>
      <c r="J45" s="103" t="str">
        <f t="shared" si="2"/>
        <v/>
      </c>
    </row>
    <row r="46" spans="1:10" ht="25.5" customHeight="1" x14ac:dyDescent="0.2">
      <c r="A46" s="87">
        <v>2</v>
      </c>
      <c r="B46" s="104" t="s">
        <v>67</v>
      </c>
      <c r="C46" s="205" t="s">
        <v>68</v>
      </c>
      <c r="D46" s="205"/>
      <c r="E46" s="205"/>
      <c r="F46" s="105">
        <f>'SO-04 SO-04.1 Pol'!AE102</f>
        <v>0</v>
      </c>
      <c r="G46" s="106">
        <f>'SO-04 SO-04.1 Pol'!AF102</f>
        <v>0</v>
      </c>
      <c r="H46" s="106"/>
      <c r="I46" s="107">
        <f t="shared" si="1"/>
        <v>0</v>
      </c>
      <c r="J46" s="108" t="str">
        <f t="shared" si="2"/>
        <v/>
      </c>
    </row>
    <row r="47" spans="1:10" ht="25.5" customHeight="1" x14ac:dyDescent="0.2">
      <c r="A47" s="87">
        <v>3</v>
      </c>
      <c r="B47" s="109" t="s">
        <v>69</v>
      </c>
      <c r="C47" s="202" t="s">
        <v>70</v>
      </c>
      <c r="D47" s="202"/>
      <c r="E47" s="202"/>
      <c r="F47" s="110">
        <f>'SO-04 SO-04.1 Pol'!AE102</f>
        <v>0</v>
      </c>
      <c r="G47" s="101">
        <f>'SO-04 SO-04.1 Pol'!AF102</f>
        <v>0</v>
      </c>
      <c r="H47" s="101"/>
      <c r="I47" s="102">
        <f t="shared" si="1"/>
        <v>0</v>
      </c>
      <c r="J47" s="103" t="str">
        <f t="shared" si="2"/>
        <v/>
      </c>
    </row>
    <row r="48" spans="1:10" ht="25.5" customHeight="1" x14ac:dyDescent="0.2">
      <c r="A48" s="87">
        <v>2</v>
      </c>
      <c r="B48" s="104" t="s">
        <v>71</v>
      </c>
      <c r="C48" s="205" t="s">
        <v>72</v>
      </c>
      <c r="D48" s="205"/>
      <c r="E48" s="205"/>
      <c r="F48" s="105">
        <f>'SO-05 5.1 Pol'!AE158+'SO-05 5.2 Pol'!AE123</f>
        <v>0</v>
      </c>
      <c r="G48" s="106">
        <f>'SO-05 5.1 Pol'!AF158+'SO-05 5.2 Pol'!AF123</f>
        <v>0</v>
      </c>
      <c r="H48" s="106"/>
      <c r="I48" s="107">
        <f t="shared" si="1"/>
        <v>0</v>
      </c>
      <c r="J48" s="108" t="str">
        <f t="shared" si="2"/>
        <v/>
      </c>
    </row>
    <row r="49" spans="1:10" ht="25.5" customHeight="1" x14ac:dyDescent="0.2">
      <c r="A49" s="87">
        <v>3</v>
      </c>
      <c r="B49" s="109" t="s">
        <v>73</v>
      </c>
      <c r="C49" s="202" t="s">
        <v>74</v>
      </c>
      <c r="D49" s="202"/>
      <c r="E49" s="202"/>
      <c r="F49" s="110">
        <f>'SO-05 5.1 Pol'!AE158</f>
        <v>0</v>
      </c>
      <c r="G49" s="101">
        <f>'SO-05 5.1 Pol'!AF158</f>
        <v>0</v>
      </c>
      <c r="H49" s="101"/>
      <c r="I49" s="102">
        <f t="shared" si="1"/>
        <v>0</v>
      </c>
      <c r="J49" s="103" t="str">
        <f t="shared" si="2"/>
        <v/>
      </c>
    </row>
    <row r="50" spans="1:10" ht="25.5" customHeight="1" x14ac:dyDescent="0.2">
      <c r="A50" s="87">
        <v>3</v>
      </c>
      <c r="B50" s="109" t="s">
        <v>75</v>
      </c>
      <c r="C50" s="202" t="s">
        <v>76</v>
      </c>
      <c r="D50" s="202"/>
      <c r="E50" s="202"/>
      <c r="F50" s="110">
        <f>'SO-05 5.2 Pol'!AE123</f>
        <v>0</v>
      </c>
      <c r="G50" s="101">
        <f>'SO-05 5.2 Pol'!AF123</f>
        <v>0</v>
      </c>
      <c r="H50" s="101"/>
      <c r="I50" s="102">
        <f t="shared" si="1"/>
        <v>0</v>
      </c>
      <c r="J50" s="103" t="str">
        <f t="shared" si="2"/>
        <v/>
      </c>
    </row>
    <row r="51" spans="1:10" ht="25.5" customHeight="1" x14ac:dyDescent="0.2">
      <c r="A51" s="87"/>
      <c r="B51" s="203" t="s">
        <v>77</v>
      </c>
      <c r="C51" s="204"/>
      <c r="D51" s="204"/>
      <c r="E51" s="204"/>
      <c r="F51" s="111">
        <f>SUMIF(A39:A50,"=1",F39:F50)</f>
        <v>0</v>
      </c>
      <c r="G51" s="112">
        <f>SUMIF(A39:A50,"=1",G39:G50)</f>
        <v>0</v>
      </c>
      <c r="H51" s="112">
        <f>SUMIF(A39:A50,"=1",H39:H50)</f>
        <v>0</v>
      </c>
      <c r="I51" s="113">
        <f>SUMIF(A39:A50,"=1",I39:I50)</f>
        <v>0</v>
      </c>
      <c r="J51" s="114">
        <f>SUMIF(A39:A50,"=1",J39:J50)</f>
        <v>0</v>
      </c>
    </row>
    <row r="53" spans="1:10" x14ac:dyDescent="0.2">
      <c r="A53" t="s">
        <v>79</v>
      </c>
      <c r="B53" t="s">
        <v>80</v>
      </c>
    </row>
    <row r="54" spans="1:10" x14ac:dyDescent="0.2">
      <c r="A54" t="s">
        <v>81</v>
      </c>
      <c r="B54" t="s">
        <v>82</v>
      </c>
    </row>
    <row r="55" spans="1:10" x14ac:dyDescent="0.2">
      <c r="A55" t="s">
        <v>83</v>
      </c>
      <c r="B55" t="s">
        <v>84</v>
      </c>
    </row>
    <row r="56" spans="1:10" x14ac:dyDescent="0.2">
      <c r="A56" t="s">
        <v>83</v>
      </c>
      <c r="B56" t="s">
        <v>85</v>
      </c>
    </row>
    <row r="57" spans="1:10" x14ac:dyDescent="0.2">
      <c r="A57" t="s">
        <v>81</v>
      </c>
      <c r="B57" t="s">
        <v>86</v>
      </c>
    </row>
    <row r="58" spans="1:10" x14ac:dyDescent="0.2">
      <c r="A58" t="s">
        <v>83</v>
      </c>
      <c r="B58" t="s">
        <v>87</v>
      </c>
    </row>
    <row r="59" spans="1:10" x14ac:dyDescent="0.2">
      <c r="A59" t="s">
        <v>81</v>
      </c>
      <c r="B59" t="s">
        <v>88</v>
      </c>
    </row>
    <row r="60" spans="1:10" x14ac:dyDescent="0.2">
      <c r="A60" t="s">
        <v>83</v>
      </c>
      <c r="B60" t="s">
        <v>89</v>
      </c>
    </row>
    <row r="61" spans="1:10" x14ac:dyDescent="0.2">
      <c r="A61" t="s">
        <v>83</v>
      </c>
      <c r="B61" t="s">
        <v>90</v>
      </c>
    </row>
    <row r="62" spans="1:10" x14ac:dyDescent="0.2">
      <c r="A62" t="s">
        <v>81</v>
      </c>
      <c r="B62" t="s">
        <v>91</v>
      </c>
    </row>
    <row r="63" spans="1:10" x14ac:dyDescent="0.2">
      <c r="A63" t="s">
        <v>83</v>
      </c>
      <c r="B63" t="s">
        <v>92</v>
      </c>
    </row>
    <row r="66" spans="1:10" ht="15.75" x14ac:dyDescent="0.25">
      <c r="B66" s="123" t="s">
        <v>93</v>
      </c>
    </row>
    <row r="68" spans="1:10" ht="25.5" customHeight="1" x14ac:dyDescent="0.2">
      <c r="A68" s="125"/>
      <c r="B68" s="128" t="s">
        <v>17</v>
      </c>
      <c r="C68" s="128" t="s">
        <v>5</v>
      </c>
      <c r="D68" s="129"/>
      <c r="E68" s="129"/>
      <c r="F68" s="130" t="s">
        <v>94</v>
      </c>
      <c r="G68" s="130"/>
      <c r="H68" s="130"/>
      <c r="I68" s="130" t="s">
        <v>29</v>
      </c>
      <c r="J68" s="130" t="s">
        <v>0</v>
      </c>
    </row>
    <row r="69" spans="1:10" ht="36.75" customHeight="1" x14ac:dyDescent="0.2">
      <c r="A69" s="126"/>
      <c r="B69" s="131" t="s">
        <v>95</v>
      </c>
      <c r="C69" s="200" t="s">
        <v>96</v>
      </c>
      <c r="D69" s="201"/>
      <c r="E69" s="201"/>
      <c r="F69" s="138" t="s">
        <v>24</v>
      </c>
      <c r="G69" s="139"/>
      <c r="H69" s="139"/>
      <c r="I69" s="139">
        <f>'SO-01 01.1 Pol'!G8+'SO-01 01.2 Pol'!G8+'SO-05 5.1 Pol'!G8+'SO-05 5.2 Pol'!G8</f>
        <v>0</v>
      </c>
      <c r="J69" s="135" t="str">
        <f>IF(I89=0,"",I69/I89*100)</f>
        <v/>
      </c>
    </row>
    <row r="70" spans="1:10" ht="36.75" customHeight="1" x14ac:dyDescent="0.2">
      <c r="A70" s="126"/>
      <c r="B70" s="131" t="s">
        <v>97</v>
      </c>
      <c r="C70" s="200" t="s">
        <v>98</v>
      </c>
      <c r="D70" s="201"/>
      <c r="E70" s="201"/>
      <c r="F70" s="138" t="s">
        <v>24</v>
      </c>
      <c r="G70" s="139"/>
      <c r="H70" s="139"/>
      <c r="I70" s="139">
        <f>'SO-01 01.1 Pol'!G143</f>
        <v>0</v>
      </c>
      <c r="J70" s="135" t="str">
        <f>IF(I89=0,"",I70/I89*100)</f>
        <v/>
      </c>
    </row>
    <row r="71" spans="1:10" ht="36.75" customHeight="1" x14ac:dyDescent="0.2">
      <c r="A71" s="126"/>
      <c r="B71" s="131" t="s">
        <v>99</v>
      </c>
      <c r="C71" s="200" t="s">
        <v>100</v>
      </c>
      <c r="D71" s="201"/>
      <c r="E71" s="201"/>
      <c r="F71" s="138" t="s">
        <v>24</v>
      </c>
      <c r="G71" s="139"/>
      <c r="H71" s="139"/>
      <c r="I71" s="139">
        <f>'SO-01 01.1 Pol'!G153</f>
        <v>0</v>
      </c>
      <c r="J71" s="135" t="str">
        <f>IF(I89=0,"",I71/I89*100)</f>
        <v/>
      </c>
    </row>
    <row r="72" spans="1:10" ht="36.75" customHeight="1" x14ac:dyDescent="0.2">
      <c r="A72" s="126"/>
      <c r="B72" s="131" t="s">
        <v>101</v>
      </c>
      <c r="C72" s="200" t="s">
        <v>102</v>
      </c>
      <c r="D72" s="201"/>
      <c r="E72" s="201"/>
      <c r="F72" s="138" t="s">
        <v>24</v>
      </c>
      <c r="G72" s="139"/>
      <c r="H72" s="139"/>
      <c r="I72" s="139">
        <f>'SO-01 01.1 Pol'!G158</f>
        <v>0</v>
      </c>
      <c r="J72" s="135" t="str">
        <f>IF(I89=0,"",I72/I89*100)</f>
        <v/>
      </c>
    </row>
    <row r="73" spans="1:10" ht="36.75" customHeight="1" x14ac:dyDescent="0.2">
      <c r="A73" s="126"/>
      <c r="B73" s="131" t="s">
        <v>103</v>
      </c>
      <c r="C73" s="200" t="s">
        <v>104</v>
      </c>
      <c r="D73" s="201"/>
      <c r="E73" s="201"/>
      <c r="F73" s="138" t="s">
        <v>24</v>
      </c>
      <c r="G73" s="139"/>
      <c r="H73" s="139"/>
      <c r="I73" s="139">
        <f>'SO-01 01.1 Pol'!G170+'SO-05 5.1 Pol'!G81</f>
        <v>0</v>
      </c>
      <c r="J73" s="135" t="str">
        <f>IF(I89=0,"",I73/I89*100)</f>
        <v/>
      </c>
    </row>
    <row r="74" spans="1:10" ht="36.75" customHeight="1" x14ac:dyDescent="0.2">
      <c r="A74" s="126"/>
      <c r="B74" s="131" t="s">
        <v>105</v>
      </c>
      <c r="C74" s="200" t="s">
        <v>106</v>
      </c>
      <c r="D74" s="201"/>
      <c r="E74" s="201"/>
      <c r="F74" s="138" t="s">
        <v>24</v>
      </c>
      <c r="G74" s="139"/>
      <c r="H74" s="139"/>
      <c r="I74" s="139">
        <f>'SO-01 01.1 Pol'!G236+'SO-05 5.1 Pol'!G85+'SO-05 5.2 Pol'!G74</f>
        <v>0</v>
      </c>
      <c r="J74" s="135" t="str">
        <f>IF(I89=0,"",I74/I89*100)</f>
        <v/>
      </c>
    </row>
    <row r="75" spans="1:10" ht="36.75" customHeight="1" x14ac:dyDescent="0.2">
      <c r="A75" s="126"/>
      <c r="B75" s="131" t="s">
        <v>107</v>
      </c>
      <c r="C75" s="200" t="s">
        <v>108</v>
      </c>
      <c r="D75" s="201"/>
      <c r="E75" s="201"/>
      <c r="F75" s="138" t="s">
        <v>24</v>
      </c>
      <c r="G75" s="139"/>
      <c r="H75" s="139"/>
      <c r="I75" s="139">
        <f>'SO-01 01.1 Pol'!G309</f>
        <v>0</v>
      </c>
      <c r="J75" s="135" t="str">
        <f>IF(I89=0,"",I75/I89*100)</f>
        <v/>
      </c>
    </row>
    <row r="76" spans="1:10" ht="36.75" customHeight="1" x14ac:dyDescent="0.2">
      <c r="A76" s="126"/>
      <c r="B76" s="131" t="s">
        <v>109</v>
      </c>
      <c r="C76" s="200" t="s">
        <v>110</v>
      </c>
      <c r="D76" s="201"/>
      <c r="E76" s="201"/>
      <c r="F76" s="138" t="s">
        <v>24</v>
      </c>
      <c r="G76" s="139"/>
      <c r="H76" s="139"/>
      <c r="I76" s="139">
        <f>'SO-01 01.1 Pol'!G349</f>
        <v>0</v>
      </c>
      <c r="J76" s="135" t="str">
        <f>IF(I89=0,"",I76/I89*100)</f>
        <v/>
      </c>
    </row>
    <row r="77" spans="1:10" ht="36.75" customHeight="1" x14ac:dyDescent="0.2">
      <c r="A77" s="126"/>
      <c r="B77" s="131" t="s">
        <v>111</v>
      </c>
      <c r="C77" s="200" t="s">
        <v>112</v>
      </c>
      <c r="D77" s="201"/>
      <c r="E77" s="201"/>
      <c r="F77" s="138" t="s">
        <v>24</v>
      </c>
      <c r="G77" s="139"/>
      <c r="H77" s="139"/>
      <c r="I77" s="139">
        <f>'SO-01 01.1 Pol'!G353</f>
        <v>0</v>
      </c>
      <c r="J77" s="135" t="str">
        <f>IF(I89=0,"",I77/I89*100)</f>
        <v/>
      </c>
    </row>
    <row r="78" spans="1:10" ht="36.75" customHeight="1" x14ac:dyDescent="0.2">
      <c r="A78" s="126"/>
      <c r="B78" s="131" t="s">
        <v>113</v>
      </c>
      <c r="C78" s="200" t="s">
        <v>114</v>
      </c>
      <c r="D78" s="201"/>
      <c r="E78" s="201"/>
      <c r="F78" s="138" t="s">
        <v>24</v>
      </c>
      <c r="G78" s="139"/>
      <c r="H78" s="139"/>
      <c r="I78" s="139">
        <f>'SO-01 01.1 Pol'!G357</f>
        <v>0</v>
      </c>
      <c r="J78" s="135" t="str">
        <f>IF(I89=0,"",I78/I89*100)</f>
        <v/>
      </c>
    </row>
    <row r="79" spans="1:10" ht="36.75" customHeight="1" x14ac:dyDescent="0.2">
      <c r="A79" s="126"/>
      <c r="B79" s="131" t="s">
        <v>115</v>
      </c>
      <c r="C79" s="200" t="s">
        <v>116</v>
      </c>
      <c r="D79" s="201"/>
      <c r="E79" s="201"/>
      <c r="F79" s="138" t="s">
        <v>24</v>
      </c>
      <c r="G79" s="139"/>
      <c r="H79" s="139"/>
      <c r="I79" s="139">
        <f>'SO-01 01.1 Pol'!G393+'SO-01 01.2 Pol'!G29+'SO-05 5.1 Pol'!G87+'SO-05 5.2 Pol'!G76</f>
        <v>0</v>
      </c>
      <c r="J79" s="135" t="str">
        <f>IF(I89=0,"",I79/I89*100)</f>
        <v/>
      </c>
    </row>
    <row r="80" spans="1:10" ht="36.75" customHeight="1" x14ac:dyDescent="0.2">
      <c r="A80" s="126"/>
      <c r="B80" s="131" t="s">
        <v>117</v>
      </c>
      <c r="C80" s="200" t="s">
        <v>118</v>
      </c>
      <c r="D80" s="201"/>
      <c r="E80" s="201"/>
      <c r="F80" s="138" t="s">
        <v>25</v>
      </c>
      <c r="G80" s="139"/>
      <c r="H80" s="139"/>
      <c r="I80" s="139">
        <f>'SO-05 5.2 Pol'!G78</f>
        <v>0</v>
      </c>
      <c r="J80" s="135" t="str">
        <f>IF(I89=0,"",I80/I89*100)</f>
        <v/>
      </c>
    </row>
    <row r="81" spans="1:10" ht="36.75" customHeight="1" x14ac:dyDescent="0.2">
      <c r="A81" s="126"/>
      <c r="B81" s="131" t="s">
        <v>119</v>
      </c>
      <c r="C81" s="200" t="s">
        <v>120</v>
      </c>
      <c r="D81" s="201"/>
      <c r="E81" s="201"/>
      <c r="F81" s="138" t="s">
        <v>26</v>
      </c>
      <c r="G81" s="139"/>
      <c r="H81" s="139"/>
      <c r="I81" s="139">
        <f>'SO-04 SO-04.1 Pol'!G8</f>
        <v>0</v>
      </c>
      <c r="J81" s="135" t="str">
        <f>IF(I89=0,"",I81/I89*100)</f>
        <v/>
      </c>
    </row>
    <row r="82" spans="1:10" ht="36.75" customHeight="1" x14ac:dyDescent="0.2">
      <c r="A82" s="126"/>
      <c r="B82" s="131" t="s">
        <v>121</v>
      </c>
      <c r="C82" s="200" t="s">
        <v>122</v>
      </c>
      <c r="D82" s="201"/>
      <c r="E82" s="201"/>
      <c r="F82" s="138" t="s">
        <v>26</v>
      </c>
      <c r="G82" s="139"/>
      <c r="H82" s="139"/>
      <c r="I82" s="139">
        <f>'SO-04 SO-04.1 Pol'!G46</f>
        <v>0</v>
      </c>
      <c r="J82" s="135" t="str">
        <f>IF(I89=0,"",I82/I89*100)</f>
        <v/>
      </c>
    </row>
    <row r="83" spans="1:10" ht="36.75" customHeight="1" x14ac:dyDescent="0.2">
      <c r="A83" s="126"/>
      <c r="B83" s="131" t="s">
        <v>123</v>
      </c>
      <c r="C83" s="200" t="s">
        <v>124</v>
      </c>
      <c r="D83" s="201"/>
      <c r="E83" s="201"/>
      <c r="F83" s="138" t="s">
        <v>26</v>
      </c>
      <c r="G83" s="139"/>
      <c r="H83" s="139"/>
      <c r="I83" s="139">
        <f>'SO-05 5.1 Pol'!G89+'SO-05 5.2 Pol'!G80</f>
        <v>0</v>
      </c>
      <c r="J83" s="135" t="str">
        <f>IF(I89=0,"",I83/I89*100)</f>
        <v/>
      </c>
    </row>
    <row r="84" spans="1:10" ht="36.75" customHeight="1" x14ac:dyDescent="0.2">
      <c r="A84" s="126"/>
      <c r="B84" s="131" t="s">
        <v>125</v>
      </c>
      <c r="C84" s="200" t="s">
        <v>126</v>
      </c>
      <c r="D84" s="201"/>
      <c r="E84" s="201"/>
      <c r="F84" s="138" t="s">
        <v>26</v>
      </c>
      <c r="G84" s="139"/>
      <c r="H84" s="139"/>
      <c r="I84" s="139">
        <f>'SO-05 5.1 Pol'!G91+'SO-05 5.2 Pol'!G82</f>
        <v>0</v>
      </c>
      <c r="J84" s="135" t="str">
        <f>IF(I89=0,"",I84/I89*100)</f>
        <v/>
      </c>
    </row>
    <row r="85" spans="1:10" ht="36.75" customHeight="1" x14ac:dyDescent="0.2">
      <c r="A85" s="126"/>
      <c r="B85" s="131" t="s">
        <v>127</v>
      </c>
      <c r="C85" s="200" t="s">
        <v>128</v>
      </c>
      <c r="D85" s="201"/>
      <c r="E85" s="201"/>
      <c r="F85" s="138" t="s">
        <v>26</v>
      </c>
      <c r="G85" s="139"/>
      <c r="H85" s="139"/>
      <c r="I85" s="139">
        <f>'SO-04 SO-04.1 Pol'!G49</f>
        <v>0</v>
      </c>
      <c r="J85" s="135" t="str">
        <f>IF(I89=0,"",I85/I89*100)</f>
        <v/>
      </c>
    </row>
    <row r="86" spans="1:10" ht="36.75" customHeight="1" x14ac:dyDescent="0.2">
      <c r="A86" s="126"/>
      <c r="B86" s="131" t="s">
        <v>129</v>
      </c>
      <c r="C86" s="200" t="s">
        <v>130</v>
      </c>
      <c r="D86" s="201"/>
      <c r="E86" s="201"/>
      <c r="F86" s="138" t="s">
        <v>26</v>
      </c>
      <c r="G86" s="139"/>
      <c r="H86" s="139"/>
      <c r="I86" s="139">
        <f>'SO-01 01.1 Pol'!G401+'SO-04 SO-04.1 Pol'!G55+'SO-05 5.1 Pol'!G147+'SO-05 5.2 Pol'!G111</f>
        <v>0</v>
      </c>
      <c r="J86" s="135" t="str">
        <f>IF(I89=0,"",I86/I89*100)</f>
        <v/>
      </c>
    </row>
    <row r="87" spans="1:10" ht="36.75" customHeight="1" x14ac:dyDescent="0.2">
      <c r="A87" s="126"/>
      <c r="B87" s="131" t="s">
        <v>131</v>
      </c>
      <c r="C87" s="200" t="s">
        <v>114</v>
      </c>
      <c r="D87" s="201"/>
      <c r="E87" s="201"/>
      <c r="F87" s="138" t="s">
        <v>132</v>
      </c>
      <c r="G87" s="139"/>
      <c r="H87" s="139"/>
      <c r="I87" s="139">
        <f>'SO-05 5.1 Pol'!G150+'SO-05 5.2 Pol'!G114</f>
        <v>0</v>
      </c>
      <c r="J87" s="135" t="str">
        <f>IF(I89=0,"",I87/I89*100)</f>
        <v/>
      </c>
    </row>
    <row r="88" spans="1:10" ht="36.75" customHeight="1" x14ac:dyDescent="0.2">
      <c r="A88" s="126"/>
      <c r="B88" s="131" t="s">
        <v>133</v>
      </c>
      <c r="C88" s="200" t="s">
        <v>58</v>
      </c>
      <c r="D88" s="201"/>
      <c r="E88" s="201"/>
      <c r="F88" s="138" t="s">
        <v>134</v>
      </c>
      <c r="G88" s="139"/>
      <c r="H88" s="139"/>
      <c r="I88" s="139">
        <f>'SO-99 99.1 Naklady'!G8</f>
        <v>0</v>
      </c>
      <c r="J88" s="135" t="str">
        <f>IF(I89=0,"",I88/I89*100)</f>
        <v/>
      </c>
    </row>
    <row r="89" spans="1:10" ht="25.5" customHeight="1" x14ac:dyDescent="0.2">
      <c r="A89" s="127"/>
      <c r="B89" s="132" t="s">
        <v>1</v>
      </c>
      <c r="C89" s="133"/>
      <c r="D89" s="134"/>
      <c r="E89" s="134"/>
      <c r="F89" s="140"/>
      <c r="G89" s="141"/>
      <c r="H89" s="141"/>
      <c r="I89" s="141">
        <f>SUM(I69:I88)</f>
        <v>0</v>
      </c>
      <c r="J89" s="136">
        <f>SUM(J69:J88)</f>
        <v>0</v>
      </c>
    </row>
    <row r="90" spans="1:10" x14ac:dyDescent="0.2">
      <c r="F90" s="86"/>
      <c r="G90" s="86"/>
      <c r="H90" s="86"/>
      <c r="I90" s="86"/>
      <c r="J90" s="137"/>
    </row>
    <row r="91" spans="1:10" x14ac:dyDescent="0.2">
      <c r="F91" s="86"/>
      <c r="G91" s="86"/>
      <c r="H91" s="86"/>
      <c r="I91" s="86"/>
      <c r="J91" s="137"/>
    </row>
    <row r="92" spans="1:10" x14ac:dyDescent="0.2">
      <c r="F92" s="86"/>
      <c r="G92" s="86"/>
      <c r="H92" s="86"/>
      <c r="I92" s="86"/>
      <c r="J92" s="137"/>
    </row>
  </sheetData>
  <sheetProtection algorithmName="SHA-512" hashValue="RtPOcyg9Cb2m/tbWBWDUXSSCpQ9ndEb9Vncvoaw/Jp/9GjgRy2ZRJT9dqidNsg1PaEmVLF8GFIlBD8HR+tEuxQ==" saltValue="h8KR6mmhMXH/k79Fawgw0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C49:E49"/>
    <mergeCell ref="C50:E50"/>
    <mergeCell ref="B51:E51"/>
    <mergeCell ref="C69:E69"/>
    <mergeCell ref="C70:E70"/>
    <mergeCell ref="C71:E71"/>
    <mergeCell ref="C72:E72"/>
    <mergeCell ref="C73:E73"/>
    <mergeCell ref="C74:E74"/>
    <mergeCell ref="C75:E75"/>
    <mergeCell ref="C76:E76"/>
    <mergeCell ref="C77:E77"/>
    <mergeCell ref="C78:E78"/>
    <mergeCell ref="C79:E79"/>
    <mergeCell ref="C80:E80"/>
    <mergeCell ref="C86:E86"/>
    <mergeCell ref="C87:E87"/>
    <mergeCell ref="C88:E88"/>
    <mergeCell ref="C81:E81"/>
    <mergeCell ref="C82:E82"/>
    <mergeCell ref="C83:E83"/>
    <mergeCell ref="C84:E84"/>
    <mergeCell ref="C85:E8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Header>&amp;LREVITALIZACE ul.DVORSKÉHO, TŘEBÍČ - Město Třebíč&amp;RSoupis prací</oddHeader>
    <oddFooter>&amp;L&amp;9Zpracováno programem &amp;"Arial CE,Tučné"BUILDpower S,  © RTS, a.s.&amp;C&amp;P/&amp;N&amp;R&amp;9březen 2023</oddFooter>
  </headerFooter>
  <rowBreaks count="2" manualBreakCount="2">
    <brk id="36" max="16383" man="1"/>
    <brk id="63"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0" t="s">
        <v>6</v>
      </c>
      <c r="B1" s="250"/>
      <c r="C1" s="251"/>
      <c r="D1" s="250"/>
      <c r="E1" s="250"/>
      <c r="F1" s="250"/>
      <c r="G1" s="250"/>
    </row>
    <row r="2" spans="1:7" ht="24.95" customHeight="1" x14ac:dyDescent="0.2">
      <c r="A2" s="49" t="s">
        <v>7</v>
      </c>
      <c r="B2" s="48"/>
      <c r="C2" s="252"/>
      <c r="D2" s="252"/>
      <c r="E2" s="252"/>
      <c r="F2" s="252"/>
      <c r="G2" s="253"/>
    </row>
    <row r="3" spans="1:7" ht="24.95" customHeight="1" x14ac:dyDescent="0.2">
      <c r="A3" s="49" t="s">
        <v>8</v>
      </c>
      <c r="B3" s="48"/>
      <c r="C3" s="252"/>
      <c r="D3" s="252"/>
      <c r="E3" s="252"/>
      <c r="F3" s="252"/>
      <c r="G3" s="253"/>
    </row>
    <row r="4" spans="1:7" ht="24.95" customHeight="1" x14ac:dyDescent="0.2">
      <c r="A4" s="49" t="s">
        <v>9</v>
      </c>
      <c r="B4" s="48"/>
      <c r="C4" s="252"/>
      <c r="D4" s="252"/>
      <c r="E4" s="252"/>
      <c r="F4" s="252"/>
      <c r="G4" s="253"/>
    </row>
    <row r="5" spans="1:7" x14ac:dyDescent="0.2">
      <c r="B5" s="4"/>
      <c r="C5" s="5"/>
      <c r="D5" s="6"/>
    </row>
  </sheetData>
  <sheetProtection algorithmName="SHA-512" hashValue="RvMrRoRmK288aspb7X94lcCfgJC9QYDSgydvgIFh93XPC3EMUVG4FZsZCUYgw3Rsi0QtzpC5+dsySUd0J91wWA==" saltValue="MnTuK9Wo3j5Gabb6ngRDm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28"/>
  <sheetViews>
    <sheetView workbookViewId="0">
      <selection activeCell="A147" sqref="A147:XFD147"/>
    </sheetView>
  </sheetViews>
  <sheetFormatPr defaultRowHeight="12.75" x14ac:dyDescent="0.2"/>
  <cols>
    <col min="1" max="1" width="89.7109375" customWidth="1"/>
  </cols>
  <sheetData>
    <row r="2" spans="1:1" ht="15" x14ac:dyDescent="0.2">
      <c r="A2" s="194" t="s">
        <v>1247</v>
      </c>
    </row>
    <row r="3" spans="1:1" ht="15" x14ac:dyDescent="0.2">
      <c r="A3" s="194"/>
    </row>
    <row r="4" spans="1:1" ht="18.75" x14ac:dyDescent="0.2">
      <c r="A4" s="195" t="s">
        <v>1248</v>
      </c>
    </row>
    <row r="5" spans="1:1" ht="15" x14ac:dyDescent="0.2">
      <c r="A5" s="194"/>
    </row>
    <row r="6" spans="1:1" ht="75" x14ac:dyDescent="0.2">
      <c r="A6" s="196" t="s">
        <v>1249</v>
      </c>
    </row>
    <row r="7" spans="1:1" ht="15" x14ac:dyDescent="0.2">
      <c r="A7" s="194"/>
    </row>
    <row r="8" spans="1:1" ht="60" x14ac:dyDescent="0.2">
      <c r="A8" s="194" t="s">
        <v>1250</v>
      </c>
    </row>
    <row r="9" spans="1:1" ht="15" x14ac:dyDescent="0.2">
      <c r="A9" s="194"/>
    </row>
    <row r="10" spans="1:1" ht="15" x14ac:dyDescent="0.2">
      <c r="A10" s="197" t="s">
        <v>1251</v>
      </c>
    </row>
    <row r="11" spans="1:1" ht="15" x14ac:dyDescent="0.2">
      <c r="A11" s="194"/>
    </row>
    <row r="12" spans="1:1" ht="15" x14ac:dyDescent="0.2">
      <c r="A12" s="194" t="s">
        <v>1252</v>
      </c>
    </row>
    <row r="13" spans="1:1" ht="15" x14ac:dyDescent="0.2">
      <c r="A13" s="194"/>
    </row>
    <row r="14" spans="1:1" ht="15" x14ac:dyDescent="0.2">
      <c r="A14" s="198" t="s">
        <v>1253</v>
      </c>
    </row>
    <row r="15" spans="1:1" ht="45" x14ac:dyDescent="0.2">
      <c r="A15" s="194" t="s">
        <v>1254</v>
      </c>
    </row>
    <row r="16" spans="1:1" ht="15" x14ac:dyDescent="0.2">
      <c r="A16" s="194"/>
    </row>
    <row r="17" spans="1:1" ht="15" x14ac:dyDescent="0.2">
      <c r="A17" s="198" t="s">
        <v>1255</v>
      </c>
    </row>
    <row r="18" spans="1:1" ht="45" x14ac:dyDescent="0.2">
      <c r="A18" s="194" t="s">
        <v>1256</v>
      </c>
    </row>
    <row r="19" spans="1:1" ht="15" x14ac:dyDescent="0.2">
      <c r="A19" s="194"/>
    </row>
    <row r="20" spans="1:1" ht="15" x14ac:dyDescent="0.2">
      <c r="A20" s="198" t="s">
        <v>1257</v>
      </c>
    </row>
    <row r="21" spans="1:1" ht="75" x14ac:dyDescent="0.2">
      <c r="A21" s="194" t="s">
        <v>1258</v>
      </c>
    </row>
    <row r="22" spans="1:1" ht="15" x14ac:dyDescent="0.2">
      <c r="A22" s="194"/>
    </row>
    <row r="23" spans="1:1" ht="15" x14ac:dyDescent="0.2">
      <c r="A23" s="198" t="s">
        <v>1259</v>
      </c>
    </row>
    <row r="24" spans="1:1" ht="90" x14ac:dyDescent="0.2">
      <c r="A24" s="194" t="s">
        <v>1260</v>
      </c>
    </row>
    <row r="25" spans="1:1" ht="15" x14ac:dyDescent="0.2">
      <c r="A25" s="194"/>
    </row>
    <row r="26" spans="1:1" ht="15" x14ac:dyDescent="0.2">
      <c r="A26" s="198" t="s">
        <v>1261</v>
      </c>
    </row>
    <row r="27" spans="1:1" ht="60" x14ac:dyDescent="0.2">
      <c r="A27" s="194" t="s">
        <v>1262</v>
      </c>
    </row>
    <row r="28" spans="1:1" ht="15" x14ac:dyDescent="0.2">
      <c r="A28" s="194"/>
    </row>
    <row r="29" spans="1:1" ht="15" x14ac:dyDescent="0.2">
      <c r="A29" s="197" t="s">
        <v>1263</v>
      </c>
    </row>
    <row r="30" spans="1:1" ht="15" x14ac:dyDescent="0.2">
      <c r="A30" s="194"/>
    </row>
    <row r="31" spans="1:1" ht="15" x14ac:dyDescent="0.2">
      <c r="A31" s="198" t="s">
        <v>1264</v>
      </c>
    </row>
    <row r="32" spans="1:1" ht="15" x14ac:dyDescent="0.2">
      <c r="A32" s="194"/>
    </row>
    <row r="33" spans="1:1" ht="45" x14ac:dyDescent="0.2">
      <c r="A33" s="194" t="s">
        <v>1265</v>
      </c>
    </row>
    <row r="34" spans="1:1" ht="15" x14ac:dyDescent="0.2">
      <c r="A34" s="194"/>
    </row>
    <row r="35" spans="1:1" ht="15" x14ac:dyDescent="0.2">
      <c r="A35" s="197" t="s">
        <v>1266</v>
      </c>
    </row>
    <row r="36" spans="1:1" ht="15" x14ac:dyDescent="0.2">
      <c r="A36" s="194"/>
    </row>
    <row r="37" spans="1:1" ht="45" x14ac:dyDescent="0.2">
      <c r="A37" s="194" t="s">
        <v>1267</v>
      </c>
    </row>
    <row r="38" spans="1:1" ht="15" x14ac:dyDescent="0.2">
      <c r="A38" s="194"/>
    </row>
    <row r="39" spans="1:1" ht="15" x14ac:dyDescent="0.2">
      <c r="A39" s="197" t="s">
        <v>1268</v>
      </c>
    </row>
    <row r="40" spans="1:1" ht="15" x14ac:dyDescent="0.2">
      <c r="A40" s="194"/>
    </row>
    <row r="41" spans="1:1" ht="45" x14ac:dyDescent="0.2">
      <c r="A41" s="194" t="s">
        <v>1269</v>
      </c>
    </row>
    <row r="42" spans="1:1" ht="30" x14ac:dyDescent="0.2">
      <c r="A42" s="194" t="s">
        <v>1270</v>
      </c>
    </row>
    <row r="43" spans="1:1" ht="15" x14ac:dyDescent="0.2">
      <c r="A43" s="194"/>
    </row>
    <row r="44" spans="1:1" ht="75" x14ac:dyDescent="0.2">
      <c r="A44" s="194" t="s">
        <v>1271</v>
      </c>
    </row>
    <row r="45" spans="1:1" ht="15" x14ac:dyDescent="0.2">
      <c r="A45" s="194"/>
    </row>
    <row r="46" spans="1:1" ht="30" x14ac:dyDescent="0.2">
      <c r="A46" s="194" t="s">
        <v>1272</v>
      </c>
    </row>
    <row r="47" spans="1:1" ht="15" x14ac:dyDescent="0.2">
      <c r="A47" s="194"/>
    </row>
    <row r="48" spans="1:1" ht="15" x14ac:dyDescent="0.2">
      <c r="A48" s="197" t="s">
        <v>1273</v>
      </c>
    </row>
    <row r="49" spans="1:1" ht="15" x14ac:dyDescent="0.2">
      <c r="A49" s="194"/>
    </row>
    <row r="50" spans="1:1" ht="15" x14ac:dyDescent="0.2">
      <c r="A50" s="198" t="s">
        <v>1274</v>
      </c>
    </row>
    <row r="51" spans="1:1" ht="15" x14ac:dyDescent="0.2">
      <c r="A51" s="194"/>
    </row>
    <row r="52" spans="1:1" ht="60" x14ac:dyDescent="0.2">
      <c r="A52" s="194" t="s">
        <v>1275</v>
      </c>
    </row>
    <row r="53" spans="1:1" ht="15" x14ac:dyDescent="0.2">
      <c r="A53" s="194"/>
    </row>
    <row r="54" spans="1:1" ht="15" x14ac:dyDescent="0.2">
      <c r="A54" s="198" t="s">
        <v>1276</v>
      </c>
    </row>
    <row r="55" spans="1:1" ht="15" x14ac:dyDescent="0.2">
      <c r="A55" s="194"/>
    </row>
    <row r="56" spans="1:1" ht="75" x14ac:dyDescent="0.2">
      <c r="A56" s="194" t="s">
        <v>1277</v>
      </c>
    </row>
    <row r="57" spans="1:1" ht="15" x14ac:dyDescent="0.2">
      <c r="A57" s="194"/>
    </row>
    <row r="58" spans="1:1" ht="15" x14ac:dyDescent="0.2">
      <c r="A58" s="197" t="s">
        <v>1278</v>
      </c>
    </row>
    <row r="59" spans="1:1" ht="15" x14ac:dyDescent="0.2">
      <c r="A59" s="194"/>
    </row>
    <row r="60" spans="1:1" ht="15" x14ac:dyDescent="0.2">
      <c r="A60" s="198" t="s">
        <v>1279</v>
      </c>
    </row>
    <row r="61" spans="1:1" ht="15" x14ac:dyDescent="0.2">
      <c r="A61" s="194"/>
    </row>
    <row r="62" spans="1:1" ht="45" x14ac:dyDescent="0.2">
      <c r="A62" s="194" t="s">
        <v>1280</v>
      </c>
    </row>
    <row r="63" spans="1:1" ht="15" x14ac:dyDescent="0.2">
      <c r="A63" s="194"/>
    </row>
    <row r="64" spans="1:1" ht="15" x14ac:dyDescent="0.2">
      <c r="A64" s="198" t="s">
        <v>1281</v>
      </c>
    </row>
    <row r="65" spans="1:1" ht="15" x14ac:dyDescent="0.2">
      <c r="A65" s="194"/>
    </row>
    <row r="66" spans="1:1" ht="60" x14ac:dyDescent="0.2">
      <c r="A66" s="194" t="s">
        <v>1282</v>
      </c>
    </row>
    <row r="67" spans="1:1" ht="15" x14ac:dyDescent="0.2">
      <c r="A67" s="194"/>
    </row>
    <row r="68" spans="1:1" ht="15" x14ac:dyDescent="0.2">
      <c r="A68" s="197" t="s">
        <v>1283</v>
      </c>
    </row>
    <row r="69" spans="1:1" ht="15" x14ac:dyDescent="0.2">
      <c r="A69" s="194"/>
    </row>
    <row r="70" spans="1:1" ht="15" x14ac:dyDescent="0.2">
      <c r="A70" s="198" t="s">
        <v>1284</v>
      </c>
    </row>
    <row r="71" spans="1:1" ht="15" x14ac:dyDescent="0.2">
      <c r="A71" s="194"/>
    </row>
    <row r="72" spans="1:1" ht="105" x14ac:dyDescent="0.2">
      <c r="A72" s="194" t="s">
        <v>1285</v>
      </c>
    </row>
    <row r="73" spans="1:1" ht="15" x14ac:dyDescent="0.2">
      <c r="A73" s="194"/>
    </row>
    <row r="74" spans="1:1" ht="15" x14ac:dyDescent="0.2">
      <c r="A74" s="198" t="s">
        <v>1286</v>
      </c>
    </row>
    <row r="75" spans="1:1" ht="15" x14ac:dyDescent="0.2">
      <c r="A75" s="194"/>
    </row>
    <row r="76" spans="1:1" ht="195" x14ac:dyDescent="0.2">
      <c r="A76" s="194" t="s">
        <v>1287</v>
      </c>
    </row>
    <row r="77" spans="1:1" ht="15" x14ac:dyDescent="0.2">
      <c r="A77" s="194"/>
    </row>
    <row r="78" spans="1:1" ht="15" x14ac:dyDescent="0.2">
      <c r="A78" s="198" t="s">
        <v>1288</v>
      </c>
    </row>
    <row r="79" spans="1:1" ht="15" x14ac:dyDescent="0.2">
      <c r="A79" s="194"/>
    </row>
    <row r="80" spans="1:1" ht="75" x14ac:dyDescent="0.2">
      <c r="A80" s="194" t="s">
        <v>1289</v>
      </c>
    </row>
    <row r="81" spans="1:1" ht="15" x14ac:dyDescent="0.2">
      <c r="A81" s="194"/>
    </row>
    <row r="82" spans="1:1" ht="75" x14ac:dyDescent="0.2">
      <c r="A82" s="194" t="s">
        <v>1290</v>
      </c>
    </row>
    <row r="83" spans="1:1" ht="15" x14ac:dyDescent="0.2">
      <c r="A83" s="194"/>
    </row>
    <row r="84" spans="1:1" ht="15" x14ac:dyDescent="0.2">
      <c r="A84" s="198" t="s">
        <v>1291</v>
      </c>
    </row>
    <row r="85" spans="1:1" ht="15" x14ac:dyDescent="0.2">
      <c r="A85" s="194"/>
    </row>
    <row r="86" spans="1:1" ht="30" x14ac:dyDescent="0.2">
      <c r="A86" s="194" t="s">
        <v>1292</v>
      </c>
    </row>
    <row r="87" spans="1:1" ht="15" x14ac:dyDescent="0.2">
      <c r="A87" s="194"/>
    </row>
    <row r="88" spans="1:1" ht="15" x14ac:dyDescent="0.2">
      <c r="A88" s="198" t="s">
        <v>1293</v>
      </c>
    </row>
    <row r="89" spans="1:1" ht="15" x14ac:dyDescent="0.2">
      <c r="A89" s="194"/>
    </row>
    <row r="90" spans="1:1" ht="90" x14ac:dyDescent="0.2">
      <c r="A90" s="194" t="s">
        <v>1294</v>
      </c>
    </row>
    <row r="91" spans="1:1" ht="15" x14ac:dyDescent="0.2">
      <c r="A91" s="194"/>
    </row>
    <row r="92" spans="1:1" ht="15" x14ac:dyDescent="0.2">
      <c r="A92" s="194"/>
    </row>
    <row r="93" spans="1:1" ht="15" x14ac:dyDescent="0.2">
      <c r="A93" s="194" t="s">
        <v>1295</v>
      </c>
    </row>
    <row r="94" spans="1:1" ht="15" x14ac:dyDescent="0.2">
      <c r="A94" s="194"/>
    </row>
    <row r="95" spans="1:1" ht="15" x14ac:dyDescent="0.2">
      <c r="A95" s="198" t="s">
        <v>1296</v>
      </c>
    </row>
    <row r="96" spans="1:1" ht="15" x14ac:dyDescent="0.2">
      <c r="A96" s="194"/>
    </row>
    <row r="97" spans="1:1" ht="30" x14ac:dyDescent="0.2">
      <c r="A97" s="194" t="s">
        <v>1297</v>
      </c>
    </row>
    <row r="98" spans="1:1" ht="15" x14ac:dyDescent="0.2">
      <c r="A98" s="194"/>
    </row>
    <row r="99" spans="1:1" ht="15" x14ac:dyDescent="0.2">
      <c r="A99" s="198" t="s">
        <v>1291</v>
      </c>
    </row>
    <row r="100" spans="1:1" ht="15" x14ac:dyDescent="0.2">
      <c r="A100" s="194"/>
    </row>
    <row r="101" spans="1:1" ht="120" x14ac:dyDescent="0.2">
      <c r="A101" s="194" t="s">
        <v>1298</v>
      </c>
    </row>
    <row r="102" spans="1:1" ht="15" x14ac:dyDescent="0.2">
      <c r="A102" s="194"/>
    </row>
    <row r="103" spans="1:1" ht="15" x14ac:dyDescent="0.2">
      <c r="A103" s="194"/>
    </row>
    <row r="104" spans="1:1" ht="15" x14ac:dyDescent="0.2">
      <c r="A104" s="198" t="s">
        <v>1299</v>
      </c>
    </row>
    <row r="105" spans="1:1" ht="15" x14ac:dyDescent="0.2">
      <c r="A105" s="194"/>
    </row>
    <row r="106" spans="1:1" ht="90" x14ac:dyDescent="0.2">
      <c r="A106" s="194" t="s">
        <v>1300</v>
      </c>
    </row>
    <row r="107" spans="1:1" ht="15" x14ac:dyDescent="0.2">
      <c r="A107" s="194"/>
    </row>
    <row r="108" spans="1:1" ht="15" x14ac:dyDescent="0.2">
      <c r="A108" s="194"/>
    </row>
    <row r="109" spans="1:1" ht="15" x14ac:dyDescent="0.2">
      <c r="A109" s="194" t="s">
        <v>1301</v>
      </c>
    </row>
    <row r="110" spans="1:1" ht="15" x14ac:dyDescent="0.2">
      <c r="A110" s="194"/>
    </row>
    <row r="111" spans="1:1" ht="15" x14ac:dyDescent="0.2">
      <c r="A111" s="198" t="s">
        <v>1302</v>
      </c>
    </row>
    <row r="112" spans="1:1" ht="15" x14ac:dyDescent="0.2">
      <c r="A112" s="194"/>
    </row>
    <row r="113" spans="1:1" ht="30" x14ac:dyDescent="0.2">
      <c r="A113" s="194" t="s">
        <v>1303</v>
      </c>
    </row>
    <row r="114" spans="1:1" ht="15" x14ac:dyDescent="0.2">
      <c r="A114" s="194" t="s">
        <v>1304</v>
      </c>
    </row>
    <row r="115" spans="1:1" ht="15" x14ac:dyDescent="0.2">
      <c r="A115" s="194"/>
    </row>
    <row r="116" spans="1:1" x14ac:dyDescent="0.2">
      <c r="A116" s="199"/>
    </row>
    <row r="117" spans="1:1" ht="15" x14ac:dyDescent="0.2">
      <c r="A117" s="194"/>
    </row>
    <row r="118" spans="1:1" ht="15" x14ac:dyDescent="0.2">
      <c r="A118" s="198" t="s">
        <v>1305</v>
      </c>
    </row>
    <row r="119" spans="1:1" ht="15" x14ac:dyDescent="0.2">
      <c r="A119" s="194"/>
    </row>
    <row r="120" spans="1:1" ht="75" x14ac:dyDescent="0.2">
      <c r="A120" s="194" t="s">
        <v>1306</v>
      </c>
    </row>
    <row r="121" spans="1:1" ht="15" x14ac:dyDescent="0.2">
      <c r="A121" s="194"/>
    </row>
    <row r="122" spans="1:1" ht="15" x14ac:dyDescent="0.2">
      <c r="A122" s="198" t="s">
        <v>1307</v>
      </c>
    </row>
    <row r="123" spans="1:1" ht="15" x14ac:dyDescent="0.2">
      <c r="A123" s="194"/>
    </row>
    <row r="124" spans="1:1" ht="45" x14ac:dyDescent="0.2">
      <c r="A124" s="194" t="s">
        <v>1308</v>
      </c>
    </row>
    <row r="125" spans="1:1" ht="15" x14ac:dyDescent="0.2">
      <c r="A125" s="194"/>
    </row>
    <row r="126" spans="1:1" ht="15" x14ac:dyDescent="0.2">
      <c r="A126" s="198" t="s">
        <v>1309</v>
      </c>
    </row>
    <row r="127" spans="1:1" ht="15" x14ac:dyDescent="0.2">
      <c r="A127" s="194"/>
    </row>
    <row r="128" spans="1:1" ht="30" x14ac:dyDescent="0.2">
      <c r="A128" s="194" t="s">
        <v>1310</v>
      </c>
    </row>
  </sheetData>
  <pageMargins left="0.70866141732283472" right="0.70866141732283472" top="0.78740157480314965" bottom="0.78740157480314965" header="0.31496062992125984" footer="0.31496062992125984"/>
  <pageSetup paperSize="9" orientation="portrait" r:id="rId1"/>
  <headerFooter>
    <oddHeader>&amp;LREVITALIZACE ul.DVORSKÉHO, TŘEBÍČ - Město Třebíč&amp;RSoupis prací</oddHeader>
    <oddFooter>&amp;LPreambule&amp;C&amp;P/&amp;N&amp;Rbřezen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54" t="s">
        <v>39</v>
      </c>
      <c r="B2" s="254"/>
      <c r="C2" s="254"/>
      <c r="D2" s="254"/>
      <c r="E2" s="254"/>
      <c r="F2" s="254"/>
      <c r="G2" s="254"/>
    </row>
  </sheetData>
  <sheetProtection algorithmName="SHA-512" hashValue="prox9VbfvEqaPK1EljQUERbSa3aynoTxlwmqPjv+RGcdQPs3+llqsoN+zX/wZg2kD7JkAJkWoKaeQ4XZbUSeeQ==" saltValue="WbEdyAY+ArdCdERBqq1LGg==" spinCount="100000" sheet="1" formatRows="0"/>
  <mergeCells count="1">
    <mergeCell ref="A2:G2"/>
  </mergeCells>
  <pageMargins left="0.70866141732283472" right="0.70866141732283472" top="0.94488188976377963" bottom="0.78740157480314965" header="0.31496062992125984" footer="0.31496062992125984"/>
  <pageSetup paperSize="9" orientation="portrait" r:id="rId1"/>
  <headerFooter>
    <oddHeader>&amp;LREVITALIZACE ul.DVORSKÉHO, TŘEBÍČ - Město Třebíč&amp;RSoupis prací</oddHeader>
    <oddFooter>&amp;LPokyny pro vyplnění&amp;C&amp;P/&amp;N&amp;Rbřezen 2023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7" t="s">
        <v>136</v>
      </c>
      <c r="B1" s="257"/>
      <c r="C1" s="257"/>
      <c r="D1" s="257"/>
      <c r="E1" s="257"/>
      <c r="F1" s="257"/>
      <c r="G1" s="257"/>
      <c r="AG1" t="s">
        <v>137</v>
      </c>
    </row>
    <row r="2" spans="1:60" ht="24.95" customHeight="1" x14ac:dyDescent="0.2">
      <c r="A2" s="143" t="s">
        <v>7</v>
      </c>
      <c r="B2" s="48" t="s">
        <v>43</v>
      </c>
      <c r="C2" s="258" t="s">
        <v>44</v>
      </c>
      <c r="D2" s="259"/>
      <c r="E2" s="259"/>
      <c r="F2" s="259"/>
      <c r="G2" s="260"/>
      <c r="AG2" t="s">
        <v>138</v>
      </c>
    </row>
    <row r="3" spans="1:60" ht="24.95" customHeight="1" x14ac:dyDescent="0.2">
      <c r="A3" s="143" t="s">
        <v>8</v>
      </c>
      <c r="B3" s="48" t="s">
        <v>139</v>
      </c>
      <c r="C3" s="258" t="s">
        <v>140</v>
      </c>
      <c r="D3" s="259"/>
      <c r="E3" s="259"/>
      <c r="F3" s="259"/>
      <c r="G3" s="260"/>
      <c r="AC3" s="124" t="s">
        <v>141</v>
      </c>
      <c r="AG3" t="s">
        <v>142</v>
      </c>
    </row>
    <row r="4" spans="1:60" ht="24.95" customHeight="1" x14ac:dyDescent="0.2">
      <c r="A4" s="144" t="s">
        <v>9</v>
      </c>
      <c r="B4" s="145" t="s">
        <v>59</v>
      </c>
      <c r="C4" s="261" t="s">
        <v>58</v>
      </c>
      <c r="D4" s="262"/>
      <c r="E4" s="262"/>
      <c r="F4" s="262"/>
      <c r="G4" s="263"/>
      <c r="AG4" t="s">
        <v>143</v>
      </c>
    </row>
    <row r="5" spans="1:60" x14ac:dyDescent="0.2">
      <c r="D5" s="10"/>
    </row>
    <row r="6" spans="1:60" ht="38.25" x14ac:dyDescent="0.2">
      <c r="A6" s="147" t="s">
        <v>144</v>
      </c>
      <c r="B6" s="149" t="s">
        <v>145</v>
      </c>
      <c r="C6" s="149" t="s">
        <v>146</v>
      </c>
      <c r="D6" s="148" t="s">
        <v>147</v>
      </c>
      <c r="E6" s="147" t="s">
        <v>148</v>
      </c>
      <c r="F6" s="146" t="s">
        <v>149</v>
      </c>
      <c r="G6" s="147" t="s">
        <v>29</v>
      </c>
      <c r="H6" s="150" t="s">
        <v>30</v>
      </c>
      <c r="I6" s="150" t="s">
        <v>150</v>
      </c>
      <c r="J6" s="150" t="s">
        <v>31</v>
      </c>
      <c r="K6" s="150" t="s">
        <v>151</v>
      </c>
      <c r="L6" s="150" t="s">
        <v>152</v>
      </c>
      <c r="M6" s="150" t="s">
        <v>153</v>
      </c>
      <c r="N6" s="150" t="s">
        <v>154</v>
      </c>
      <c r="O6" s="150" t="s">
        <v>155</v>
      </c>
      <c r="P6" s="150" t="s">
        <v>156</v>
      </c>
      <c r="Q6" s="150" t="s">
        <v>157</v>
      </c>
      <c r="R6" s="150" t="s">
        <v>158</v>
      </c>
      <c r="S6" s="150" t="s">
        <v>159</v>
      </c>
      <c r="T6" s="150" t="s">
        <v>160</v>
      </c>
      <c r="U6" s="150" t="s">
        <v>161</v>
      </c>
      <c r="V6" s="150" t="s">
        <v>162</v>
      </c>
      <c r="W6" s="150" t="s">
        <v>163</v>
      </c>
      <c r="X6" s="150" t="s">
        <v>164</v>
      </c>
      <c r="Y6" s="150" t="s">
        <v>165</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3" t="s">
        <v>166</v>
      </c>
      <c r="B8" s="164" t="s">
        <v>133</v>
      </c>
      <c r="C8" s="177" t="s">
        <v>58</v>
      </c>
      <c r="D8" s="165"/>
      <c r="E8" s="166"/>
      <c r="F8" s="167"/>
      <c r="G8" s="167">
        <f>SUMIF(AG9:AG38,"&lt;&gt;NOR",G9:G38)</f>
        <v>0</v>
      </c>
      <c r="H8" s="167"/>
      <c r="I8" s="167">
        <f>SUM(I9:I38)</f>
        <v>0</v>
      </c>
      <c r="J8" s="167"/>
      <c r="K8" s="167">
        <f>SUM(K9:K38)</f>
        <v>0</v>
      </c>
      <c r="L8" s="167"/>
      <c r="M8" s="167">
        <f>SUM(M9:M38)</f>
        <v>0</v>
      </c>
      <c r="N8" s="166"/>
      <c r="O8" s="166">
        <f>SUM(O9:O38)</f>
        <v>0</v>
      </c>
      <c r="P8" s="166"/>
      <c r="Q8" s="166">
        <f>SUM(Q9:Q38)</f>
        <v>0</v>
      </c>
      <c r="R8" s="167"/>
      <c r="S8" s="167"/>
      <c r="T8" s="168"/>
      <c r="U8" s="162"/>
      <c r="V8" s="162">
        <f>SUM(V9:V38)</f>
        <v>0</v>
      </c>
      <c r="W8" s="162"/>
      <c r="X8" s="162"/>
      <c r="Y8" s="162"/>
      <c r="AG8" t="s">
        <v>167</v>
      </c>
    </row>
    <row r="9" spans="1:60" outlineLevel="1" x14ac:dyDescent="0.2">
      <c r="A9" s="170">
        <v>1</v>
      </c>
      <c r="B9" s="171" t="s">
        <v>168</v>
      </c>
      <c r="C9" s="178" t="s">
        <v>169</v>
      </c>
      <c r="D9" s="172" t="s">
        <v>170</v>
      </c>
      <c r="E9" s="173">
        <v>1</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171</v>
      </c>
      <c r="T9" s="176" t="s">
        <v>172</v>
      </c>
      <c r="U9" s="161">
        <v>0</v>
      </c>
      <c r="V9" s="161">
        <f>ROUND(E9*U9,2)</f>
        <v>0</v>
      </c>
      <c r="W9" s="161"/>
      <c r="X9" s="161" t="s">
        <v>173</v>
      </c>
      <c r="Y9" s="161" t="s">
        <v>174</v>
      </c>
      <c r="Z9" s="151"/>
      <c r="AA9" s="151"/>
      <c r="AB9" s="151"/>
      <c r="AC9" s="151"/>
      <c r="AD9" s="151"/>
      <c r="AE9" s="151"/>
      <c r="AF9" s="151"/>
      <c r="AG9" s="151" t="s">
        <v>175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255" t="s">
        <v>176</v>
      </c>
      <c r="D10" s="256"/>
      <c r="E10" s="256"/>
      <c r="F10" s="256"/>
      <c r="G10" s="256"/>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177</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0">
        <v>2</v>
      </c>
      <c r="B11" s="171" t="s">
        <v>178</v>
      </c>
      <c r="C11" s="178" t="s">
        <v>179</v>
      </c>
      <c r="D11" s="172" t="s">
        <v>170</v>
      </c>
      <c r="E11" s="173">
        <v>1</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c r="S11" s="175" t="s">
        <v>171</v>
      </c>
      <c r="T11" s="176" t="s">
        <v>172</v>
      </c>
      <c r="U11" s="161">
        <v>0</v>
      </c>
      <c r="V11" s="161">
        <f>ROUND(E11*U11,2)</f>
        <v>0</v>
      </c>
      <c r="W11" s="161"/>
      <c r="X11" s="161" t="s">
        <v>173</v>
      </c>
      <c r="Y11" s="161" t="s">
        <v>174</v>
      </c>
      <c r="Z11" s="151"/>
      <c r="AA11" s="151"/>
      <c r="AB11" s="151"/>
      <c r="AC11" s="151"/>
      <c r="AD11" s="151"/>
      <c r="AE11" s="151"/>
      <c r="AF11" s="151"/>
      <c r="AG11" s="151" t="s">
        <v>175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2" x14ac:dyDescent="0.2">
      <c r="A12" s="158"/>
      <c r="B12" s="159"/>
      <c r="C12" s="255" t="s">
        <v>176</v>
      </c>
      <c r="D12" s="256"/>
      <c r="E12" s="256"/>
      <c r="F12" s="256"/>
      <c r="G12" s="256"/>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177</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0">
        <v>3</v>
      </c>
      <c r="B13" s="171" t="s">
        <v>180</v>
      </c>
      <c r="C13" s="178" t="s">
        <v>181</v>
      </c>
      <c r="D13" s="172" t="s">
        <v>170</v>
      </c>
      <c r="E13" s="173">
        <v>1</v>
      </c>
      <c r="F13" s="174"/>
      <c r="G13" s="175">
        <f>ROUND(E13*F13,2)</f>
        <v>0</v>
      </c>
      <c r="H13" s="174"/>
      <c r="I13" s="175">
        <f>ROUND(E13*H13,2)</f>
        <v>0</v>
      </c>
      <c r="J13" s="174"/>
      <c r="K13" s="175">
        <f>ROUND(E13*J13,2)</f>
        <v>0</v>
      </c>
      <c r="L13" s="175">
        <v>21</v>
      </c>
      <c r="M13" s="175">
        <f>G13*(1+L13/100)</f>
        <v>0</v>
      </c>
      <c r="N13" s="173">
        <v>0</v>
      </c>
      <c r="O13" s="173">
        <f>ROUND(E13*N13,2)</f>
        <v>0</v>
      </c>
      <c r="P13" s="173">
        <v>0</v>
      </c>
      <c r="Q13" s="173">
        <f>ROUND(E13*P13,2)</f>
        <v>0</v>
      </c>
      <c r="R13" s="175"/>
      <c r="S13" s="175" t="s">
        <v>171</v>
      </c>
      <c r="T13" s="176" t="s">
        <v>172</v>
      </c>
      <c r="U13" s="161">
        <v>0</v>
      </c>
      <c r="V13" s="161">
        <f>ROUND(E13*U13,2)</f>
        <v>0</v>
      </c>
      <c r="W13" s="161"/>
      <c r="X13" s="161" t="s">
        <v>173</v>
      </c>
      <c r="Y13" s="161" t="s">
        <v>174</v>
      </c>
      <c r="Z13" s="151"/>
      <c r="AA13" s="151"/>
      <c r="AB13" s="151"/>
      <c r="AC13" s="151"/>
      <c r="AD13" s="151"/>
      <c r="AE13" s="151"/>
      <c r="AF13" s="151"/>
      <c r="AG13" s="151" t="s">
        <v>175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2" x14ac:dyDescent="0.2">
      <c r="A14" s="158"/>
      <c r="B14" s="159"/>
      <c r="C14" s="255" t="s">
        <v>176</v>
      </c>
      <c r="D14" s="256"/>
      <c r="E14" s="256"/>
      <c r="F14" s="256"/>
      <c r="G14" s="256"/>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177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70">
        <v>4</v>
      </c>
      <c r="B15" s="171" t="s">
        <v>182</v>
      </c>
      <c r="C15" s="178" t="s">
        <v>183</v>
      </c>
      <c r="D15" s="172" t="s">
        <v>170</v>
      </c>
      <c r="E15" s="173">
        <v>1</v>
      </c>
      <c r="F15" s="174"/>
      <c r="G15" s="175">
        <f>ROUND(E15*F15,2)</f>
        <v>0</v>
      </c>
      <c r="H15" s="174"/>
      <c r="I15" s="175">
        <f>ROUND(E15*H15,2)</f>
        <v>0</v>
      </c>
      <c r="J15" s="174"/>
      <c r="K15" s="175">
        <f>ROUND(E15*J15,2)</f>
        <v>0</v>
      </c>
      <c r="L15" s="175">
        <v>21</v>
      </c>
      <c r="M15" s="175">
        <f>G15*(1+L15/100)</f>
        <v>0</v>
      </c>
      <c r="N15" s="173">
        <v>0</v>
      </c>
      <c r="O15" s="173">
        <f>ROUND(E15*N15,2)</f>
        <v>0</v>
      </c>
      <c r="P15" s="173">
        <v>0</v>
      </c>
      <c r="Q15" s="173">
        <f>ROUND(E15*P15,2)</f>
        <v>0</v>
      </c>
      <c r="R15" s="175"/>
      <c r="S15" s="175" t="s">
        <v>171</v>
      </c>
      <c r="T15" s="176" t="s">
        <v>172</v>
      </c>
      <c r="U15" s="161">
        <v>0</v>
      </c>
      <c r="V15" s="161">
        <f>ROUND(E15*U15,2)</f>
        <v>0</v>
      </c>
      <c r="W15" s="161"/>
      <c r="X15" s="161" t="s">
        <v>173</v>
      </c>
      <c r="Y15" s="161" t="s">
        <v>174</v>
      </c>
      <c r="Z15" s="151"/>
      <c r="AA15" s="151"/>
      <c r="AB15" s="151"/>
      <c r="AC15" s="151"/>
      <c r="AD15" s="151"/>
      <c r="AE15" s="151"/>
      <c r="AF15" s="151"/>
      <c r="AG15" s="151" t="s">
        <v>175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2" x14ac:dyDescent="0.2">
      <c r="A16" s="158"/>
      <c r="B16" s="159"/>
      <c r="C16" s="255" t="s">
        <v>176</v>
      </c>
      <c r="D16" s="256"/>
      <c r="E16" s="256"/>
      <c r="F16" s="256"/>
      <c r="G16" s="256"/>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177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0">
        <v>5</v>
      </c>
      <c r="B17" s="171" t="s">
        <v>184</v>
      </c>
      <c r="C17" s="178" t="s">
        <v>185</v>
      </c>
      <c r="D17" s="172" t="s">
        <v>170</v>
      </c>
      <c r="E17" s="173">
        <v>1</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c r="S17" s="175" t="s">
        <v>171</v>
      </c>
      <c r="T17" s="176" t="s">
        <v>172</v>
      </c>
      <c r="U17" s="161">
        <v>0</v>
      </c>
      <c r="V17" s="161">
        <f>ROUND(E17*U17,2)</f>
        <v>0</v>
      </c>
      <c r="W17" s="161"/>
      <c r="X17" s="161" t="s">
        <v>173</v>
      </c>
      <c r="Y17" s="161" t="s">
        <v>174</v>
      </c>
      <c r="Z17" s="151"/>
      <c r="AA17" s="151"/>
      <c r="AB17" s="151"/>
      <c r="AC17" s="151"/>
      <c r="AD17" s="151"/>
      <c r="AE17" s="151"/>
      <c r="AF17" s="151"/>
      <c r="AG17" s="151" t="s">
        <v>175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2" x14ac:dyDescent="0.2">
      <c r="A18" s="158"/>
      <c r="B18" s="159"/>
      <c r="C18" s="255" t="s">
        <v>176</v>
      </c>
      <c r="D18" s="256"/>
      <c r="E18" s="256"/>
      <c r="F18" s="256"/>
      <c r="G18" s="256"/>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177</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0">
        <v>6</v>
      </c>
      <c r="B19" s="171" t="s">
        <v>186</v>
      </c>
      <c r="C19" s="178" t="s">
        <v>187</v>
      </c>
      <c r="D19" s="172" t="s">
        <v>170</v>
      </c>
      <c r="E19" s="173">
        <v>1</v>
      </c>
      <c r="F19" s="174"/>
      <c r="G19" s="175">
        <f>ROUND(E19*F19,2)</f>
        <v>0</v>
      </c>
      <c r="H19" s="174"/>
      <c r="I19" s="175">
        <f>ROUND(E19*H19,2)</f>
        <v>0</v>
      </c>
      <c r="J19" s="174"/>
      <c r="K19" s="175">
        <f>ROUND(E19*J19,2)</f>
        <v>0</v>
      </c>
      <c r="L19" s="175">
        <v>21</v>
      </c>
      <c r="M19" s="175">
        <f>G19*(1+L19/100)</f>
        <v>0</v>
      </c>
      <c r="N19" s="173">
        <v>0</v>
      </c>
      <c r="O19" s="173">
        <f>ROUND(E19*N19,2)</f>
        <v>0</v>
      </c>
      <c r="P19" s="173">
        <v>0</v>
      </c>
      <c r="Q19" s="173">
        <f>ROUND(E19*P19,2)</f>
        <v>0</v>
      </c>
      <c r="R19" s="175"/>
      <c r="S19" s="175" t="s">
        <v>171</v>
      </c>
      <c r="T19" s="176" t="s">
        <v>172</v>
      </c>
      <c r="U19" s="161">
        <v>0</v>
      </c>
      <c r="V19" s="161">
        <f>ROUND(E19*U19,2)</f>
        <v>0</v>
      </c>
      <c r="W19" s="161"/>
      <c r="X19" s="161" t="s">
        <v>173</v>
      </c>
      <c r="Y19" s="161" t="s">
        <v>174</v>
      </c>
      <c r="Z19" s="151"/>
      <c r="AA19" s="151"/>
      <c r="AB19" s="151"/>
      <c r="AC19" s="151"/>
      <c r="AD19" s="151"/>
      <c r="AE19" s="151"/>
      <c r="AF19" s="151"/>
      <c r="AG19" s="151" t="s">
        <v>175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2" x14ac:dyDescent="0.2">
      <c r="A20" s="158"/>
      <c r="B20" s="159"/>
      <c r="C20" s="255" t="s">
        <v>176</v>
      </c>
      <c r="D20" s="256"/>
      <c r="E20" s="256"/>
      <c r="F20" s="256"/>
      <c r="G20" s="256"/>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177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0">
        <v>7</v>
      </c>
      <c r="B21" s="171" t="s">
        <v>188</v>
      </c>
      <c r="C21" s="178" t="s">
        <v>189</v>
      </c>
      <c r="D21" s="172" t="s">
        <v>170</v>
      </c>
      <c r="E21" s="173">
        <v>1</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c r="S21" s="175" t="s">
        <v>171</v>
      </c>
      <c r="T21" s="176" t="s">
        <v>172</v>
      </c>
      <c r="U21" s="161">
        <v>0</v>
      </c>
      <c r="V21" s="161">
        <f>ROUND(E21*U21,2)</f>
        <v>0</v>
      </c>
      <c r="W21" s="161"/>
      <c r="X21" s="161" t="s">
        <v>173</v>
      </c>
      <c r="Y21" s="161" t="s">
        <v>174</v>
      </c>
      <c r="Z21" s="151"/>
      <c r="AA21" s="151"/>
      <c r="AB21" s="151"/>
      <c r="AC21" s="151"/>
      <c r="AD21" s="151"/>
      <c r="AE21" s="151"/>
      <c r="AF21" s="151"/>
      <c r="AG21" s="151" t="s">
        <v>175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2" x14ac:dyDescent="0.2">
      <c r="A22" s="158"/>
      <c r="B22" s="159"/>
      <c r="C22" s="255" t="s">
        <v>176</v>
      </c>
      <c r="D22" s="256"/>
      <c r="E22" s="256"/>
      <c r="F22" s="256"/>
      <c r="G22" s="256"/>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177</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0">
        <v>8</v>
      </c>
      <c r="B23" s="171" t="s">
        <v>190</v>
      </c>
      <c r="C23" s="178" t="s">
        <v>191</v>
      </c>
      <c r="D23" s="172" t="s">
        <v>170</v>
      </c>
      <c r="E23" s="173">
        <v>1</v>
      </c>
      <c r="F23" s="174"/>
      <c r="G23" s="175">
        <f>ROUND(E23*F23,2)</f>
        <v>0</v>
      </c>
      <c r="H23" s="174"/>
      <c r="I23" s="175">
        <f>ROUND(E23*H23,2)</f>
        <v>0</v>
      </c>
      <c r="J23" s="174"/>
      <c r="K23" s="175">
        <f>ROUND(E23*J23,2)</f>
        <v>0</v>
      </c>
      <c r="L23" s="175">
        <v>21</v>
      </c>
      <c r="M23" s="175">
        <f>G23*(1+L23/100)</f>
        <v>0</v>
      </c>
      <c r="N23" s="173">
        <v>0</v>
      </c>
      <c r="O23" s="173">
        <f>ROUND(E23*N23,2)</f>
        <v>0</v>
      </c>
      <c r="P23" s="173">
        <v>0</v>
      </c>
      <c r="Q23" s="173">
        <f>ROUND(E23*P23,2)</f>
        <v>0</v>
      </c>
      <c r="R23" s="175"/>
      <c r="S23" s="175" t="s">
        <v>171</v>
      </c>
      <c r="T23" s="176" t="s">
        <v>172</v>
      </c>
      <c r="U23" s="161">
        <v>0</v>
      </c>
      <c r="V23" s="161">
        <f>ROUND(E23*U23,2)</f>
        <v>0</v>
      </c>
      <c r="W23" s="161"/>
      <c r="X23" s="161" t="s">
        <v>173</v>
      </c>
      <c r="Y23" s="161" t="s">
        <v>174</v>
      </c>
      <c r="Z23" s="151"/>
      <c r="AA23" s="151"/>
      <c r="AB23" s="151"/>
      <c r="AC23" s="151"/>
      <c r="AD23" s="151"/>
      <c r="AE23" s="151"/>
      <c r="AF23" s="151"/>
      <c r="AG23" s="151" t="s">
        <v>175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2" x14ac:dyDescent="0.2">
      <c r="A24" s="158"/>
      <c r="B24" s="159"/>
      <c r="C24" s="255" t="s">
        <v>176</v>
      </c>
      <c r="D24" s="256"/>
      <c r="E24" s="256"/>
      <c r="F24" s="256"/>
      <c r="G24" s="256"/>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177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70">
        <v>9</v>
      </c>
      <c r="B25" s="171" t="s">
        <v>192</v>
      </c>
      <c r="C25" s="178" t="s">
        <v>193</v>
      </c>
      <c r="D25" s="172" t="s">
        <v>170</v>
      </c>
      <c r="E25" s="173">
        <v>1</v>
      </c>
      <c r="F25" s="174"/>
      <c r="G25" s="175">
        <f>ROUND(E25*F25,2)</f>
        <v>0</v>
      </c>
      <c r="H25" s="174"/>
      <c r="I25" s="175">
        <f>ROUND(E25*H25,2)</f>
        <v>0</v>
      </c>
      <c r="J25" s="174"/>
      <c r="K25" s="175">
        <f>ROUND(E25*J25,2)</f>
        <v>0</v>
      </c>
      <c r="L25" s="175">
        <v>21</v>
      </c>
      <c r="M25" s="175">
        <f>G25*(1+L25/100)</f>
        <v>0</v>
      </c>
      <c r="N25" s="173">
        <v>0</v>
      </c>
      <c r="O25" s="173">
        <f>ROUND(E25*N25,2)</f>
        <v>0</v>
      </c>
      <c r="P25" s="173">
        <v>0</v>
      </c>
      <c r="Q25" s="173">
        <f>ROUND(E25*P25,2)</f>
        <v>0</v>
      </c>
      <c r="R25" s="175"/>
      <c r="S25" s="175" t="s">
        <v>171</v>
      </c>
      <c r="T25" s="176" t="s">
        <v>172</v>
      </c>
      <c r="U25" s="161">
        <v>0</v>
      </c>
      <c r="V25" s="161">
        <f>ROUND(E25*U25,2)</f>
        <v>0</v>
      </c>
      <c r="W25" s="161"/>
      <c r="X25" s="161" t="s">
        <v>173</v>
      </c>
      <c r="Y25" s="161" t="s">
        <v>174</v>
      </c>
      <c r="Z25" s="151"/>
      <c r="AA25" s="151"/>
      <c r="AB25" s="151"/>
      <c r="AC25" s="151"/>
      <c r="AD25" s="151"/>
      <c r="AE25" s="151"/>
      <c r="AF25" s="151"/>
      <c r="AG25" s="151" t="s">
        <v>175</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2" x14ac:dyDescent="0.2">
      <c r="A26" s="158"/>
      <c r="B26" s="159"/>
      <c r="C26" s="255" t="s">
        <v>176</v>
      </c>
      <c r="D26" s="256"/>
      <c r="E26" s="256"/>
      <c r="F26" s="256"/>
      <c r="G26" s="256"/>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177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0">
        <v>10</v>
      </c>
      <c r="B27" s="171" t="s">
        <v>194</v>
      </c>
      <c r="C27" s="178" t="s">
        <v>195</v>
      </c>
      <c r="D27" s="172" t="s">
        <v>170</v>
      </c>
      <c r="E27" s="173">
        <v>1</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c r="S27" s="175" t="s">
        <v>171</v>
      </c>
      <c r="T27" s="176" t="s">
        <v>172</v>
      </c>
      <c r="U27" s="161">
        <v>0</v>
      </c>
      <c r="V27" s="161">
        <f>ROUND(E27*U27,2)</f>
        <v>0</v>
      </c>
      <c r="W27" s="161"/>
      <c r="X27" s="161" t="s">
        <v>173</v>
      </c>
      <c r="Y27" s="161" t="s">
        <v>174</v>
      </c>
      <c r="Z27" s="151"/>
      <c r="AA27" s="151"/>
      <c r="AB27" s="151"/>
      <c r="AC27" s="151"/>
      <c r="AD27" s="151"/>
      <c r="AE27" s="151"/>
      <c r="AF27" s="151"/>
      <c r="AG27" s="151" t="s">
        <v>175</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2" x14ac:dyDescent="0.2">
      <c r="A28" s="158"/>
      <c r="B28" s="159"/>
      <c r="C28" s="255" t="s">
        <v>176</v>
      </c>
      <c r="D28" s="256"/>
      <c r="E28" s="256"/>
      <c r="F28" s="256"/>
      <c r="G28" s="256"/>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177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0">
        <v>11</v>
      </c>
      <c r="B29" s="171" t="s">
        <v>196</v>
      </c>
      <c r="C29" s="178" t="s">
        <v>197</v>
      </c>
      <c r="D29" s="172" t="s">
        <v>170</v>
      </c>
      <c r="E29" s="173">
        <v>1</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c r="S29" s="175" t="s">
        <v>171</v>
      </c>
      <c r="T29" s="176" t="s">
        <v>172</v>
      </c>
      <c r="U29" s="161">
        <v>0</v>
      </c>
      <c r="V29" s="161">
        <f>ROUND(E29*U29,2)</f>
        <v>0</v>
      </c>
      <c r="W29" s="161"/>
      <c r="X29" s="161" t="s">
        <v>173</v>
      </c>
      <c r="Y29" s="161" t="s">
        <v>174</v>
      </c>
      <c r="Z29" s="151"/>
      <c r="AA29" s="151"/>
      <c r="AB29" s="151"/>
      <c r="AC29" s="151"/>
      <c r="AD29" s="151"/>
      <c r="AE29" s="151"/>
      <c r="AF29" s="151"/>
      <c r="AG29" s="151" t="s">
        <v>175</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2" x14ac:dyDescent="0.2">
      <c r="A30" s="158"/>
      <c r="B30" s="159"/>
      <c r="C30" s="255" t="s">
        <v>176</v>
      </c>
      <c r="D30" s="256"/>
      <c r="E30" s="256"/>
      <c r="F30" s="256"/>
      <c r="G30" s="256"/>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177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0">
        <v>12</v>
      </c>
      <c r="B31" s="171" t="s">
        <v>198</v>
      </c>
      <c r="C31" s="178" t="s">
        <v>199</v>
      </c>
      <c r="D31" s="172" t="s">
        <v>170</v>
      </c>
      <c r="E31" s="173">
        <v>1</v>
      </c>
      <c r="F31" s="174"/>
      <c r="G31" s="175">
        <f>ROUND(E31*F31,2)</f>
        <v>0</v>
      </c>
      <c r="H31" s="174"/>
      <c r="I31" s="175">
        <f>ROUND(E31*H31,2)</f>
        <v>0</v>
      </c>
      <c r="J31" s="174"/>
      <c r="K31" s="175">
        <f>ROUND(E31*J31,2)</f>
        <v>0</v>
      </c>
      <c r="L31" s="175">
        <v>21</v>
      </c>
      <c r="M31" s="175">
        <f>G31*(1+L31/100)</f>
        <v>0</v>
      </c>
      <c r="N31" s="173">
        <v>0</v>
      </c>
      <c r="O31" s="173">
        <f>ROUND(E31*N31,2)</f>
        <v>0</v>
      </c>
      <c r="P31" s="173">
        <v>0</v>
      </c>
      <c r="Q31" s="173">
        <f>ROUND(E31*P31,2)</f>
        <v>0</v>
      </c>
      <c r="R31" s="175"/>
      <c r="S31" s="175" t="s">
        <v>171</v>
      </c>
      <c r="T31" s="176" t="s">
        <v>172</v>
      </c>
      <c r="U31" s="161">
        <v>0</v>
      </c>
      <c r="V31" s="161">
        <f>ROUND(E31*U31,2)</f>
        <v>0</v>
      </c>
      <c r="W31" s="161"/>
      <c r="X31" s="161" t="s">
        <v>173</v>
      </c>
      <c r="Y31" s="161" t="s">
        <v>174</v>
      </c>
      <c r="Z31" s="151"/>
      <c r="AA31" s="151"/>
      <c r="AB31" s="151"/>
      <c r="AC31" s="151"/>
      <c r="AD31" s="151"/>
      <c r="AE31" s="151"/>
      <c r="AF31" s="151"/>
      <c r="AG31" s="151" t="s">
        <v>175</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2" x14ac:dyDescent="0.2">
      <c r="A32" s="158"/>
      <c r="B32" s="159"/>
      <c r="C32" s="255" t="s">
        <v>176</v>
      </c>
      <c r="D32" s="256"/>
      <c r="E32" s="256"/>
      <c r="F32" s="256"/>
      <c r="G32" s="256"/>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177</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0">
        <v>13</v>
      </c>
      <c r="B33" s="171" t="s">
        <v>200</v>
      </c>
      <c r="C33" s="178" t="s">
        <v>201</v>
      </c>
      <c r="D33" s="172" t="s">
        <v>170</v>
      </c>
      <c r="E33" s="173">
        <v>1</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c r="S33" s="175" t="s">
        <v>171</v>
      </c>
      <c r="T33" s="176" t="s">
        <v>172</v>
      </c>
      <c r="U33" s="161">
        <v>0</v>
      </c>
      <c r="V33" s="161">
        <f>ROUND(E33*U33,2)</f>
        <v>0</v>
      </c>
      <c r="W33" s="161"/>
      <c r="X33" s="161" t="s">
        <v>173</v>
      </c>
      <c r="Y33" s="161" t="s">
        <v>174</v>
      </c>
      <c r="Z33" s="151"/>
      <c r="AA33" s="151"/>
      <c r="AB33" s="151"/>
      <c r="AC33" s="151"/>
      <c r="AD33" s="151"/>
      <c r="AE33" s="151"/>
      <c r="AF33" s="151"/>
      <c r="AG33" s="151" t="s">
        <v>175</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2" x14ac:dyDescent="0.2">
      <c r="A34" s="158"/>
      <c r="B34" s="159"/>
      <c r="C34" s="255" t="s">
        <v>176</v>
      </c>
      <c r="D34" s="256"/>
      <c r="E34" s="256"/>
      <c r="F34" s="256"/>
      <c r="G34" s="256"/>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177</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0">
        <v>14</v>
      </c>
      <c r="B35" s="171" t="s">
        <v>202</v>
      </c>
      <c r="C35" s="178" t="s">
        <v>203</v>
      </c>
      <c r="D35" s="172" t="s">
        <v>170</v>
      </c>
      <c r="E35" s="173">
        <v>1</v>
      </c>
      <c r="F35" s="174"/>
      <c r="G35" s="175">
        <f>ROUND(E35*F35,2)</f>
        <v>0</v>
      </c>
      <c r="H35" s="174"/>
      <c r="I35" s="175">
        <f>ROUND(E35*H35,2)</f>
        <v>0</v>
      </c>
      <c r="J35" s="174"/>
      <c r="K35" s="175">
        <f>ROUND(E35*J35,2)</f>
        <v>0</v>
      </c>
      <c r="L35" s="175">
        <v>21</v>
      </c>
      <c r="M35" s="175">
        <f>G35*(1+L35/100)</f>
        <v>0</v>
      </c>
      <c r="N35" s="173">
        <v>0</v>
      </c>
      <c r="O35" s="173">
        <f>ROUND(E35*N35,2)</f>
        <v>0</v>
      </c>
      <c r="P35" s="173">
        <v>0</v>
      </c>
      <c r="Q35" s="173">
        <f>ROUND(E35*P35,2)</f>
        <v>0</v>
      </c>
      <c r="R35" s="175"/>
      <c r="S35" s="175" t="s">
        <v>171</v>
      </c>
      <c r="T35" s="176" t="s">
        <v>172</v>
      </c>
      <c r="U35" s="161">
        <v>0</v>
      </c>
      <c r="V35" s="161">
        <f>ROUND(E35*U35,2)</f>
        <v>0</v>
      </c>
      <c r="W35" s="161"/>
      <c r="X35" s="161" t="s">
        <v>173</v>
      </c>
      <c r="Y35" s="161" t="s">
        <v>174</v>
      </c>
      <c r="Z35" s="151"/>
      <c r="AA35" s="151"/>
      <c r="AB35" s="151"/>
      <c r="AC35" s="151"/>
      <c r="AD35" s="151"/>
      <c r="AE35" s="151"/>
      <c r="AF35" s="151"/>
      <c r="AG35" s="151" t="s">
        <v>175</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2" x14ac:dyDescent="0.2">
      <c r="A36" s="158"/>
      <c r="B36" s="159"/>
      <c r="C36" s="255" t="s">
        <v>176</v>
      </c>
      <c r="D36" s="256"/>
      <c r="E36" s="256"/>
      <c r="F36" s="256"/>
      <c r="G36" s="256"/>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177</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0">
        <v>15</v>
      </c>
      <c r="B37" s="171" t="s">
        <v>204</v>
      </c>
      <c r="C37" s="178" t="s">
        <v>205</v>
      </c>
      <c r="D37" s="172" t="s">
        <v>170</v>
      </c>
      <c r="E37" s="173">
        <v>1</v>
      </c>
      <c r="F37" s="174"/>
      <c r="G37" s="175">
        <f>ROUND(E37*F37,2)</f>
        <v>0</v>
      </c>
      <c r="H37" s="174"/>
      <c r="I37" s="175">
        <f>ROUND(E37*H37,2)</f>
        <v>0</v>
      </c>
      <c r="J37" s="174"/>
      <c r="K37" s="175">
        <f>ROUND(E37*J37,2)</f>
        <v>0</v>
      </c>
      <c r="L37" s="175">
        <v>21</v>
      </c>
      <c r="M37" s="175">
        <f>G37*(1+L37/100)</f>
        <v>0</v>
      </c>
      <c r="N37" s="173">
        <v>0</v>
      </c>
      <c r="O37" s="173">
        <f>ROUND(E37*N37,2)</f>
        <v>0</v>
      </c>
      <c r="P37" s="173">
        <v>0</v>
      </c>
      <c r="Q37" s="173">
        <f>ROUND(E37*P37,2)</f>
        <v>0</v>
      </c>
      <c r="R37" s="175"/>
      <c r="S37" s="175" t="s">
        <v>171</v>
      </c>
      <c r="T37" s="176" t="s">
        <v>172</v>
      </c>
      <c r="U37" s="161">
        <v>0</v>
      </c>
      <c r="V37" s="161">
        <f>ROUND(E37*U37,2)</f>
        <v>0</v>
      </c>
      <c r="W37" s="161"/>
      <c r="X37" s="161" t="s">
        <v>173</v>
      </c>
      <c r="Y37" s="161" t="s">
        <v>174</v>
      </c>
      <c r="Z37" s="151"/>
      <c r="AA37" s="151"/>
      <c r="AB37" s="151"/>
      <c r="AC37" s="151"/>
      <c r="AD37" s="151"/>
      <c r="AE37" s="151"/>
      <c r="AF37" s="151"/>
      <c r="AG37" s="151" t="s">
        <v>175</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2" x14ac:dyDescent="0.2">
      <c r="A38" s="158"/>
      <c r="B38" s="159"/>
      <c r="C38" s="255" t="s">
        <v>176</v>
      </c>
      <c r="D38" s="256"/>
      <c r="E38" s="256"/>
      <c r="F38" s="256"/>
      <c r="G38" s="256"/>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177</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x14ac:dyDescent="0.2">
      <c r="A39" s="3"/>
      <c r="B39" s="4"/>
      <c r="C39" s="179"/>
      <c r="D39" s="6"/>
      <c r="E39" s="3"/>
      <c r="F39" s="3"/>
      <c r="G39" s="3"/>
      <c r="H39" s="3"/>
      <c r="I39" s="3"/>
      <c r="J39" s="3"/>
      <c r="K39" s="3"/>
      <c r="L39" s="3"/>
      <c r="M39" s="3"/>
      <c r="N39" s="3"/>
      <c r="O39" s="3"/>
      <c r="P39" s="3"/>
      <c r="Q39" s="3"/>
      <c r="R39" s="3"/>
      <c r="S39" s="3"/>
      <c r="T39" s="3"/>
      <c r="U39" s="3"/>
      <c r="V39" s="3"/>
      <c r="W39" s="3"/>
      <c r="X39" s="3"/>
      <c r="Y39" s="3"/>
      <c r="AE39">
        <v>15</v>
      </c>
      <c r="AF39">
        <v>21</v>
      </c>
      <c r="AG39" t="s">
        <v>152</v>
      </c>
    </row>
    <row r="40" spans="1:60" x14ac:dyDescent="0.2">
      <c r="A40" s="154"/>
      <c r="B40" s="155" t="s">
        <v>29</v>
      </c>
      <c r="C40" s="180"/>
      <c r="D40" s="156"/>
      <c r="E40" s="157"/>
      <c r="F40" s="157"/>
      <c r="G40" s="169">
        <f>G8</f>
        <v>0</v>
      </c>
      <c r="H40" s="3"/>
      <c r="I40" s="3"/>
      <c r="J40" s="3"/>
      <c r="K40" s="3"/>
      <c r="L40" s="3"/>
      <c r="M40" s="3"/>
      <c r="N40" s="3"/>
      <c r="O40" s="3"/>
      <c r="P40" s="3"/>
      <c r="Q40" s="3"/>
      <c r="R40" s="3"/>
      <c r="S40" s="3"/>
      <c r="T40" s="3"/>
      <c r="U40" s="3"/>
      <c r="V40" s="3"/>
      <c r="W40" s="3"/>
      <c r="X40" s="3"/>
      <c r="Y40" s="3"/>
      <c r="AE40">
        <f>SUMIF(L7:L38,AE39,G7:G38)</f>
        <v>0</v>
      </c>
      <c r="AF40">
        <f>SUMIF(L7:L38,AF39,G7:G38)</f>
        <v>0</v>
      </c>
      <c r="AG40" t="s">
        <v>206</v>
      </c>
    </row>
    <row r="41" spans="1:60" x14ac:dyDescent="0.2">
      <c r="C41" s="181"/>
      <c r="D41" s="10"/>
      <c r="AG41" t="s">
        <v>207</v>
      </c>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ehm8PFj7GWoS/hJE9q+BfXSY76tE2ShvHyVqMDzC7XK6J4VxIC0Ltl+whwqVwQPITPo0Umua+OwPQv4lB4cVA==" saltValue="FAzNrC13WL1xf0KwS2XWLw==" spinCount="100000" sheet="1" formatRows="0"/>
  <mergeCells count="19">
    <mergeCell ref="C24:G24"/>
    <mergeCell ref="A1:G1"/>
    <mergeCell ref="C2:G2"/>
    <mergeCell ref="C3:G3"/>
    <mergeCell ref="C4:G4"/>
    <mergeCell ref="C10:G10"/>
    <mergeCell ref="C12:G12"/>
    <mergeCell ref="C14:G14"/>
    <mergeCell ref="C16:G16"/>
    <mergeCell ref="C18:G18"/>
    <mergeCell ref="C20:G20"/>
    <mergeCell ref="C22:G22"/>
    <mergeCell ref="C38:G38"/>
    <mergeCell ref="C26:G26"/>
    <mergeCell ref="C28:G28"/>
    <mergeCell ref="C30:G30"/>
    <mergeCell ref="C32:G32"/>
    <mergeCell ref="C34:G34"/>
    <mergeCell ref="C36:G36"/>
  </mergeCells>
  <pageMargins left="0.59055118110236227" right="0.19685039370078741" top="0.78740157480314965" bottom="0.78740157480314965" header="0.31496062992125984" footer="0.31496062992125984"/>
  <pageSetup paperSize="9" orientation="landscape" r:id="rId1"/>
  <headerFooter>
    <oddHeader>&amp;LREVITALIZACE ul.DVORSKÉHO, TŘEBÍČ - Město Třebíč&amp;RSoupis prací</oddHeader>
    <oddFooter>&amp;LOstatní s vedlejší náklady&amp;C&amp;P/&amp;N&amp;Rbřezen 2023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99"/>
  <sheetViews>
    <sheetView workbookViewId="0">
      <pane ySplit="7" topLeftCell="A128" activePane="bottomLeft" state="frozen"/>
      <selection pane="bottomLeft" activeCell="C157" sqref="C157"/>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7" t="s">
        <v>208</v>
      </c>
      <c r="B1" s="257"/>
      <c r="C1" s="257"/>
      <c r="D1" s="257"/>
      <c r="E1" s="257"/>
      <c r="F1" s="257"/>
      <c r="G1" s="257"/>
      <c r="AG1" t="s">
        <v>137</v>
      </c>
    </row>
    <row r="2" spans="1:60" ht="24.95" customHeight="1" x14ac:dyDescent="0.2">
      <c r="A2" s="143" t="s">
        <v>7</v>
      </c>
      <c r="B2" s="48" t="s">
        <v>43</v>
      </c>
      <c r="C2" s="258" t="s">
        <v>44</v>
      </c>
      <c r="D2" s="259"/>
      <c r="E2" s="259"/>
      <c r="F2" s="259"/>
      <c r="G2" s="260"/>
      <c r="AG2" t="s">
        <v>138</v>
      </c>
    </row>
    <row r="3" spans="1:60" ht="24.95" customHeight="1" x14ac:dyDescent="0.2">
      <c r="A3" s="143" t="s">
        <v>8</v>
      </c>
      <c r="B3" s="48" t="s">
        <v>61</v>
      </c>
      <c r="C3" s="258" t="s">
        <v>62</v>
      </c>
      <c r="D3" s="259"/>
      <c r="E3" s="259"/>
      <c r="F3" s="259"/>
      <c r="G3" s="260"/>
      <c r="AC3" s="124" t="s">
        <v>209</v>
      </c>
      <c r="AG3" t="s">
        <v>142</v>
      </c>
    </row>
    <row r="4" spans="1:60" ht="24.95" customHeight="1" x14ac:dyDescent="0.2">
      <c r="A4" s="144" t="s">
        <v>9</v>
      </c>
      <c r="B4" s="145" t="s">
        <v>63</v>
      </c>
      <c r="C4" s="261" t="s">
        <v>64</v>
      </c>
      <c r="D4" s="262"/>
      <c r="E4" s="262"/>
      <c r="F4" s="262"/>
      <c r="G4" s="263"/>
      <c r="AG4" t="s">
        <v>143</v>
      </c>
    </row>
    <row r="5" spans="1:60" x14ac:dyDescent="0.2">
      <c r="D5" s="10"/>
    </row>
    <row r="6" spans="1:60" ht="38.25" x14ac:dyDescent="0.2">
      <c r="A6" s="147" t="s">
        <v>144</v>
      </c>
      <c r="B6" s="149" t="s">
        <v>145</v>
      </c>
      <c r="C6" s="149" t="s">
        <v>146</v>
      </c>
      <c r="D6" s="148" t="s">
        <v>147</v>
      </c>
      <c r="E6" s="147" t="s">
        <v>148</v>
      </c>
      <c r="F6" s="146" t="s">
        <v>149</v>
      </c>
      <c r="G6" s="147" t="s">
        <v>29</v>
      </c>
      <c r="H6" s="150" t="s">
        <v>30</v>
      </c>
      <c r="I6" s="150" t="s">
        <v>150</v>
      </c>
      <c r="J6" s="150" t="s">
        <v>31</v>
      </c>
      <c r="K6" s="150" t="s">
        <v>151</v>
      </c>
      <c r="L6" s="150" t="s">
        <v>152</v>
      </c>
      <c r="M6" s="150" t="s">
        <v>153</v>
      </c>
      <c r="N6" s="150" t="s">
        <v>154</v>
      </c>
      <c r="O6" s="150" t="s">
        <v>155</v>
      </c>
      <c r="P6" s="150" t="s">
        <v>156</v>
      </c>
      <c r="Q6" s="150" t="s">
        <v>157</v>
      </c>
      <c r="R6" s="150" t="s">
        <v>158</v>
      </c>
      <c r="S6" s="150" t="s">
        <v>159</v>
      </c>
      <c r="T6" s="150" t="s">
        <v>160</v>
      </c>
      <c r="U6" s="150" t="s">
        <v>161</v>
      </c>
      <c r="V6" s="150" t="s">
        <v>162</v>
      </c>
      <c r="W6" s="150" t="s">
        <v>163</v>
      </c>
      <c r="X6" s="150" t="s">
        <v>164</v>
      </c>
      <c r="Y6" s="150" t="s">
        <v>165</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3" t="s">
        <v>166</v>
      </c>
      <c r="B8" s="164" t="s">
        <v>95</v>
      </c>
      <c r="C8" s="177" t="s">
        <v>96</v>
      </c>
      <c r="D8" s="165"/>
      <c r="E8" s="166"/>
      <c r="F8" s="167"/>
      <c r="G8" s="167">
        <f>SUMIF(AG9:AG142,"&lt;&gt;NOR",G9:G142)</f>
        <v>0</v>
      </c>
      <c r="H8" s="167"/>
      <c r="I8" s="167">
        <f>SUM(I9:I142)</f>
        <v>0</v>
      </c>
      <c r="J8" s="167"/>
      <c r="K8" s="167">
        <f>SUM(K9:K142)</f>
        <v>0</v>
      </c>
      <c r="L8" s="167"/>
      <c r="M8" s="167">
        <f>SUM(M9:M142)</f>
        <v>0</v>
      </c>
      <c r="N8" s="166"/>
      <c r="O8" s="166">
        <f>SUM(O9:O142)</f>
        <v>1119.5999999999999</v>
      </c>
      <c r="P8" s="166"/>
      <c r="Q8" s="166">
        <f>SUM(Q9:Q142)</f>
        <v>2268.2799999999997</v>
      </c>
      <c r="R8" s="167"/>
      <c r="S8" s="167"/>
      <c r="T8" s="168"/>
      <c r="U8" s="162"/>
      <c r="V8" s="162">
        <f>SUM(V9:V142)</f>
        <v>2348.9500000000007</v>
      </c>
      <c r="W8" s="162"/>
      <c r="X8" s="162"/>
      <c r="Y8" s="162"/>
      <c r="AG8" t="s">
        <v>167</v>
      </c>
    </row>
    <row r="9" spans="1:60" ht="22.5" outlineLevel="1" x14ac:dyDescent="0.2">
      <c r="A9" s="170">
        <v>1</v>
      </c>
      <c r="B9" s="171" t="s">
        <v>210</v>
      </c>
      <c r="C9" s="178" t="s">
        <v>211</v>
      </c>
      <c r="D9" s="172" t="s">
        <v>212</v>
      </c>
      <c r="E9" s="173">
        <v>873.73</v>
      </c>
      <c r="F9" s="174"/>
      <c r="G9" s="175">
        <f>ROUND(E9*F9,2)</f>
        <v>0</v>
      </c>
      <c r="H9" s="174"/>
      <c r="I9" s="175">
        <f>ROUND(E9*H9,2)</f>
        <v>0</v>
      </c>
      <c r="J9" s="174"/>
      <c r="K9" s="175">
        <f>ROUND(E9*J9,2)</f>
        <v>0</v>
      </c>
      <c r="L9" s="175">
        <v>21</v>
      </c>
      <c r="M9" s="175">
        <f>G9*(1+L9/100)</f>
        <v>0</v>
      </c>
      <c r="N9" s="173">
        <v>0</v>
      </c>
      <c r="O9" s="173">
        <f>ROUND(E9*N9,2)</f>
        <v>0</v>
      </c>
      <c r="P9" s="173">
        <v>0.13800000000000001</v>
      </c>
      <c r="Q9" s="173">
        <f>ROUND(E9*P9,2)</f>
        <v>120.57</v>
      </c>
      <c r="R9" s="175" t="s">
        <v>213</v>
      </c>
      <c r="S9" s="175" t="s">
        <v>214</v>
      </c>
      <c r="T9" s="176" t="s">
        <v>215</v>
      </c>
      <c r="U9" s="161">
        <v>0.16</v>
      </c>
      <c r="V9" s="161">
        <f>ROUND(E9*U9,2)</f>
        <v>139.80000000000001</v>
      </c>
      <c r="W9" s="161"/>
      <c r="X9" s="161" t="s">
        <v>216</v>
      </c>
      <c r="Y9" s="161" t="s">
        <v>174</v>
      </c>
      <c r="Z9" s="151"/>
      <c r="AA9" s="151"/>
      <c r="AB9" s="151"/>
      <c r="AC9" s="151"/>
      <c r="AD9" s="151"/>
      <c r="AE9" s="151"/>
      <c r="AF9" s="151"/>
      <c r="AG9" s="151" t="s">
        <v>217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264" t="s">
        <v>218</v>
      </c>
      <c r="D10" s="265"/>
      <c r="E10" s="265"/>
      <c r="F10" s="265"/>
      <c r="G10" s="265"/>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219</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2" x14ac:dyDescent="0.2">
      <c r="A11" s="158"/>
      <c r="B11" s="159"/>
      <c r="C11" s="185" t="s">
        <v>220</v>
      </c>
      <c r="D11" s="182"/>
      <c r="E11" s="183">
        <v>873.73</v>
      </c>
      <c r="F11" s="161"/>
      <c r="G11" s="161"/>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221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33.75" outlineLevel="1" x14ac:dyDescent="0.2">
      <c r="A12" s="170">
        <v>2</v>
      </c>
      <c r="B12" s="171" t="s">
        <v>222</v>
      </c>
      <c r="C12" s="178" t="s">
        <v>223</v>
      </c>
      <c r="D12" s="172" t="s">
        <v>212</v>
      </c>
      <c r="E12" s="173">
        <v>168</v>
      </c>
      <c r="F12" s="174"/>
      <c r="G12" s="175">
        <f>ROUND(E12*F12,2)</f>
        <v>0</v>
      </c>
      <c r="H12" s="174"/>
      <c r="I12" s="175">
        <f>ROUND(E12*H12,2)</f>
        <v>0</v>
      </c>
      <c r="J12" s="174"/>
      <c r="K12" s="175">
        <f>ROUND(E12*J12,2)</f>
        <v>0</v>
      </c>
      <c r="L12" s="175">
        <v>21</v>
      </c>
      <c r="M12" s="175">
        <f>G12*(1+L12/100)</f>
        <v>0</v>
      </c>
      <c r="N12" s="173">
        <v>0</v>
      </c>
      <c r="O12" s="173">
        <f>ROUND(E12*N12,2)</f>
        <v>0</v>
      </c>
      <c r="P12" s="173">
        <v>0.2</v>
      </c>
      <c r="Q12" s="173">
        <f>ROUND(E12*P12,2)</f>
        <v>33.6</v>
      </c>
      <c r="R12" s="175" t="s">
        <v>213</v>
      </c>
      <c r="S12" s="175" t="s">
        <v>214</v>
      </c>
      <c r="T12" s="176" t="s">
        <v>215</v>
      </c>
      <c r="U12" s="161">
        <v>0.1</v>
      </c>
      <c r="V12" s="161">
        <f>ROUND(E12*U12,2)</f>
        <v>16.8</v>
      </c>
      <c r="W12" s="161"/>
      <c r="X12" s="161" t="s">
        <v>216</v>
      </c>
      <c r="Y12" s="161" t="s">
        <v>174</v>
      </c>
      <c r="Z12" s="151"/>
      <c r="AA12" s="151"/>
      <c r="AB12" s="151"/>
      <c r="AC12" s="151"/>
      <c r="AD12" s="151"/>
      <c r="AE12" s="151"/>
      <c r="AF12" s="151"/>
      <c r="AG12" s="151" t="s">
        <v>217</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2" x14ac:dyDescent="0.2">
      <c r="A13" s="158"/>
      <c r="B13" s="159"/>
      <c r="C13" s="264" t="s">
        <v>218</v>
      </c>
      <c r="D13" s="265"/>
      <c r="E13" s="265"/>
      <c r="F13" s="265"/>
      <c r="G13" s="265"/>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219</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2" x14ac:dyDescent="0.2">
      <c r="A14" s="158"/>
      <c r="B14" s="159"/>
      <c r="C14" s="185" t="s">
        <v>224</v>
      </c>
      <c r="D14" s="182"/>
      <c r="E14" s="183">
        <v>168</v>
      </c>
      <c r="F14" s="161"/>
      <c r="G14" s="161"/>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221</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1" x14ac:dyDescent="0.2">
      <c r="A15" s="170">
        <v>3</v>
      </c>
      <c r="B15" s="171" t="s">
        <v>225</v>
      </c>
      <c r="C15" s="178" t="s">
        <v>226</v>
      </c>
      <c r="D15" s="172" t="s">
        <v>212</v>
      </c>
      <c r="E15" s="173">
        <v>911.13</v>
      </c>
      <c r="F15" s="174"/>
      <c r="G15" s="175">
        <f>ROUND(E15*F15,2)</f>
        <v>0</v>
      </c>
      <c r="H15" s="174"/>
      <c r="I15" s="175">
        <f>ROUND(E15*H15,2)</f>
        <v>0</v>
      </c>
      <c r="J15" s="174"/>
      <c r="K15" s="175">
        <f>ROUND(E15*J15,2)</f>
        <v>0</v>
      </c>
      <c r="L15" s="175">
        <v>21</v>
      </c>
      <c r="M15" s="175">
        <f>G15*(1+L15/100)</f>
        <v>0</v>
      </c>
      <c r="N15" s="173">
        <v>0</v>
      </c>
      <c r="O15" s="173">
        <f>ROUND(E15*N15,2)</f>
        <v>0</v>
      </c>
      <c r="P15" s="173">
        <v>0.33</v>
      </c>
      <c r="Q15" s="173">
        <f>ROUND(E15*P15,2)</f>
        <v>300.67</v>
      </c>
      <c r="R15" s="175" t="s">
        <v>213</v>
      </c>
      <c r="S15" s="175" t="s">
        <v>214</v>
      </c>
      <c r="T15" s="176" t="s">
        <v>215</v>
      </c>
      <c r="U15" s="161">
        <v>0.06</v>
      </c>
      <c r="V15" s="161">
        <f>ROUND(E15*U15,2)</f>
        <v>54.67</v>
      </c>
      <c r="W15" s="161"/>
      <c r="X15" s="161" t="s">
        <v>216</v>
      </c>
      <c r="Y15" s="161" t="s">
        <v>174</v>
      </c>
      <c r="Z15" s="151"/>
      <c r="AA15" s="151"/>
      <c r="AB15" s="151"/>
      <c r="AC15" s="151"/>
      <c r="AD15" s="151"/>
      <c r="AE15" s="151"/>
      <c r="AF15" s="151"/>
      <c r="AG15" s="151" t="s">
        <v>217</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2" x14ac:dyDescent="0.2">
      <c r="A16" s="158"/>
      <c r="B16" s="159"/>
      <c r="C16" s="185" t="s">
        <v>227</v>
      </c>
      <c r="D16" s="182"/>
      <c r="E16" s="183">
        <v>911.13</v>
      </c>
      <c r="F16" s="161"/>
      <c r="G16" s="161"/>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221</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22.5" outlineLevel="1" x14ac:dyDescent="0.2">
      <c r="A17" s="170">
        <v>4</v>
      </c>
      <c r="B17" s="171" t="s">
        <v>228</v>
      </c>
      <c r="C17" s="178" t="s">
        <v>229</v>
      </c>
      <c r="D17" s="172" t="s">
        <v>212</v>
      </c>
      <c r="E17" s="173">
        <v>1044.1199999999999</v>
      </c>
      <c r="F17" s="174"/>
      <c r="G17" s="175">
        <f>ROUND(E17*F17,2)</f>
        <v>0</v>
      </c>
      <c r="H17" s="174"/>
      <c r="I17" s="175">
        <f>ROUND(E17*H17,2)</f>
        <v>0</v>
      </c>
      <c r="J17" s="174"/>
      <c r="K17" s="175">
        <f>ROUND(E17*J17,2)</f>
        <v>0</v>
      </c>
      <c r="L17" s="175">
        <v>21</v>
      </c>
      <c r="M17" s="175">
        <f>G17*(1+L17/100)</f>
        <v>0</v>
      </c>
      <c r="N17" s="173">
        <v>0</v>
      </c>
      <c r="O17" s="173">
        <f>ROUND(E17*N17,2)</f>
        <v>0</v>
      </c>
      <c r="P17" s="173">
        <v>0.48399999999999999</v>
      </c>
      <c r="Q17" s="173">
        <f>ROUND(E17*P17,2)</f>
        <v>505.35</v>
      </c>
      <c r="R17" s="175" t="s">
        <v>213</v>
      </c>
      <c r="S17" s="175" t="s">
        <v>214</v>
      </c>
      <c r="T17" s="176" t="s">
        <v>215</v>
      </c>
      <c r="U17" s="161">
        <v>7.9799999999999996E-2</v>
      </c>
      <c r="V17" s="161">
        <f>ROUND(E17*U17,2)</f>
        <v>83.32</v>
      </c>
      <c r="W17" s="161"/>
      <c r="X17" s="161" t="s">
        <v>216</v>
      </c>
      <c r="Y17" s="161" t="s">
        <v>174</v>
      </c>
      <c r="Z17" s="151"/>
      <c r="AA17" s="151"/>
      <c r="AB17" s="151"/>
      <c r="AC17" s="151"/>
      <c r="AD17" s="151"/>
      <c r="AE17" s="151"/>
      <c r="AF17" s="151"/>
      <c r="AG17" s="151" t="s">
        <v>217</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2" x14ac:dyDescent="0.2">
      <c r="A18" s="158"/>
      <c r="B18" s="159"/>
      <c r="C18" s="185" t="s">
        <v>230</v>
      </c>
      <c r="D18" s="182"/>
      <c r="E18" s="183">
        <v>1044.1199999999999</v>
      </c>
      <c r="F18" s="161"/>
      <c r="G18" s="161"/>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221</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outlineLevel="1" x14ac:dyDescent="0.2">
      <c r="A19" s="170">
        <v>5</v>
      </c>
      <c r="B19" s="171" t="s">
        <v>231</v>
      </c>
      <c r="C19" s="178" t="s">
        <v>232</v>
      </c>
      <c r="D19" s="172" t="s">
        <v>212</v>
      </c>
      <c r="E19" s="173">
        <v>1455.09</v>
      </c>
      <c r="F19" s="174"/>
      <c r="G19" s="175">
        <f>ROUND(E19*F19,2)</f>
        <v>0</v>
      </c>
      <c r="H19" s="174"/>
      <c r="I19" s="175">
        <f>ROUND(E19*H19,2)</f>
        <v>0</v>
      </c>
      <c r="J19" s="174"/>
      <c r="K19" s="175">
        <f>ROUND(E19*J19,2)</f>
        <v>0</v>
      </c>
      <c r="L19" s="175">
        <v>21</v>
      </c>
      <c r="M19" s="175">
        <f>G19*(1+L19/100)</f>
        <v>0</v>
      </c>
      <c r="N19" s="173">
        <v>0</v>
      </c>
      <c r="O19" s="173">
        <f>ROUND(E19*N19,2)</f>
        <v>0</v>
      </c>
      <c r="P19" s="173">
        <v>0.55000000000000004</v>
      </c>
      <c r="Q19" s="173">
        <f>ROUND(E19*P19,2)</f>
        <v>800.3</v>
      </c>
      <c r="R19" s="175" t="s">
        <v>213</v>
      </c>
      <c r="S19" s="175" t="s">
        <v>214</v>
      </c>
      <c r="T19" s="176" t="s">
        <v>215</v>
      </c>
      <c r="U19" s="161">
        <v>9.4500000000000001E-2</v>
      </c>
      <c r="V19" s="161">
        <f>ROUND(E19*U19,2)</f>
        <v>137.51</v>
      </c>
      <c r="W19" s="161"/>
      <c r="X19" s="161" t="s">
        <v>216</v>
      </c>
      <c r="Y19" s="161" t="s">
        <v>174</v>
      </c>
      <c r="Z19" s="151"/>
      <c r="AA19" s="151"/>
      <c r="AB19" s="151"/>
      <c r="AC19" s="151"/>
      <c r="AD19" s="151"/>
      <c r="AE19" s="151"/>
      <c r="AF19" s="151"/>
      <c r="AG19" s="151" t="s">
        <v>217</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2" x14ac:dyDescent="0.2">
      <c r="A20" s="158"/>
      <c r="B20" s="159"/>
      <c r="C20" s="185" t="s">
        <v>233</v>
      </c>
      <c r="D20" s="182"/>
      <c r="E20" s="183">
        <v>1455.09</v>
      </c>
      <c r="F20" s="161"/>
      <c r="G20" s="161"/>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221</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outlineLevel="1" x14ac:dyDescent="0.2">
      <c r="A21" s="170">
        <v>6</v>
      </c>
      <c r="B21" s="171" t="s">
        <v>234</v>
      </c>
      <c r="C21" s="178" t="s">
        <v>235</v>
      </c>
      <c r="D21" s="172" t="s">
        <v>212</v>
      </c>
      <c r="E21" s="173">
        <v>467.66</v>
      </c>
      <c r="F21" s="174"/>
      <c r="G21" s="175">
        <f>ROUND(E21*F21,2)</f>
        <v>0</v>
      </c>
      <c r="H21" s="174"/>
      <c r="I21" s="175">
        <f>ROUND(E21*H21,2)</f>
        <v>0</v>
      </c>
      <c r="J21" s="174"/>
      <c r="K21" s="175">
        <f>ROUND(E21*J21,2)</f>
        <v>0</v>
      </c>
      <c r="L21" s="175">
        <v>21</v>
      </c>
      <c r="M21" s="175">
        <f>G21*(1+L21/100)</f>
        <v>0</v>
      </c>
      <c r="N21" s="173">
        <v>0</v>
      </c>
      <c r="O21" s="173">
        <f>ROUND(E21*N21,2)</f>
        <v>0</v>
      </c>
      <c r="P21" s="173">
        <v>0.66</v>
      </c>
      <c r="Q21" s="173">
        <f>ROUND(E21*P21,2)</f>
        <v>308.66000000000003</v>
      </c>
      <c r="R21" s="175" t="s">
        <v>213</v>
      </c>
      <c r="S21" s="175" t="s">
        <v>214</v>
      </c>
      <c r="T21" s="176" t="s">
        <v>215</v>
      </c>
      <c r="U21" s="161">
        <v>0.11899999999999999</v>
      </c>
      <c r="V21" s="161">
        <f>ROUND(E21*U21,2)</f>
        <v>55.65</v>
      </c>
      <c r="W21" s="161"/>
      <c r="X21" s="161" t="s">
        <v>216</v>
      </c>
      <c r="Y21" s="161" t="s">
        <v>174</v>
      </c>
      <c r="Z21" s="151"/>
      <c r="AA21" s="151"/>
      <c r="AB21" s="151"/>
      <c r="AC21" s="151"/>
      <c r="AD21" s="151"/>
      <c r="AE21" s="151"/>
      <c r="AF21" s="151"/>
      <c r="AG21" s="151" t="s">
        <v>217</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2" x14ac:dyDescent="0.2">
      <c r="A22" s="158"/>
      <c r="B22" s="159"/>
      <c r="C22" s="185" t="s">
        <v>236</v>
      </c>
      <c r="D22" s="182"/>
      <c r="E22" s="183">
        <v>467.66</v>
      </c>
      <c r="F22" s="161"/>
      <c r="G22" s="161"/>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221</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22.5" outlineLevel="1" x14ac:dyDescent="0.2">
      <c r="A23" s="170">
        <v>7</v>
      </c>
      <c r="B23" s="171" t="s">
        <v>237</v>
      </c>
      <c r="C23" s="178" t="s">
        <v>238</v>
      </c>
      <c r="D23" s="172" t="s">
        <v>212</v>
      </c>
      <c r="E23" s="173">
        <v>322.06</v>
      </c>
      <c r="F23" s="174"/>
      <c r="G23" s="175">
        <f>ROUND(E23*F23,2)</f>
        <v>0</v>
      </c>
      <c r="H23" s="174"/>
      <c r="I23" s="175">
        <f>ROUND(E23*H23,2)</f>
        <v>0</v>
      </c>
      <c r="J23" s="174"/>
      <c r="K23" s="175">
        <f>ROUND(E23*J23,2)</f>
        <v>0</v>
      </c>
      <c r="L23" s="175">
        <v>21</v>
      </c>
      <c r="M23" s="175">
        <f>G23*(1+L23/100)</f>
        <v>0</v>
      </c>
      <c r="N23" s="173">
        <v>0</v>
      </c>
      <c r="O23" s="173">
        <f>ROUND(E23*N23,2)</f>
        <v>0</v>
      </c>
      <c r="P23" s="173">
        <v>0.11</v>
      </c>
      <c r="Q23" s="173">
        <f>ROUND(E23*P23,2)</f>
        <v>35.43</v>
      </c>
      <c r="R23" s="175" t="s">
        <v>213</v>
      </c>
      <c r="S23" s="175" t="s">
        <v>214</v>
      </c>
      <c r="T23" s="176" t="s">
        <v>215</v>
      </c>
      <c r="U23" s="161">
        <v>4.2999999999999997E-2</v>
      </c>
      <c r="V23" s="161">
        <f>ROUND(E23*U23,2)</f>
        <v>13.85</v>
      </c>
      <c r="W23" s="161"/>
      <c r="X23" s="161" t="s">
        <v>216</v>
      </c>
      <c r="Y23" s="161" t="s">
        <v>174</v>
      </c>
      <c r="Z23" s="151"/>
      <c r="AA23" s="151"/>
      <c r="AB23" s="151"/>
      <c r="AC23" s="151"/>
      <c r="AD23" s="151"/>
      <c r="AE23" s="151"/>
      <c r="AF23" s="151"/>
      <c r="AG23" s="151" t="s">
        <v>217</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2" x14ac:dyDescent="0.2">
      <c r="A24" s="158"/>
      <c r="B24" s="159"/>
      <c r="C24" s="185" t="s">
        <v>239</v>
      </c>
      <c r="D24" s="182"/>
      <c r="E24" s="183">
        <v>322.06</v>
      </c>
      <c r="F24" s="161"/>
      <c r="G24" s="161"/>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221</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2.5" outlineLevel="1" x14ac:dyDescent="0.2">
      <c r="A25" s="170">
        <v>8</v>
      </c>
      <c r="B25" s="171" t="s">
        <v>240</v>
      </c>
      <c r="C25" s="178" t="s">
        <v>241</v>
      </c>
      <c r="D25" s="172" t="s">
        <v>212</v>
      </c>
      <c r="E25" s="173">
        <v>15</v>
      </c>
      <c r="F25" s="174"/>
      <c r="G25" s="175">
        <f>ROUND(E25*F25,2)</f>
        <v>0</v>
      </c>
      <c r="H25" s="174"/>
      <c r="I25" s="175">
        <f>ROUND(E25*H25,2)</f>
        <v>0</v>
      </c>
      <c r="J25" s="174"/>
      <c r="K25" s="175">
        <f>ROUND(E25*J25,2)</f>
        <v>0</v>
      </c>
      <c r="L25" s="175">
        <v>21</v>
      </c>
      <c r="M25" s="175">
        <f>G25*(1+L25/100)</f>
        <v>0</v>
      </c>
      <c r="N25" s="173">
        <v>0</v>
      </c>
      <c r="O25" s="173">
        <f>ROUND(E25*N25,2)</f>
        <v>0</v>
      </c>
      <c r="P25" s="173">
        <v>0.24</v>
      </c>
      <c r="Q25" s="173">
        <f>ROUND(E25*P25,2)</f>
        <v>3.6</v>
      </c>
      <c r="R25" s="175" t="s">
        <v>213</v>
      </c>
      <c r="S25" s="175" t="s">
        <v>214</v>
      </c>
      <c r="T25" s="176" t="s">
        <v>215</v>
      </c>
      <c r="U25" s="161">
        <v>0.80647999999999997</v>
      </c>
      <c r="V25" s="161">
        <f>ROUND(E25*U25,2)</f>
        <v>12.1</v>
      </c>
      <c r="W25" s="161"/>
      <c r="X25" s="161" t="s">
        <v>216</v>
      </c>
      <c r="Y25" s="161" t="s">
        <v>174</v>
      </c>
      <c r="Z25" s="151"/>
      <c r="AA25" s="151"/>
      <c r="AB25" s="151"/>
      <c r="AC25" s="151"/>
      <c r="AD25" s="151"/>
      <c r="AE25" s="151"/>
      <c r="AF25" s="151"/>
      <c r="AG25" s="151" t="s">
        <v>217</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2" x14ac:dyDescent="0.2">
      <c r="A26" s="158"/>
      <c r="B26" s="159"/>
      <c r="C26" s="185" t="s">
        <v>242</v>
      </c>
      <c r="D26" s="182"/>
      <c r="E26" s="183">
        <v>15</v>
      </c>
      <c r="F26" s="161"/>
      <c r="G26" s="161"/>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221</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0">
        <v>9</v>
      </c>
      <c r="B27" s="171" t="s">
        <v>243</v>
      </c>
      <c r="C27" s="178" t="s">
        <v>244</v>
      </c>
      <c r="D27" s="172" t="s">
        <v>245</v>
      </c>
      <c r="E27" s="173">
        <v>230</v>
      </c>
      <c r="F27" s="174"/>
      <c r="G27" s="175">
        <f>ROUND(E27*F27,2)</f>
        <v>0</v>
      </c>
      <c r="H27" s="174"/>
      <c r="I27" s="175">
        <f>ROUND(E27*H27,2)</f>
        <v>0</v>
      </c>
      <c r="J27" s="174"/>
      <c r="K27" s="175">
        <f>ROUND(E27*J27,2)</f>
        <v>0</v>
      </c>
      <c r="L27" s="175">
        <v>21</v>
      </c>
      <c r="M27" s="175">
        <f>G27*(1+L27/100)</f>
        <v>0</v>
      </c>
      <c r="N27" s="173">
        <v>0</v>
      </c>
      <c r="O27" s="173">
        <f>ROUND(E27*N27,2)</f>
        <v>0</v>
      </c>
      <c r="P27" s="173">
        <v>0.27</v>
      </c>
      <c r="Q27" s="173">
        <f>ROUND(E27*P27,2)</f>
        <v>62.1</v>
      </c>
      <c r="R27" s="175" t="s">
        <v>213</v>
      </c>
      <c r="S27" s="175" t="s">
        <v>214</v>
      </c>
      <c r="T27" s="176" t="s">
        <v>215</v>
      </c>
      <c r="U27" s="161">
        <v>0.123</v>
      </c>
      <c r="V27" s="161">
        <f>ROUND(E27*U27,2)</f>
        <v>28.29</v>
      </c>
      <c r="W27" s="161"/>
      <c r="X27" s="161" t="s">
        <v>216</v>
      </c>
      <c r="Y27" s="161" t="s">
        <v>174</v>
      </c>
      <c r="Z27" s="151"/>
      <c r="AA27" s="151"/>
      <c r="AB27" s="151"/>
      <c r="AC27" s="151"/>
      <c r="AD27" s="151"/>
      <c r="AE27" s="151"/>
      <c r="AF27" s="151"/>
      <c r="AG27" s="151" t="s">
        <v>217</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2" x14ac:dyDescent="0.2">
      <c r="A28" s="158"/>
      <c r="B28" s="159"/>
      <c r="C28" s="264" t="s">
        <v>246</v>
      </c>
      <c r="D28" s="265"/>
      <c r="E28" s="265"/>
      <c r="F28" s="265"/>
      <c r="G28" s="265"/>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219</v>
      </c>
      <c r="AH28" s="151"/>
      <c r="AI28" s="151"/>
      <c r="AJ28" s="151"/>
      <c r="AK28" s="151"/>
      <c r="AL28" s="151"/>
      <c r="AM28" s="151"/>
      <c r="AN28" s="151"/>
      <c r="AO28" s="151"/>
      <c r="AP28" s="151"/>
      <c r="AQ28" s="151"/>
      <c r="AR28" s="151"/>
      <c r="AS28" s="151"/>
      <c r="AT28" s="151"/>
      <c r="AU28" s="151"/>
      <c r="AV28" s="151"/>
      <c r="AW28" s="151"/>
      <c r="AX28" s="151"/>
      <c r="AY28" s="151"/>
      <c r="AZ28" s="151"/>
      <c r="BA28" s="184" t="str">
        <f>C28</f>
        <v>s vybouráním lože, s přemístěním hmot na skládku na vzdálenost do 3 m nebo naložením na dopravní prostředek</v>
      </c>
      <c r="BB28" s="151"/>
      <c r="BC28" s="151"/>
      <c r="BD28" s="151"/>
      <c r="BE28" s="151"/>
      <c r="BF28" s="151"/>
      <c r="BG28" s="151"/>
      <c r="BH28" s="151"/>
    </row>
    <row r="29" spans="1:60" outlineLevel="2" x14ac:dyDescent="0.2">
      <c r="A29" s="158"/>
      <c r="B29" s="159"/>
      <c r="C29" s="266" t="s">
        <v>247</v>
      </c>
      <c r="D29" s="267"/>
      <c r="E29" s="267"/>
      <c r="F29" s="267"/>
      <c r="G29" s="267"/>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177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2" x14ac:dyDescent="0.2">
      <c r="A30" s="158"/>
      <c r="B30" s="159"/>
      <c r="C30" s="185" t="s">
        <v>248</v>
      </c>
      <c r="D30" s="182"/>
      <c r="E30" s="183">
        <v>230</v>
      </c>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221</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70">
        <v>10</v>
      </c>
      <c r="B31" s="171" t="s">
        <v>243</v>
      </c>
      <c r="C31" s="178" t="s">
        <v>244</v>
      </c>
      <c r="D31" s="172" t="s">
        <v>245</v>
      </c>
      <c r="E31" s="173">
        <v>360</v>
      </c>
      <c r="F31" s="174"/>
      <c r="G31" s="175">
        <f>ROUND(E31*F31,2)</f>
        <v>0</v>
      </c>
      <c r="H31" s="174"/>
      <c r="I31" s="175">
        <f>ROUND(E31*H31,2)</f>
        <v>0</v>
      </c>
      <c r="J31" s="174"/>
      <c r="K31" s="175">
        <f>ROUND(E31*J31,2)</f>
        <v>0</v>
      </c>
      <c r="L31" s="175">
        <v>21</v>
      </c>
      <c r="M31" s="175">
        <f>G31*(1+L31/100)</f>
        <v>0</v>
      </c>
      <c r="N31" s="173">
        <v>0</v>
      </c>
      <c r="O31" s="173">
        <f>ROUND(E31*N31,2)</f>
        <v>0</v>
      </c>
      <c r="P31" s="173">
        <v>0.27</v>
      </c>
      <c r="Q31" s="173">
        <f>ROUND(E31*P31,2)</f>
        <v>97.2</v>
      </c>
      <c r="R31" s="175" t="s">
        <v>213</v>
      </c>
      <c r="S31" s="175" t="s">
        <v>214</v>
      </c>
      <c r="T31" s="176" t="s">
        <v>215</v>
      </c>
      <c r="U31" s="161">
        <v>0.123</v>
      </c>
      <c r="V31" s="161">
        <f>ROUND(E31*U31,2)</f>
        <v>44.28</v>
      </c>
      <c r="W31" s="161"/>
      <c r="X31" s="161" t="s">
        <v>216</v>
      </c>
      <c r="Y31" s="161" t="s">
        <v>174</v>
      </c>
      <c r="Z31" s="151"/>
      <c r="AA31" s="151"/>
      <c r="AB31" s="151"/>
      <c r="AC31" s="151"/>
      <c r="AD31" s="151"/>
      <c r="AE31" s="151"/>
      <c r="AF31" s="151"/>
      <c r="AG31" s="151" t="s">
        <v>217</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2" x14ac:dyDescent="0.2">
      <c r="A32" s="158"/>
      <c r="B32" s="159"/>
      <c r="C32" s="264" t="s">
        <v>246</v>
      </c>
      <c r="D32" s="265"/>
      <c r="E32" s="265"/>
      <c r="F32" s="265"/>
      <c r="G32" s="265"/>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219</v>
      </c>
      <c r="AH32" s="151"/>
      <c r="AI32" s="151"/>
      <c r="AJ32" s="151"/>
      <c r="AK32" s="151"/>
      <c r="AL32" s="151"/>
      <c r="AM32" s="151"/>
      <c r="AN32" s="151"/>
      <c r="AO32" s="151"/>
      <c r="AP32" s="151"/>
      <c r="AQ32" s="151"/>
      <c r="AR32" s="151"/>
      <c r="AS32" s="151"/>
      <c r="AT32" s="151"/>
      <c r="AU32" s="151"/>
      <c r="AV32" s="151"/>
      <c r="AW32" s="151"/>
      <c r="AX32" s="151"/>
      <c r="AY32" s="151"/>
      <c r="AZ32" s="151"/>
      <c r="BA32" s="184" t="str">
        <f>C32</f>
        <v>s vybouráním lože, s přemístěním hmot na skládku na vzdálenost do 3 m nebo naložením na dopravní prostředek</v>
      </c>
      <c r="BB32" s="151"/>
      <c r="BC32" s="151"/>
      <c r="BD32" s="151"/>
      <c r="BE32" s="151"/>
      <c r="BF32" s="151"/>
      <c r="BG32" s="151"/>
      <c r="BH32" s="151"/>
    </row>
    <row r="33" spans="1:60" outlineLevel="2" x14ac:dyDescent="0.2">
      <c r="A33" s="158"/>
      <c r="B33" s="159"/>
      <c r="C33" s="266" t="s">
        <v>249</v>
      </c>
      <c r="D33" s="267"/>
      <c r="E33" s="267"/>
      <c r="F33" s="267"/>
      <c r="G33" s="267"/>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177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2" x14ac:dyDescent="0.2">
      <c r="A34" s="158"/>
      <c r="B34" s="159"/>
      <c r="C34" s="185" t="s">
        <v>250</v>
      </c>
      <c r="D34" s="182"/>
      <c r="E34" s="183">
        <v>360</v>
      </c>
      <c r="F34" s="161"/>
      <c r="G34" s="161"/>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221</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70">
        <v>11</v>
      </c>
      <c r="B35" s="171" t="s">
        <v>251</v>
      </c>
      <c r="C35" s="178" t="s">
        <v>252</v>
      </c>
      <c r="D35" s="172" t="s">
        <v>245</v>
      </c>
      <c r="E35" s="173">
        <v>20</v>
      </c>
      <c r="F35" s="174"/>
      <c r="G35" s="175">
        <f>ROUND(E35*F35,2)</f>
        <v>0</v>
      </c>
      <c r="H35" s="174"/>
      <c r="I35" s="175">
        <f>ROUND(E35*H35,2)</f>
        <v>0</v>
      </c>
      <c r="J35" s="174"/>
      <c r="K35" s="175">
        <f>ROUND(E35*J35,2)</f>
        <v>0</v>
      </c>
      <c r="L35" s="175">
        <v>21</v>
      </c>
      <c r="M35" s="175">
        <f>G35*(1+L35/100)</f>
        <v>0</v>
      </c>
      <c r="N35" s="173">
        <v>0</v>
      </c>
      <c r="O35" s="173">
        <f>ROUND(E35*N35,2)</f>
        <v>0</v>
      </c>
      <c r="P35" s="173">
        <v>0.04</v>
      </c>
      <c r="Q35" s="173">
        <f>ROUND(E35*P35,2)</f>
        <v>0.8</v>
      </c>
      <c r="R35" s="175" t="s">
        <v>213</v>
      </c>
      <c r="S35" s="175" t="s">
        <v>214</v>
      </c>
      <c r="T35" s="176" t="s">
        <v>215</v>
      </c>
      <c r="U35" s="161">
        <v>0.08</v>
      </c>
      <c r="V35" s="161">
        <f>ROUND(E35*U35,2)</f>
        <v>1.6</v>
      </c>
      <c r="W35" s="161"/>
      <c r="X35" s="161" t="s">
        <v>216</v>
      </c>
      <c r="Y35" s="161" t="s">
        <v>174</v>
      </c>
      <c r="Z35" s="151"/>
      <c r="AA35" s="151"/>
      <c r="AB35" s="151"/>
      <c r="AC35" s="151"/>
      <c r="AD35" s="151"/>
      <c r="AE35" s="151"/>
      <c r="AF35" s="151"/>
      <c r="AG35" s="151" t="s">
        <v>217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2" x14ac:dyDescent="0.2">
      <c r="A36" s="158"/>
      <c r="B36" s="159"/>
      <c r="C36" s="264" t="s">
        <v>246</v>
      </c>
      <c r="D36" s="265"/>
      <c r="E36" s="265"/>
      <c r="F36" s="265"/>
      <c r="G36" s="265"/>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219</v>
      </c>
      <c r="AH36" s="151"/>
      <c r="AI36" s="151"/>
      <c r="AJ36" s="151"/>
      <c r="AK36" s="151"/>
      <c r="AL36" s="151"/>
      <c r="AM36" s="151"/>
      <c r="AN36" s="151"/>
      <c r="AO36" s="151"/>
      <c r="AP36" s="151"/>
      <c r="AQ36" s="151"/>
      <c r="AR36" s="151"/>
      <c r="AS36" s="151"/>
      <c r="AT36" s="151"/>
      <c r="AU36" s="151"/>
      <c r="AV36" s="151"/>
      <c r="AW36" s="151"/>
      <c r="AX36" s="151"/>
      <c r="AY36" s="151"/>
      <c r="AZ36" s="151"/>
      <c r="BA36" s="184" t="str">
        <f>C36</f>
        <v>s vybouráním lože, s přemístěním hmot na skládku na vzdálenost do 3 m nebo naložením na dopravní prostředek</v>
      </c>
      <c r="BB36" s="151"/>
      <c r="BC36" s="151"/>
      <c r="BD36" s="151"/>
      <c r="BE36" s="151"/>
      <c r="BF36" s="151"/>
      <c r="BG36" s="151"/>
      <c r="BH36" s="151"/>
    </row>
    <row r="37" spans="1:60" outlineLevel="2" x14ac:dyDescent="0.2">
      <c r="A37" s="158"/>
      <c r="B37" s="159"/>
      <c r="C37" s="185" t="s">
        <v>253</v>
      </c>
      <c r="D37" s="182"/>
      <c r="E37" s="183">
        <v>20</v>
      </c>
      <c r="F37" s="161"/>
      <c r="G37" s="161"/>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221</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2.5" outlineLevel="1" x14ac:dyDescent="0.2">
      <c r="A38" s="170">
        <v>12</v>
      </c>
      <c r="B38" s="171" t="s">
        <v>254</v>
      </c>
      <c r="C38" s="178" t="s">
        <v>255</v>
      </c>
      <c r="D38" s="172" t="s">
        <v>256</v>
      </c>
      <c r="E38" s="173">
        <v>4</v>
      </c>
      <c r="F38" s="174"/>
      <c r="G38" s="175">
        <f>ROUND(E38*F38,2)</f>
        <v>0</v>
      </c>
      <c r="H38" s="174"/>
      <c r="I38" s="175">
        <f>ROUND(E38*H38,2)</f>
        <v>0</v>
      </c>
      <c r="J38" s="174"/>
      <c r="K38" s="175">
        <f>ROUND(E38*J38,2)</f>
        <v>0</v>
      </c>
      <c r="L38" s="175">
        <v>21</v>
      </c>
      <c r="M38" s="175">
        <f>G38*(1+L38/100)</f>
        <v>0</v>
      </c>
      <c r="N38" s="173">
        <v>0</v>
      </c>
      <c r="O38" s="173">
        <f>ROUND(E38*N38,2)</f>
        <v>0</v>
      </c>
      <c r="P38" s="173">
        <v>0</v>
      </c>
      <c r="Q38" s="173">
        <f>ROUND(E38*P38,2)</f>
        <v>0</v>
      </c>
      <c r="R38" s="175" t="s">
        <v>257</v>
      </c>
      <c r="S38" s="175" t="s">
        <v>214</v>
      </c>
      <c r="T38" s="176" t="s">
        <v>215</v>
      </c>
      <c r="U38" s="161">
        <v>16.54</v>
      </c>
      <c r="V38" s="161">
        <f>ROUND(E38*U38,2)</f>
        <v>66.16</v>
      </c>
      <c r="W38" s="161"/>
      <c r="X38" s="161" t="s">
        <v>216</v>
      </c>
      <c r="Y38" s="161" t="s">
        <v>174</v>
      </c>
      <c r="Z38" s="151"/>
      <c r="AA38" s="151"/>
      <c r="AB38" s="151"/>
      <c r="AC38" s="151"/>
      <c r="AD38" s="151"/>
      <c r="AE38" s="151"/>
      <c r="AF38" s="151"/>
      <c r="AG38" s="151" t="s">
        <v>217</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2" x14ac:dyDescent="0.2">
      <c r="A39" s="158"/>
      <c r="B39" s="159"/>
      <c r="C39" s="264" t="s">
        <v>258</v>
      </c>
      <c r="D39" s="265"/>
      <c r="E39" s="265"/>
      <c r="F39" s="265"/>
      <c r="G39" s="265"/>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219</v>
      </c>
      <c r="AH39" s="151"/>
      <c r="AI39" s="151"/>
      <c r="AJ39" s="151"/>
      <c r="AK39" s="151"/>
      <c r="AL39" s="151"/>
      <c r="AM39" s="151"/>
      <c r="AN39" s="151"/>
      <c r="AO39" s="151"/>
      <c r="AP39" s="151"/>
      <c r="AQ39" s="151"/>
      <c r="AR39" s="151"/>
      <c r="AS39" s="151"/>
      <c r="AT39" s="151"/>
      <c r="AU39" s="151"/>
      <c r="AV39" s="151"/>
      <c r="AW39" s="151"/>
      <c r="AX39" s="151"/>
      <c r="AY39" s="151"/>
      <c r="AZ39" s="151"/>
      <c r="BA39" s="184" t="str">
        <f>C39</f>
        <v>korytech vodotečí, melioračních kanálech s přemístěním suti na hromady na vzdálenost do 20 m nebo s naložením na dopravní prostředek,</v>
      </c>
      <c r="BB39" s="151"/>
      <c r="BC39" s="151"/>
      <c r="BD39" s="151"/>
      <c r="BE39" s="151"/>
      <c r="BF39" s="151"/>
      <c r="BG39" s="151"/>
      <c r="BH39" s="151"/>
    </row>
    <row r="40" spans="1:60" outlineLevel="2" x14ac:dyDescent="0.2">
      <c r="A40" s="158"/>
      <c r="B40" s="159"/>
      <c r="C40" s="266" t="s">
        <v>259</v>
      </c>
      <c r="D40" s="267"/>
      <c r="E40" s="267"/>
      <c r="F40" s="267"/>
      <c r="G40" s="267"/>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177</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2" x14ac:dyDescent="0.2">
      <c r="A41" s="158"/>
      <c r="B41" s="159"/>
      <c r="C41" s="185" t="s">
        <v>260</v>
      </c>
      <c r="D41" s="182"/>
      <c r="E41" s="183">
        <v>4</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221</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70">
        <v>13</v>
      </c>
      <c r="B42" s="171" t="s">
        <v>261</v>
      </c>
      <c r="C42" s="178" t="s">
        <v>262</v>
      </c>
      <c r="D42" s="172" t="s">
        <v>256</v>
      </c>
      <c r="E42" s="173">
        <v>422.49</v>
      </c>
      <c r="F42" s="174"/>
      <c r="G42" s="175">
        <f>ROUND(E42*F42,2)</f>
        <v>0</v>
      </c>
      <c r="H42" s="174"/>
      <c r="I42" s="175">
        <f>ROUND(E42*H42,2)</f>
        <v>0</v>
      </c>
      <c r="J42" s="174"/>
      <c r="K42" s="175">
        <f>ROUND(E42*J42,2)</f>
        <v>0</v>
      </c>
      <c r="L42" s="175">
        <v>21</v>
      </c>
      <c r="M42" s="175">
        <f>G42*(1+L42/100)</f>
        <v>0</v>
      </c>
      <c r="N42" s="173">
        <v>0</v>
      </c>
      <c r="O42" s="173">
        <f>ROUND(E42*N42,2)</f>
        <v>0</v>
      </c>
      <c r="P42" s="173">
        <v>0</v>
      </c>
      <c r="Q42" s="173">
        <f>ROUND(E42*P42,2)</f>
        <v>0</v>
      </c>
      <c r="R42" s="175" t="s">
        <v>257</v>
      </c>
      <c r="S42" s="175" t="s">
        <v>214</v>
      </c>
      <c r="T42" s="176" t="s">
        <v>215</v>
      </c>
      <c r="U42" s="161">
        <v>0.223</v>
      </c>
      <c r="V42" s="161">
        <f>ROUND(E42*U42,2)</f>
        <v>94.22</v>
      </c>
      <c r="W42" s="161"/>
      <c r="X42" s="161" t="s">
        <v>216</v>
      </c>
      <c r="Y42" s="161" t="s">
        <v>174</v>
      </c>
      <c r="Z42" s="151"/>
      <c r="AA42" s="151"/>
      <c r="AB42" s="151"/>
      <c r="AC42" s="151"/>
      <c r="AD42" s="151"/>
      <c r="AE42" s="151"/>
      <c r="AF42" s="151"/>
      <c r="AG42" s="151" t="s">
        <v>217</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2" x14ac:dyDescent="0.2">
      <c r="A43" s="158"/>
      <c r="B43" s="159"/>
      <c r="C43" s="264" t="s">
        <v>263</v>
      </c>
      <c r="D43" s="265"/>
      <c r="E43" s="265"/>
      <c r="F43" s="265"/>
      <c r="G43" s="265"/>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219</v>
      </c>
      <c r="AH43" s="151"/>
      <c r="AI43" s="151"/>
      <c r="AJ43" s="151"/>
      <c r="AK43" s="151"/>
      <c r="AL43" s="151"/>
      <c r="AM43" s="151"/>
      <c r="AN43" s="151"/>
      <c r="AO43" s="151"/>
      <c r="AP43" s="151"/>
      <c r="AQ43" s="151"/>
      <c r="AR43" s="151"/>
      <c r="AS43" s="151"/>
      <c r="AT43" s="151"/>
      <c r="AU43" s="151"/>
      <c r="AV43" s="151"/>
      <c r="AW43" s="151"/>
      <c r="AX43" s="151"/>
      <c r="AY43" s="151"/>
      <c r="AZ43" s="151"/>
      <c r="BA43" s="184" t="str">
        <f>C43</f>
        <v>s přemístěním výkopku v příčných profilech na vzdálenost do 15 m nebo s naložením na dopravní prostředek.</v>
      </c>
      <c r="BB43" s="151"/>
      <c r="BC43" s="151"/>
      <c r="BD43" s="151"/>
      <c r="BE43" s="151"/>
      <c r="BF43" s="151"/>
      <c r="BG43" s="151"/>
      <c r="BH43" s="151"/>
    </row>
    <row r="44" spans="1:60" outlineLevel="2" x14ac:dyDescent="0.2">
      <c r="A44" s="158"/>
      <c r="B44" s="159"/>
      <c r="C44" s="185" t="s">
        <v>264</v>
      </c>
      <c r="D44" s="182"/>
      <c r="E44" s="183">
        <v>422.49</v>
      </c>
      <c r="F44" s="161"/>
      <c r="G44" s="161"/>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221</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70">
        <v>14</v>
      </c>
      <c r="B45" s="171" t="s">
        <v>265</v>
      </c>
      <c r="C45" s="178" t="s">
        <v>266</v>
      </c>
      <c r="D45" s="172" t="s">
        <v>256</v>
      </c>
      <c r="E45" s="173">
        <v>422.49</v>
      </c>
      <c r="F45" s="174"/>
      <c r="G45" s="175">
        <f>ROUND(E45*F45,2)</f>
        <v>0</v>
      </c>
      <c r="H45" s="174"/>
      <c r="I45" s="175">
        <f>ROUND(E45*H45,2)</f>
        <v>0</v>
      </c>
      <c r="J45" s="174"/>
      <c r="K45" s="175">
        <f>ROUND(E45*J45,2)</f>
        <v>0</v>
      </c>
      <c r="L45" s="175">
        <v>21</v>
      </c>
      <c r="M45" s="175">
        <f>G45*(1+L45/100)</f>
        <v>0</v>
      </c>
      <c r="N45" s="173">
        <v>8.2400000000000008E-3</v>
      </c>
      <c r="O45" s="173">
        <f>ROUND(E45*N45,2)</f>
        <v>3.48</v>
      </c>
      <c r="P45" s="173">
        <v>0</v>
      </c>
      <c r="Q45" s="173">
        <f>ROUND(E45*P45,2)</f>
        <v>0</v>
      </c>
      <c r="R45" s="175" t="s">
        <v>257</v>
      </c>
      <c r="S45" s="175" t="s">
        <v>214</v>
      </c>
      <c r="T45" s="176" t="s">
        <v>215</v>
      </c>
      <c r="U45" s="161">
        <v>0.61699999999999999</v>
      </c>
      <c r="V45" s="161">
        <f>ROUND(E45*U45,2)</f>
        <v>260.68</v>
      </c>
      <c r="W45" s="161"/>
      <c r="X45" s="161" t="s">
        <v>216</v>
      </c>
      <c r="Y45" s="161" t="s">
        <v>174</v>
      </c>
      <c r="Z45" s="151"/>
      <c r="AA45" s="151"/>
      <c r="AB45" s="151"/>
      <c r="AC45" s="151"/>
      <c r="AD45" s="151"/>
      <c r="AE45" s="151"/>
      <c r="AF45" s="151"/>
      <c r="AG45" s="151" t="s">
        <v>217</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2" x14ac:dyDescent="0.2">
      <c r="A46" s="158"/>
      <c r="B46" s="159"/>
      <c r="C46" s="264" t="s">
        <v>267</v>
      </c>
      <c r="D46" s="265"/>
      <c r="E46" s="265"/>
      <c r="F46" s="265"/>
      <c r="G46" s="265"/>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219</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2" x14ac:dyDescent="0.2">
      <c r="A47" s="158"/>
      <c r="B47" s="159"/>
      <c r="C47" s="185" t="s">
        <v>268</v>
      </c>
      <c r="D47" s="182"/>
      <c r="E47" s="183">
        <v>422.49</v>
      </c>
      <c r="F47" s="161"/>
      <c r="G47" s="161"/>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221</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70">
        <v>15</v>
      </c>
      <c r="B48" s="171" t="s">
        <v>269</v>
      </c>
      <c r="C48" s="178" t="s">
        <v>270</v>
      </c>
      <c r="D48" s="172" t="s">
        <v>256</v>
      </c>
      <c r="E48" s="173">
        <v>16.920000000000002</v>
      </c>
      <c r="F48" s="174"/>
      <c r="G48" s="175">
        <f>ROUND(E48*F48,2)</f>
        <v>0</v>
      </c>
      <c r="H48" s="174"/>
      <c r="I48" s="175">
        <f>ROUND(E48*H48,2)</f>
        <v>0</v>
      </c>
      <c r="J48" s="174"/>
      <c r="K48" s="175">
        <f>ROUND(E48*J48,2)</f>
        <v>0</v>
      </c>
      <c r="L48" s="175">
        <v>21</v>
      </c>
      <c r="M48" s="175">
        <f>G48*(1+L48/100)</f>
        <v>0</v>
      </c>
      <c r="N48" s="173">
        <v>0</v>
      </c>
      <c r="O48" s="173">
        <f>ROUND(E48*N48,2)</f>
        <v>0</v>
      </c>
      <c r="P48" s="173">
        <v>0</v>
      </c>
      <c r="Q48" s="173">
        <f>ROUND(E48*P48,2)</f>
        <v>0</v>
      </c>
      <c r="R48" s="175" t="s">
        <v>257</v>
      </c>
      <c r="S48" s="175" t="s">
        <v>214</v>
      </c>
      <c r="T48" s="176" t="s">
        <v>215</v>
      </c>
      <c r="U48" s="161">
        <v>0.23</v>
      </c>
      <c r="V48" s="161">
        <f>ROUND(E48*U48,2)</f>
        <v>3.89</v>
      </c>
      <c r="W48" s="161"/>
      <c r="X48" s="161" t="s">
        <v>216</v>
      </c>
      <c r="Y48" s="161" t="s">
        <v>174</v>
      </c>
      <c r="Z48" s="151"/>
      <c r="AA48" s="151"/>
      <c r="AB48" s="151"/>
      <c r="AC48" s="151"/>
      <c r="AD48" s="151"/>
      <c r="AE48" s="151"/>
      <c r="AF48" s="151"/>
      <c r="AG48" s="151" t="s">
        <v>217</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2.5" outlineLevel="2" x14ac:dyDescent="0.2">
      <c r="A49" s="158"/>
      <c r="B49" s="159"/>
      <c r="C49" s="264" t="s">
        <v>271</v>
      </c>
      <c r="D49" s="265"/>
      <c r="E49" s="265"/>
      <c r="F49" s="265"/>
      <c r="G49" s="265"/>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219</v>
      </c>
      <c r="AH49" s="151"/>
      <c r="AI49" s="151"/>
      <c r="AJ49" s="151"/>
      <c r="AK49" s="151"/>
      <c r="AL49" s="151"/>
      <c r="AM49" s="151"/>
      <c r="AN49" s="151"/>
      <c r="AO49" s="151"/>
      <c r="AP49" s="151"/>
      <c r="AQ49" s="151"/>
      <c r="AR49" s="151"/>
      <c r="AS49" s="151"/>
      <c r="AT49" s="151"/>
      <c r="AU49" s="151"/>
      <c r="AV49" s="151"/>
      <c r="AW49" s="151"/>
      <c r="AX49" s="151"/>
      <c r="AY49" s="151"/>
      <c r="AZ49" s="151"/>
      <c r="BA49" s="184" t="str">
        <f>C49</f>
        <v>zapažených i nezapažených s urovnáním dna do předepsaného profilu a spádu, s přehozením výkopku na přilehlém terénu na vzdálenost do 3 m od podélné osy rýhy nebo s naložením výkopku na dopravní prostředek.</v>
      </c>
      <c r="BB49" s="151"/>
      <c r="BC49" s="151"/>
      <c r="BD49" s="151"/>
      <c r="BE49" s="151"/>
      <c r="BF49" s="151"/>
      <c r="BG49" s="151"/>
      <c r="BH49" s="151"/>
    </row>
    <row r="50" spans="1:60" outlineLevel="2" x14ac:dyDescent="0.2">
      <c r="A50" s="158"/>
      <c r="B50" s="159"/>
      <c r="C50" s="185" t="s">
        <v>272</v>
      </c>
      <c r="D50" s="182"/>
      <c r="E50" s="183">
        <v>16.920000000000002</v>
      </c>
      <c r="F50" s="161"/>
      <c r="G50" s="161"/>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221</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0">
        <v>16</v>
      </c>
      <c r="B51" s="171" t="s">
        <v>273</v>
      </c>
      <c r="C51" s="178" t="s">
        <v>274</v>
      </c>
      <c r="D51" s="172" t="s">
        <v>256</v>
      </c>
      <c r="E51" s="173">
        <v>36</v>
      </c>
      <c r="F51" s="174"/>
      <c r="G51" s="175">
        <f>ROUND(E51*F51,2)</f>
        <v>0</v>
      </c>
      <c r="H51" s="174"/>
      <c r="I51" s="175">
        <f>ROUND(E51*H51,2)</f>
        <v>0</v>
      </c>
      <c r="J51" s="174"/>
      <c r="K51" s="175">
        <f>ROUND(E51*J51,2)</f>
        <v>0</v>
      </c>
      <c r="L51" s="175">
        <v>21</v>
      </c>
      <c r="M51" s="175">
        <f>G51*(1+L51/100)</f>
        <v>0</v>
      </c>
      <c r="N51" s="173">
        <v>0</v>
      </c>
      <c r="O51" s="173">
        <f>ROUND(E51*N51,2)</f>
        <v>0</v>
      </c>
      <c r="P51" s="173">
        <v>0</v>
      </c>
      <c r="Q51" s="173">
        <f>ROUND(E51*P51,2)</f>
        <v>0</v>
      </c>
      <c r="R51" s="175" t="s">
        <v>257</v>
      </c>
      <c r="S51" s="175" t="s">
        <v>214</v>
      </c>
      <c r="T51" s="176" t="s">
        <v>215</v>
      </c>
      <c r="U51" s="161">
        <v>0.36499999999999999</v>
      </c>
      <c r="V51" s="161">
        <f>ROUND(E51*U51,2)</f>
        <v>13.14</v>
      </c>
      <c r="W51" s="161"/>
      <c r="X51" s="161" t="s">
        <v>216</v>
      </c>
      <c r="Y51" s="161" t="s">
        <v>174</v>
      </c>
      <c r="Z51" s="151"/>
      <c r="AA51" s="151"/>
      <c r="AB51" s="151"/>
      <c r="AC51" s="151"/>
      <c r="AD51" s="151"/>
      <c r="AE51" s="151"/>
      <c r="AF51" s="151"/>
      <c r="AG51" s="151" t="s">
        <v>217</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33.75" outlineLevel="2" x14ac:dyDescent="0.2">
      <c r="A52" s="158"/>
      <c r="B52" s="159"/>
      <c r="C52" s="264" t="s">
        <v>275</v>
      </c>
      <c r="D52" s="265"/>
      <c r="E52" s="265"/>
      <c r="F52" s="265"/>
      <c r="G52" s="265"/>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219</v>
      </c>
      <c r="AH52" s="151"/>
      <c r="AI52" s="151"/>
      <c r="AJ52" s="151"/>
      <c r="AK52" s="151"/>
      <c r="AL52" s="151"/>
      <c r="AM52" s="151"/>
      <c r="AN52" s="151"/>
      <c r="AO52" s="151"/>
      <c r="AP52" s="151"/>
      <c r="AQ52" s="151"/>
      <c r="AR52" s="151"/>
      <c r="AS52" s="151"/>
      <c r="AT52" s="151"/>
      <c r="AU52" s="151"/>
      <c r="AV52" s="151"/>
      <c r="AW52" s="151"/>
      <c r="AX52" s="151"/>
      <c r="AY52" s="151"/>
      <c r="AZ52" s="151"/>
      <c r="BA52" s="184" t="str">
        <f>C52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2" s="151"/>
      <c r="BC52" s="151"/>
      <c r="BD52" s="151"/>
      <c r="BE52" s="151"/>
      <c r="BF52" s="151"/>
      <c r="BG52" s="151"/>
      <c r="BH52" s="151"/>
    </row>
    <row r="53" spans="1:60" outlineLevel="2" x14ac:dyDescent="0.2">
      <c r="A53" s="158"/>
      <c r="B53" s="159"/>
      <c r="C53" s="185" t="s">
        <v>276</v>
      </c>
      <c r="D53" s="182"/>
      <c r="E53" s="183">
        <v>36</v>
      </c>
      <c r="F53" s="161"/>
      <c r="G53" s="161"/>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221</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70">
        <v>17</v>
      </c>
      <c r="B54" s="171" t="s">
        <v>277</v>
      </c>
      <c r="C54" s="178" t="s">
        <v>278</v>
      </c>
      <c r="D54" s="172" t="s">
        <v>256</v>
      </c>
      <c r="E54" s="173">
        <v>36</v>
      </c>
      <c r="F54" s="174"/>
      <c r="G54" s="175">
        <f>ROUND(E54*F54,2)</f>
        <v>0</v>
      </c>
      <c r="H54" s="174"/>
      <c r="I54" s="175">
        <f>ROUND(E54*H54,2)</f>
        <v>0</v>
      </c>
      <c r="J54" s="174"/>
      <c r="K54" s="175">
        <f>ROUND(E54*J54,2)</f>
        <v>0</v>
      </c>
      <c r="L54" s="175">
        <v>21</v>
      </c>
      <c r="M54" s="175">
        <f>G54*(1+L54/100)</f>
        <v>0</v>
      </c>
      <c r="N54" s="173">
        <v>0</v>
      </c>
      <c r="O54" s="173">
        <f>ROUND(E54*N54,2)</f>
        <v>0</v>
      </c>
      <c r="P54" s="173">
        <v>0</v>
      </c>
      <c r="Q54" s="173">
        <f>ROUND(E54*P54,2)</f>
        <v>0</v>
      </c>
      <c r="R54" s="175" t="s">
        <v>257</v>
      </c>
      <c r="S54" s="175" t="s">
        <v>214</v>
      </c>
      <c r="T54" s="176" t="s">
        <v>215</v>
      </c>
      <c r="U54" s="161">
        <v>0.53</v>
      </c>
      <c r="V54" s="161">
        <f>ROUND(E54*U54,2)</f>
        <v>19.079999999999998</v>
      </c>
      <c r="W54" s="161"/>
      <c r="X54" s="161" t="s">
        <v>216</v>
      </c>
      <c r="Y54" s="161" t="s">
        <v>174</v>
      </c>
      <c r="Z54" s="151"/>
      <c r="AA54" s="151"/>
      <c r="AB54" s="151"/>
      <c r="AC54" s="151"/>
      <c r="AD54" s="151"/>
      <c r="AE54" s="151"/>
      <c r="AF54" s="151"/>
      <c r="AG54" s="151" t="s">
        <v>217</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3.75" outlineLevel="2" x14ac:dyDescent="0.2">
      <c r="A55" s="158"/>
      <c r="B55" s="159"/>
      <c r="C55" s="264" t="s">
        <v>275</v>
      </c>
      <c r="D55" s="265"/>
      <c r="E55" s="265"/>
      <c r="F55" s="265"/>
      <c r="G55" s="265"/>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219</v>
      </c>
      <c r="AH55" s="151"/>
      <c r="AI55" s="151"/>
      <c r="AJ55" s="151"/>
      <c r="AK55" s="151"/>
      <c r="AL55" s="151"/>
      <c r="AM55" s="151"/>
      <c r="AN55" s="151"/>
      <c r="AO55" s="151"/>
      <c r="AP55" s="151"/>
      <c r="AQ55" s="151"/>
      <c r="AR55" s="151"/>
      <c r="AS55" s="151"/>
      <c r="AT55" s="151"/>
      <c r="AU55" s="151"/>
      <c r="AV55" s="151"/>
      <c r="AW55" s="151"/>
      <c r="AX55" s="151"/>
      <c r="AY55" s="151"/>
      <c r="AZ55" s="151"/>
      <c r="BA55" s="184" t="str">
        <f>C55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5" s="151"/>
      <c r="BC55" s="151"/>
      <c r="BD55" s="151"/>
      <c r="BE55" s="151"/>
      <c r="BF55" s="151"/>
      <c r="BG55" s="151"/>
      <c r="BH55" s="151"/>
    </row>
    <row r="56" spans="1:60" outlineLevel="2" x14ac:dyDescent="0.2">
      <c r="A56" s="158"/>
      <c r="B56" s="159"/>
      <c r="C56" s="185" t="s">
        <v>279</v>
      </c>
      <c r="D56" s="182"/>
      <c r="E56" s="183">
        <v>36</v>
      </c>
      <c r="F56" s="161"/>
      <c r="G56" s="161"/>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221</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0">
        <v>18</v>
      </c>
      <c r="B57" s="171" t="s">
        <v>280</v>
      </c>
      <c r="C57" s="178" t="s">
        <v>281</v>
      </c>
      <c r="D57" s="172" t="s">
        <v>256</v>
      </c>
      <c r="E57" s="173">
        <v>12.6</v>
      </c>
      <c r="F57" s="174"/>
      <c r="G57" s="175">
        <f>ROUND(E57*F57,2)</f>
        <v>0</v>
      </c>
      <c r="H57" s="174"/>
      <c r="I57" s="175">
        <f>ROUND(E57*H57,2)</f>
        <v>0</v>
      </c>
      <c r="J57" s="174"/>
      <c r="K57" s="175">
        <f>ROUND(E57*J57,2)</f>
        <v>0</v>
      </c>
      <c r="L57" s="175">
        <v>21</v>
      </c>
      <c r="M57" s="175">
        <f>G57*(1+L57/100)</f>
        <v>0</v>
      </c>
      <c r="N57" s="173">
        <v>0</v>
      </c>
      <c r="O57" s="173">
        <f>ROUND(E57*N57,2)</f>
        <v>0</v>
      </c>
      <c r="P57" s="173">
        <v>0</v>
      </c>
      <c r="Q57" s="173">
        <f>ROUND(E57*P57,2)</f>
        <v>0</v>
      </c>
      <c r="R57" s="175" t="s">
        <v>257</v>
      </c>
      <c r="S57" s="175" t="s">
        <v>214</v>
      </c>
      <c r="T57" s="176" t="s">
        <v>215</v>
      </c>
      <c r="U57" s="161">
        <v>3.1309999999999998</v>
      </c>
      <c r="V57" s="161">
        <f>ROUND(E57*U57,2)</f>
        <v>39.450000000000003</v>
      </c>
      <c r="W57" s="161"/>
      <c r="X57" s="161" t="s">
        <v>216</v>
      </c>
      <c r="Y57" s="161" t="s">
        <v>174</v>
      </c>
      <c r="Z57" s="151"/>
      <c r="AA57" s="151"/>
      <c r="AB57" s="151"/>
      <c r="AC57" s="151"/>
      <c r="AD57" s="151"/>
      <c r="AE57" s="151"/>
      <c r="AF57" s="151"/>
      <c r="AG57" s="151" t="s">
        <v>217</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33.75" outlineLevel="2" x14ac:dyDescent="0.2">
      <c r="A58" s="158"/>
      <c r="B58" s="159"/>
      <c r="C58" s="264" t="s">
        <v>282</v>
      </c>
      <c r="D58" s="265"/>
      <c r="E58" s="265"/>
      <c r="F58" s="265"/>
      <c r="G58" s="265"/>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219</v>
      </c>
      <c r="AH58" s="151"/>
      <c r="AI58" s="151"/>
      <c r="AJ58" s="151"/>
      <c r="AK58" s="151"/>
      <c r="AL58" s="151"/>
      <c r="AM58" s="151"/>
      <c r="AN58" s="151"/>
      <c r="AO58" s="151"/>
      <c r="AP58" s="151"/>
      <c r="AQ58" s="151"/>
      <c r="AR58" s="151"/>
      <c r="AS58" s="151"/>
      <c r="AT58" s="151"/>
      <c r="AU58" s="151"/>
      <c r="AV58" s="151"/>
      <c r="AW58" s="151"/>
      <c r="AX58" s="151"/>
      <c r="AY58" s="151"/>
      <c r="AZ58" s="151"/>
      <c r="BA58" s="184" t="str">
        <f>C58</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58" s="151"/>
      <c r="BC58" s="151"/>
      <c r="BD58" s="151"/>
      <c r="BE58" s="151"/>
      <c r="BF58" s="151"/>
      <c r="BG58" s="151"/>
      <c r="BH58" s="151"/>
    </row>
    <row r="59" spans="1:60" outlineLevel="2" x14ac:dyDescent="0.2">
      <c r="A59" s="158"/>
      <c r="B59" s="159"/>
      <c r="C59" s="185" t="s">
        <v>283</v>
      </c>
      <c r="D59" s="182"/>
      <c r="E59" s="183">
        <v>12.6</v>
      </c>
      <c r="F59" s="161"/>
      <c r="G59" s="161"/>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221</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70">
        <v>19</v>
      </c>
      <c r="B60" s="171" t="s">
        <v>284</v>
      </c>
      <c r="C60" s="178" t="s">
        <v>285</v>
      </c>
      <c r="D60" s="172" t="s">
        <v>256</v>
      </c>
      <c r="E60" s="173">
        <v>12.6</v>
      </c>
      <c r="F60" s="174"/>
      <c r="G60" s="175">
        <f>ROUND(E60*F60,2)</f>
        <v>0</v>
      </c>
      <c r="H60" s="174"/>
      <c r="I60" s="175">
        <f>ROUND(E60*H60,2)</f>
        <v>0</v>
      </c>
      <c r="J60" s="174"/>
      <c r="K60" s="175">
        <f>ROUND(E60*J60,2)</f>
        <v>0</v>
      </c>
      <c r="L60" s="175">
        <v>21</v>
      </c>
      <c r="M60" s="175">
        <f>G60*(1+L60/100)</f>
        <v>0</v>
      </c>
      <c r="N60" s="173">
        <v>3.5300000000000002E-3</v>
      </c>
      <c r="O60" s="173">
        <f>ROUND(E60*N60,2)</f>
        <v>0.04</v>
      </c>
      <c r="P60" s="173">
        <v>0</v>
      </c>
      <c r="Q60" s="173">
        <f>ROUND(E60*P60,2)</f>
        <v>0</v>
      </c>
      <c r="R60" s="175" t="s">
        <v>257</v>
      </c>
      <c r="S60" s="175" t="s">
        <v>214</v>
      </c>
      <c r="T60" s="176" t="s">
        <v>215</v>
      </c>
      <c r="U60" s="161">
        <v>3.8559999999999999</v>
      </c>
      <c r="V60" s="161">
        <f>ROUND(E60*U60,2)</f>
        <v>48.59</v>
      </c>
      <c r="W60" s="161"/>
      <c r="X60" s="161" t="s">
        <v>216</v>
      </c>
      <c r="Y60" s="161" t="s">
        <v>174</v>
      </c>
      <c r="Z60" s="151"/>
      <c r="AA60" s="151"/>
      <c r="AB60" s="151"/>
      <c r="AC60" s="151"/>
      <c r="AD60" s="151"/>
      <c r="AE60" s="151"/>
      <c r="AF60" s="151"/>
      <c r="AG60" s="151" t="s">
        <v>217</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ht="33.75" outlineLevel="2" x14ac:dyDescent="0.2">
      <c r="A61" s="158"/>
      <c r="B61" s="159"/>
      <c r="C61" s="264" t="s">
        <v>282</v>
      </c>
      <c r="D61" s="265"/>
      <c r="E61" s="265"/>
      <c r="F61" s="265"/>
      <c r="G61" s="265"/>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219</v>
      </c>
      <c r="AH61" s="151"/>
      <c r="AI61" s="151"/>
      <c r="AJ61" s="151"/>
      <c r="AK61" s="151"/>
      <c r="AL61" s="151"/>
      <c r="AM61" s="151"/>
      <c r="AN61" s="151"/>
      <c r="AO61" s="151"/>
      <c r="AP61" s="151"/>
      <c r="AQ61" s="151"/>
      <c r="AR61" s="151"/>
      <c r="AS61" s="151"/>
      <c r="AT61" s="151"/>
      <c r="AU61" s="151"/>
      <c r="AV61" s="151"/>
      <c r="AW61" s="151"/>
      <c r="AX61" s="151"/>
      <c r="AY61" s="151"/>
      <c r="AZ61" s="151"/>
      <c r="BA61" s="184" t="str">
        <f>C61</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61" s="151"/>
      <c r="BC61" s="151"/>
      <c r="BD61" s="151"/>
      <c r="BE61" s="151"/>
      <c r="BF61" s="151"/>
      <c r="BG61" s="151"/>
      <c r="BH61" s="151"/>
    </row>
    <row r="62" spans="1:60" outlineLevel="2" x14ac:dyDescent="0.2">
      <c r="A62" s="158"/>
      <c r="B62" s="159"/>
      <c r="C62" s="185" t="s">
        <v>286</v>
      </c>
      <c r="D62" s="182"/>
      <c r="E62" s="183">
        <v>12.6</v>
      </c>
      <c r="F62" s="161"/>
      <c r="G62" s="161"/>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221</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0">
        <v>20</v>
      </c>
      <c r="B63" s="171" t="s">
        <v>287</v>
      </c>
      <c r="C63" s="178" t="s">
        <v>288</v>
      </c>
      <c r="D63" s="172" t="s">
        <v>256</v>
      </c>
      <c r="E63" s="173">
        <v>52.78</v>
      </c>
      <c r="F63" s="174"/>
      <c r="G63" s="175">
        <f>ROUND(E63*F63,2)</f>
        <v>0</v>
      </c>
      <c r="H63" s="174"/>
      <c r="I63" s="175">
        <f>ROUND(E63*H63,2)</f>
        <v>0</v>
      </c>
      <c r="J63" s="174"/>
      <c r="K63" s="175">
        <f>ROUND(E63*J63,2)</f>
        <v>0</v>
      </c>
      <c r="L63" s="175">
        <v>21</v>
      </c>
      <c r="M63" s="175">
        <f>G63*(1+L63/100)</f>
        <v>0</v>
      </c>
      <c r="N63" s="173">
        <v>0</v>
      </c>
      <c r="O63" s="173">
        <f>ROUND(E63*N63,2)</f>
        <v>0</v>
      </c>
      <c r="P63" s="173">
        <v>0</v>
      </c>
      <c r="Q63" s="173">
        <f>ROUND(E63*P63,2)</f>
        <v>0</v>
      </c>
      <c r="R63" s="175" t="s">
        <v>257</v>
      </c>
      <c r="S63" s="175" t="s">
        <v>214</v>
      </c>
      <c r="T63" s="176" t="s">
        <v>215</v>
      </c>
      <c r="U63" s="161">
        <v>3.5329999999999999</v>
      </c>
      <c r="V63" s="161">
        <f>ROUND(E63*U63,2)</f>
        <v>186.47</v>
      </c>
      <c r="W63" s="161"/>
      <c r="X63" s="161" t="s">
        <v>216</v>
      </c>
      <c r="Y63" s="161" t="s">
        <v>174</v>
      </c>
      <c r="Z63" s="151"/>
      <c r="AA63" s="151"/>
      <c r="AB63" s="151"/>
      <c r="AC63" s="151"/>
      <c r="AD63" s="151"/>
      <c r="AE63" s="151"/>
      <c r="AF63" s="151"/>
      <c r="AG63" s="151" t="s">
        <v>217</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2" x14ac:dyDescent="0.2">
      <c r="A64" s="158"/>
      <c r="B64" s="159"/>
      <c r="C64" s="264" t="s">
        <v>289</v>
      </c>
      <c r="D64" s="265"/>
      <c r="E64" s="265"/>
      <c r="F64" s="265"/>
      <c r="G64" s="265"/>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219</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2" x14ac:dyDescent="0.2">
      <c r="A65" s="158"/>
      <c r="B65" s="159"/>
      <c r="C65" s="185" t="s">
        <v>290</v>
      </c>
      <c r="D65" s="182"/>
      <c r="E65" s="183">
        <v>52.78</v>
      </c>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221</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70">
        <v>21</v>
      </c>
      <c r="B66" s="171" t="s">
        <v>291</v>
      </c>
      <c r="C66" s="178" t="s">
        <v>292</v>
      </c>
      <c r="D66" s="172" t="s">
        <v>256</v>
      </c>
      <c r="E66" s="173">
        <v>52.78</v>
      </c>
      <c r="F66" s="174"/>
      <c r="G66" s="175">
        <f>ROUND(E66*F66,2)</f>
        <v>0</v>
      </c>
      <c r="H66" s="174"/>
      <c r="I66" s="175">
        <f>ROUND(E66*H66,2)</f>
        <v>0</v>
      </c>
      <c r="J66" s="174"/>
      <c r="K66" s="175">
        <f>ROUND(E66*J66,2)</f>
        <v>0</v>
      </c>
      <c r="L66" s="175">
        <v>21</v>
      </c>
      <c r="M66" s="175">
        <f>G66*(1+L66/100)</f>
        <v>0</v>
      </c>
      <c r="N66" s="173">
        <v>0</v>
      </c>
      <c r="O66" s="173">
        <f>ROUND(E66*N66,2)</f>
        <v>0</v>
      </c>
      <c r="P66" s="173">
        <v>0</v>
      </c>
      <c r="Q66" s="173">
        <f>ROUND(E66*P66,2)</f>
        <v>0</v>
      </c>
      <c r="R66" s="175" t="s">
        <v>257</v>
      </c>
      <c r="S66" s="175" t="s">
        <v>214</v>
      </c>
      <c r="T66" s="176" t="s">
        <v>215</v>
      </c>
      <c r="U66" s="161">
        <v>4.6550000000000002</v>
      </c>
      <c r="V66" s="161">
        <f>ROUND(E66*U66,2)</f>
        <v>245.69</v>
      </c>
      <c r="W66" s="161"/>
      <c r="X66" s="161" t="s">
        <v>216</v>
      </c>
      <c r="Y66" s="161" t="s">
        <v>174</v>
      </c>
      <c r="Z66" s="151"/>
      <c r="AA66" s="151"/>
      <c r="AB66" s="151"/>
      <c r="AC66" s="151"/>
      <c r="AD66" s="151"/>
      <c r="AE66" s="151"/>
      <c r="AF66" s="151"/>
      <c r="AG66" s="151" t="s">
        <v>217</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2" x14ac:dyDescent="0.2">
      <c r="A67" s="158"/>
      <c r="B67" s="159"/>
      <c r="C67" s="264" t="s">
        <v>289</v>
      </c>
      <c r="D67" s="265"/>
      <c r="E67" s="265"/>
      <c r="F67" s="265"/>
      <c r="G67" s="265"/>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219</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2" x14ac:dyDescent="0.2">
      <c r="A68" s="158"/>
      <c r="B68" s="159"/>
      <c r="C68" s="185" t="s">
        <v>293</v>
      </c>
      <c r="D68" s="182"/>
      <c r="E68" s="183">
        <v>52.78</v>
      </c>
      <c r="F68" s="161"/>
      <c r="G68" s="161"/>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221</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2.5" outlineLevel="1" x14ac:dyDescent="0.2">
      <c r="A69" s="170">
        <v>22</v>
      </c>
      <c r="B69" s="171" t="s">
        <v>294</v>
      </c>
      <c r="C69" s="178" t="s">
        <v>295</v>
      </c>
      <c r="D69" s="172" t="s">
        <v>212</v>
      </c>
      <c r="E69" s="173">
        <v>531.84</v>
      </c>
      <c r="F69" s="174"/>
      <c r="G69" s="175">
        <f>ROUND(E69*F69,2)</f>
        <v>0</v>
      </c>
      <c r="H69" s="174"/>
      <c r="I69" s="175">
        <f>ROUND(E69*H69,2)</f>
        <v>0</v>
      </c>
      <c r="J69" s="174"/>
      <c r="K69" s="175">
        <f>ROUND(E69*J69,2)</f>
        <v>0</v>
      </c>
      <c r="L69" s="175">
        <v>21</v>
      </c>
      <c r="M69" s="175">
        <f>G69*(1+L69/100)</f>
        <v>0</v>
      </c>
      <c r="N69" s="173">
        <v>9.8999999999999999E-4</v>
      </c>
      <c r="O69" s="173">
        <f>ROUND(E69*N69,2)</f>
        <v>0.53</v>
      </c>
      <c r="P69" s="173">
        <v>0</v>
      </c>
      <c r="Q69" s="173">
        <f>ROUND(E69*P69,2)</f>
        <v>0</v>
      </c>
      <c r="R69" s="175" t="s">
        <v>257</v>
      </c>
      <c r="S69" s="175" t="s">
        <v>214</v>
      </c>
      <c r="T69" s="176" t="s">
        <v>215</v>
      </c>
      <c r="U69" s="161">
        <v>0.23599999999999999</v>
      </c>
      <c r="V69" s="161">
        <f>ROUND(E69*U69,2)</f>
        <v>125.51</v>
      </c>
      <c r="W69" s="161"/>
      <c r="X69" s="161" t="s">
        <v>216</v>
      </c>
      <c r="Y69" s="161" t="s">
        <v>174</v>
      </c>
      <c r="Z69" s="151"/>
      <c r="AA69" s="151"/>
      <c r="AB69" s="151"/>
      <c r="AC69" s="151"/>
      <c r="AD69" s="151"/>
      <c r="AE69" s="151"/>
      <c r="AF69" s="151"/>
      <c r="AG69" s="151" t="s">
        <v>217</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2" x14ac:dyDescent="0.2">
      <c r="A70" s="158"/>
      <c r="B70" s="159"/>
      <c r="C70" s="264" t="s">
        <v>296</v>
      </c>
      <c r="D70" s="265"/>
      <c r="E70" s="265"/>
      <c r="F70" s="265"/>
      <c r="G70" s="265"/>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219</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2" x14ac:dyDescent="0.2">
      <c r="A71" s="158"/>
      <c r="B71" s="159"/>
      <c r="C71" s="185" t="s">
        <v>297</v>
      </c>
      <c r="D71" s="182"/>
      <c r="E71" s="183">
        <v>531.84</v>
      </c>
      <c r="F71" s="161"/>
      <c r="G71" s="161"/>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221</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70">
        <v>23</v>
      </c>
      <c r="B72" s="171" t="s">
        <v>298</v>
      </c>
      <c r="C72" s="178" t="s">
        <v>299</v>
      </c>
      <c r="D72" s="172" t="s">
        <v>212</v>
      </c>
      <c r="E72" s="173">
        <v>531.84</v>
      </c>
      <c r="F72" s="174"/>
      <c r="G72" s="175">
        <f>ROUND(E72*F72,2)</f>
        <v>0</v>
      </c>
      <c r="H72" s="174"/>
      <c r="I72" s="175">
        <f>ROUND(E72*H72,2)</f>
        <v>0</v>
      </c>
      <c r="J72" s="174"/>
      <c r="K72" s="175">
        <f>ROUND(E72*J72,2)</f>
        <v>0</v>
      </c>
      <c r="L72" s="175">
        <v>21</v>
      </c>
      <c r="M72" s="175">
        <f>G72*(1+L72/100)</f>
        <v>0</v>
      </c>
      <c r="N72" s="173">
        <v>0</v>
      </c>
      <c r="O72" s="173">
        <f>ROUND(E72*N72,2)</f>
        <v>0</v>
      </c>
      <c r="P72" s="173">
        <v>0</v>
      </c>
      <c r="Q72" s="173">
        <f>ROUND(E72*P72,2)</f>
        <v>0</v>
      </c>
      <c r="R72" s="175" t="s">
        <v>257</v>
      </c>
      <c r="S72" s="175" t="s">
        <v>214</v>
      </c>
      <c r="T72" s="176" t="s">
        <v>215</v>
      </c>
      <c r="U72" s="161">
        <v>7.0000000000000007E-2</v>
      </c>
      <c r="V72" s="161">
        <f>ROUND(E72*U72,2)</f>
        <v>37.229999999999997</v>
      </c>
      <c r="W72" s="161"/>
      <c r="X72" s="161" t="s">
        <v>216</v>
      </c>
      <c r="Y72" s="161" t="s">
        <v>174</v>
      </c>
      <c r="Z72" s="151"/>
      <c r="AA72" s="151"/>
      <c r="AB72" s="151"/>
      <c r="AC72" s="151"/>
      <c r="AD72" s="151"/>
      <c r="AE72" s="151"/>
      <c r="AF72" s="151"/>
      <c r="AG72" s="151" t="s">
        <v>217</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2" x14ac:dyDescent="0.2">
      <c r="A73" s="158"/>
      <c r="B73" s="159"/>
      <c r="C73" s="264" t="s">
        <v>300</v>
      </c>
      <c r="D73" s="265"/>
      <c r="E73" s="265"/>
      <c r="F73" s="265"/>
      <c r="G73" s="265"/>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219</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2" x14ac:dyDescent="0.2">
      <c r="A74" s="158"/>
      <c r="B74" s="159"/>
      <c r="C74" s="185" t="s">
        <v>297</v>
      </c>
      <c r="D74" s="182"/>
      <c r="E74" s="183">
        <v>531.84</v>
      </c>
      <c r="F74" s="161"/>
      <c r="G74" s="161"/>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221</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70">
        <v>24</v>
      </c>
      <c r="B75" s="171" t="s">
        <v>301</v>
      </c>
      <c r="C75" s="178" t="s">
        <v>302</v>
      </c>
      <c r="D75" s="172" t="s">
        <v>256</v>
      </c>
      <c r="E75" s="173">
        <v>123.55</v>
      </c>
      <c r="F75" s="174"/>
      <c r="G75" s="175">
        <f>ROUND(E75*F75,2)</f>
        <v>0</v>
      </c>
      <c r="H75" s="174"/>
      <c r="I75" s="175">
        <f>ROUND(E75*H75,2)</f>
        <v>0</v>
      </c>
      <c r="J75" s="174"/>
      <c r="K75" s="175">
        <f>ROUND(E75*J75,2)</f>
        <v>0</v>
      </c>
      <c r="L75" s="175">
        <v>21</v>
      </c>
      <c r="M75" s="175">
        <f>G75*(1+L75/100)</f>
        <v>0</v>
      </c>
      <c r="N75" s="173">
        <v>0</v>
      </c>
      <c r="O75" s="173">
        <f>ROUND(E75*N75,2)</f>
        <v>0</v>
      </c>
      <c r="P75" s="173">
        <v>0</v>
      </c>
      <c r="Q75" s="173">
        <f>ROUND(E75*P75,2)</f>
        <v>0</v>
      </c>
      <c r="R75" s="175" t="s">
        <v>257</v>
      </c>
      <c r="S75" s="175" t="s">
        <v>214</v>
      </c>
      <c r="T75" s="176" t="s">
        <v>215</v>
      </c>
      <c r="U75" s="161">
        <v>0.34499999999999997</v>
      </c>
      <c r="V75" s="161">
        <f>ROUND(E75*U75,2)</f>
        <v>42.62</v>
      </c>
      <c r="W75" s="161"/>
      <c r="X75" s="161" t="s">
        <v>216</v>
      </c>
      <c r="Y75" s="161" t="s">
        <v>174</v>
      </c>
      <c r="Z75" s="151"/>
      <c r="AA75" s="151"/>
      <c r="AB75" s="151"/>
      <c r="AC75" s="151"/>
      <c r="AD75" s="151"/>
      <c r="AE75" s="151"/>
      <c r="AF75" s="151"/>
      <c r="AG75" s="151" t="s">
        <v>217</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2" x14ac:dyDescent="0.2">
      <c r="A76" s="158"/>
      <c r="B76" s="159"/>
      <c r="C76" s="264" t="s">
        <v>303</v>
      </c>
      <c r="D76" s="265"/>
      <c r="E76" s="265"/>
      <c r="F76" s="265"/>
      <c r="G76" s="265"/>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219</v>
      </c>
      <c r="AH76" s="151"/>
      <c r="AI76" s="151"/>
      <c r="AJ76" s="151"/>
      <c r="AK76" s="151"/>
      <c r="AL76" s="151"/>
      <c r="AM76" s="151"/>
      <c r="AN76" s="151"/>
      <c r="AO76" s="151"/>
      <c r="AP76" s="151"/>
      <c r="AQ76" s="151"/>
      <c r="AR76" s="151"/>
      <c r="AS76" s="151"/>
      <c r="AT76" s="151"/>
      <c r="AU76" s="151"/>
      <c r="AV76" s="151"/>
      <c r="AW76" s="151"/>
      <c r="AX76" s="151"/>
      <c r="AY76" s="151"/>
      <c r="AZ76" s="151"/>
      <c r="BA76" s="184" t="str">
        <f>C76</f>
        <v>bez naložení do dopravní nádoby, ale s vyprázdněním dopravní nádoby na hromadu nebo na dopravní prostředek,</v>
      </c>
      <c r="BB76" s="151"/>
      <c r="BC76" s="151"/>
      <c r="BD76" s="151"/>
      <c r="BE76" s="151"/>
      <c r="BF76" s="151"/>
      <c r="BG76" s="151"/>
      <c r="BH76" s="151"/>
    </row>
    <row r="77" spans="1:60" outlineLevel="2" x14ac:dyDescent="0.2">
      <c r="A77" s="158"/>
      <c r="B77" s="159"/>
      <c r="C77" s="185" t="s">
        <v>304</v>
      </c>
      <c r="D77" s="182"/>
      <c r="E77" s="183">
        <v>123.55</v>
      </c>
      <c r="F77" s="161"/>
      <c r="G77" s="161"/>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221</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70">
        <v>25</v>
      </c>
      <c r="B78" s="171" t="s">
        <v>305</v>
      </c>
      <c r="C78" s="178" t="s">
        <v>306</v>
      </c>
      <c r="D78" s="172" t="s">
        <v>256</v>
      </c>
      <c r="E78" s="173">
        <v>18</v>
      </c>
      <c r="F78" s="174"/>
      <c r="G78" s="175">
        <f>ROUND(E78*F78,2)</f>
        <v>0</v>
      </c>
      <c r="H78" s="174"/>
      <c r="I78" s="175">
        <f>ROUND(E78*H78,2)</f>
        <v>0</v>
      </c>
      <c r="J78" s="174"/>
      <c r="K78" s="175">
        <f>ROUND(E78*J78,2)</f>
        <v>0</v>
      </c>
      <c r="L78" s="175">
        <v>21</v>
      </c>
      <c r="M78" s="175">
        <f>G78*(1+L78/100)</f>
        <v>0</v>
      </c>
      <c r="N78" s="173">
        <v>0</v>
      </c>
      <c r="O78" s="173">
        <f>ROUND(E78*N78,2)</f>
        <v>0</v>
      </c>
      <c r="P78" s="173">
        <v>0</v>
      </c>
      <c r="Q78" s="173">
        <f>ROUND(E78*P78,2)</f>
        <v>0</v>
      </c>
      <c r="R78" s="175" t="s">
        <v>257</v>
      </c>
      <c r="S78" s="175" t="s">
        <v>214</v>
      </c>
      <c r="T78" s="176" t="s">
        <v>215</v>
      </c>
      <c r="U78" s="161">
        <v>0.48399999999999999</v>
      </c>
      <c r="V78" s="161">
        <f>ROUND(E78*U78,2)</f>
        <v>8.7100000000000009</v>
      </c>
      <c r="W78" s="161"/>
      <c r="X78" s="161" t="s">
        <v>216</v>
      </c>
      <c r="Y78" s="161" t="s">
        <v>174</v>
      </c>
      <c r="Z78" s="151"/>
      <c r="AA78" s="151"/>
      <c r="AB78" s="151"/>
      <c r="AC78" s="151"/>
      <c r="AD78" s="151"/>
      <c r="AE78" s="151"/>
      <c r="AF78" s="151"/>
      <c r="AG78" s="151" t="s">
        <v>217</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2" x14ac:dyDescent="0.2">
      <c r="A79" s="158"/>
      <c r="B79" s="159"/>
      <c r="C79" s="264" t="s">
        <v>303</v>
      </c>
      <c r="D79" s="265"/>
      <c r="E79" s="265"/>
      <c r="F79" s="265"/>
      <c r="G79" s="265"/>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219</v>
      </c>
      <c r="AH79" s="151"/>
      <c r="AI79" s="151"/>
      <c r="AJ79" s="151"/>
      <c r="AK79" s="151"/>
      <c r="AL79" s="151"/>
      <c r="AM79" s="151"/>
      <c r="AN79" s="151"/>
      <c r="AO79" s="151"/>
      <c r="AP79" s="151"/>
      <c r="AQ79" s="151"/>
      <c r="AR79" s="151"/>
      <c r="AS79" s="151"/>
      <c r="AT79" s="151"/>
      <c r="AU79" s="151"/>
      <c r="AV79" s="151"/>
      <c r="AW79" s="151"/>
      <c r="AX79" s="151"/>
      <c r="AY79" s="151"/>
      <c r="AZ79" s="151"/>
      <c r="BA79" s="184" t="str">
        <f>C79</f>
        <v>bez naložení do dopravní nádoby, ale s vyprázdněním dopravní nádoby na hromadu nebo na dopravní prostředek,</v>
      </c>
      <c r="BB79" s="151"/>
      <c r="BC79" s="151"/>
      <c r="BD79" s="151"/>
      <c r="BE79" s="151"/>
      <c r="BF79" s="151"/>
      <c r="BG79" s="151"/>
      <c r="BH79" s="151"/>
    </row>
    <row r="80" spans="1:60" outlineLevel="2" x14ac:dyDescent="0.2">
      <c r="A80" s="158"/>
      <c r="B80" s="159"/>
      <c r="C80" s="185" t="s">
        <v>307</v>
      </c>
      <c r="D80" s="182"/>
      <c r="E80" s="183">
        <v>18</v>
      </c>
      <c r="F80" s="161"/>
      <c r="G80" s="161"/>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221</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22.5" outlineLevel="1" x14ac:dyDescent="0.2">
      <c r="A81" s="170">
        <v>26</v>
      </c>
      <c r="B81" s="171" t="s">
        <v>308</v>
      </c>
      <c r="C81" s="178" t="s">
        <v>309</v>
      </c>
      <c r="D81" s="172" t="s">
        <v>256</v>
      </c>
      <c r="E81" s="173">
        <v>593.55999999999995</v>
      </c>
      <c r="F81" s="174"/>
      <c r="G81" s="175">
        <f>ROUND(E81*F81,2)</f>
        <v>0</v>
      </c>
      <c r="H81" s="174"/>
      <c r="I81" s="175">
        <f>ROUND(E81*H81,2)</f>
        <v>0</v>
      </c>
      <c r="J81" s="174"/>
      <c r="K81" s="175">
        <f>ROUND(E81*J81,2)</f>
        <v>0</v>
      </c>
      <c r="L81" s="175">
        <v>21</v>
      </c>
      <c r="M81" s="175">
        <f>G81*(1+L81/100)</f>
        <v>0</v>
      </c>
      <c r="N81" s="173">
        <v>0</v>
      </c>
      <c r="O81" s="173">
        <f>ROUND(E81*N81,2)</f>
        <v>0</v>
      </c>
      <c r="P81" s="173">
        <v>0</v>
      </c>
      <c r="Q81" s="173">
        <f>ROUND(E81*P81,2)</f>
        <v>0</v>
      </c>
      <c r="R81" s="175" t="s">
        <v>257</v>
      </c>
      <c r="S81" s="175" t="s">
        <v>214</v>
      </c>
      <c r="T81" s="176" t="s">
        <v>215</v>
      </c>
      <c r="U81" s="161">
        <v>1.0999999999999999E-2</v>
      </c>
      <c r="V81" s="161">
        <f>ROUND(E81*U81,2)</f>
        <v>6.53</v>
      </c>
      <c r="W81" s="161"/>
      <c r="X81" s="161" t="s">
        <v>216</v>
      </c>
      <c r="Y81" s="161" t="s">
        <v>174</v>
      </c>
      <c r="Z81" s="151"/>
      <c r="AA81" s="151"/>
      <c r="AB81" s="151"/>
      <c r="AC81" s="151"/>
      <c r="AD81" s="151"/>
      <c r="AE81" s="151"/>
      <c r="AF81" s="151"/>
      <c r="AG81" s="151" t="s">
        <v>217</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2" x14ac:dyDescent="0.2">
      <c r="A82" s="158"/>
      <c r="B82" s="159"/>
      <c r="C82" s="264" t="s">
        <v>310</v>
      </c>
      <c r="D82" s="265"/>
      <c r="E82" s="265"/>
      <c r="F82" s="265"/>
      <c r="G82" s="265"/>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219</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2" x14ac:dyDescent="0.2">
      <c r="A83" s="158"/>
      <c r="B83" s="159"/>
      <c r="C83" s="185" t="s">
        <v>311</v>
      </c>
      <c r="D83" s="182"/>
      <c r="E83" s="183">
        <v>593.55999999999995</v>
      </c>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221</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22.5" outlineLevel="1" x14ac:dyDescent="0.2">
      <c r="A84" s="170">
        <v>27</v>
      </c>
      <c r="B84" s="171" t="s">
        <v>312</v>
      </c>
      <c r="C84" s="178" t="s">
        <v>313</v>
      </c>
      <c r="D84" s="172" t="s">
        <v>256</v>
      </c>
      <c r="E84" s="173">
        <v>11871.2</v>
      </c>
      <c r="F84" s="174"/>
      <c r="G84" s="175">
        <f>ROUND(E84*F84,2)</f>
        <v>0</v>
      </c>
      <c r="H84" s="174"/>
      <c r="I84" s="175">
        <f>ROUND(E84*H84,2)</f>
        <v>0</v>
      </c>
      <c r="J84" s="174"/>
      <c r="K84" s="175">
        <f>ROUND(E84*J84,2)</f>
        <v>0</v>
      </c>
      <c r="L84" s="175">
        <v>21</v>
      </c>
      <c r="M84" s="175">
        <f>G84*(1+L84/100)</f>
        <v>0</v>
      </c>
      <c r="N84" s="173">
        <v>0</v>
      </c>
      <c r="O84" s="173">
        <f>ROUND(E84*N84,2)</f>
        <v>0</v>
      </c>
      <c r="P84" s="173">
        <v>0</v>
      </c>
      <c r="Q84" s="173">
        <f>ROUND(E84*P84,2)</f>
        <v>0</v>
      </c>
      <c r="R84" s="175" t="s">
        <v>257</v>
      </c>
      <c r="S84" s="175" t="s">
        <v>214</v>
      </c>
      <c r="T84" s="176" t="s">
        <v>215</v>
      </c>
      <c r="U84" s="161">
        <v>0</v>
      </c>
      <c r="V84" s="161">
        <f>ROUND(E84*U84,2)</f>
        <v>0</v>
      </c>
      <c r="W84" s="161"/>
      <c r="X84" s="161" t="s">
        <v>216</v>
      </c>
      <c r="Y84" s="161" t="s">
        <v>174</v>
      </c>
      <c r="Z84" s="151"/>
      <c r="AA84" s="151"/>
      <c r="AB84" s="151"/>
      <c r="AC84" s="151"/>
      <c r="AD84" s="151"/>
      <c r="AE84" s="151"/>
      <c r="AF84" s="151"/>
      <c r="AG84" s="151" t="s">
        <v>217</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2" x14ac:dyDescent="0.2">
      <c r="A85" s="158"/>
      <c r="B85" s="159"/>
      <c r="C85" s="264" t="s">
        <v>310</v>
      </c>
      <c r="D85" s="265"/>
      <c r="E85" s="265"/>
      <c r="F85" s="265"/>
      <c r="G85" s="265"/>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219</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2" x14ac:dyDescent="0.2">
      <c r="A86" s="158"/>
      <c r="B86" s="159"/>
      <c r="C86" s="185" t="s">
        <v>314</v>
      </c>
      <c r="D86" s="182"/>
      <c r="E86" s="183">
        <v>11871.2</v>
      </c>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221</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22.5" outlineLevel="1" x14ac:dyDescent="0.2">
      <c r="A87" s="170">
        <v>28</v>
      </c>
      <c r="B87" s="171" t="s">
        <v>315</v>
      </c>
      <c r="C87" s="178" t="s">
        <v>316</v>
      </c>
      <c r="D87" s="172" t="s">
        <v>256</v>
      </c>
      <c r="E87" s="173">
        <v>471.09</v>
      </c>
      <c r="F87" s="174"/>
      <c r="G87" s="175">
        <f>ROUND(E87*F87,2)</f>
        <v>0</v>
      </c>
      <c r="H87" s="174"/>
      <c r="I87" s="175">
        <f>ROUND(E87*H87,2)</f>
        <v>0</v>
      </c>
      <c r="J87" s="174"/>
      <c r="K87" s="175">
        <f>ROUND(E87*J87,2)</f>
        <v>0</v>
      </c>
      <c r="L87" s="175">
        <v>21</v>
      </c>
      <c r="M87" s="175">
        <f>G87*(1+L87/100)</f>
        <v>0</v>
      </c>
      <c r="N87" s="173">
        <v>0</v>
      </c>
      <c r="O87" s="173">
        <f>ROUND(E87*N87,2)</f>
        <v>0</v>
      </c>
      <c r="P87" s="173">
        <v>0</v>
      </c>
      <c r="Q87" s="173">
        <f>ROUND(E87*P87,2)</f>
        <v>0</v>
      </c>
      <c r="R87" s="175" t="s">
        <v>257</v>
      </c>
      <c r="S87" s="175" t="s">
        <v>214</v>
      </c>
      <c r="T87" s="176" t="s">
        <v>215</v>
      </c>
      <c r="U87" s="161">
        <v>1.2E-2</v>
      </c>
      <c r="V87" s="161">
        <f>ROUND(E87*U87,2)</f>
        <v>5.65</v>
      </c>
      <c r="W87" s="161"/>
      <c r="X87" s="161" t="s">
        <v>216</v>
      </c>
      <c r="Y87" s="161" t="s">
        <v>174</v>
      </c>
      <c r="Z87" s="151"/>
      <c r="AA87" s="151"/>
      <c r="AB87" s="151"/>
      <c r="AC87" s="151"/>
      <c r="AD87" s="151"/>
      <c r="AE87" s="151"/>
      <c r="AF87" s="151"/>
      <c r="AG87" s="151" t="s">
        <v>217</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2" x14ac:dyDescent="0.2">
      <c r="A88" s="158"/>
      <c r="B88" s="159"/>
      <c r="C88" s="264" t="s">
        <v>310</v>
      </c>
      <c r="D88" s="265"/>
      <c r="E88" s="265"/>
      <c r="F88" s="265"/>
      <c r="G88" s="265"/>
      <c r="H88" s="161"/>
      <c r="I88" s="161"/>
      <c r="J88" s="161"/>
      <c r="K88" s="161"/>
      <c r="L88" s="161"/>
      <c r="M88" s="161"/>
      <c r="N88" s="160"/>
      <c r="O88" s="160"/>
      <c r="P88" s="160"/>
      <c r="Q88" s="160"/>
      <c r="R88" s="161"/>
      <c r="S88" s="161"/>
      <c r="T88" s="161"/>
      <c r="U88" s="161"/>
      <c r="V88" s="161"/>
      <c r="W88" s="161"/>
      <c r="X88" s="161"/>
      <c r="Y88" s="161"/>
      <c r="Z88" s="151"/>
      <c r="AA88" s="151"/>
      <c r="AB88" s="151"/>
      <c r="AC88" s="151"/>
      <c r="AD88" s="151"/>
      <c r="AE88" s="151"/>
      <c r="AF88" s="151"/>
      <c r="AG88" s="151" t="s">
        <v>219</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2" x14ac:dyDescent="0.2">
      <c r="A89" s="158"/>
      <c r="B89" s="159"/>
      <c r="C89" s="185" t="s">
        <v>317</v>
      </c>
      <c r="D89" s="182"/>
      <c r="E89" s="183">
        <v>471.09</v>
      </c>
      <c r="F89" s="161"/>
      <c r="G89" s="161"/>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221</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22.5" outlineLevel="1" x14ac:dyDescent="0.2">
      <c r="A90" s="170">
        <v>29</v>
      </c>
      <c r="B90" s="171" t="s">
        <v>318</v>
      </c>
      <c r="C90" s="178" t="s">
        <v>319</v>
      </c>
      <c r="D90" s="172" t="s">
        <v>256</v>
      </c>
      <c r="E90" s="173">
        <v>9421.7999999999993</v>
      </c>
      <c r="F90" s="174"/>
      <c r="G90" s="175">
        <f>ROUND(E90*F90,2)</f>
        <v>0</v>
      </c>
      <c r="H90" s="174"/>
      <c r="I90" s="175">
        <f>ROUND(E90*H90,2)</f>
        <v>0</v>
      </c>
      <c r="J90" s="174"/>
      <c r="K90" s="175">
        <f>ROUND(E90*J90,2)</f>
        <v>0</v>
      </c>
      <c r="L90" s="175">
        <v>21</v>
      </c>
      <c r="M90" s="175">
        <f>G90*(1+L90/100)</f>
        <v>0</v>
      </c>
      <c r="N90" s="173">
        <v>0</v>
      </c>
      <c r="O90" s="173">
        <f>ROUND(E90*N90,2)</f>
        <v>0</v>
      </c>
      <c r="P90" s="173">
        <v>0</v>
      </c>
      <c r="Q90" s="173">
        <f>ROUND(E90*P90,2)</f>
        <v>0</v>
      </c>
      <c r="R90" s="175" t="s">
        <v>257</v>
      </c>
      <c r="S90" s="175" t="s">
        <v>214</v>
      </c>
      <c r="T90" s="176" t="s">
        <v>215</v>
      </c>
      <c r="U90" s="161">
        <v>0</v>
      </c>
      <c r="V90" s="161">
        <f>ROUND(E90*U90,2)</f>
        <v>0</v>
      </c>
      <c r="W90" s="161"/>
      <c r="X90" s="161" t="s">
        <v>216</v>
      </c>
      <c r="Y90" s="161" t="s">
        <v>174</v>
      </c>
      <c r="Z90" s="151"/>
      <c r="AA90" s="151"/>
      <c r="AB90" s="151"/>
      <c r="AC90" s="151"/>
      <c r="AD90" s="151"/>
      <c r="AE90" s="151"/>
      <c r="AF90" s="151"/>
      <c r="AG90" s="151" t="s">
        <v>217</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2" x14ac:dyDescent="0.2">
      <c r="A91" s="158"/>
      <c r="B91" s="159"/>
      <c r="C91" s="264" t="s">
        <v>310</v>
      </c>
      <c r="D91" s="265"/>
      <c r="E91" s="265"/>
      <c r="F91" s="265"/>
      <c r="G91" s="265"/>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219</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2" x14ac:dyDescent="0.2">
      <c r="A92" s="158"/>
      <c r="B92" s="159"/>
      <c r="C92" s="185" t="s">
        <v>320</v>
      </c>
      <c r="D92" s="182"/>
      <c r="E92" s="183">
        <v>9421.7999999999993</v>
      </c>
      <c r="F92" s="161"/>
      <c r="G92" s="161"/>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221</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2.5" outlineLevel="1" x14ac:dyDescent="0.2">
      <c r="A93" s="170">
        <v>30</v>
      </c>
      <c r="B93" s="171" t="s">
        <v>321</v>
      </c>
      <c r="C93" s="178" t="s">
        <v>322</v>
      </c>
      <c r="D93" s="172" t="s">
        <v>256</v>
      </c>
      <c r="E93" s="173">
        <v>755.05</v>
      </c>
      <c r="F93" s="174"/>
      <c r="G93" s="175">
        <f>ROUND(E93*F93,2)</f>
        <v>0</v>
      </c>
      <c r="H93" s="174"/>
      <c r="I93" s="175">
        <f>ROUND(E93*H93,2)</f>
        <v>0</v>
      </c>
      <c r="J93" s="174"/>
      <c r="K93" s="175">
        <f>ROUND(E93*J93,2)</f>
        <v>0</v>
      </c>
      <c r="L93" s="175">
        <v>21</v>
      </c>
      <c r="M93" s="175">
        <f>G93*(1+L93/100)</f>
        <v>0</v>
      </c>
      <c r="N93" s="173">
        <v>0</v>
      </c>
      <c r="O93" s="173">
        <f>ROUND(E93*N93,2)</f>
        <v>0</v>
      </c>
      <c r="P93" s="173">
        <v>0</v>
      </c>
      <c r="Q93" s="173">
        <f>ROUND(E93*P93,2)</f>
        <v>0</v>
      </c>
      <c r="R93" s="175" t="s">
        <v>257</v>
      </c>
      <c r="S93" s="175" t="s">
        <v>214</v>
      </c>
      <c r="T93" s="176" t="s">
        <v>215</v>
      </c>
      <c r="U93" s="161">
        <v>0.31</v>
      </c>
      <c r="V93" s="161">
        <f>ROUND(E93*U93,2)</f>
        <v>234.07</v>
      </c>
      <c r="W93" s="161"/>
      <c r="X93" s="161" t="s">
        <v>216</v>
      </c>
      <c r="Y93" s="161" t="s">
        <v>174</v>
      </c>
      <c r="Z93" s="151"/>
      <c r="AA93" s="151"/>
      <c r="AB93" s="151"/>
      <c r="AC93" s="151"/>
      <c r="AD93" s="151"/>
      <c r="AE93" s="151"/>
      <c r="AF93" s="151"/>
      <c r="AG93" s="151" t="s">
        <v>217</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2" x14ac:dyDescent="0.2">
      <c r="A94" s="158"/>
      <c r="B94" s="159"/>
      <c r="C94" s="264" t="s">
        <v>323</v>
      </c>
      <c r="D94" s="265"/>
      <c r="E94" s="265"/>
      <c r="F94" s="265"/>
      <c r="G94" s="265"/>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219</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2" x14ac:dyDescent="0.2">
      <c r="A95" s="158"/>
      <c r="B95" s="159"/>
      <c r="C95" s="185" t="s">
        <v>324</v>
      </c>
      <c r="D95" s="182"/>
      <c r="E95" s="183">
        <v>755.05</v>
      </c>
      <c r="F95" s="161"/>
      <c r="G95" s="161"/>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221</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22.5" outlineLevel="1" x14ac:dyDescent="0.2">
      <c r="A96" s="170">
        <v>31</v>
      </c>
      <c r="B96" s="171" t="s">
        <v>325</v>
      </c>
      <c r="C96" s="178" t="s">
        <v>326</v>
      </c>
      <c r="D96" s="172" t="s">
        <v>256</v>
      </c>
      <c r="E96" s="173">
        <v>81.11</v>
      </c>
      <c r="F96" s="174"/>
      <c r="G96" s="175">
        <f>ROUND(E96*F96,2)</f>
        <v>0</v>
      </c>
      <c r="H96" s="174"/>
      <c r="I96" s="175">
        <f>ROUND(E96*H96,2)</f>
        <v>0</v>
      </c>
      <c r="J96" s="174"/>
      <c r="K96" s="175">
        <f>ROUND(E96*J96,2)</f>
        <v>0</v>
      </c>
      <c r="L96" s="175">
        <v>21</v>
      </c>
      <c r="M96" s="175">
        <f>G96*(1+L96/100)</f>
        <v>0</v>
      </c>
      <c r="N96" s="173">
        <v>0</v>
      </c>
      <c r="O96" s="173">
        <f>ROUND(E96*N96,2)</f>
        <v>0</v>
      </c>
      <c r="P96" s="173">
        <v>0</v>
      </c>
      <c r="Q96" s="173">
        <f>ROUND(E96*P96,2)</f>
        <v>0</v>
      </c>
      <c r="R96" s="175" t="s">
        <v>257</v>
      </c>
      <c r="S96" s="175" t="s">
        <v>214</v>
      </c>
      <c r="T96" s="176" t="s">
        <v>215</v>
      </c>
      <c r="U96" s="161">
        <v>0.20200000000000001</v>
      </c>
      <c r="V96" s="161">
        <f>ROUND(E96*U96,2)</f>
        <v>16.38</v>
      </c>
      <c r="W96" s="161"/>
      <c r="X96" s="161" t="s">
        <v>216</v>
      </c>
      <c r="Y96" s="161" t="s">
        <v>174</v>
      </c>
      <c r="Z96" s="151"/>
      <c r="AA96" s="151"/>
      <c r="AB96" s="151"/>
      <c r="AC96" s="151"/>
      <c r="AD96" s="151"/>
      <c r="AE96" s="151"/>
      <c r="AF96" s="151"/>
      <c r="AG96" s="151" t="s">
        <v>217</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2" x14ac:dyDescent="0.2">
      <c r="A97" s="158"/>
      <c r="B97" s="159"/>
      <c r="C97" s="264" t="s">
        <v>327</v>
      </c>
      <c r="D97" s="265"/>
      <c r="E97" s="265"/>
      <c r="F97" s="265"/>
      <c r="G97" s="265"/>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219</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2" x14ac:dyDescent="0.2">
      <c r="A98" s="158"/>
      <c r="B98" s="159"/>
      <c r="C98" s="185" t="s">
        <v>328</v>
      </c>
      <c r="D98" s="182"/>
      <c r="E98" s="183">
        <v>81.11</v>
      </c>
      <c r="F98" s="161"/>
      <c r="G98" s="161"/>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221</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70">
        <v>32</v>
      </c>
      <c r="B99" s="171" t="s">
        <v>329</v>
      </c>
      <c r="C99" s="178" t="s">
        <v>330</v>
      </c>
      <c r="D99" s="172" t="s">
        <v>256</v>
      </c>
      <c r="E99" s="173">
        <v>112.39</v>
      </c>
      <c r="F99" s="174"/>
      <c r="G99" s="175">
        <f>ROUND(E99*F99,2)</f>
        <v>0</v>
      </c>
      <c r="H99" s="174"/>
      <c r="I99" s="175">
        <f>ROUND(E99*H99,2)</f>
        <v>0</v>
      </c>
      <c r="J99" s="174"/>
      <c r="K99" s="175">
        <f>ROUND(E99*J99,2)</f>
        <v>0</v>
      </c>
      <c r="L99" s="175">
        <v>21</v>
      </c>
      <c r="M99" s="175">
        <f>G99*(1+L99/100)</f>
        <v>0</v>
      </c>
      <c r="N99" s="173">
        <v>0</v>
      </c>
      <c r="O99" s="173">
        <f>ROUND(E99*N99,2)</f>
        <v>0</v>
      </c>
      <c r="P99" s="173">
        <v>0</v>
      </c>
      <c r="Q99" s="173">
        <f>ROUND(E99*P99,2)</f>
        <v>0</v>
      </c>
      <c r="R99" s="175" t="s">
        <v>257</v>
      </c>
      <c r="S99" s="175" t="s">
        <v>214</v>
      </c>
      <c r="T99" s="176" t="s">
        <v>215</v>
      </c>
      <c r="U99" s="161">
        <v>1.587</v>
      </c>
      <c r="V99" s="161">
        <f>ROUND(E99*U99,2)</f>
        <v>178.36</v>
      </c>
      <c r="W99" s="161"/>
      <c r="X99" s="161" t="s">
        <v>216</v>
      </c>
      <c r="Y99" s="161" t="s">
        <v>174</v>
      </c>
      <c r="Z99" s="151"/>
      <c r="AA99" s="151"/>
      <c r="AB99" s="151"/>
      <c r="AC99" s="151"/>
      <c r="AD99" s="151"/>
      <c r="AE99" s="151"/>
      <c r="AF99" s="151"/>
      <c r="AG99" s="151" t="s">
        <v>217</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ht="22.5" outlineLevel="2" x14ac:dyDescent="0.2">
      <c r="A100" s="158"/>
      <c r="B100" s="159"/>
      <c r="C100" s="264" t="s">
        <v>331</v>
      </c>
      <c r="D100" s="265"/>
      <c r="E100" s="265"/>
      <c r="F100" s="265"/>
      <c r="G100" s="265"/>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219</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84" t="str">
        <f>C100</f>
        <v>sypaninou z vhodných hornin tř. 1 - 4 nebo materiálem připraveným podél výkopu ve vzdálenosti do 3 m od jeho kraje, pro jakoukoliv hloubku výkopu a jakoukoliv míru zhutnění,</v>
      </c>
      <c r="BB100" s="151"/>
      <c r="BC100" s="151"/>
      <c r="BD100" s="151"/>
      <c r="BE100" s="151"/>
      <c r="BF100" s="151"/>
      <c r="BG100" s="151"/>
      <c r="BH100" s="151"/>
    </row>
    <row r="101" spans="1:60" outlineLevel="2" x14ac:dyDescent="0.2">
      <c r="A101" s="158"/>
      <c r="B101" s="159"/>
      <c r="C101" s="185" t="s">
        <v>332</v>
      </c>
      <c r="D101" s="182"/>
      <c r="E101" s="183">
        <v>112.39</v>
      </c>
      <c r="F101" s="161"/>
      <c r="G101" s="161"/>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221</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70">
        <v>33</v>
      </c>
      <c r="B102" s="171" t="s">
        <v>333</v>
      </c>
      <c r="C102" s="178" t="s">
        <v>334</v>
      </c>
      <c r="D102" s="172" t="s">
        <v>212</v>
      </c>
      <c r="E102" s="173">
        <v>310</v>
      </c>
      <c r="F102" s="174"/>
      <c r="G102" s="175">
        <f>ROUND(E102*F102,2)</f>
        <v>0</v>
      </c>
      <c r="H102" s="174"/>
      <c r="I102" s="175">
        <f>ROUND(E102*H102,2)</f>
        <v>0</v>
      </c>
      <c r="J102" s="174"/>
      <c r="K102" s="175">
        <f>ROUND(E102*J102,2)</f>
        <v>0</v>
      </c>
      <c r="L102" s="175">
        <v>21</v>
      </c>
      <c r="M102" s="175">
        <f>G102*(1+L102/100)</f>
        <v>0</v>
      </c>
      <c r="N102" s="173">
        <v>0</v>
      </c>
      <c r="O102" s="173">
        <f>ROUND(E102*N102,2)</f>
        <v>0</v>
      </c>
      <c r="P102" s="173">
        <v>0</v>
      </c>
      <c r="Q102" s="173">
        <f>ROUND(E102*P102,2)</f>
        <v>0</v>
      </c>
      <c r="R102" s="175" t="s">
        <v>335</v>
      </c>
      <c r="S102" s="175" t="s">
        <v>214</v>
      </c>
      <c r="T102" s="176" t="s">
        <v>215</v>
      </c>
      <c r="U102" s="161">
        <v>2.1000000000000001E-2</v>
      </c>
      <c r="V102" s="161">
        <f>ROUND(E102*U102,2)</f>
        <v>6.51</v>
      </c>
      <c r="W102" s="161"/>
      <c r="X102" s="161" t="s">
        <v>216</v>
      </c>
      <c r="Y102" s="161" t="s">
        <v>174</v>
      </c>
      <c r="Z102" s="151"/>
      <c r="AA102" s="151"/>
      <c r="AB102" s="151"/>
      <c r="AC102" s="151"/>
      <c r="AD102" s="151"/>
      <c r="AE102" s="151"/>
      <c r="AF102" s="151"/>
      <c r="AG102" s="151" t="s">
        <v>217</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2" x14ac:dyDescent="0.2">
      <c r="A103" s="158"/>
      <c r="B103" s="159"/>
      <c r="C103" s="264" t="s">
        <v>336</v>
      </c>
      <c r="D103" s="265"/>
      <c r="E103" s="265"/>
      <c r="F103" s="265"/>
      <c r="G103" s="265"/>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219</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2" x14ac:dyDescent="0.2">
      <c r="A104" s="158"/>
      <c r="B104" s="159"/>
      <c r="C104" s="185" t="s">
        <v>337</v>
      </c>
      <c r="D104" s="182"/>
      <c r="E104" s="183">
        <v>310</v>
      </c>
      <c r="F104" s="161"/>
      <c r="G104" s="161"/>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221</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70">
        <v>34</v>
      </c>
      <c r="B105" s="171" t="s">
        <v>338</v>
      </c>
      <c r="C105" s="178" t="s">
        <v>339</v>
      </c>
      <c r="D105" s="172" t="s">
        <v>212</v>
      </c>
      <c r="E105" s="173">
        <v>50</v>
      </c>
      <c r="F105" s="174"/>
      <c r="G105" s="175">
        <f>ROUND(E105*F105,2)</f>
        <v>0</v>
      </c>
      <c r="H105" s="174"/>
      <c r="I105" s="175">
        <f>ROUND(E105*H105,2)</f>
        <v>0</v>
      </c>
      <c r="J105" s="174"/>
      <c r="K105" s="175">
        <f>ROUND(E105*J105,2)</f>
        <v>0</v>
      </c>
      <c r="L105" s="175">
        <v>21</v>
      </c>
      <c r="M105" s="175">
        <f>G105*(1+L105/100)</f>
        <v>0</v>
      </c>
      <c r="N105" s="173">
        <v>0</v>
      </c>
      <c r="O105" s="173">
        <f>ROUND(E105*N105,2)</f>
        <v>0</v>
      </c>
      <c r="P105" s="173">
        <v>0</v>
      </c>
      <c r="Q105" s="173">
        <f>ROUND(E105*P105,2)</f>
        <v>0</v>
      </c>
      <c r="R105" s="175" t="s">
        <v>335</v>
      </c>
      <c r="S105" s="175" t="s">
        <v>214</v>
      </c>
      <c r="T105" s="176" t="s">
        <v>215</v>
      </c>
      <c r="U105" s="161">
        <v>7.2999999999999995E-2</v>
      </c>
      <c r="V105" s="161">
        <f>ROUND(E105*U105,2)</f>
        <v>3.65</v>
      </c>
      <c r="W105" s="161"/>
      <c r="X105" s="161" t="s">
        <v>216</v>
      </c>
      <c r="Y105" s="161" t="s">
        <v>174</v>
      </c>
      <c r="Z105" s="151"/>
      <c r="AA105" s="151"/>
      <c r="AB105" s="151"/>
      <c r="AC105" s="151"/>
      <c r="AD105" s="151"/>
      <c r="AE105" s="151"/>
      <c r="AF105" s="151"/>
      <c r="AG105" s="151" t="s">
        <v>217</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2" x14ac:dyDescent="0.2">
      <c r="A106" s="158"/>
      <c r="B106" s="159"/>
      <c r="C106" s="264" t="s">
        <v>336</v>
      </c>
      <c r="D106" s="265"/>
      <c r="E106" s="265"/>
      <c r="F106" s="265"/>
      <c r="G106" s="265"/>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219</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2" x14ac:dyDescent="0.2">
      <c r="A107" s="158"/>
      <c r="B107" s="159"/>
      <c r="C107" s="185" t="s">
        <v>340</v>
      </c>
      <c r="D107" s="182"/>
      <c r="E107" s="183">
        <v>50</v>
      </c>
      <c r="F107" s="161"/>
      <c r="G107" s="161"/>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221</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70">
        <v>35</v>
      </c>
      <c r="B108" s="171" t="s">
        <v>341</v>
      </c>
      <c r="C108" s="178" t="s">
        <v>342</v>
      </c>
      <c r="D108" s="172" t="s">
        <v>212</v>
      </c>
      <c r="E108" s="173">
        <v>310</v>
      </c>
      <c r="F108" s="174"/>
      <c r="G108" s="175">
        <f>ROUND(E108*F108,2)</f>
        <v>0</v>
      </c>
      <c r="H108" s="174"/>
      <c r="I108" s="175">
        <f>ROUND(E108*H108,2)</f>
        <v>0</v>
      </c>
      <c r="J108" s="174"/>
      <c r="K108" s="175">
        <f>ROUND(E108*J108,2)</f>
        <v>0</v>
      </c>
      <c r="L108" s="175">
        <v>21</v>
      </c>
      <c r="M108" s="175">
        <f>G108*(1+L108/100)</f>
        <v>0</v>
      </c>
      <c r="N108" s="173">
        <v>0</v>
      </c>
      <c r="O108" s="173">
        <f>ROUND(E108*N108,2)</f>
        <v>0</v>
      </c>
      <c r="P108" s="173">
        <v>0</v>
      </c>
      <c r="Q108" s="173">
        <f>ROUND(E108*P108,2)</f>
        <v>0</v>
      </c>
      <c r="R108" s="175" t="s">
        <v>257</v>
      </c>
      <c r="S108" s="175" t="s">
        <v>214</v>
      </c>
      <c r="T108" s="176" t="s">
        <v>215</v>
      </c>
      <c r="U108" s="161">
        <v>1.2999999999999999E-2</v>
      </c>
      <c r="V108" s="161">
        <f>ROUND(E108*U108,2)</f>
        <v>4.03</v>
      </c>
      <c r="W108" s="161"/>
      <c r="X108" s="161" t="s">
        <v>216</v>
      </c>
      <c r="Y108" s="161" t="s">
        <v>174</v>
      </c>
      <c r="Z108" s="151"/>
      <c r="AA108" s="151"/>
      <c r="AB108" s="151"/>
      <c r="AC108" s="151"/>
      <c r="AD108" s="151"/>
      <c r="AE108" s="151"/>
      <c r="AF108" s="151"/>
      <c r="AG108" s="151" t="s">
        <v>217</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2" x14ac:dyDescent="0.2">
      <c r="A109" s="158"/>
      <c r="B109" s="159"/>
      <c r="C109" s="264" t="s">
        <v>343</v>
      </c>
      <c r="D109" s="265"/>
      <c r="E109" s="265"/>
      <c r="F109" s="265"/>
      <c r="G109" s="265"/>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219</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2" x14ac:dyDescent="0.2">
      <c r="A110" s="158"/>
      <c r="B110" s="159"/>
      <c r="C110" s="185" t="s">
        <v>344</v>
      </c>
      <c r="D110" s="182"/>
      <c r="E110" s="183">
        <v>310</v>
      </c>
      <c r="F110" s="161"/>
      <c r="G110" s="161"/>
      <c r="H110" s="161"/>
      <c r="I110" s="161"/>
      <c r="J110" s="161"/>
      <c r="K110" s="161"/>
      <c r="L110" s="161"/>
      <c r="M110" s="161"/>
      <c r="N110" s="160"/>
      <c r="O110" s="160"/>
      <c r="P110" s="160"/>
      <c r="Q110" s="160"/>
      <c r="R110" s="161"/>
      <c r="S110" s="161"/>
      <c r="T110" s="161"/>
      <c r="U110" s="161"/>
      <c r="V110" s="161"/>
      <c r="W110" s="161"/>
      <c r="X110" s="161"/>
      <c r="Y110" s="161"/>
      <c r="Z110" s="151"/>
      <c r="AA110" s="151"/>
      <c r="AB110" s="151"/>
      <c r="AC110" s="151"/>
      <c r="AD110" s="151"/>
      <c r="AE110" s="151"/>
      <c r="AF110" s="151"/>
      <c r="AG110" s="151" t="s">
        <v>221</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70">
        <v>36</v>
      </c>
      <c r="B111" s="171" t="s">
        <v>345</v>
      </c>
      <c r="C111" s="178" t="s">
        <v>346</v>
      </c>
      <c r="D111" s="172" t="s">
        <v>212</v>
      </c>
      <c r="E111" s="173">
        <v>2904.05</v>
      </c>
      <c r="F111" s="174"/>
      <c r="G111" s="175">
        <f>ROUND(E111*F111,2)</f>
        <v>0</v>
      </c>
      <c r="H111" s="174"/>
      <c r="I111" s="175">
        <f>ROUND(E111*H111,2)</f>
        <v>0</v>
      </c>
      <c r="J111" s="174"/>
      <c r="K111" s="175">
        <f>ROUND(E111*J111,2)</f>
        <v>0</v>
      </c>
      <c r="L111" s="175">
        <v>21</v>
      </c>
      <c r="M111" s="175">
        <f>G111*(1+L111/100)</f>
        <v>0</v>
      </c>
      <c r="N111" s="173">
        <v>0</v>
      </c>
      <c r="O111" s="173">
        <f>ROUND(E111*N111,2)</f>
        <v>0</v>
      </c>
      <c r="P111" s="173">
        <v>0</v>
      </c>
      <c r="Q111" s="173">
        <f>ROUND(E111*P111,2)</f>
        <v>0</v>
      </c>
      <c r="R111" s="175" t="s">
        <v>257</v>
      </c>
      <c r="S111" s="175" t="s">
        <v>214</v>
      </c>
      <c r="T111" s="176" t="s">
        <v>215</v>
      </c>
      <c r="U111" s="161">
        <v>1.7999999999999999E-2</v>
      </c>
      <c r="V111" s="161">
        <f>ROUND(E111*U111,2)</f>
        <v>52.27</v>
      </c>
      <c r="W111" s="161"/>
      <c r="X111" s="161" t="s">
        <v>216</v>
      </c>
      <c r="Y111" s="161" t="s">
        <v>174</v>
      </c>
      <c r="Z111" s="151"/>
      <c r="AA111" s="151"/>
      <c r="AB111" s="151"/>
      <c r="AC111" s="151"/>
      <c r="AD111" s="151"/>
      <c r="AE111" s="151"/>
      <c r="AF111" s="151"/>
      <c r="AG111" s="151" t="s">
        <v>217</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2" x14ac:dyDescent="0.2">
      <c r="A112" s="158"/>
      <c r="B112" s="159"/>
      <c r="C112" s="264" t="s">
        <v>343</v>
      </c>
      <c r="D112" s="265"/>
      <c r="E112" s="265"/>
      <c r="F112" s="265"/>
      <c r="G112" s="265"/>
      <c r="H112" s="161"/>
      <c r="I112" s="161"/>
      <c r="J112" s="161"/>
      <c r="K112" s="161"/>
      <c r="L112" s="161"/>
      <c r="M112" s="161"/>
      <c r="N112" s="160"/>
      <c r="O112" s="160"/>
      <c r="P112" s="160"/>
      <c r="Q112" s="160"/>
      <c r="R112" s="161"/>
      <c r="S112" s="161"/>
      <c r="T112" s="161"/>
      <c r="U112" s="161"/>
      <c r="V112" s="161"/>
      <c r="W112" s="161"/>
      <c r="X112" s="161"/>
      <c r="Y112" s="161"/>
      <c r="Z112" s="151"/>
      <c r="AA112" s="151"/>
      <c r="AB112" s="151"/>
      <c r="AC112" s="151"/>
      <c r="AD112" s="151"/>
      <c r="AE112" s="151"/>
      <c r="AF112" s="151"/>
      <c r="AG112" s="151" t="s">
        <v>219</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2" x14ac:dyDescent="0.2">
      <c r="A113" s="158"/>
      <c r="B113" s="159"/>
      <c r="C113" s="185" t="s">
        <v>347</v>
      </c>
      <c r="D113" s="182"/>
      <c r="E113" s="183">
        <v>2904.05</v>
      </c>
      <c r="F113" s="161"/>
      <c r="G113" s="161"/>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221</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22.5" outlineLevel="1" x14ac:dyDescent="0.2">
      <c r="A114" s="170">
        <v>37</v>
      </c>
      <c r="B114" s="171" t="s">
        <v>348</v>
      </c>
      <c r="C114" s="178" t="s">
        <v>349</v>
      </c>
      <c r="D114" s="172" t="s">
        <v>212</v>
      </c>
      <c r="E114" s="173">
        <v>310</v>
      </c>
      <c r="F114" s="174"/>
      <c r="G114" s="175">
        <f>ROUND(E114*F114,2)</f>
        <v>0</v>
      </c>
      <c r="H114" s="174"/>
      <c r="I114" s="175">
        <f>ROUND(E114*H114,2)</f>
        <v>0</v>
      </c>
      <c r="J114" s="174"/>
      <c r="K114" s="175">
        <f>ROUND(E114*J114,2)</f>
        <v>0</v>
      </c>
      <c r="L114" s="175">
        <v>21</v>
      </c>
      <c r="M114" s="175">
        <f>G114*(1+L114/100)</f>
        <v>0</v>
      </c>
      <c r="N114" s="173">
        <v>0</v>
      </c>
      <c r="O114" s="173">
        <f>ROUND(E114*N114,2)</f>
        <v>0</v>
      </c>
      <c r="P114" s="173">
        <v>0</v>
      </c>
      <c r="Q114" s="173">
        <f>ROUND(E114*P114,2)</f>
        <v>0</v>
      </c>
      <c r="R114" s="175" t="s">
        <v>257</v>
      </c>
      <c r="S114" s="175" t="s">
        <v>214</v>
      </c>
      <c r="T114" s="176" t="s">
        <v>215</v>
      </c>
      <c r="U114" s="161">
        <v>0.13</v>
      </c>
      <c r="V114" s="161">
        <f>ROUND(E114*U114,2)</f>
        <v>40.299999999999997</v>
      </c>
      <c r="W114" s="161"/>
      <c r="X114" s="161" t="s">
        <v>216</v>
      </c>
      <c r="Y114" s="161" t="s">
        <v>174</v>
      </c>
      <c r="Z114" s="151"/>
      <c r="AA114" s="151"/>
      <c r="AB114" s="151"/>
      <c r="AC114" s="151"/>
      <c r="AD114" s="151"/>
      <c r="AE114" s="151"/>
      <c r="AF114" s="151"/>
      <c r="AG114" s="151" t="s">
        <v>217</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22.5" outlineLevel="2" x14ac:dyDescent="0.2">
      <c r="A115" s="158"/>
      <c r="B115" s="159"/>
      <c r="C115" s="264" t="s">
        <v>350</v>
      </c>
      <c r="D115" s="265"/>
      <c r="E115" s="265"/>
      <c r="F115" s="265"/>
      <c r="G115" s="265"/>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219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84" t="str">
        <f>C115</f>
        <v>s případným nutným přemístěním hromad nebo dočasných skládek na místo potřeby ze vzdálenosti do 30 m, v rovině nebo ve svahu do 1 : 5,</v>
      </c>
      <c r="BB115" s="151"/>
      <c r="BC115" s="151"/>
      <c r="BD115" s="151"/>
      <c r="BE115" s="151"/>
      <c r="BF115" s="151"/>
      <c r="BG115" s="151"/>
      <c r="BH115" s="151"/>
    </row>
    <row r="116" spans="1:60" outlineLevel="2" x14ac:dyDescent="0.2">
      <c r="A116" s="158"/>
      <c r="B116" s="159"/>
      <c r="C116" s="185" t="s">
        <v>337</v>
      </c>
      <c r="D116" s="182"/>
      <c r="E116" s="183">
        <v>310</v>
      </c>
      <c r="F116" s="161"/>
      <c r="G116" s="161"/>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221</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70">
        <v>38</v>
      </c>
      <c r="B117" s="171" t="s">
        <v>351</v>
      </c>
      <c r="C117" s="178" t="s">
        <v>352</v>
      </c>
      <c r="D117" s="172" t="s">
        <v>212</v>
      </c>
      <c r="E117" s="173">
        <v>25</v>
      </c>
      <c r="F117" s="174"/>
      <c r="G117" s="175">
        <f>ROUND(E117*F117,2)</f>
        <v>0</v>
      </c>
      <c r="H117" s="174"/>
      <c r="I117" s="175">
        <f>ROUND(E117*H117,2)</f>
        <v>0</v>
      </c>
      <c r="J117" s="174"/>
      <c r="K117" s="175">
        <f>ROUND(E117*J117,2)</f>
        <v>0</v>
      </c>
      <c r="L117" s="175">
        <v>21</v>
      </c>
      <c r="M117" s="175">
        <f>G117*(1+L117/100)</f>
        <v>0</v>
      </c>
      <c r="N117" s="173">
        <v>0</v>
      </c>
      <c r="O117" s="173">
        <f>ROUND(E117*N117,2)</f>
        <v>0</v>
      </c>
      <c r="P117" s="173">
        <v>0</v>
      </c>
      <c r="Q117" s="173">
        <f>ROUND(E117*P117,2)</f>
        <v>0</v>
      </c>
      <c r="R117" s="175" t="s">
        <v>257</v>
      </c>
      <c r="S117" s="175" t="s">
        <v>214</v>
      </c>
      <c r="T117" s="176" t="s">
        <v>215</v>
      </c>
      <c r="U117" s="161">
        <v>0.128</v>
      </c>
      <c r="V117" s="161">
        <f>ROUND(E117*U117,2)</f>
        <v>3.2</v>
      </c>
      <c r="W117" s="161"/>
      <c r="X117" s="161" t="s">
        <v>216</v>
      </c>
      <c r="Y117" s="161" t="s">
        <v>174</v>
      </c>
      <c r="Z117" s="151"/>
      <c r="AA117" s="151"/>
      <c r="AB117" s="151"/>
      <c r="AC117" s="151"/>
      <c r="AD117" s="151"/>
      <c r="AE117" s="151"/>
      <c r="AF117" s="151"/>
      <c r="AG117" s="151" t="s">
        <v>217</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2" x14ac:dyDescent="0.2">
      <c r="A118" s="158"/>
      <c r="B118" s="159"/>
      <c r="C118" s="264" t="s">
        <v>353</v>
      </c>
      <c r="D118" s="265"/>
      <c r="E118" s="265"/>
      <c r="F118" s="265"/>
      <c r="G118" s="265"/>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219</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2" x14ac:dyDescent="0.2">
      <c r="A119" s="158"/>
      <c r="B119" s="159"/>
      <c r="C119" s="185" t="s">
        <v>354</v>
      </c>
      <c r="D119" s="182"/>
      <c r="E119" s="183">
        <v>25</v>
      </c>
      <c r="F119" s="161"/>
      <c r="G119" s="161"/>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221</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70">
        <v>39</v>
      </c>
      <c r="B120" s="171" t="s">
        <v>355</v>
      </c>
      <c r="C120" s="178" t="s">
        <v>356</v>
      </c>
      <c r="D120" s="172" t="s">
        <v>212</v>
      </c>
      <c r="E120" s="173">
        <v>25</v>
      </c>
      <c r="F120" s="174"/>
      <c r="G120" s="175">
        <f>ROUND(E120*F120,2)</f>
        <v>0</v>
      </c>
      <c r="H120" s="174"/>
      <c r="I120" s="175">
        <f>ROUND(E120*H120,2)</f>
        <v>0</v>
      </c>
      <c r="J120" s="174"/>
      <c r="K120" s="175">
        <f>ROUND(E120*J120,2)</f>
        <v>0</v>
      </c>
      <c r="L120" s="175">
        <v>21</v>
      </c>
      <c r="M120" s="175">
        <f>G120*(1+L120/100)</f>
        <v>0</v>
      </c>
      <c r="N120" s="173">
        <v>0</v>
      </c>
      <c r="O120" s="173">
        <f>ROUND(E120*N120,2)</f>
        <v>0</v>
      </c>
      <c r="P120" s="173">
        <v>0</v>
      </c>
      <c r="Q120" s="173">
        <f>ROUND(E120*P120,2)</f>
        <v>0</v>
      </c>
      <c r="R120" s="175" t="s">
        <v>257</v>
      </c>
      <c r="S120" s="175" t="s">
        <v>214</v>
      </c>
      <c r="T120" s="176" t="s">
        <v>215</v>
      </c>
      <c r="U120" s="161">
        <v>0.107</v>
      </c>
      <c r="V120" s="161">
        <f>ROUND(E120*U120,2)</f>
        <v>2.68</v>
      </c>
      <c r="W120" s="161"/>
      <c r="X120" s="161" t="s">
        <v>216</v>
      </c>
      <c r="Y120" s="161" t="s">
        <v>174</v>
      </c>
      <c r="Z120" s="151"/>
      <c r="AA120" s="151"/>
      <c r="AB120" s="151"/>
      <c r="AC120" s="151"/>
      <c r="AD120" s="151"/>
      <c r="AE120" s="151"/>
      <c r="AF120" s="151"/>
      <c r="AG120" s="151" t="s">
        <v>217</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2" x14ac:dyDescent="0.2">
      <c r="A121" s="158"/>
      <c r="B121" s="159"/>
      <c r="C121" s="264" t="s">
        <v>357</v>
      </c>
      <c r="D121" s="265"/>
      <c r="E121" s="265"/>
      <c r="F121" s="265"/>
      <c r="G121" s="265"/>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219</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2" x14ac:dyDescent="0.2">
      <c r="A122" s="158"/>
      <c r="B122" s="159"/>
      <c r="C122" s="185" t="s">
        <v>358</v>
      </c>
      <c r="D122" s="182"/>
      <c r="E122" s="183">
        <v>25</v>
      </c>
      <c r="F122" s="161"/>
      <c r="G122" s="161"/>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221</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ht="22.5" outlineLevel="1" x14ac:dyDescent="0.2">
      <c r="A123" s="170">
        <v>40</v>
      </c>
      <c r="B123" s="171" t="s">
        <v>359</v>
      </c>
      <c r="C123" s="178" t="s">
        <v>360</v>
      </c>
      <c r="D123" s="172" t="s">
        <v>212</v>
      </c>
      <c r="E123" s="173">
        <v>50</v>
      </c>
      <c r="F123" s="174"/>
      <c r="G123" s="175">
        <f>ROUND(E123*F123,2)</f>
        <v>0</v>
      </c>
      <c r="H123" s="174"/>
      <c r="I123" s="175">
        <f>ROUND(E123*H123,2)</f>
        <v>0</v>
      </c>
      <c r="J123" s="174"/>
      <c r="K123" s="175">
        <f>ROUND(E123*J123,2)</f>
        <v>0</v>
      </c>
      <c r="L123" s="175">
        <v>21</v>
      </c>
      <c r="M123" s="175">
        <f>G123*(1+L123/100)</f>
        <v>0</v>
      </c>
      <c r="N123" s="173">
        <v>0</v>
      </c>
      <c r="O123" s="173">
        <f>ROUND(E123*N123,2)</f>
        <v>0</v>
      </c>
      <c r="P123" s="173">
        <v>0</v>
      </c>
      <c r="Q123" s="173">
        <f>ROUND(E123*P123,2)</f>
        <v>0</v>
      </c>
      <c r="R123" s="175" t="s">
        <v>257</v>
      </c>
      <c r="S123" s="175" t="s">
        <v>214</v>
      </c>
      <c r="T123" s="176" t="s">
        <v>215</v>
      </c>
      <c r="U123" s="161">
        <v>0.19</v>
      </c>
      <c r="V123" s="161">
        <f>ROUND(E123*U123,2)</f>
        <v>9.5</v>
      </c>
      <c r="W123" s="161"/>
      <c r="X123" s="161" t="s">
        <v>216</v>
      </c>
      <c r="Y123" s="161" t="s">
        <v>174</v>
      </c>
      <c r="Z123" s="151"/>
      <c r="AA123" s="151"/>
      <c r="AB123" s="151"/>
      <c r="AC123" s="151"/>
      <c r="AD123" s="151"/>
      <c r="AE123" s="151"/>
      <c r="AF123" s="151"/>
      <c r="AG123" s="151" t="s">
        <v>217</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2" x14ac:dyDescent="0.2">
      <c r="A124" s="158"/>
      <c r="B124" s="159"/>
      <c r="C124" s="264" t="s">
        <v>361</v>
      </c>
      <c r="D124" s="265"/>
      <c r="E124" s="265"/>
      <c r="F124" s="265"/>
      <c r="G124" s="265"/>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219</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84" t="str">
        <f>C124</f>
        <v>s případným nutným přemístěním hromad nebo dočasných skládek na místo potřeby ze vzdálenosti do 30 m, ve svahu sklonu přes 1 : 5,</v>
      </c>
      <c r="BB124" s="151"/>
      <c r="BC124" s="151"/>
      <c r="BD124" s="151"/>
      <c r="BE124" s="151"/>
      <c r="BF124" s="151"/>
      <c r="BG124" s="151"/>
      <c r="BH124" s="151"/>
    </row>
    <row r="125" spans="1:60" outlineLevel="2" x14ac:dyDescent="0.2">
      <c r="A125" s="158"/>
      <c r="B125" s="159"/>
      <c r="C125" s="185" t="s">
        <v>340</v>
      </c>
      <c r="D125" s="182"/>
      <c r="E125" s="183">
        <v>50</v>
      </c>
      <c r="F125" s="161"/>
      <c r="G125" s="161"/>
      <c r="H125" s="161"/>
      <c r="I125" s="161"/>
      <c r="J125" s="161"/>
      <c r="K125" s="161"/>
      <c r="L125" s="161"/>
      <c r="M125" s="161"/>
      <c r="N125" s="160"/>
      <c r="O125" s="160"/>
      <c r="P125" s="160"/>
      <c r="Q125" s="160"/>
      <c r="R125" s="161"/>
      <c r="S125" s="161"/>
      <c r="T125" s="161"/>
      <c r="U125" s="161"/>
      <c r="V125" s="161"/>
      <c r="W125" s="161"/>
      <c r="X125" s="161"/>
      <c r="Y125" s="161"/>
      <c r="Z125" s="151"/>
      <c r="AA125" s="151"/>
      <c r="AB125" s="151"/>
      <c r="AC125" s="151"/>
      <c r="AD125" s="151"/>
      <c r="AE125" s="151"/>
      <c r="AF125" s="151"/>
      <c r="AG125" s="151" t="s">
        <v>221</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70">
        <v>41</v>
      </c>
      <c r="B126" s="171" t="s">
        <v>362</v>
      </c>
      <c r="C126" s="178" t="s">
        <v>363</v>
      </c>
      <c r="D126" s="172" t="s">
        <v>212</v>
      </c>
      <c r="E126" s="173">
        <v>51.65</v>
      </c>
      <c r="F126" s="174"/>
      <c r="G126" s="175">
        <f>ROUND(E126*F126,2)</f>
        <v>0</v>
      </c>
      <c r="H126" s="174"/>
      <c r="I126" s="175">
        <f>ROUND(E126*H126,2)</f>
        <v>0</v>
      </c>
      <c r="J126" s="174"/>
      <c r="K126" s="175">
        <f>ROUND(E126*J126,2)</f>
        <v>0</v>
      </c>
      <c r="L126" s="175">
        <v>21</v>
      </c>
      <c r="M126" s="175">
        <f>G126*(1+L126/100)</f>
        <v>0</v>
      </c>
      <c r="N126" s="173">
        <v>0</v>
      </c>
      <c r="O126" s="173">
        <f>ROUND(E126*N126,2)</f>
        <v>0</v>
      </c>
      <c r="P126" s="173">
        <v>0</v>
      </c>
      <c r="Q126" s="173">
        <f>ROUND(E126*P126,2)</f>
        <v>0</v>
      </c>
      <c r="R126" s="175" t="s">
        <v>257</v>
      </c>
      <c r="S126" s="175" t="s">
        <v>214</v>
      </c>
      <c r="T126" s="176" t="s">
        <v>215</v>
      </c>
      <c r="U126" s="161">
        <v>0.126</v>
      </c>
      <c r="V126" s="161">
        <f>ROUND(E126*U126,2)</f>
        <v>6.51</v>
      </c>
      <c r="W126" s="161"/>
      <c r="X126" s="161" t="s">
        <v>216</v>
      </c>
      <c r="Y126" s="161" t="s">
        <v>174</v>
      </c>
      <c r="Z126" s="151"/>
      <c r="AA126" s="151"/>
      <c r="AB126" s="151"/>
      <c r="AC126" s="151"/>
      <c r="AD126" s="151"/>
      <c r="AE126" s="151"/>
      <c r="AF126" s="151"/>
      <c r="AG126" s="151" t="s">
        <v>217</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2" x14ac:dyDescent="0.2">
      <c r="A127" s="158"/>
      <c r="B127" s="159"/>
      <c r="C127" s="264" t="s">
        <v>364</v>
      </c>
      <c r="D127" s="265"/>
      <c r="E127" s="265"/>
      <c r="F127" s="265"/>
      <c r="G127" s="265"/>
      <c r="H127" s="161"/>
      <c r="I127" s="161"/>
      <c r="J127" s="161"/>
      <c r="K127" s="161"/>
      <c r="L127" s="161"/>
      <c r="M127" s="161"/>
      <c r="N127" s="160"/>
      <c r="O127" s="160"/>
      <c r="P127" s="160"/>
      <c r="Q127" s="160"/>
      <c r="R127" s="161"/>
      <c r="S127" s="161"/>
      <c r="T127" s="161"/>
      <c r="U127" s="161"/>
      <c r="V127" s="161"/>
      <c r="W127" s="161"/>
      <c r="X127" s="161"/>
      <c r="Y127" s="161"/>
      <c r="Z127" s="151"/>
      <c r="AA127" s="151"/>
      <c r="AB127" s="151"/>
      <c r="AC127" s="151"/>
      <c r="AD127" s="151"/>
      <c r="AE127" s="151"/>
      <c r="AF127" s="151"/>
      <c r="AG127" s="151" t="s">
        <v>219</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2" x14ac:dyDescent="0.2">
      <c r="A128" s="158"/>
      <c r="B128" s="159"/>
      <c r="C128" s="266" t="s">
        <v>365</v>
      </c>
      <c r="D128" s="267"/>
      <c r="E128" s="267"/>
      <c r="F128" s="267"/>
      <c r="G128" s="267"/>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177</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2" x14ac:dyDescent="0.2">
      <c r="A129" s="158"/>
      <c r="B129" s="159"/>
      <c r="C129" s="185" t="s">
        <v>366</v>
      </c>
      <c r="D129" s="182"/>
      <c r="E129" s="183">
        <v>51.65</v>
      </c>
      <c r="F129" s="161"/>
      <c r="G129" s="161"/>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221</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70">
        <v>42</v>
      </c>
      <c r="B130" s="171" t="s">
        <v>367</v>
      </c>
      <c r="C130" s="178" t="s">
        <v>368</v>
      </c>
      <c r="D130" s="172" t="s">
        <v>256</v>
      </c>
      <c r="E130" s="173">
        <v>593.55999999999995</v>
      </c>
      <c r="F130" s="174"/>
      <c r="G130" s="175">
        <f>ROUND(E130*F130,2)</f>
        <v>0</v>
      </c>
      <c r="H130" s="174"/>
      <c r="I130" s="175">
        <f>ROUND(E130*H130,2)</f>
        <v>0</v>
      </c>
      <c r="J130" s="174"/>
      <c r="K130" s="175">
        <f>ROUND(E130*J130,2)</f>
        <v>0</v>
      </c>
      <c r="L130" s="175">
        <v>21</v>
      </c>
      <c r="M130" s="175">
        <f>G130*(1+L130/100)</f>
        <v>0</v>
      </c>
      <c r="N130" s="173">
        <v>0</v>
      </c>
      <c r="O130" s="173">
        <f>ROUND(E130*N130,2)</f>
        <v>0</v>
      </c>
      <c r="P130" s="173">
        <v>0</v>
      </c>
      <c r="Q130" s="173">
        <f>ROUND(E130*P130,2)</f>
        <v>0</v>
      </c>
      <c r="R130" s="175" t="s">
        <v>257</v>
      </c>
      <c r="S130" s="175" t="s">
        <v>214</v>
      </c>
      <c r="T130" s="176" t="s">
        <v>215</v>
      </c>
      <c r="U130" s="161">
        <v>0</v>
      </c>
      <c r="V130" s="161">
        <f>ROUND(E130*U130,2)</f>
        <v>0</v>
      </c>
      <c r="W130" s="161"/>
      <c r="X130" s="161" t="s">
        <v>216</v>
      </c>
      <c r="Y130" s="161" t="s">
        <v>174</v>
      </c>
      <c r="Z130" s="151"/>
      <c r="AA130" s="151"/>
      <c r="AB130" s="151"/>
      <c r="AC130" s="151"/>
      <c r="AD130" s="151"/>
      <c r="AE130" s="151"/>
      <c r="AF130" s="151"/>
      <c r="AG130" s="151" t="s">
        <v>217</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2" x14ac:dyDescent="0.2">
      <c r="A131" s="158"/>
      <c r="B131" s="159"/>
      <c r="C131" s="185" t="s">
        <v>369</v>
      </c>
      <c r="D131" s="182"/>
      <c r="E131" s="183">
        <v>593.55999999999995</v>
      </c>
      <c r="F131" s="161"/>
      <c r="G131" s="161"/>
      <c r="H131" s="161"/>
      <c r="I131" s="161"/>
      <c r="J131" s="161"/>
      <c r="K131" s="161"/>
      <c r="L131" s="161"/>
      <c r="M131" s="161"/>
      <c r="N131" s="160"/>
      <c r="O131" s="160"/>
      <c r="P131" s="160"/>
      <c r="Q131" s="160"/>
      <c r="R131" s="161"/>
      <c r="S131" s="161"/>
      <c r="T131" s="161"/>
      <c r="U131" s="161"/>
      <c r="V131" s="161"/>
      <c r="W131" s="161"/>
      <c r="X131" s="161"/>
      <c r="Y131" s="161"/>
      <c r="Z131" s="151"/>
      <c r="AA131" s="151"/>
      <c r="AB131" s="151"/>
      <c r="AC131" s="151"/>
      <c r="AD131" s="151"/>
      <c r="AE131" s="151"/>
      <c r="AF131" s="151"/>
      <c r="AG131" s="151" t="s">
        <v>221</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70">
        <v>43</v>
      </c>
      <c r="B132" s="171" t="s">
        <v>370</v>
      </c>
      <c r="C132" s="178" t="s">
        <v>371</v>
      </c>
      <c r="D132" s="172" t="s">
        <v>256</v>
      </c>
      <c r="E132" s="173">
        <v>471.09</v>
      </c>
      <c r="F132" s="174"/>
      <c r="G132" s="175">
        <f>ROUND(E132*F132,2)</f>
        <v>0</v>
      </c>
      <c r="H132" s="174"/>
      <c r="I132" s="175">
        <f>ROUND(E132*H132,2)</f>
        <v>0</v>
      </c>
      <c r="J132" s="174"/>
      <c r="K132" s="175">
        <f>ROUND(E132*J132,2)</f>
        <v>0</v>
      </c>
      <c r="L132" s="175">
        <v>21</v>
      </c>
      <c r="M132" s="175">
        <f>G132*(1+L132/100)</f>
        <v>0</v>
      </c>
      <c r="N132" s="173">
        <v>0</v>
      </c>
      <c r="O132" s="173">
        <f>ROUND(E132*N132,2)</f>
        <v>0</v>
      </c>
      <c r="P132" s="173">
        <v>0</v>
      </c>
      <c r="Q132" s="173">
        <f>ROUND(E132*P132,2)</f>
        <v>0</v>
      </c>
      <c r="R132" s="175" t="s">
        <v>257</v>
      </c>
      <c r="S132" s="175" t="s">
        <v>214</v>
      </c>
      <c r="T132" s="176" t="s">
        <v>215</v>
      </c>
      <c r="U132" s="161">
        <v>0</v>
      </c>
      <c r="V132" s="161">
        <f>ROUND(E132*U132,2)</f>
        <v>0</v>
      </c>
      <c r="W132" s="161"/>
      <c r="X132" s="161" t="s">
        <v>216</v>
      </c>
      <c r="Y132" s="161" t="s">
        <v>174</v>
      </c>
      <c r="Z132" s="151"/>
      <c r="AA132" s="151"/>
      <c r="AB132" s="151"/>
      <c r="AC132" s="151"/>
      <c r="AD132" s="151"/>
      <c r="AE132" s="151"/>
      <c r="AF132" s="151"/>
      <c r="AG132" s="151" t="s">
        <v>217</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2" x14ac:dyDescent="0.2">
      <c r="A133" s="158"/>
      <c r="B133" s="159"/>
      <c r="C133" s="185" t="s">
        <v>372</v>
      </c>
      <c r="D133" s="182"/>
      <c r="E133" s="183">
        <v>471.09</v>
      </c>
      <c r="F133" s="161"/>
      <c r="G133" s="161"/>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221</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70">
        <v>44</v>
      </c>
      <c r="B134" s="171" t="s">
        <v>373</v>
      </c>
      <c r="C134" s="178" t="s">
        <v>374</v>
      </c>
      <c r="D134" s="172" t="s">
        <v>375</v>
      </c>
      <c r="E134" s="173">
        <v>18.54</v>
      </c>
      <c r="F134" s="174"/>
      <c r="G134" s="175">
        <f>ROUND(E134*F134,2)</f>
        <v>0</v>
      </c>
      <c r="H134" s="174"/>
      <c r="I134" s="175">
        <f>ROUND(E134*H134,2)</f>
        <v>0</v>
      </c>
      <c r="J134" s="174"/>
      <c r="K134" s="175">
        <f>ROUND(E134*J134,2)</f>
        <v>0</v>
      </c>
      <c r="L134" s="175">
        <v>21</v>
      </c>
      <c r="M134" s="175">
        <f>G134*(1+L134/100)</f>
        <v>0</v>
      </c>
      <c r="N134" s="173">
        <v>1E-3</v>
      </c>
      <c r="O134" s="173">
        <f>ROUND(E134*N134,2)</f>
        <v>0.02</v>
      </c>
      <c r="P134" s="173">
        <v>0</v>
      </c>
      <c r="Q134" s="173">
        <f>ROUND(E134*P134,2)</f>
        <v>0</v>
      </c>
      <c r="R134" s="175" t="s">
        <v>376</v>
      </c>
      <c r="S134" s="175" t="s">
        <v>214</v>
      </c>
      <c r="T134" s="176" t="s">
        <v>215</v>
      </c>
      <c r="U134" s="161">
        <v>0</v>
      </c>
      <c r="V134" s="161">
        <f>ROUND(E134*U134,2)</f>
        <v>0</v>
      </c>
      <c r="W134" s="161"/>
      <c r="X134" s="161" t="s">
        <v>377</v>
      </c>
      <c r="Y134" s="161" t="s">
        <v>174</v>
      </c>
      <c r="Z134" s="151"/>
      <c r="AA134" s="151"/>
      <c r="AB134" s="151"/>
      <c r="AC134" s="151"/>
      <c r="AD134" s="151"/>
      <c r="AE134" s="151"/>
      <c r="AF134" s="151"/>
      <c r="AG134" s="151" t="s">
        <v>378</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2" x14ac:dyDescent="0.2">
      <c r="A135" s="158"/>
      <c r="B135" s="159"/>
      <c r="C135" s="185" t="s">
        <v>379</v>
      </c>
      <c r="D135" s="182"/>
      <c r="E135" s="183">
        <v>18.54</v>
      </c>
      <c r="F135" s="161"/>
      <c r="G135" s="161"/>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221</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70">
        <v>45</v>
      </c>
      <c r="B136" s="171" t="s">
        <v>380</v>
      </c>
      <c r="C136" s="178" t="s">
        <v>381</v>
      </c>
      <c r="D136" s="172" t="s">
        <v>256</v>
      </c>
      <c r="E136" s="173">
        <v>43.2</v>
      </c>
      <c r="F136" s="174"/>
      <c r="G136" s="175">
        <f>ROUND(E136*F136,2)</f>
        <v>0</v>
      </c>
      <c r="H136" s="174"/>
      <c r="I136" s="175">
        <f>ROUND(E136*H136,2)</f>
        <v>0</v>
      </c>
      <c r="J136" s="174"/>
      <c r="K136" s="175">
        <f>ROUND(E136*J136,2)</f>
        <v>0</v>
      </c>
      <c r="L136" s="175">
        <v>21</v>
      </c>
      <c r="M136" s="175">
        <f>G136*(1+L136/100)</f>
        <v>0</v>
      </c>
      <c r="N136" s="173">
        <v>1.67</v>
      </c>
      <c r="O136" s="173">
        <f>ROUND(E136*N136,2)</f>
        <v>72.14</v>
      </c>
      <c r="P136" s="173">
        <v>0</v>
      </c>
      <c r="Q136" s="173">
        <f>ROUND(E136*P136,2)</f>
        <v>0</v>
      </c>
      <c r="R136" s="175" t="s">
        <v>376</v>
      </c>
      <c r="S136" s="175" t="s">
        <v>215</v>
      </c>
      <c r="T136" s="176" t="s">
        <v>215</v>
      </c>
      <c r="U136" s="161">
        <v>0</v>
      </c>
      <c r="V136" s="161">
        <f>ROUND(E136*U136,2)</f>
        <v>0</v>
      </c>
      <c r="W136" s="161"/>
      <c r="X136" s="161" t="s">
        <v>377</v>
      </c>
      <c r="Y136" s="161" t="s">
        <v>174</v>
      </c>
      <c r="Z136" s="151"/>
      <c r="AA136" s="151"/>
      <c r="AB136" s="151"/>
      <c r="AC136" s="151"/>
      <c r="AD136" s="151"/>
      <c r="AE136" s="151"/>
      <c r="AF136" s="151"/>
      <c r="AG136" s="151" t="s">
        <v>378</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2" x14ac:dyDescent="0.2">
      <c r="A137" s="158"/>
      <c r="B137" s="159"/>
      <c r="C137" s="185" t="s">
        <v>382</v>
      </c>
      <c r="D137" s="182"/>
      <c r="E137" s="183">
        <v>43.2</v>
      </c>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221</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70">
        <v>46</v>
      </c>
      <c r="B138" s="171" t="s">
        <v>383</v>
      </c>
      <c r="C138" s="178" t="s">
        <v>384</v>
      </c>
      <c r="D138" s="172" t="s">
        <v>385</v>
      </c>
      <c r="E138" s="173">
        <v>442.46</v>
      </c>
      <c r="F138" s="174"/>
      <c r="G138" s="175">
        <f>ROUND(E138*F138,2)</f>
        <v>0</v>
      </c>
      <c r="H138" s="174"/>
      <c r="I138" s="175">
        <f>ROUND(E138*H138,2)</f>
        <v>0</v>
      </c>
      <c r="J138" s="174"/>
      <c r="K138" s="175">
        <f>ROUND(E138*J138,2)</f>
        <v>0</v>
      </c>
      <c r="L138" s="175">
        <v>21</v>
      </c>
      <c r="M138" s="175">
        <f>G138*(1+L138/100)</f>
        <v>0</v>
      </c>
      <c r="N138" s="173">
        <v>1</v>
      </c>
      <c r="O138" s="173">
        <f>ROUND(E138*N138,2)</f>
        <v>442.46</v>
      </c>
      <c r="P138" s="173">
        <v>0</v>
      </c>
      <c r="Q138" s="173">
        <f>ROUND(E138*P138,2)</f>
        <v>0</v>
      </c>
      <c r="R138" s="175" t="s">
        <v>376</v>
      </c>
      <c r="S138" s="175" t="s">
        <v>386</v>
      </c>
      <c r="T138" s="176" t="s">
        <v>386</v>
      </c>
      <c r="U138" s="161">
        <v>0</v>
      </c>
      <c r="V138" s="161">
        <f>ROUND(E138*U138,2)</f>
        <v>0</v>
      </c>
      <c r="W138" s="161"/>
      <c r="X138" s="161" t="s">
        <v>377</v>
      </c>
      <c r="Y138" s="161" t="s">
        <v>174</v>
      </c>
      <c r="Z138" s="151"/>
      <c r="AA138" s="151"/>
      <c r="AB138" s="151"/>
      <c r="AC138" s="151"/>
      <c r="AD138" s="151"/>
      <c r="AE138" s="151"/>
      <c r="AF138" s="151"/>
      <c r="AG138" s="151" t="s">
        <v>378</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2" x14ac:dyDescent="0.2">
      <c r="A139" s="158"/>
      <c r="B139" s="159"/>
      <c r="C139" s="185" t="s">
        <v>387</v>
      </c>
      <c r="D139" s="182"/>
      <c r="E139" s="183">
        <v>442.46</v>
      </c>
      <c r="F139" s="161"/>
      <c r="G139" s="161"/>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221</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70">
        <v>47</v>
      </c>
      <c r="B140" s="171" t="s">
        <v>388</v>
      </c>
      <c r="C140" s="178" t="s">
        <v>389</v>
      </c>
      <c r="D140" s="172" t="s">
        <v>256</v>
      </c>
      <c r="E140" s="173">
        <v>359.84</v>
      </c>
      <c r="F140" s="174"/>
      <c r="G140" s="175">
        <f>ROUND(E140*F140,2)</f>
        <v>0</v>
      </c>
      <c r="H140" s="174"/>
      <c r="I140" s="175">
        <f>ROUND(E140*H140,2)</f>
        <v>0</v>
      </c>
      <c r="J140" s="174"/>
      <c r="K140" s="175">
        <f>ROUND(E140*J140,2)</f>
        <v>0</v>
      </c>
      <c r="L140" s="175">
        <v>21</v>
      </c>
      <c r="M140" s="175">
        <f>G140*(1+L140/100)</f>
        <v>0</v>
      </c>
      <c r="N140" s="173">
        <v>1.67</v>
      </c>
      <c r="O140" s="173">
        <f>ROUND(E140*N140,2)</f>
        <v>600.92999999999995</v>
      </c>
      <c r="P140" s="173">
        <v>0</v>
      </c>
      <c r="Q140" s="173">
        <f>ROUND(E140*P140,2)</f>
        <v>0</v>
      </c>
      <c r="R140" s="175" t="s">
        <v>376</v>
      </c>
      <c r="S140" s="175" t="s">
        <v>386</v>
      </c>
      <c r="T140" s="176" t="s">
        <v>386</v>
      </c>
      <c r="U140" s="161">
        <v>0</v>
      </c>
      <c r="V140" s="161">
        <f>ROUND(E140*U140,2)</f>
        <v>0</v>
      </c>
      <c r="W140" s="161"/>
      <c r="X140" s="161" t="s">
        <v>377</v>
      </c>
      <c r="Y140" s="161" t="s">
        <v>174</v>
      </c>
      <c r="Z140" s="151"/>
      <c r="AA140" s="151"/>
      <c r="AB140" s="151"/>
      <c r="AC140" s="151"/>
      <c r="AD140" s="151"/>
      <c r="AE140" s="151"/>
      <c r="AF140" s="151"/>
      <c r="AG140" s="151" t="s">
        <v>378</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2" x14ac:dyDescent="0.2">
      <c r="A141" s="158"/>
      <c r="B141" s="159"/>
      <c r="C141" s="255" t="s">
        <v>390</v>
      </c>
      <c r="D141" s="256"/>
      <c r="E141" s="256"/>
      <c r="F141" s="256"/>
      <c r="G141" s="256"/>
      <c r="H141" s="161"/>
      <c r="I141" s="161"/>
      <c r="J141" s="161"/>
      <c r="K141" s="161"/>
      <c r="L141" s="161"/>
      <c r="M141" s="161"/>
      <c r="N141" s="160"/>
      <c r="O141" s="160"/>
      <c r="P141" s="160"/>
      <c r="Q141" s="160"/>
      <c r="R141" s="161"/>
      <c r="S141" s="161"/>
      <c r="T141" s="161"/>
      <c r="U141" s="161"/>
      <c r="V141" s="161"/>
      <c r="W141" s="161"/>
      <c r="X141" s="161"/>
      <c r="Y141" s="161"/>
      <c r="Z141" s="151"/>
      <c r="AA141" s="151"/>
      <c r="AB141" s="151"/>
      <c r="AC141" s="151"/>
      <c r="AD141" s="151"/>
      <c r="AE141" s="151"/>
      <c r="AF141" s="151"/>
      <c r="AG141" s="151" t="s">
        <v>177</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2" x14ac:dyDescent="0.2">
      <c r="A142" s="158"/>
      <c r="B142" s="159"/>
      <c r="C142" s="185" t="s">
        <v>391</v>
      </c>
      <c r="D142" s="182"/>
      <c r="E142" s="183">
        <v>359.84</v>
      </c>
      <c r="F142" s="161"/>
      <c r="G142" s="161"/>
      <c r="H142" s="161"/>
      <c r="I142" s="161"/>
      <c r="J142" s="161"/>
      <c r="K142" s="161"/>
      <c r="L142" s="161"/>
      <c r="M142" s="161"/>
      <c r="N142" s="160"/>
      <c r="O142" s="160"/>
      <c r="P142" s="160"/>
      <c r="Q142" s="160"/>
      <c r="R142" s="161"/>
      <c r="S142" s="161"/>
      <c r="T142" s="161"/>
      <c r="U142" s="161"/>
      <c r="V142" s="161"/>
      <c r="W142" s="161"/>
      <c r="X142" s="161"/>
      <c r="Y142" s="161"/>
      <c r="Z142" s="151"/>
      <c r="AA142" s="151"/>
      <c r="AB142" s="151"/>
      <c r="AC142" s="151"/>
      <c r="AD142" s="151"/>
      <c r="AE142" s="151"/>
      <c r="AF142" s="151"/>
      <c r="AG142" s="151" t="s">
        <v>221</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x14ac:dyDescent="0.2">
      <c r="A143" s="163" t="s">
        <v>166</v>
      </c>
      <c r="B143" s="164" t="s">
        <v>97</v>
      </c>
      <c r="C143" s="177" t="s">
        <v>98</v>
      </c>
      <c r="D143" s="165"/>
      <c r="E143" s="166"/>
      <c r="F143" s="167"/>
      <c r="G143" s="167">
        <f>SUMIF(AG144:AG152,"&lt;&gt;NOR",G144:G152)</f>
        <v>0</v>
      </c>
      <c r="H143" s="167"/>
      <c r="I143" s="167">
        <f>SUM(I144:I152)</f>
        <v>0</v>
      </c>
      <c r="J143" s="167"/>
      <c r="K143" s="167">
        <f>SUM(K144:K152)</f>
        <v>0</v>
      </c>
      <c r="L143" s="167"/>
      <c r="M143" s="167">
        <f>SUM(M144:M152)</f>
        <v>0</v>
      </c>
      <c r="N143" s="166"/>
      <c r="O143" s="166">
        <f>SUM(O144:O152)</f>
        <v>32.32</v>
      </c>
      <c r="P143" s="166"/>
      <c r="Q143" s="166">
        <f>SUM(Q144:Q152)</f>
        <v>0</v>
      </c>
      <c r="R143" s="167"/>
      <c r="S143" s="167"/>
      <c r="T143" s="168"/>
      <c r="U143" s="162"/>
      <c r="V143" s="162">
        <f>SUM(V144:V152)</f>
        <v>20.38</v>
      </c>
      <c r="W143" s="162"/>
      <c r="X143" s="162"/>
      <c r="Y143" s="162"/>
      <c r="AG143" t="s">
        <v>167</v>
      </c>
    </row>
    <row r="144" spans="1:60" outlineLevel="1" x14ac:dyDescent="0.2">
      <c r="A144" s="170">
        <v>48</v>
      </c>
      <c r="B144" s="171" t="s">
        <v>392</v>
      </c>
      <c r="C144" s="178" t="s">
        <v>393</v>
      </c>
      <c r="D144" s="172" t="s">
        <v>256</v>
      </c>
      <c r="E144" s="173">
        <v>14.1</v>
      </c>
      <c r="F144" s="174"/>
      <c r="G144" s="175">
        <f>ROUND(E144*F144,2)</f>
        <v>0</v>
      </c>
      <c r="H144" s="174"/>
      <c r="I144" s="175">
        <f>ROUND(E144*H144,2)</f>
        <v>0</v>
      </c>
      <c r="J144" s="174"/>
      <c r="K144" s="175">
        <f>ROUND(E144*J144,2)</f>
        <v>0</v>
      </c>
      <c r="L144" s="175">
        <v>21</v>
      </c>
      <c r="M144" s="175">
        <f>G144*(1+L144/100)</f>
        <v>0</v>
      </c>
      <c r="N144" s="173">
        <v>1.9205000000000001</v>
      </c>
      <c r="O144" s="173">
        <f>ROUND(E144*N144,2)</f>
        <v>27.08</v>
      </c>
      <c r="P144" s="173">
        <v>0</v>
      </c>
      <c r="Q144" s="173">
        <f>ROUND(E144*P144,2)</f>
        <v>0</v>
      </c>
      <c r="R144" s="175" t="s">
        <v>394</v>
      </c>
      <c r="S144" s="175" t="s">
        <v>214</v>
      </c>
      <c r="T144" s="176" t="s">
        <v>215</v>
      </c>
      <c r="U144" s="161">
        <v>0.76</v>
      </c>
      <c r="V144" s="161">
        <f>ROUND(E144*U144,2)</f>
        <v>10.72</v>
      </c>
      <c r="W144" s="161"/>
      <c r="X144" s="161" t="s">
        <v>216</v>
      </c>
      <c r="Y144" s="161" t="s">
        <v>174</v>
      </c>
      <c r="Z144" s="151"/>
      <c r="AA144" s="151"/>
      <c r="AB144" s="151"/>
      <c r="AC144" s="151"/>
      <c r="AD144" s="151"/>
      <c r="AE144" s="151"/>
      <c r="AF144" s="151"/>
      <c r="AG144" s="151" t="s">
        <v>217</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2" x14ac:dyDescent="0.2">
      <c r="A145" s="158"/>
      <c r="B145" s="159"/>
      <c r="C145" s="264" t="s">
        <v>395</v>
      </c>
      <c r="D145" s="265"/>
      <c r="E145" s="265"/>
      <c r="F145" s="265"/>
      <c r="G145" s="265"/>
      <c r="H145" s="161"/>
      <c r="I145" s="161"/>
      <c r="J145" s="161"/>
      <c r="K145" s="161"/>
      <c r="L145" s="161"/>
      <c r="M145" s="161"/>
      <c r="N145" s="160"/>
      <c r="O145" s="160"/>
      <c r="P145" s="160"/>
      <c r="Q145" s="160"/>
      <c r="R145" s="161"/>
      <c r="S145" s="161"/>
      <c r="T145" s="161"/>
      <c r="U145" s="161"/>
      <c r="V145" s="161"/>
      <c r="W145" s="161"/>
      <c r="X145" s="161"/>
      <c r="Y145" s="161"/>
      <c r="Z145" s="151"/>
      <c r="AA145" s="151"/>
      <c r="AB145" s="151"/>
      <c r="AC145" s="151"/>
      <c r="AD145" s="151"/>
      <c r="AE145" s="151"/>
      <c r="AF145" s="151"/>
      <c r="AG145" s="151" t="s">
        <v>219</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2" x14ac:dyDescent="0.2">
      <c r="A146" s="158"/>
      <c r="B146" s="159"/>
      <c r="C146" s="185" t="s">
        <v>396</v>
      </c>
      <c r="D146" s="182"/>
      <c r="E146" s="183">
        <v>14.1</v>
      </c>
      <c r="F146" s="161"/>
      <c r="G146" s="161"/>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221</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70">
        <v>49</v>
      </c>
      <c r="B147" s="171" t="s">
        <v>397</v>
      </c>
      <c r="C147" s="178" t="s">
        <v>398</v>
      </c>
      <c r="D147" s="172" t="s">
        <v>256</v>
      </c>
      <c r="E147" s="173">
        <v>2.12</v>
      </c>
      <c r="F147" s="174"/>
      <c r="G147" s="175">
        <f>ROUND(E147*F147,2)</f>
        <v>0</v>
      </c>
      <c r="H147" s="174"/>
      <c r="I147" s="175">
        <f>ROUND(E147*H147,2)</f>
        <v>0</v>
      </c>
      <c r="J147" s="174"/>
      <c r="K147" s="175">
        <f>ROUND(E147*J147,2)</f>
        <v>0</v>
      </c>
      <c r="L147" s="175">
        <v>21</v>
      </c>
      <c r="M147" s="175">
        <f>G147*(1+L147/100)</f>
        <v>0</v>
      </c>
      <c r="N147" s="173">
        <v>1.9205000000000001</v>
      </c>
      <c r="O147" s="173">
        <f>ROUND(E147*N147,2)</f>
        <v>4.07</v>
      </c>
      <c r="P147" s="173">
        <v>0</v>
      </c>
      <c r="Q147" s="173">
        <f>ROUND(E147*P147,2)</f>
        <v>0</v>
      </c>
      <c r="R147" s="175" t="s">
        <v>394</v>
      </c>
      <c r="S147" s="175" t="s">
        <v>214</v>
      </c>
      <c r="T147" s="176" t="s">
        <v>215</v>
      </c>
      <c r="U147" s="161">
        <v>1.2310000000000001</v>
      </c>
      <c r="V147" s="161">
        <f>ROUND(E147*U147,2)</f>
        <v>2.61</v>
      </c>
      <c r="W147" s="161"/>
      <c r="X147" s="161" t="s">
        <v>216</v>
      </c>
      <c r="Y147" s="161" t="s">
        <v>174</v>
      </c>
      <c r="Z147" s="151"/>
      <c r="AA147" s="151"/>
      <c r="AB147" s="151"/>
      <c r="AC147" s="151"/>
      <c r="AD147" s="151"/>
      <c r="AE147" s="151"/>
      <c r="AF147" s="151"/>
      <c r="AG147" s="151" t="s">
        <v>217</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2" x14ac:dyDescent="0.2">
      <c r="A148" s="158"/>
      <c r="B148" s="159"/>
      <c r="C148" s="185" t="s">
        <v>399</v>
      </c>
      <c r="D148" s="182"/>
      <c r="E148" s="183">
        <v>2.12</v>
      </c>
      <c r="F148" s="161"/>
      <c r="G148" s="161"/>
      <c r="H148" s="161"/>
      <c r="I148" s="161"/>
      <c r="J148" s="161"/>
      <c r="K148" s="161"/>
      <c r="L148" s="161"/>
      <c r="M148" s="161"/>
      <c r="N148" s="160"/>
      <c r="O148" s="160"/>
      <c r="P148" s="160"/>
      <c r="Q148" s="160"/>
      <c r="R148" s="161"/>
      <c r="S148" s="161"/>
      <c r="T148" s="161"/>
      <c r="U148" s="161"/>
      <c r="V148" s="161"/>
      <c r="W148" s="161"/>
      <c r="X148" s="161"/>
      <c r="Y148" s="161"/>
      <c r="Z148" s="151"/>
      <c r="AA148" s="151"/>
      <c r="AB148" s="151"/>
      <c r="AC148" s="151"/>
      <c r="AD148" s="151"/>
      <c r="AE148" s="151"/>
      <c r="AF148" s="151"/>
      <c r="AG148" s="151" t="s">
        <v>221</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70">
        <v>50</v>
      </c>
      <c r="B149" s="171" t="s">
        <v>400</v>
      </c>
      <c r="C149" s="178" t="s">
        <v>401</v>
      </c>
      <c r="D149" s="172" t="s">
        <v>245</v>
      </c>
      <c r="E149" s="173">
        <v>141</v>
      </c>
      <c r="F149" s="174"/>
      <c r="G149" s="175">
        <f>ROUND(E149*F149,2)</f>
        <v>0</v>
      </c>
      <c r="H149" s="174"/>
      <c r="I149" s="175">
        <f>ROUND(E149*H149,2)</f>
        <v>0</v>
      </c>
      <c r="J149" s="174"/>
      <c r="K149" s="175">
        <f>ROUND(E149*J149,2)</f>
        <v>0</v>
      </c>
      <c r="L149" s="175">
        <v>21</v>
      </c>
      <c r="M149" s="175">
        <f>G149*(1+L149/100)</f>
        <v>0</v>
      </c>
      <c r="N149" s="173">
        <v>7.77E-3</v>
      </c>
      <c r="O149" s="173">
        <f>ROUND(E149*N149,2)</f>
        <v>1.1000000000000001</v>
      </c>
      <c r="P149" s="173">
        <v>0</v>
      </c>
      <c r="Q149" s="173">
        <f>ROUND(E149*P149,2)</f>
        <v>0</v>
      </c>
      <c r="R149" s="175" t="s">
        <v>394</v>
      </c>
      <c r="S149" s="175" t="s">
        <v>214</v>
      </c>
      <c r="T149" s="176" t="s">
        <v>215</v>
      </c>
      <c r="U149" s="161">
        <v>0.05</v>
      </c>
      <c r="V149" s="161">
        <f>ROUND(E149*U149,2)</f>
        <v>7.05</v>
      </c>
      <c r="W149" s="161"/>
      <c r="X149" s="161" t="s">
        <v>216</v>
      </c>
      <c r="Y149" s="161" t="s">
        <v>174</v>
      </c>
      <c r="Z149" s="151"/>
      <c r="AA149" s="151"/>
      <c r="AB149" s="151"/>
      <c r="AC149" s="151"/>
      <c r="AD149" s="151"/>
      <c r="AE149" s="151"/>
      <c r="AF149" s="151"/>
      <c r="AG149" s="151" t="s">
        <v>217</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2" x14ac:dyDescent="0.2">
      <c r="A150" s="158"/>
      <c r="B150" s="159"/>
      <c r="C150" s="185" t="s">
        <v>402</v>
      </c>
      <c r="D150" s="182"/>
      <c r="E150" s="183">
        <v>141</v>
      </c>
      <c r="F150" s="161"/>
      <c r="G150" s="161"/>
      <c r="H150" s="161"/>
      <c r="I150" s="161"/>
      <c r="J150" s="161"/>
      <c r="K150" s="161"/>
      <c r="L150" s="161"/>
      <c r="M150" s="161"/>
      <c r="N150" s="160"/>
      <c r="O150" s="160"/>
      <c r="P150" s="160"/>
      <c r="Q150" s="160"/>
      <c r="R150" s="161"/>
      <c r="S150" s="161"/>
      <c r="T150" s="161"/>
      <c r="U150" s="161"/>
      <c r="V150" s="161"/>
      <c r="W150" s="161"/>
      <c r="X150" s="161"/>
      <c r="Y150" s="161"/>
      <c r="Z150" s="151"/>
      <c r="AA150" s="151"/>
      <c r="AB150" s="151"/>
      <c r="AC150" s="151"/>
      <c r="AD150" s="151"/>
      <c r="AE150" s="151"/>
      <c r="AF150" s="151"/>
      <c r="AG150" s="151" t="s">
        <v>221</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ht="22.5" outlineLevel="1" x14ac:dyDescent="0.2">
      <c r="A151" s="170">
        <v>51</v>
      </c>
      <c r="B151" s="171" t="s">
        <v>403</v>
      </c>
      <c r="C151" s="178" t="s">
        <v>404</v>
      </c>
      <c r="D151" s="172" t="s">
        <v>245</v>
      </c>
      <c r="E151" s="173">
        <v>142.41</v>
      </c>
      <c r="F151" s="174"/>
      <c r="G151" s="175">
        <f>ROUND(E151*F151,2)</f>
        <v>0</v>
      </c>
      <c r="H151" s="174"/>
      <c r="I151" s="175">
        <f>ROUND(E151*H151,2)</f>
        <v>0</v>
      </c>
      <c r="J151" s="174"/>
      <c r="K151" s="175">
        <f>ROUND(E151*J151,2)</f>
        <v>0</v>
      </c>
      <c r="L151" s="175">
        <v>21</v>
      </c>
      <c r="M151" s="175">
        <f>G151*(1+L151/100)</f>
        <v>0</v>
      </c>
      <c r="N151" s="173">
        <v>4.8000000000000001E-4</v>
      </c>
      <c r="O151" s="173">
        <f>ROUND(E151*N151,2)</f>
        <v>7.0000000000000007E-2</v>
      </c>
      <c r="P151" s="173">
        <v>0</v>
      </c>
      <c r="Q151" s="173">
        <f>ROUND(E151*P151,2)</f>
        <v>0</v>
      </c>
      <c r="R151" s="175" t="s">
        <v>376</v>
      </c>
      <c r="S151" s="175" t="s">
        <v>214</v>
      </c>
      <c r="T151" s="176" t="s">
        <v>215</v>
      </c>
      <c r="U151" s="161">
        <v>0</v>
      </c>
      <c r="V151" s="161">
        <f>ROUND(E151*U151,2)</f>
        <v>0</v>
      </c>
      <c r="W151" s="161"/>
      <c r="X151" s="161" t="s">
        <v>377</v>
      </c>
      <c r="Y151" s="161" t="s">
        <v>174</v>
      </c>
      <c r="Z151" s="151"/>
      <c r="AA151" s="151"/>
      <c r="AB151" s="151"/>
      <c r="AC151" s="151"/>
      <c r="AD151" s="151"/>
      <c r="AE151" s="151"/>
      <c r="AF151" s="151"/>
      <c r="AG151" s="151" t="s">
        <v>378</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2" x14ac:dyDescent="0.2">
      <c r="A152" s="158"/>
      <c r="B152" s="159"/>
      <c r="C152" s="185" t="s">
        <v>405</v>
      </c>
      <c r="D152" s="182"/>
      <c r="E152" s="183">
        <v>142.41</v>
      </c>
      <c r="F152" s="161"/>
      <c r="G152" s="161"/>
      <c r="H152" s="161"/>
      <c r="I152" s="161"/>
      <c r="J152" s="161"/>
      <c r="K152" s="161"/>
      <c r="L152" s="161"/>
      <c r="M152" s="161"/>
      <c r="N152" s="160"/>
      <c r="O152" s="160"/>
      <c r="P152" s="160"/>
      <c r="Q152" s="160"/>
      <c r="R152" s="161"/>
      <c r="S152" s="161"/>
      <c r="T152" s="161"/>
      <c r="U152" s="161"/>
      <c r="V152" s="161"/>
      <c r="W152" s="161"/>
      <c r="X152" s="161"/>
      <c r="Y152" s="161"/>
      <c r="Z152" s="151"/>
      <c r="AA152" s="151"/>
      <c r="AB152" s="151"/>
      <c r="AC152" s="151"/>
      <c r="AD152" s="151"/>
      <c r="AE152" s="151"/>
      <c r="AF152" s="151"/>
      <c r="AG152" s="151" t="s">
        <v>221</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x14ac:dyDescent="0.2">
      <c r="A153" s="163" t="s">
        <v>166</v>
      </c>
      <c r="B153" s="164" t="s">
        <v>99</v>
      </c>
      <c r="C153" s="177" t="s">
        <v>100</v>
      </c>
      <c r="D153" s="165"/>
      <c r="E153" s="166"/>
      <c r="F153" s="167"/>
      <c r="G153" s="167">
        <f>SUMIF(AG154:AG157,"&lt;&gt;NOR",G154:G157)</f>
        <v>0</v>
      </c>
      <c r="H153" s="167"/>
      <c r="I153" s="167">
        <f>SUM(I154:I157)</f>
        <v>0</v>
      </c>
      <c r="J153" s="167"/>
      <c r="K153" s="167">
        <f>SUM(K154:K157)</f>
        <v>0</v>
      </c>
      <c r="L153" s="167"/>
      <c r="M153" s="167">
        <f>SUM(M154:M157)</f>
        <v>0</v>
      </c>
      <c r="N153" s="166"/>
      <c r="O153" s="166">
        <f>SUM(O154:O157)</f>
        <v>0.69</v>
      </c>
      <c r="P153" s="166"/>
      <c r="Q153" s="166">
        <f>SUM(Q154:Q157)</f>
        <v>0</v>
      </c>
      <c r="R153" s="167"/>
      <c r="S153" s="167"/>
      <c r="T153" s="168"/>
      <c r="U153" s="162"/>
      <c r="V153" s="162">
        <f>SUM(V154:V157)</f>
        <v>40.57</v>
      </c>
      <c r="W153" s="162"/>
      <c r="X153" s="162"/>
      <c r="Y153" s="162"/>
      <c r="AG153" t="s">
        <v>167</v>
      </c>
    </row>
    <row r="154" spans="1:60" ht="22.5" outlineLevel="1" x14ac:dyDescent="0.2">
      <c r="A154" s="170">
        <v>52</v>
      </c>
      <c r="B154" s="171" t="s">
        <v>406</v>
      </c>
      <c r="C154" s="178" t="s">
        <v>407</v>
      </c>
      <c r="D154" s="172" t="s">
        <v>245</v>
      </c>
      <c r="E154" s="173">
        <v>249.2</v>
      </c>
      <c r="F154" s="174"/>
      <c r="G154" s="175">
        <f>ROUND(E154*F154,2)</f>
        <v>0</v>
      </c>
      <c r="H154" s="174"/>
      <c r="I154" s="175">
        <f>ROUND(E154*H154,2)</f>
        <v>0</v>
      </c>
      <c r="J154" s="174"/>
      <c r="K154" s="175">
        <f>ROUND(E154*J154,2)</f>
        <v>0</v>
      </c>
      <c r="L154" s="175">
        <v>21</v>
      </c>
      <c r="M154" s="175">
        <f>G154*(1+L154/100)</f>
        <v>0</v>
      </c>
      <c r="N154" s="173">
        <v>7.2999999999999996E-4</v>
      </c>
      <c r="O154" s="173">
        <f>ROUND(E154*N154,2)</f>
        <v>0.18</v>
      </c>
      <c r="P154" s="173">
        <v>0</v>
      </c>
      <c r="Q154" s="173">
        <f>ROUND(E154*P154,2)</f>
        <v>0</v>
      </c>
      <c r="R154" s="175" t="s">
        <v>408</v>
      </c>
      <c r="S154" s="175" t="s">
        <v>214</v>
      </c>
      <c r="T154" s="176" t="s">
        <v>215</v>
      </c>
      <c r="U154" s="161">
        <v>0.10100000000000001</v>
      </c>
      <c r="V154" s="161">
        <f>ROUND(E154*U154,2)</f>
        <v>25.17</v>
      </c>
      <c r="W154" s="161"/>
      <c r="X154" s="161" t="s">
        <v>216</v>
      </c>
      <c r="Y154" s="161" t="s">
        <v>174</v>
      </c>
      <c r="Z154" s="151"/>
      <c r="AA154" s="151"/>
      <c r="AB154" s="151"/>
      <c r="AC154" s="151"/>
      <c r="AD154" s="151"/>
      <c r="AE154" s="151"/>
      <c r="AF154" s="151"/>
      <c r="AG154" s="151" t="s">
        <v>217</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2" x14ac:dyDescent="0.2">
      <c r="A155" s="158"/>
      <c r="B155" s="159"/>
      <c r="C155" s="185" t="s">
        <v>409</v>
      </c>
      <c r="D155" s="182"/>
      <c r="E155" s="183">
        <v>249.2</v>
      </c>
      <c r="F155" s="161"/>
      <c r="G155" s="161"/>
      <c r="H155" s="161"/>
      <c r="I155" s="161"/>
      <c r="J155" s="161"/>
      <c r="K155" s="161"/>
      <c r="L155" s="161"/>
      <c r="M155" s="161"/>
      <c r="N155" s="160"/>
      <c r="O155" s="160"/>
      <c r="P155" s="160"/>
      <c r="Q155" s="160"/>
      <c r="R155" s="161"/>
      <c r="S155" s="161"/>
      <c r="T155" s="161"/>
      <c r="U155" s="161"/>
      <c r="V155" s="161"/>
      <c r="W155" s="161"/>
      <c r="X155" s="161"/>
      <c r="Y155" s="161"/>
      <c r="Z155" s="151"/>
      <c r="AA155" s="151"/>
      <c r="AB155" s="151"/>
      <c r="AC155" s="151"/>
      <c r="AD155" s="151"/>
      <c r="AE155" s="151"/>
      <c r="AF155" s="151"/>
      <c r="AG155" s="151" t="s">
        <v>221</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70">
        <v>53</v>
      </c>
      <c r="B156" s="171" t="s">
        <v>410</v>
      </c>
      <c r="C156" s="178" t="s">
        <v>1313</v>
      </c>
      <c r="D156" s="172" t="s">
        <v>245</v>
      </c>
      <c r="E156" s="173">
        <v>256.68</v>
      </c>
      <c r="F156" s="174"/>
      <c r="G156" s="175">
        <f>ROUND(E156*F156,2)</f>
        <v>0</v>
      </c>
      <c r="H156" s="174"/>
      <c r="I156" s="175">
        <f>ROUND(E156*H156,2)</f>
        <v>0</v>
      </c>
      <c r="J156" s="174"/>
      <c r="K156" s="175">
        <f>ROUND(E156*J156,2)</f>
        <v>0</v>
      </c>
      <c r="L156" s="175">
        <v>21</v>
      </c>
      <c r="M156" s="175">
        <f>G156*(1+L156/100)</f>
        <v>0</v>
      </c>
      <c r="N156" s="173">
        <v>2E-3</v>
      </c>
      <c r="O156" s="173">
        <f>ROUND(E156*N156,2)</f>
        <v>0.51</v>
      </c>
      <c r="P156" s="173">
        <v>0</v>
      </c>
      <c r="Q156" s="173">
        <f>ROUND(E156*P156,2)</f>
        <v>0</v>
      </c>
      <c r="R156" s="175"/>
      <c r="S156" s="175" t="s">
        <v>214</v>
      </c>
      <c r="T156" s="176" t="s">
        <v>215</v>
      </c>
      <c r="U156" s="161">
        <v>0.06</v>
      </c>
      <c r="V156" s="161">
        <f>ROUND(E156*U156,2)</f>
        <v>15.4</v>
      </c>
      <c r="W156" s="161"/>
      <c r="X156" s="161" t="s">
        <v>216</v>
      </c>
      <c r="Y156" s="161" t="s">
        <v>174</v>
      </c>
      <c r="Z156" s="151"/>
      <c r="AA156" s="151"/>
      <c r="AB156" s="151"/>
      <c r="AC156" s="151"/>
      <c r="AD156" s="151"/>
      <c r="AE156" s="151"/>
      <c r="AF156" s="151"/>
      <c r="AG156" s="151" t="s">
        <v>217</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2" x14ac:dyDescent="0.2">
      <c r="A157" s="158"/>
      <c r="B157" s="159"/>
      <c r="C157" s="185" t="s">
        <v>411</v>
      </c>
      <c r="D157" s="182"/>
      <c r="E157" s="183">
        <v>256.68</v>
      </c>
      <c r="F157" s="161"/>
      <c r="G157" s="161"/>
      <c r="H157" s="161"/>
      <c r="I157" s="161"/>
      <c r="J157" s="161"/>
      <c r="K157" s="161"/>
      <c r="L157" s="161"/>
      <c r="M157" s="161"/>
      <c r="N157" s="160"/>
      <c r="O157" s="160"/>
      <c r="P157" s="160"/>
      <c r="Q157" s="160"/>
      <c r="R157" s="161"/>
      <c r="S157" s="161"/>
      <c r="T157" s="161"/>
      <c r="U157" s="161"/>
      <c r="V157" s="161"/>
      <c r="W157" s="161"/>
      <c r="X157" s="161"/>
      <c r="Y157" s="161"/>
      <c r="Z157" s="151"/>
      <c r="AA157" s="151"/>
      <c r="AB157" s="151"/>
      <c r="AC157" s="151"/>
      <c r="AD157" s="151"/>
      <c r="AE157" s="151"/>
      <c r="AF157" s="151"/>
      <c r="AG157" s="151" t="s">
        <v>221</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x14ac:dyDescent="0.2">
      <c r="A158" s="163" t="s">
        <v>166</v>
      </c>
      <c r="B158" s="164" t="s">
        <v>101</v>
      </c>
      <c r="C158" s="177" t="s">
        <v>102</v>
      </c>
      <c r="D158" s="165"/>
      <c r="E158" s="166"/>
      <c r="F158" s="167"/>
      <c r="G158" s="167">
        <f>SUMIF(AG159:AG169,"&lt;&gt;NOR",G159:G169)</f>
        <v>0</v>
      </c>
      <c r="H158" s="167"/>
      <c r="I158" s="167">
        <f>SUM(I159:I169)</f>
        <v>0</v>
      </c>
      <c r="J158" s="167"/>
      <c r="K158" s="167">
        <f>SUM(K159:K169)</f>
        <v>0</v>
      </c>
      <c r="L158" s="167"/>
      <c r="M158" s="167">
        <f>SUM(M159:M169)</f>
        <v>0</v>
      </c>
      <c r="N158" s="166"/>
      <c r="O158" s="166">
        <f>SUM(O159:O169)</f>
        <v>20.100000000000005</v>
      </c>
      <c r="P158" s="166"/>
      <c r="Q158" s="166">
        <f>SUM(Q159:Q169)</f>
        <v>0</v>
      </c>
      <c r="R158" s="167"/>
      <c r="S158" s="167"/>
      <c r="T158" s="168"/>
      <c r="U158" s="162"/>
      <c r="V158" s="162">
        <f>SUM(V159:V169)</f>
        <v>21.28</v>
      </c>
      <c r="W158" s="162"/>
      <c r="X158" s="162"/>
      <c r="Y158" s="162"/>
      <c r="AG158" t="s">
        <v>167</v>
      </c>
    </row>
    <row r="159" spans="1:60" outlineLevel="1" x14ac:dyDescent="0.2">
      <c r="A159" s="170">
        <v>54</v>
      </c>
      <c r="B159" s="171" t="s">
        <v>412</v>
      </c>
      <c r="C159" s="178" t="s">
        <v>413</v>
      </c>
      <c r="D159" s="172" t="s">
        <v>256</v>
      </c>
      <c r="E159" s="173">
        <v>9.81</v>
      </c>
      <c r="F159" s="174"/>
      <c r="G159" s="175">
        <f>ROUND(E159*F159,2)</f>
        <v>0</v>
      </c>
      <c r="H159" s="174"/>
      <c r="I159" s="175">
        <f>ROUND(E159*H159,2)</f>
        <v>0</v>
      </c>
      <c r="J159" s="174"/>
      <c r="K159" s="175">
        <f>ROUND(E159*J159,2)</f>
        <v>0</v>
      </c>
      <c r="L159" s="175">
        <v>21</v>
      </c>
      <c r="M159" s="175">
        <f>G159*(1+L159/100)</f>
        <v>0</v>
      </c>
      <c r="N159" s="173">
        <v>1.8907700000000001</v>
      </c>
      <c r="O159" s="173">
        <f>ROUND(E159*N159,2)</f>
        <v>18.55</v>
      </c>
      <c r="P159" s="173">
        <v>0</v>
      </c>
      <c r="Q159" s="173">
        <f>ROUND(E159*P159,2)</f>
        <v>0</v>
      </c>
      <c r="R159" s="175" t="s">
        <v>414</v>
      </c>
      <c r="S159" s="175" t="s">
        <v>214</v>
      </c>
      <c r="T159" s="176" t="s">
        <v>215</v>
      </c>
      <c r="U159" s="161">
        <v>1.3169999999999999</v>
      </c>
      <c r="V159" s="161">
        <f>ROUND(E159*U159,2)</f>
        <v>12.92</v>
      </c>
      <c r="W159" s="161"/>
      <c r="X159" s="161" t="s">
        <v>216</v>
      </c>
      <c r="Y159" s="161" t="s">
        <v>174</v>
      </c>
      <c r="Z159" s="151"/>
      <c r="AA159" s="151"/>
      <c r="AB159" s="151"/>
      <c r="AC159" s="151"/>
      <c r="AD159" s="151"/>
      <c r="AE159" s="151"/>
      <c r="AF159" s="151"/>
      <c r="AG159" s="151" t="s">
        <v>217</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2" x14ac:dyDescent="0.2">
      <c r="A160" s="158"/>
      <c r="B160" s="159"/>
      <c r="C160" s="264" t="s">
        <v>415</v>
      </c>
      <c r="D160" s="265"/>
      <c r="E160" s="265"/>
      <c r="F160" s="265"/>
      <c r="G160" s="265"/>
      <c r="H160" s="161"/>
      <c r="I160" s="161"/>
      <c r="J160" s="161"/>
      <c r="K160" s="161"/>
      <c r="L160" s="161"/>
      <c r="M160" s="161"/>
      <c r="N160" s="160"/>
      <c r="O160" s="160"/>
      <c r="P160" s="160"/>
      <c r="Q160" s="160"/>
      <c r="R160" s="161"/>
      <c r="S160" s="161"/>
      <c r="T160" s="161"/>
      <c r="U160" s="161"/>
      <c r="V160" s="161"/>
      <c r="W160" s="161"/>
      <c r="X160" s="161"/>
      <c r="Y160" s="161"/>
      <c r="Z160" s="151"/>
      <c r="AA160" s="151"/>
      <c r="AB160" s="151"/>
      <c r="AC160" s="151"/>
      <c r="AD160" s="151"/>
      <c r="AE160" s="151"/>
      <c r="AF160" s="151"/>
      <c r="AG160" s="151" t="s">
        <v>219</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2" x14ac:dyDescent="0.2">
      <c r="A161" s="158"/>
      <c r="B161" s="159"/>
      <c r="C161" s="185" t="s">
        <v>416</v>
      </c>
      <c r="D161" s="182"/>
      <c r="E161" s="183">
        <v>9.81</v>
      </c>
      <c r="F161" s="161"/>
      <c r="G161" s="161"/>
      <c r="H161" s="161"/>
      <c r="I161" s="161"/>
      <c r="J161" s="161"/>
      <c r="K161" s="161"/>
      <c r="L161" s="161"/>
      <c r="M161" s="161"/>
      <c r="N161" s="160"/>
      <c r="O161" s="160"/>
      <c r="P161" s="160"/>
      <c r="Q161" s="160"/>
      <c r="R161" s="161"/>
      <c r="S161" s="161"/>
      <c r="T161" s="161"/>
      <c r="U161" s="161"/>
      <c r="V161" s="161"/>
      <c r="W161" s="161"/>
      <c r="X161" s="161"/>
      <c r="Y161" s="161"/>
      <c r="Z161" s="151"/>
      <c r="AA161" s="151"/>
      <c r="AB161" s="151"/>
      <c r="AC161" s="151"/>
      <c r="AD161" s="151"/>
      <c r="AE161" s="151"/>
      <c r="AF161" s="151"/>
      <c r="AG161" s="151" t="s">
        <v>221</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ht="22.5" outlineLevel="1" x14ac:dyDescent="0.2">
      <c r="A162" s="170">
        <v>55</v>
      </c>
      <c r="B162" s="171" t="s">
        <v>417</v>
      </c>
      <c r="C162" s="178" t="s">
        <v>418</v>
      </c>
      <c r="D162" s="172" t="s">
        <v>419</v>
      </c>
      <c r="E162" s="173">
        <v>60</v>
      </c>
      <c r="F162" s="174"/>
      <c r="G162" s="175">
        <f>ROUND(E162*F162,2)</f>
        <v>0</v>
      </c>
      <c r="H162" s="174"/>
      <c r="I162" s="175">
        <f>ROUND(E162*H162,2)</f>
        <v>0</v>
      </c>
      <c r="J162" s="174"/>
      <c r="K162" s="175">
        <f>ROUND(E162*J162,2)</f>
        <v>0</v>
      </c>
      <c r="L162" s="175">
        <v>21</v>
      </c>
      <c r="M162" s="175">
        <f>G162*(1+L162/100)</f>
        <v>0</v>
      </c>
      <c r="N162" s="173">
        <v>1.65E-3</v>
      </c>
      <c r="O162" s="173">
        <f>ROUND(E162*N162,2)</f>
        <v>0.1</v>
      </c>
      <c r="P162" s="173">
        <v>0</v>
      </c>
      <c r="Q162" s="173">
        <f>ROUND(E162*P162,2)</f>
        <v>0</v>
      </c>
      <c r="R162" s="175" t="s">
        <v>414</v>
      </c>
      <c r="S162" s="175" t="s">
        <v>214</v>
      </c>
      <c r="T162" s="176" t="s">
        <v>215</v>
      </c>
      <c r="U162" s="161">
        <v>7.3999999999999996E-2</v>
      </c>
      <c r="V162" s="161">
        <f>ROUND(E162*U162,2)</f>
        <v>4.4400000000000004</v>
      </c>
      <c r="W162" s="161"/>
      <c r="X162" s="161" t="s">
        <v>216</v>
      </c>
      <c r="Y162" s="161" t="s">
        <v>174</v>
      </c>
      <c r="Z162" s="151"/>
      <c r="AA162" s="151"/>
      <c r="AB162" s="151"/>
      <c r="AC162" s="151"/>
      <c r="AD162" s="151"/>
      <c r="AE162" s="151"/>
      <c r="AF162" s="151"/>
      <c r="AG162" s="151" t="s">
        <v>217</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2" x14ac:dyDescent="0.2">
      <c r="A163" s="158"/>
      <c r="B163" s="159"/>
      <c r="C163" s="185" t="s">
        <v>420</v>
      </c>
      <c r="D163" s="182"/>
      <c r="E163" s="183">
        <v>60</v>
      </c>
      <c r="F163" s="161"/>
      <c r="G163" s="161"/>
      <c r="H163" s="161"/>
      <c r="I163" s="161"/>
      <c r="J163" s="161"/>
      <c r="K163" s="161"/>
      <c r="L163" s="161"/>
      <c r="M163" s="161"/>
      <c r="N163" s="160"/>
      <c r="O163" s="160"/>
      <c r="P163" s="160"/>
      <c r="Q163" s="160"/>
      <c r="R163" s="161"/>
      <c r="S163" s="161"/>
      <c r="T163" s="161"/>
      <c r="U163" s="161"/>
      <c r="V163" s="161"/>
      <c r="W163" s="161"/>
      <c r="X163" s="161"/>
      <c r="Y163" s="161"/>
      <c r="Z163" s="151"/>
      <c r="AA163" s="151"/>
      <c r="AB163" s="151"/>
      <c r="AC163" s="151"/>
      <c r="AD163" s="151"/>
      <c r="AE163" s="151"/>
      <c r="AF163" s="151"/>
      <c r="AG163" s="151" t="s">
        <v>221</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ht="22.5" outlineLevel="1" x14ac:dyDescent="0.2">
      <c r="A164" s="170">
        <v>56</v>
      </c>
      <c r="B164" s="171" t="s">
        <v>421</v>
      </c>
      <c r="C164" s="178" t="s">
        <v>422</v>
      </c>
      <c r="D164" s="172" t="s">
        <v>419</v>
      </c>
      <c r="E164" s="173">
        <v>7</v>
      </c>
      <c r="F164" s="174"/>
      <c r="G164" s="175">
        <f>ROUND(E164*F164,2)</f>
        <v>0</v>
      </c>
      <c r="H164" s="174"/>
      <c r="I164" s="175">
        <f>ROUND(E164*H164,2)</f>
        <v>0</v>
      </c>
      <c r="J164" s="174"/>
      <c r="K164" s="175">
        <f>ROUND(E164*J164,2)</f>
        <v>0</v>
      </c>
      <c r="L164" s="175">
        <v>21</v>
      </c>
      <c r="M164" s="175">
        <f>G164*(1+L164/100)</f>
        <v>0</v>
      </c>
      <c r="N164" s="173">
        <v>6.6E-3</v>
      </c>
      <c r="O164" s="173">
        <f>ROUND(E164*N164,2)</f>
        <v>0.05</v>
      </c>
      <c r="P164" s="173">
        <v>0</v>
      </c>
      <c r="Q164" s="173">
        <f>ROUND(E164*P164,2)</f>
        <v>0</v>
      </c>
      <c r="R164" s="175" t="s">
        <v>414</v>
      </c>
      <c r="S164" s="175" t="s">
        <v>214</v>
      </c>
      <c r="T164" s="176" t="s">
        <v>215</v>
      </c>
      <c r="U164" s="161">
        <v>0.56000000000000005</v>
      </c>
      <c r="V164" s="161">
        <f>ROUND(E164*U164,2)</f>
        <v>3.92</v>
      </c>
      <c r="W164" s="161"/>
      <c r="X164" s="161" t="s">
        <v>216</v>
      </c>
      <c r="Y164" s="161" t="s">
        <v>174</v>
      </c>
      <c r="Z164" s="151"/>
      <c r="AA164" s="151"/>
      <c r="AB164" s="151"/>
      <c r="AC164" s="151"/>
      <c r="AD164" s="151"/>
      <c r="AE164" s="151"/>
      <c r="AF164" s="151"/>
      <c r="AG164" s="151" t="s">
        <v>217</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2" x14ac:dyDescent="0.2">
      <c r="A165" s="158"/>
      <c r="B165" s="159"/>
      <c r="C165" s="185" t="s">
        <v>423</v>
      </c>
      <c r="D165" s="182"/>
      <c r="E165" s="183">
        <v>7</v>
      </c>
      <c r="F165" s="161"/>
      <c r="G165" s="161"/>
      <c r="H165" s="161"/>
      <c r="I165" s="161"/>
      <c r="J165" s="161"/>
      <c r="K165" s="161"/>
      <c r="L165" s="161"/>
      <c r="M165" s="161"/>
      <c r="N165" s="160"/>
      <c r="O165" s="160"/>
      <c r="P165" s="160"/>
      <c r="Q165" s="160"/>
      <c r="R165" s="161"/>
      <c r="S165" s="161"/>
      <c r="T165" s="161"/>
      <c r="U165" s="161"/>
      <c r="V165" s="161"/>
      <c r="W165" s="161"/>
      <c r="X165" s="161"/>
      <c r="Y165" s="161"/>
      <c r="Z165" s="151"/>
      <c r="AA165" s="151"/>
      <c r="AB165" s="151"/>
      <c r="AC165" s="151"/>
      <c r="AD165" s="151"/>
      <c r="AE165" s="151"/>
      <c r="AF165" s="151"/>
      <c r="AG165" s="151" t="s">
        <v>221</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70">
        <v>57</v>
      </c>
      <c r="B166" s="171" t="s">
        <v>424</v>
      </c>
      <c r="C166" s="178" t="s">
        <v>425</v>
      </c>
      <c r="D166" s="172" t="s">
        <v>419</v>
      </c>
      <c r="E166" s="173">
        <v>30.31</v>
      </c>
      <c r="F166" s="174"/>
      <c r="G166" s="175">
        <f>ROUND(E166*F166,2)</f>
        <v>0</v>
      </c>
      <c r="H166" s="174"/>
      <c r="I166" s="175">
        <f>ROUND(E166*H166,2)</f>
        <v>0</v>
      </c>
      <c r="J166" s="174"/>
      <c r="K166" s="175">
        <f>ROUND(E166*J166,2)</f>
        <v>0</v>
      </c>
      <c r="L166" s="175">
        <v>21</v>
      </c>
      <c r="M166" s="175">
        <f>G166*(1+L166/100)</f>
        <v>0</v>
      </c>
      <c r="N166" s="173">
        <v>2.1999999999999999E-2</v>
      </c>
      <c r="O166" s="173">
        <f>ROUND(E166*N166,2)</f>
        <v>0.67</v>
      </c>
      <c r="P166" s="173">
        <v>0</v>
      </c>
      <c r="Q166" s="173">
        <f>ROUND(E166*P166,2)</f>
        <v>0</v>
      </c>
      <c r="R166" s="175" t="s">
        <v>376</v>
      </c>
      <c r="S166" s="175" t="s">
        <v>214</v>
      </c>
      <c r="T166" s="176" t="s">
        <v>215</v>
      </c>
      <c r="U166" s="161">
        <v>0</v>
      </c>
      <c r="V166" s="161">
        <f>ROUND(E166*U166,2)</f>
        <v>0</v>
      </c>
      <c r="W166" s="161"/>
      <c r="X166" s="161" t="s">
        <v>377</v>
      </c>
      <c r="Y166" s="161" t="s">
        <v>174</v>
      </c>
      <c r="Z166" s="151"/>
      <c r="AA166" s="151"/>
      <c r="AB166" s="151"/>
      <c r="AC166" s="151"/>
      <c r="AD166" s="151"/>
      <c r="AE166" s="151"/>
      <c r="AF166" s="151"/>
      <c r="AG166" s="151" t="s">
        <v>378</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2" x14ac:dyDescent="0.2">
      <c r="A167" s="158"/>
      <c r="B167" s="159"/>
      <c r="C167" s="185" t="s">
        <v>426</v>
      </c>
      <c r="D167" s="182"/>
      <c r="E167" s="183">
        <v>30.31</v>
      </c>
      <c r="F167" s="161"/>
      <c r="G167" s="161"/>
      <c r="H167" s="161"/>
      <c r="I167" s="161"/>
      <c r="J167" s="161"/>
      <c r="K167" s="161"/>
      <c r="L167" s="161"/>
      <c r="M167" s="161"/>
      <c r="N167" s="160"/>
      <c r="O167" s="160"/>
      <c r="P167" s="160"/>
      <c r="Q167" s="160"/>
      <c r="R167" s="161"/>
      <c r="S167" s="161"/>
      <c r="T167" s="161"/>
      <c r="U167" s="161"/>
      <c r="V167" s="161"/>
      <c r="W167" s="161"/>
      <c r="X167" s="161"/>
      <c r="Y167" s="161"/>
      <c r="Z167" s="151"/>
      <c r="AA167" s="151"/>
      <c r="AB167" s="151"/>
      <c r="AC167" s="151"/>
      <c r="AD167" s="151"/>
      <c r="AE167" s="151"/>
      <c r="AF167" s="151"/>
      <c r="AG167" s="151" t="s">
        <v>221</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70">
        <v>58</v>
      </c>
      <c r="B168" s="171" t="s">
        <v>427</v>
      </c>
      <c r="C168" s="178" t="s">
        <v>428</v>
      </c>
      <c r="D168" s="172" t="s">
        <v>419</v>
      </c>
      <c r="E168" s="173">
        <v>7.07</v>
      </c>
      <c r="F168" s="174"/>
      <c r="G168" s="175">
        <f>ROUND(E168*F168,2)</f>
        <v>0</v>
      </c>
      <c r="H168" s="174"/>
      <c r="I168" s="175">
        <f>ROUND(E168*H168,2)</f>
        <v>0</v>
      </c>
      <c r="J168" s="174"/>
      <c r="K168" s="175">
        <f>ROUND(E168*J168,2)</f>
        <v>0</v>
      </c>
      <c r="L168" s="175">
        <v>21</v>
      </c>
      <c r="M168" s="175">
        <f>G168*(1+L168/100)</f>
        <v>0</v>
      </c>
      <c r="N168" s="173">
        <v>0.10299999999999999</v>
      </c>
      <c r="O168" s="173">
        <f>ROUND(E168*N168,2)</f>
        <v>0.73</v>
      </c>
      <c r="P168" s="173">
        <v>0</v>
      </c>
      <c r="Q168" s="173">
        <f>ROUND(E168*P168,2)</f>
        <v>0</v>
      </c>
      <c r="R168" s="175" t="s">
        <v>376</v>
      </c>
      <c r="S168" s="175" t="s">
        <v>214</v>
      </c>
      <c r="T168" s="176" t="s">
        <v>215</v>
      </c>
      <c r="U168" s="161">
        <v>0</v>
      </c>
      <c r="V168" s="161">
        <f>ROUND(E168*U168,2)</f>
        <v>0</v>
      </c>
      <c r="W168" s="161"/>
      <c r="X168" s="161" t="s">
        <v>377</v>
      </c>
      <c r="Y168" s="161" t="s">
        <v>174</v>
      </c>
      <c r="Z168" s="151"/>
      <c r="AA168" s="151"/>
      <c r="AB168" s="151"/>
      <c r="AC168" s="151"/>
      <c r="AD168" s="151"/>
      <c r="AE168" s="151"/>
      <c r="AF168" s="151"/>
      <c r="AG168" s="151" t="s">
        <v>378</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2" x14ac:dyDescent="0.2">
      <c r="A169" s="158"/>
      <c r="B169" s="159"/>
      <c r="C169" s="185" t="s">
        <v>429</v>
      </c>
      <c r="D169" s="182"/>
      <c r="E169" s="183">
        <v>7.07</v>
      </c>
      <c r="F169" s="161"/>
      <c r="G169" s="161"/>
      <c r="H169" s="161"/>
      <c r="I169" s="161"/>
      <c r="J169" s="161"/>
      <c r="K169" s="161"/>
      <c r="L169" s="161"/>
      <c r="M169" s="161"/>
      <c r="N169" s="160"/>
      <c r="O169" s="160"/>
      <c r="P169" s="160"/>
      <c r="Q169" s="160"/>
      <c r="R169" s="161"/>
      <c r="S169" s="161"/>
      <c r="T169" s="161"/>
      <c r="U169" s="161"/>
      <c r="V169" s="161"/>
      <c r="W169" s="161"/>
      <c r="X169" s="161"/>
      <c r="Y169" s="161"/>
      <c r="Z169" s="151"/>
      <c r="AA169" s="151"/>
      <c r="AB169" s="151"/>
      <c r="AC169" s="151"/>
      <c r="AD169" s="151"/>
      <c r="AE169" s="151"/>
      <c r="AF169" s="151"/>
      <c r="AG169" s="151" t="s">
        <v>221</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x14ac:dyDescent="0.2">
      <c r="A170" s="163" t="s">
        <v>166</v>
      </c>
      <c r="B170" s="164" t="s">
        <v>103</v>
      </c>
      <c r="C170" s="177" t="s">
        <v>104</v>
      </c>
      <c r="D170" s="165"/>
      <c r="E170" s="166"/>
      <c r="F170" s="167"/>
      <c r="G170" s="167">
        <f>SUMIF(AG171:AG235,"&lt;&gt;NOR",G171:G235)</f>
        <v>0</v>
      </c>
      <c r="H170" s="167"/>
      <c r="I170" s="167">
        <f>SUM(I171:I235)</f>
        <v>0</v>
      </c>
      <c r="J170" s="167"/>
      <c r="K170" s="167">
        <f>SUM(K171:K235)</f>
        <v>0</v>
      </c>
      <c r="L170" s="167"/>
      <c r="M170" s="167">
        <f>SUM(M171:M235)</f>
        <v>0</v>
      </c>
      <c r="N170" s="166"/>
      <c r="O170" s="166">
        <f>SUM(O171:O235)</f>
        <v>2329.59</v>
      </c>
      <c r="P170" s="166"/>
      <c r="Q170" s="166">
        <f>SUM(Q171:Q235)</f>
        <v>0</v>
      </c>
      <c r="R170" s="167"/>
      <c r="S170" s="167"/>
      <c r="T170" s="168"/>
      <c r="U170" s="162"/>
      <c r="V170" s="162">
        <f>SUM(V171:V235)</f>
        <v>984.79999999999984</v>
      </c>
      <c r="W170" s="162"/>
      <c r="X170" s="162"/>
      <c r="Y170" s="162"/>
      <c r="AG170" t="s">
        <v>167</v>
      </c>
    </row>
    <row r="171" spans="1:60" ht="22.5" outlineLevel="1" x14ac:dyDescent="0.2">
      <c r="A171" s="170">
        <v>59</v>
      </c>
      <c r="B171" s="171" t="s">
        <v>430</v>
      </c>
      <c r="C171" s="178" t="s">
        <v>431</v>
      </c>
      <c r="D171" s="172" t="s">
        <v>212</v>
      </c>
      <c r="E171" s="173">
        <v>2431.15</v>
      </c>
      <c r="F171" s="174"/>
      <c r="G171" s="175">
        <f>ROUND(E171*F171,2)</f>
        <v>0</v>
      </c>
      <c r="H171" s="174"/>
      <c r="I171" s="175">
        <f>ROUND(E171*H171,2)</f>
        <v>0</v>
      </c>
      <c r="J171" s="174"/>
      <c r="K171" s="175">
        <f>ROUND(E171*J171,2)</f>
        <v>0</v>
      </c>
      <c r="L171" s="175">
        <v>21</v>
      </c>
      <c r="M171" s="175">
        <f>G171*(1+L171/100)</f>
        <v>0</v>
      </c>
      <c r="N171" s="173">
        <v>0.27994000000000002</v>
      </c>
      <c r="O171" s="173">
        <f>ROUND(E171*N171,2)</f>
        <v>680.58</v>
      </c>
      <c r="P171" s="173">
        <v>0</v>
      </c>
      <c r="Q171" s="173">
        <f>ROUND(E171*P171,2)</f>
        <v>0</v>
      </c>
      <c r="R171" s="175" t="s">
        <v>213</v>
      </c>
      <c r="S171" s="175" t="s">
        <v>214</v>
      </c>
      <c r="T171" s="176" t="s">
        <v>215</v>
      </c>
      <c r="U171" s="161">
        <v>2.5999999999999999E-2</v>
      </c>
      <c r="V171" s="161">
        <f>ROUND(E171*U171,2)</f>
        <v>63.21</v>
      </c>
      <c r="W171" s="161"/>
      <c r="X171" s="161" t="s">
        <v>216</v>
      </c>
      <c r="Y171" s="161" t="s">
        <v>174</v>
      </c>
      <c r="Z171" s="151"/>
      <c r="AA171" s="151"/>
      <c r="AB171" s="151"/>
      <c r="AC171" s="151"/>
      <c r="AD171" s="151"/>
      <c r="AE171" s="151"/>
      <c r="AF171" s="151"/>
      <c r="AG171" s="151" t="s">
        <v>217</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2" x14ac:dyDescent="0.2">
      <c r="A172" s="158"/>
      <c r="B172" s="159"/>
      <c r="C172" s="185" t="s">
        <v>432</v>
      </c>
      <c r="D172" s="182"/>
      <c r="E172" s="183">
        <v>2431.15</v>
      </c>
      <c r="F172" s="161"/>
      <c r="G172" s="161"/>
      <c r="H172" s="161"/>
      <c r="I172" s="161"/>
      <c r="J172" s="161"/>
      <c r="K172" s="161"/>
      <c r="L172" s="161"/>
      <c r="M172" s="161"/>
      <c r="N172" s="160"/>
      <c r="O172" s="160"/>
      <c r="P172" s="160"/>
      <c r="Q172" s="160"/>
      <c r="R172" s="161"/>
      <c r="S172" s="161"/>
      <c r="T172" s="161"/>
      <c r="U172" s="161"/>
      <c r="V172" s="161"/>
      <c r="W172" s="161"/>
      <c r="X172" s="161"/>
      <c r="Y172" s="161"/>
      <c r="Z172" s="151"/>
      <c r="AA172" s="151"/>
      <c r="AB172" s="151"/>
      <c r="AC172" s="151"/>
      <c r="AD172" s="151"/>
      <c r="AE172" s="151"/>
      <c r="AF172" s="151"/>
      <c r="AG172" s="151" t="s">
        <v>221</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ht="22.5" outlineLevel="1" x14ac:dyDescent="0.2">
      <c r="A173" s="170">
        <v>60</v>
      </c>
      <c r="B173" s="171" t="s">
        <v>433</v>
      </c>
      <c r="C173" s="178" t="s">
        <v>434</v>
      </c>
      <c r="D173" s="172" t="s">
        <v>212</v>
      </c>
      <c r="E173" s="173">
        <v>1838</v>
      </c>
      <c r="F173" s="174"/>
      <c r="G173" s="175">
        <f>ROUND(E173*F173,2)</f>
        <v>0</v>
      </c>
      <c r="H173" s="174"/>
      <c r="I173" s="175">
        <f>ROUND(E173*H173,2)</f>
        <v>0</v>
      </c>
      <c r="J173" s="174"/>
      <c r="K173" s="175">
        <f>ROUND(E173*J173,2)</f>
        <v>0</v>
      </c>
      <c r="L173" s="175">
        <v>21</v>
      </c>
      <c r="M173" s="175">
        <f>G173*(1+L173/100)</f>
        <v>0</v>
      </c>
      <c r="N173" s="173">
        <v>0.441</v>
      </c>
      <c r="O173" s="173">
        <f>ROUND(E173*N173,2)</f>
        <v>810.56</v>
      </c>
      <c r="P173" s="173">
        <v>0</v>
      </c>
      <c r="Q173" s="173">
        <f>ROUND(E173*P173,2)</f>
        <v>0</v>
      </c>
      <c r="R173" s="175" t="s">
        <v>213</v>
      </c>
      <c r="S173" s="175" t="s">
        <v>214</v>
      </c>
      <c r="T173" s="176" t="s">
        <v>215</v>
      </c>
      <c r="U173" s="161">
        <v>2.9000000000000001E-2</v>
      </c>
      <c r="V173" s="161">
        <f>ROUND(E173*U173,2)</f>
        <v>53.3</v>
      </c>
      <c r="W173" s="161"/>
      <c r="X173" s="161" t="s">
        <v>216</v>
      </c>
      <c r="Y173" s="161" t="s">
        <v>174</v>
      </c>
      <c r="Z173" s="151"/>
      <c r="AA173" s="151"/>
      <c r="AB173" s="151"/>
      <c r="AC173" s="151"/>
      <c r="AD173" s="151"/>
      <c r="AE173" s="151"/>
      <c r="AF173" s="151"/>
      <c r="AG173" s="151" t="s">
        <v>217</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2" x14ac:dyDescent="0.2">
      <c r="A174" s="158"/>
      <c r="B174" s="159"/>
      <c r="C174" s="185" t="s">
        <v>435</v>
      </c>
      <c r="D174" s="182"/>
      <c r="E174" s="183">
        <v>1838</v>
      </c>
      <c r="F174" s="161"/>
      <c r="G174" s="161"/>
      <c r="H174" s="161"/>
      <c r="I174" s="161"/>
      <c r="J174" s="161"/>
      <c r="K174" s="161"/>
      <c r="L174" s="161"/>
      <c r="M174" s="161"/>
      <c r="N174" s="160"/>
      <c r="O174" s="160"/>
      <c r="P174" s="160"/>
      <c r="Q174" s="160"/>
      <c r="R174" s="161"/>
      <c r="S174" s="161"/>
      <c r="T174" s="161"/>
      <c r="U174" s="161"/>
      <c r="V174" s="161"/>
      <c r="W174" s="161"/>
      <c r="X174" s="161"/>
      <c r="Y174" s="161"/>
      <c r="Z174" s="151"/>
      <c r="AA174" s="151"/>
      <c r="AB174" s="151"/>
      <c r="AC174" s="151"/>
      <c r="AD174" s="151"/>
      <c r="AE174" s="151"/>
      <c r="AF174" s="151"/>
      <c r="AG174" s="151" t="s">
        <v>221</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ht="22.5" outlineLevel="1" x14ac:dyDescent="0.2">
      <c r="A175" s="170">
        <v>61</v>
      </c>
      <c r="B175" s="171" t="s">
        <v>436</v>
      </c>
      <c r="C175" s="178" t="s">
        <v>437</v>
      </c>
      <c r="D175" s="172" t="s">
        <v>212</v>
      </c>
      <c r="E175" s="173">
        <v>237.9</v>
      </c>
      <c r="F175" s="174"/>
      <c r="G175" s="175">
        <f>ROUND(E175*F175,2)</f>
        <v>0</v>
      </c>
      <c r="H175" s="174"/>
      <c r="I175" s="175">
        <f>ROUND(E175*H175,2)</f>
        <v>0</v>
      </c>
      <c r="J175" s="174"/>
      <c r="K175" s="175">
        <f>ROUND(E175*J175,2)</f>
        <v>0</v>
      </c>
      <c r="L175" s="175">
        <v>21</v>
      </c>
      <c r="M175" s="175">
        <f>G175*(1+L175/100)</f>
        <v>0</v>
      </c>
      <c r="N175" s="173">
        <v>0.55125000000000002</v>
      </c>
      <c r="O175" s="173">
        <f>ROUND(E175*N175,2)</f>
        <v>131.13999999999999</v>
      </c>
      <c r="P175" s="173">
        <v>0</v>
      </c>
      <c r="Q175" s="173">
        <f>ROUND(E175*P175,2)</f>
        <v>0</v>
      </c>
      <c r="R175" s="175" t="s">
        <v>213</v>
      </c>
      <c r="S175" s="175" t="s">
        <v>214</v>
      </c>
      <c r="T175" s="176" t="s">
        <v>215</v>
      </c>
      <c r="U175" s="161">
        <v>2.7E-2</v>
      </c>
      <c r="V175" s="161">
        <f>ROUND(E175*U175,2)</f>
        <v>6.42</v>
      </c>
      <c r="W175" s="161"/>
      <c r="X175" s="161" t="s">
        <v>216</v>
      </c>
      <c r="Y175" s="161" t="s">
        <v>174</v>
      </c>
      <c r="Z175" s="151"/>
      <c r="AA175" s="151"/>
      <c r="AB175" s="151"/>
      <c r="AC175" s="151"/>
      <c r="AD175" s="151"/>
      <c r="AE175" s="151"/>
      <c r="AF175" s="151"/>
      <c r="AG175" s="151" t="s">
        <v>217</v>
      </c>
      <c r="AH175" s="151"/>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2" x14ac:dyDescent="0.2">
      <c r="A176" s="158"/>
      <c r="B176" s="159"/>
      <c r="C176" s="185" t="s">
        <v>438</v>
      </c>
      <c r="D176" s="182"/>
      <c r="E176" s="183">
        <v>237.9</v>
      </c>
      <c r="F176" s="161"/>
      <c r="G176" s="161"/>
      <c r="H176" s="161"/>
      <c r="I176" s="161"/>
      <c r="J176" s="161"/>
      <c r="K176" s="161"/>
      <c r="L176" s="161"/>
      <c r="M176" s="161"/>
      <c r="N176" s="160"/>
      <c r="O176" s="160"/>
      <c r="P176" s="160"/>
      <c r="Q176" s="160"/>
      <c r="R176" s="161"/>
      <c r="S176" s="161"/>
      <c r="T176" s="161"/>
      <c r="U176" s="161"/>
      <c r="V176" s="161"/>
      <c r="W176" s="161"/>
      <c r="X176" s="161"/>
      <c r="Y176" s="161"/>
      <c r="Z176" s="151"/>
      <c r="AA176" s="151"/>
      <c r="AB176" s="151"/>
      <c r="AC176" s="151"/>
      <c r="AD176" s="151"/>
      <c r="AE176" s="151"/>
      <c r="AF176" s="151"/>
      <c r="AG176" s="151" t="s">
        <v>221</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ht="22.5" outlineLevel="1" x14ac:dyDescent="0.2">
      <c r="A177" s="170">
        <v>62</v>
      </c>
      <c r="B177" s="171" t="s">
        <v>439</v>
      </c>
      <c r="C177" s="178" t="s">
        <v>440</v>
      </c>
      <c r="D177" s="172" t="s">
        <v>212</v>
      </c>
      <c r="E177" s="173">
        <v>1042.05</v>
      </c>
      <c r="F177" s="174"/>
      <c r="G177" s="175">
        <f>ROUND(E177*F177,2)</f>
        <v>0</v>
      </c>
      <c r="H177" s="174"/>
      <c r="I177" s="175">
        <f>ROUND(E177*H177,2)</f>
        <v>0</v>
      </c>
      <c r="J177" s="174"/>
      <c r="K177" s="175">
        <f>ROUND(E177*J177,2)</f>
        <v>0</v>
      </c>
      <c r="L177" s="175">
        <v>21</v>
      </c>
      <c r="M177" s="175">
        <f>G177*(1+L177/100)</f>
        <v>0</v>
      </c>
      <c r="N177" s="173">
        <v>0.21099999999999999</v>
      </c>
      <c r="O177" s="173">
        <f>ROUND(E177*N177,2)</f>
        <v>219.87</v>
      </c>
      <c r="P177" s="173">
        <v>0</v>
      </c>
      <c r="Q177" s="173">
        <f>ROUND(E177*P177,2)</f>
        <v>0</v>
      </c>
      <c r="R177" s="175" t="s">
        <v>213</v>
      </c>
      <c r="S177" s="175" t="s">
        <v>214</v>
      </c>
      <c r="T177" s="176" t="s">
        <v>215</v>
      </c>
      <c r="U177" s="161">
        <v>3.2000000000000001E-2</v>
      </c>
      <c r="V177" s="161">
        <f>ROUND(E177*U177,2)</f>
        <v>33.35</v>
      </c>
      <c r="W177" s="161"/>
      <c r="X177" s="161" t="s">
        <v>216</v>
      </c>
      <c r="Y177" s="161" t="s">
        <v>174</v>
      </c>
      <c r="Z177" s="151"/>
      <c r="AA177" s="151"/>
      <c r="AB177" s="151"/>
      <c r="AC177" s="151"/>
      <c r="AD177" s="151"/>
      <c r="AE177" s="151"/>
      <c r="AF177" s="151"/>
      <c r="AG177" s="151" t="s">
        <v>217</v>
      </c>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2" x14ac:dyDescent="0.2">
      <c r="A178" s="158"/>
      <c r="B178" s="159"/>
      <c r="C178" s="264" t="s">
        <v>441</v>
      </c>
      <c r="D178" s="265"/>
      <c r="E178" s="265"/>
      <c r="F178" s="265"/>
      <c r="G178" s="265"/>
      <c r="H178" s="161"/>
      <c r="I178" s="161"/>
      <c r="J178" s="161"/>
      <c r="K178" s="161"/>
      <c r="L178" s="161"/>
      <c r="M178" s="161"/>
      <c r="N178" s="160"/>
      <c r="O178" s="160"/>
      <c r="P178" s="160"/>
      <c r="Q178" s="160"/>
      <c r="R178" s="161"/>
      <c r="S178" s="161"/>
      <c r="T178" s="161"/>
      <c r="U178" s="161"/>
      <c r="V178" s="161"/>
      <c r="W178" s="161"/>
      <c r="X178" s="161"/>
      <c r="Y178" s="161"/>
      <c r="Z178" s="151"/>
      <c r="AA178" s="151"/>
      <c r="AB178" s="151"/>
      <c r="AC178" s="151"/>
      <c r="AD178" s="151"/>
      <c r="AE178" s="151"/>
      <c r="AF178" s="151"/>
      <c r="AG178" s="151" t="s">
        <v>219</v>
      </c>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2" x14ac:dyDescent="0.2">
      <c r="A179" s="158"/>
      <c r="B179" s="159"/>
      <c r="C179" s="185" t="s">
        <v>442</v>
      </c>
      <c r="D179" s="182"/>
      <c r="E179" s="183">
        <v>1042.05</v>
      </c>
      <c r="F179" s="161"/>
      <c r="G179" s="161"/>
      <c r="H179" s="161"/>
      <c r="I179" s="161"/>
      <c r="J179" s="161"/>
      <c r="K179" s="161"/>
      <c r="L179" s="161"/>
      <c r="M179" s="161"/>
      <c r="N179" s="160"/>
      <c r="O179" s="160"/>
      <c r="P179" s="160"/>
      <c r="Q179" s="160"/>
      <c r="R179" s="161"/>
      <c r="S179" s="161"/>
      <c r="T179" s="161"/>
      <c r="U179" s="161"/>
      <c r="V179" s="161"/>
      <c r="W179" s="161"/>
      <c r="X179" s="161"/>
      <c r="Y179" s="161"/>
      <c r="Z179" s="151"/>
      <c r="AA179" s="151"/>
      <c r="AB179" s="151"/>
      <c r="AC179" s="151"/>
      <c r="AD179" s="151"/>
      <c r="AE179" s="151"/>
      <c r="AF179" s="151"/>
      <c r="AG179" s="151" t="s">
        <v>221</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70">
        <v>63</v>
      </c>
      <c r="B180" s="171" t="s">
        <v>443</v>
      </c>
      <c r="C180" s="178" t="s">
        <v>444</v>
      </c>
      <c r="D180" s="172" t="s">
        <v>256</v>
      </c>
      <c r="E180" s="173">
        <v>39.380000000000003</v>
      </c>
      <c r="F180" s="174"/>
      <c r="G180" s="175">
        <f>ROUND(E180*F180,2)</f>
        <v>0</v>
      </c>
      <c r="H180" s="174"/>
      <c r="I180" s="175">
        <f>ROUND(E180*H180,2)</f>
        <v>0</v>
      </c>
      <c r="J180" s="174"/>
      <c r="K180" s="175">
        <f>ROUND(E180*J180,2)</f>
        <v>0</v>
      </c>
      <c r="L180" s="175">
        <v>21</v>
      </c>
      <c r="M180" s="175">
        <f>G180*(1+L180/100)</f>
        <v>0</v>
      </c>
      <c r="N180" s="173">
        <v>0</v>
      </c>
      <c r="O180" s="173">
        <f>ROUND(E180*N180,2)</f>
        <v>0</v>
      </c>
      <c r="P180" s="173">
        <v>0</v>
      </c>
      <c r="Q180" s="173">
        <f>ROUND(E180*P180,2)</f>
        <v>0</v>
      </c>
      <c r="R180" s="175" t="s">
        <v>213</v>
      </c>
      <c r="S180" s="175" t="s">
        <v>214</v>
      </c>
      <c r="T180" s="176" t="s">
        <v>215</v>
      </c>
      <c r="U180" s="161">
        <v>0.96</v>
      </c>
      <c r="V180" s="161">
        <f>ROUND(E180*U180,2)</f>
        <v>37.799999999999997</v>
      </c>
      <c r="W180" s="161"/>
      <c r="X180" s="161" t="s">
        <v>216</v>
      </c>
      <c r="Y180" s="161" t="s">
        <v>174</v>
      </c>
      <c r="Z180" s="151"/>
      <c r="AA180" s="151"/>
      <c r="AB180" s="151"/>
      <c r="AC180" s="151"/>
      <c r="AD180" s="151"/>
      <c r="AE180" s="151"/>
      <c r="AF180" s="151"/>
      <c r="AG180" s="151" t="s">
        <v>217</v>
      </c>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2" x14ac:dyDescent="0.2">
      <c r="A181" s="158"/>
      <c r="B181" s="159"/>
      <c r="C181" s="185" t="s">
        <v>445</v>
      </c>
      <c r="D181" s="182"/>
      <c r="E181" s="183">
        <v>39.380000000000003</v>
      </c>
      <c r="F181" s="161"/>
      <c r="G181" s="161"/>
      <c r="H181" s="161"/>
      <c r="I181" s="161"/>
      <c r="J181" s="161"/>
      <c r="K181" s="161"/>
      <c r="L181" s="161"/>
      <c r="M181" s="161"/>
      <c r="N181" s="160"/>
      <c r="O181" s="160"/>
      <c r="P181" s="160"/>
      <c r="Q181" s="160"/>
      <c r="R181" s="161"/>
      <c r="S181" s="161"/>
      <c r="T181" s="161"/>
      <c r="U181" s="161"/>
      <c r="V181" s="161"/>
      <c r="W181" s="161"/>
      <c r="X181" s="161"/>
      <c r="Y181" s="161"/>
      <c r="Z181" s="151"/>
      <c r="AA181" s="151"/>
      <c r="AB181" s="151"/>
      <c r="AC181" s="151"/>
      <c r="AD181" s="151"/>
      <c r="AE181" s="151"/>
      <c r="AF181" s="151"/>
      <c r="AG181" s="151" t="s">
        <v>221</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70">
        <v>64</v>
      </c>
      <c r="B182" s="171" t="s">
        <v>446</v>
      </c>
      <c r="C182" s="178" t="s">
        <v>447</v>
      </c>
      <c r="D182" s="172" t="s">
        <v>212</v>
      </c>
      <c r="E182" s="173">
        <v>1042.05</v>
      </c>
      <c r="F182" s="174"/>
      <c r="G182" s="175">
        <f>ROUND(E182*F182,2)</f>
        <v>0</v>
      </c>
      <c r="H182" s="174"/>
      <c r="I182" s="175">
        <f>ROUND(E182*H182,2)</f>
        <v>0</v>
      </c>
      <c r="J182" s="174"/>
      <c r="K182" s="175">
        <f>ROUND(E182*J182,2)</f>
        <v>0</v>
      </c>
      <c r="L182" s="175">
        <v>21</v>
      </c>
      <c r="M182" s="175">
        <f>G182*(1+L182/100)</f>
        <v>0</v>
      </c>
      <c r="N182" s="173">
        <v>6.0099999999999997E-3</v>
      </c>
      <c r="O182" s="173">
        <f>ROUND(E182*N182,2)</f>
        <v>6.26</v>
      </c>
      <c r="P182" s="173">
        <v>0</v>
      </c>
      <c r="Q182" s="173">
        <f>ROUND(E182*P182,2)</f>
        <v>0</v>
      </c>
      <c r="R182" s="175" t="s">
        <v>213</v>
      </c>
      <c r="S182" s="175" t="s">
        <v>386</v>
      </c>
      <c r="T182" s="176" t="s">
        <v>386</v>
      </c>
      <c r="U182" s="161">
        <v>4.0000000000000001E-3</v>
      </c>
      <c r="V182" s="161">
        <f>ROUND(E182*U182,2)</f>
        <v>4.17</v>
      </c>
      <c r="W182" s="161"/>
      <c r="X182" s="161" t="s">
        <v>216</v>
      </c>
      <c r="Y182" s="161" t="s">
        <v>174</v>
      </c>
      <c r="Z182" s="151"/>
      <c r="AA182" s="151"/>
      <c r="AB182" s="151"/>
      <c r="AC182" s="151"/>
      <c r="AD182" s="151"/>
      <c r="AE182" s="151"/>
      <c r="AF182" s="151"/>
      <c r="AG182" s="151" t="s">
        <v>217</v>
      </c>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2" x14ac:dyDescent="0.2">
      <c r="A183" s="158"/>
      <c r="B183" s="159"/>
      <c r="C183" s="255" t="s">
        <v>448</v>
      </c>
      <c r="D183" s="256"/>
      <c r="E183" s="256"/>
      <c r="F183" s="256"/>
      <c r="G183" s="256"/>
      <c r="H183" s="161"/>
      <c r="I183" s="161"/>
      <c r="J183" s="161"/>
      <c r="K183" s="161"/>
      <c r="L183" s="161"/>
      <c r="M183" s="161"/>
      <c r="N183" s="160"/>
      <c r="O183" s="160"/>
      <c r="P183" s="160"/>
      <c r="Q183" s="160"/>
      <c r="R183" s="161"/>
      <c r="S183" s="161"/>
      <c r="T183" s="161"/>
      <c r="U183" s="161"/>
      <c r="V183" s="161"/>
      <c r="W183" s="161"/>
      <c r="X183" s="161"/>
      <c r="Y183" s="161"/>
      <c r="Z183" s="151"/>
      <c r="AA183" s="151"/>
      <c r="AB183" s="151"/>
      <c r="AC183" s="151"/>
      <c r="AD183" s="151"/>
      <c r="AE183" s="151"/>
      <c r="AF183" s="151"/>
      <c r="AG183" s="151" t="s">
        <v>177</v>
      </c>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2" x14ac:dyDescent="0.2">
      <c r="A184" s="158"/>
      <c r="B184" s="159"/>
      <c r="C184" s="185" t="s">
        <v>449</v>
      </c>
      <c r="D184" s="182"/>
      <c r="E184" s="183">
        <v>1042.05</v>
      </c>
      <c r="F184" s="161"/>
      <c r="G184" s="161"/>
      <c r="H184" s="161"/>
      <c r="I184" s="161"/>
      <c r="J184" s="161"/>
      <c r="K184" s="161"/>
      <c r="L184" s="161"/>
      <c r="M184" s="161"/>
      <c r="N184" s="160"/>
      <c r="O184" s="160"/>
      <c r="P184" s="160"/>
      <c r="Q184" s="160"/>
      <c r="R184" s="161"/>
      <c r="S184" s="161"/>
      <c r="T184" s="161"/>
      <c r="U184" s="161"/>
      <c r="V184" s="161"/>
      <c r="W184" s="161"/>
      <c r="X184" s="161"/>
      <c r="Y184" s="161"/>
      <c r="Z184" s="151"/>
      <c r="AA184" s="151"/>
      <c r="AB184" s="151"/>
      <c r="AC184" s="151"/>
      <c r="AD184" s="151"/>
      <c r="AE184" s="151"/>
      <c r="AF184" s="151"/>
      <c r="AG184" s="151" t="s">
        <v>221</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ht="22.5" outlineLevel="1" x14ac:dyDescent="0.2">
      <c r="A185" s="170">
        <v>65</v>
      </c>
      <c r="B185" s="171" t="s">
        <v>450</v>
      </c>
      <c r="C185" s="178" t="s">
        <v>451</v>
      </c>
      <c r="D185" s="172" t="s">
        <v>212</v>
      </c>
      <c r="E185" s="173">
        <v>1042.05</v>
      </c>
      <c r="F185" s="174"/>
      <c r="G185" s="175">
        <f>ROUND(E185*F185,2)</f>
        <v>0</v>
      </c>
      <c r="H185" s="174"/>
      <c r="I185" s="175">
        <f>ROUND(E185*H185,2)</f>
        <v>0</v>
      </c>
      <c r="J185" s="174"/>
      <c r="K185" s="175">
        <f>ROUND(E185*J185,2)</f>
        <v>0</v>
      </c>
      <c r="L185" s="175">
        <v>21</v>
      </c>
      <c r="M185" s="175">
        <f>G185*(1+L185/100)</f>
        <v>0</v>
      </c>
      <c r="N185" s="173">
        <v>6.0999999999999997E-4</v>
      </c>
      <c r="O185" s="173">
        <f>ROUND(E185*N185,2)</f>
        <v>0.64</v>
      </c>
      <c r="P185" s="173">
        <v>0</v>
      </c>
      <c r="Q185" s="173">
        <f>ROUND(E185*P185,2)</f>
        <v>0</v>
      </c>
      <c r="R185" s="175" t="s">
        <v>213</v>
      </c>
      <c r="S185" s="175" t="s">
        <v>386</v>
      </c>
      <c r="T185" s="176" t="s">
        <v>386</v>
      </c>
      <c r="U185" s="161">
        <v>2E-3</v>
      </c>
      <c r="V185" s="161">
        <f>ROUND(E185*U185,2)</f>
        <v>2.08</v>
      </c>
      <c r="W185" s="161"/>
      <c r="X185" s="161" t="s">
        <v>216</v>
      </c>
      <c r="Y185" s="161" t="s">
        <v>174</v>
      </c>
      <c r="Z185" s="151"/>
      <c r="AA185" s="151"/>
      <c r="AB185" s="151"/>
      <c r="AC185" s="151"/>
      <c r="AD185" s="151"/>
      <c r="AE185" s="151"/>
      <c r="AF185" s="151"/>
      <c r="AG185" s="151" t="s">
        <v>217</v>
      </c>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2" x14ac:dyDescent="0.2">
      <c r="A186" s="158"/>
      <c r="B186" s="159"/>
      <c r="C186" s="264" t="s">
        <v>452</v>
      </c>
      <c r="D186" s="265"/>
      <c r="E186" s="265"/>
      <c r="F186" s="265"/>
      <c r="G186" s="265"/>
      <c r="H186" s="161"/>
      <c r="I186" s="161"/>
      <c r="J186" s="161"/>
      <c r="K186" s="161"/>
      <c r="L186" s="161"/>
      <c r="M186" s="161"/>
      <c r="N186" s="160"/>
      <c r="O186" s="160"/>
      <c r="P186" s="160"/>
      <c r="Q186" s="160"/>
      <c r="R186" s="161"/>
      <c r="S186" s="161"/>
      <c r="T186" s="161"/>
      <c r="U186" s="161"/>
      <c r="V186" s="161"/>
      <c r="W186" s="161"/>
      <c r="X186" s="161"/>
      <c r="Y186" s="161"/>
      <c r="Z186" s="151"/>
      <c r="AA186" s="151"/>
      <c r="AB186" s="151"/>
      <c r="AC186" s="151"/>
      <c r="AD186" s="151"/>
      <c r="AE186" s="151"/>
      <c r="AF186" s="151"/>
      <c r="AG186" s="151" t="s">
        <v>219</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2" x14ac:dyDescent="0.2">
      <c r="A187" s="158"/>
      <c r="B187" s="159"/>
      <c r="C187" s="266" t="s">
        <v>453</v>
      </c>
      <c r="D187" s="267"/>
      <c r="E187" s="267"/>
      <c r="F187" s="267"/>
      <c r="G187" s="267"/>
      <c r="H187" s="161"/>
      <c r="I187" s="161"/>
      <c r="J187" s="161"/>
      <c r="K187" s="161"/>
      <c r="L187" s="161"/>
      <c r="M187" s="161"/>
      <c r="N187" s="160"/>
      <c r="O187" s="160"/>
      <c r="P187" s="160"/>
      <c r="Q187" s="160"/>
      <c r="R187" s="161"/>
      <c r="S187" s="161"/>
      <c r="T187" s="161"/>
      <c r="U187" s="161"/>
      <c r="V187" s="161"/>
      <c r="W187" s="161"/>
      <c r="X187" s="161"/>
      <c r="Y187" s="161"/>
      <c r="Z187" s="151"/>
      <c r="AA187" s="151"/>
      <c r="AB187" s="151"/>
      <c r="AC187" s="151"/>
      <c r="AD187" s="151"/>
      <c r="AE187" s="151"/>
      <c r="AF187" s="151"/>
      <c r="AG187" s="151" t="s">
        <v>177</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2" x14ac:dyDescent="0.2">
      <c r="A188" s="158"/>
      <c r="B188" s="159"/>
      <c r="C188" s="185" t="s">
        <v>454</v>
      </c>
      <c r="D188" s="182"/>
      <c r="E188" s="183">
        <v>1042.05</v>
      </c>
      <c r="F188" s="161"/>
      <c r="G188" s="161"/>
      <c r="H188" s="161"/>
      <c r="I188" s="161"/>
      <c r="J188" s="161"/>
      <c r="K188" s="161"/>
      <c r="L188" s="161"/>
      <c r="M188" s="161"/>
      <c r="N188" s="160"/>
      <c r="O188" s="160"/>
      <c r="P188" s="160"/>
      <c r="Q188" s="160"/>
      <c r="R188" s="161"/>
      <c r="S188" s="161"/>
      <c r="T188" s="161"/>
      <c r="U188" s="161"/>
      <c r="V188" s="161"/>
      <c r="W188" s="161"/>
      <c r="X188" s="161"/>
      <c r="Y188" s="161"/>
      <c r="Z188" s="151"/>
      <c r="AA188" s="151"/>
      <c r="AB188" s="151"/>
      <c r="AC188" s="151"/>
      <c r="AD188" s="151"/>
      <c r="AE188" s="151"/>
      <c r="AF188" s="151"/>
      <c r="AG188" s="151" t="s">
        <v>221</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ht="22.5" outlineLevel="1" x14ac:dyDescent="0.2">
      <c r="A189" s="170">
        <v>66</v>
      </c>
      <c r="B189" s="171" t="s">
        <v>455</v>
      </c>
      <c r="C189" s="178" t="s">
        <v>456</v>
      </c>
      <c r="D189" s="172" t="s">
        <v>212</v>
      </c>
      <c r="E189" s="173">
        <v>1042.05</v>
      </c>
      <c r="F189" s="174"/>
      <c r="G189" s="175">
        <f>ROUND(E189*F189,2)</f>
        <v>0</v>
      </c>
      <c r="H189" s="174"/>
      <c r="I189" s="175">
        <f>ROUND(E189*H189,2)</f>
        <v>0</v>
      </c>
      <c r="J189" s="174"/>
      <c r="K189" s="175">
        <f>ROUND(E189*J189,2)</f>
        <v>0</v>
      </c>
      <c r="L189" s="175">
        <v>21</v>
      </c>
      <c r="M189" s="175">
        <f>G189*(1+L189/100)</f>
        <v>0</v>
      </c>
      <c r="N189" s="173">
        <v>0.10373</v>
      </c>
      <c r="O189" s="173">
        <f>ROUND(E189*N189,2)</f>
        <v>108.09</v>
      </c>
      <c r="P189" s="173">
        <v>0</v>
      </c>
      <c r="Q189" s="173">
        <f>ROUND(E189*P189,2)</f>
        <v>0</v>
      </c>
      <c r="R189" s="175" t="s">
        <v>213</v>
      </c>
      <c r="S189" s="175" t="s">
        <v>214</v>
      </c>
      <c r="T189" s="176" t="s">
        <v>215</v>
      </c>
      <c r="U189" s="161">
        <v>1.4999999999999999E-2</v>
      </c>
      <c r="V189" s="161">
        <f>ROUND(E189*U189,2)</f>
        <v>15.63</v>
      </c>
      <c r="W189" s="161"/>
      <c r="X189" s="161" t="s">
        <v>216</v>
      </c>
      <c r="Y189" s="161" t="s">
        <v>174</v>
      </c>
      <c r="Z189" s="151"/>
      <c r="AA189" s="151"/>
      <c r="AB189" s="151"/>
      <c r="AC189" s="151"/>
      <c r="AD189" s="151"/>
      <c r="AE189" s="151"/>
      <c r="AF189" s="151"/>
      <c r="AG189" s="151" t="s">
        <v>217</v>
      </c>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2" x14ac:dyDescent="0.2">
      <c r="A190" s="158"/>
      <c r="B190" s="159"/>
      <c r="C190" s="185" t="s">
        <v>457</v>
      </c>
      <c r="D190" s="182"/>
      <c r="E190" s="183">
        <v>1042.05</v>
      </c>
      <c r="F190" s="161"/>
      <c r="G190" s="161"/>
      <c r="H190" s="161"/>
      <c r="I190" s="161"/>
      <c r="J190" s="161"/>
      <c r="K190" s="161"/>
      <c r="L190" s="161"/>
      <c r="M190" s="161"/>
      <c r="N190" s="160"/>
      <c r="O190" s="160"/>
      <c r="P190" s="160"/>
      <c r="Q190" s="160"/>
      <c r="R190" s="161"/>
      <c r="S190" s="161"/>
      <c r="T190" s="161"/>
      <c r="U190" s="161"/>
      <c r="V190" s="161"/>
      <c r="W190" s="161"/>
      <c r="X190" s="161"/>
      <c r="Y190" s="161"/>
      <c r="Z190" s="151"/>
      <c r="AA190" s="151"/>
      <c r="AB190" s="151"/>
      <c r="AC190" s="151"/>
      <c r="AD190" s="151"/>
      <c r="AE190" s="151"/>
      <c r="AF190" s="151"/>
      <c r="AG190" s="151" t="s">
        <v>221</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70">
        <v>67</v>
      </c>
      <c r="B191" s="171" t="s">
        <v>458</v>
      </c>
      <c r="C191" s="178" t="s">
        <v>459</v>
      </c>
      <c r="D191" s="172" t="s">
        <v>212</v>
      </c>
      <c r="E191" s="173">
        <v>842.15</v>
      </c>
      <c r="F191" s="174"/>
      <c r="G191" s="175">
        <f>ROUND(E191*F191,2)</f>
        <v>0</v>
      </c>
      <c r="H191" s="174"/>
      <c r="I191" s="175">
        <f>ROUND(E191*H191,2)</f>
        <v>0</v>
      </c>
      <c r="J191" s="174"/>
      <c r="K191" s="175">
        <f>ROUND(E191*J191,2)</f>
        <v>0</v>
      </c>
      <c r="L191" s="175">
        <v>21</v>
      </c>
      <c r="M191" s="175">
        <f>G191*(1+L191/100)</f>
        <v>0</v>
      </c>
      <c r="N191" s="173">
        <v>7.3899999999999993E-2</v>
      </c>
      <c r="O191" s="173">
        <f>ROUND(E191*N191,2)</f>
        <v>62.23</v>
      </c>
      <c r="P191" s="173">
        <v>0</v>
      </c>
      <c r="Q191" s="173">
        <f>ROUND(E191*P191,2)</f>
        <v>0</v>
      </c>
      <c r="R191" s="175" t="s">
        <v>213</v>
      </c>
      <c r="S191" s="175" t="s">
        <v>214</v>
      </c>
      <c r="T191" s="176" t="s">
        <v>215</v>
      </c>
      <c r="U191" s="161">
        <v>0.45200000000000001</v>
      </c>
      <c r="V191" s="161">
        <f>ROUND(E191*U191,2)</f>
        <v>380.65</v>
      </c>
      <c r="W191" s="161"/>
      <c r="X191" s="161" t="s">
        <v>216</v>
      </c>
      <c r="Y191" s="161" t="s">
        <v>174</v>
      </c>
      <c r="Z191" s="151"/>
      <c r="AA191" s="151"/>
      <c r="AB191" s="151"/>
      <c r="AC191" s="151"/>
      <c r="AD191" s="151"/>
      <c r="AE191" s="151"/>
      <c r="AF191" s="151"/>
      <c r="AG191" s="151" t="s">
        <v>217</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ht="22.5" outlineLevel="2" x14ac:dyDescent="0.2">
      <c r="A192" s="158"/>
      <c r="B192" s="159"/>
      <c r="C192" s="264" t="s">
        <v>460</v>
      </c>
      <c r="D192" s="265"/>
      <c r="E192" s="265"/>
      <c r="F192" s="265"/>
      <c r="G192" s="265"/>
      <c r="H192" s="161"/>
      <c r="I192" s="161"/>
      <c r="J192" s="161"/>
      <c r="K192" s="161"/>
      <c r="L192" s="161"/>
      <c r="M192" s="161"/>
      <c r="N192" s="160"/>
      <c r="O192" s="160"/>
      <c r="P192" s="160"/>
      <c r="Q192" s="160"/>
      <c r="R192" s="161"/>
      <c r="S192" s="161"/>
      <c r="T192" s="161"/>
      <c r="U192" s="161"/>
      <c r="V192" s="161"/>
      <c r="W192" s="161"/>
      <c r="X192" s="161"/>
      <c r="Y192" s="161"/>
      <c r="Z192" s="151"/>
      <c r="AA192" s="151"/>
      <c r="AB192" s="151"/>
      <c r="AC192" s="151"/>
      <c r="AD192" s="151"/>
      <c r="AE192" s="151"/>
      <c r="AF192" s="151"/>
      <c r="AG192" s="151" t="s">
        <v>219</v>
      </c>
      <c r="AH192" s="151"/>
      <c r="AI192" s="151"/>
      <c r="AJ192" s="151"/>
      <c r="AK192" s="151"/>
      <c r="AL192" s="151"/>
      <c r="AM192" s="151"/>
      <c r="AN192" s="151"/>
      <c r="AO192" s="151"/>
      <c r="AP192" s="151"/>
      <c r="AQ192" s="151"/>
      <c r="AR192" s="151"/>
      <c r="AS192" s="151"/>
      <c r="AT192" s="151"/>
      <c r="AU192" s="151"/>
      <c r="AV192" s="151"/>
      <c r="AW192" s="151"/>
      <c r="AX192" s="151"/>
      <c r="AY192" s="151"/>
      <c r="AZ192" s="151"/>
      <c r="BA192" s="184" t="str">
        <f>C192</f>
        <v>s provedením lože z kameniva drceného, s vyplněním spár, s dvojitým hutněním a se smetením přebytečného materiálu na krajnici. S dodáním hmot pro lože a výplň spár.</v>
      </c>
      <c r="BB192" s="151"/>
      <c r="BC192" s="151"/>
      <c r="BD192" s="151"/>
      <c r="BE192" s="151"/>
      <c r="BF192" s="151"/>
      <c r="BG192" s="151"/>
      <c r="BH192" s="151"/>
    </row>
    <row r="193" spans="1:60" outlineLevel="2" x14ac:dyDescent="0.2">
      <c r="A193" s="158"/>
      <c r="B193" s="159"/>
      <c r="C193" s="185" t="s">
        <v>461</v>
      </c>
      <c r="D193" s="182"/>
      <c r="E193" s="183">
        <v>842.15</v>
      </c>
      <c r="F193" s="161"/>
      <c r="G193" s="161"/>
      <c r="H193" s="161"/>
      <c r="I193" s="161"/>
      <c r="J193" s="161"/>
      <c r="K193" s="161"/>
      <c r="L193" s="161"/>
      <c r="M193" s="161"/>
      <c r="N193" s="160"/>
      <c r="O193" s="160"/>
      <c r="P193" s="160"/>
      <c r="Q193" s="160"/>
      <c r="R193" s="161"/>
      <c r="S193" s="161"/>
      <c r="T193" s="161"/>
      <c r="U193" s="161"/>
      <c r="V193" s="161"/>
      <c r="W193" s="161"/>
      <c r="X193" s="161"/>
      <c r="Y193" s="161"/>
      <c r="Z193" s="151"/>
      <c r="AA193" s="151"/>
      <c r="AB193" s="151"/>
      <c r="AC193" s="151"/>
      <c r="AD193" s="151"/>
      <c r="AE193" s="151"/>
      <c r="AF193" s="151"/>
      <c r="AG193" s="151" t="s">
        <v>221</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70">
        <v>68</v>
      </c>
      <c r="B194" s="171" t="s">
        <v>462</v>
      </c>
      <c r="C194" s="178" t="s">
        <v>463</v>
      </c>
      <c r="D194" s="172" t="s">
        <v>212</v>
      </c>
      <c r="E194" s="173">
        <v>733.2</v>
      </c>
      <c r="F194" s="174"/>
      <c r="G194" s="175">
        <f>ROUND(E194*F194,2)</f>
        <v>0</v>
      </c>
      <c r="H194" s="174"/>
      <c r="I194" s="175">
        <f>ROUND(E194*H194,2)</f>
        <v>0</v>
      </c>
      <c r="J194" s="174"/>
      <c r="K194" s="175">
        <f>ROUND(E194*J194,2)</f>
        <v>0</v>
      </c>
      <c r="L194" s="175">
        <v>21</v>
      </c>
      <c r="M194" s="175">
        <f>G194*(1+L194/100)</f>
        <v>0</v>
      </c>
      <c r="N194" s="173">
        <v>7.3899999999999993E-2</v>
      </c>
      <c r="O194" s="173">
        <f>ROUND(E194*N194,2)</f>
        <v>54.18</v>
      </c>
      <c r="P194" s="173">
        <v>0</v>
      </c>
      <c r="Q194" s="173">
        <f>ROUND(E194*P194,2)</f>
        <v>0</v>
      </c>
      <c r="R194" s="175" t="s">
        <v>213</v>
      </c>
      <c r="S194" s="175" t="s">
        <v>214</v>
      </c>
      <c r="T194" s="176" t="s">
        <v>215</v>
      </c>
      <c r="U194" s="161">
        <v>0.47799999999999998</v>
      </c>
      <c r="V194" s="161">
        <f>ROUND(E194*U194,2)</f>
        <v>350.47</v>
      </c>
      <c r="W194" s="161"/>
      <c r="X194" s="161" t="s">
        <v>216</v>
      </c>
      <c r="Y194" s="161" t="s">
        <v>174</v>
      </c>
      <c r="Z194" s="151"/>
      <c r="AA194" s="151"/>
      <c r="AB194" s="151"/>
      <c r="AC194" s="151"/>
      <c r="AD194" s="151"/>
      <c r="AE194" s="151"/>
      <c r="AF194" s="151"/>
      <c r="AG194" s="151" t="s">
        <v>217</v>
      </c>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ht="22.5" outlineLevel="2" x14ac:dyDescent="0.2">
      <c r="A195" s="158"/>
      <c r="B195" s="159"/>
      <c r="C195" s="264" t="s">
        <v>460</v>
      </c>
      <c r="D195" s="265"/>
      <c r="E195" s="265"/>
      <c r="F195" s="265"/>
      <c r="G195" s="265"/>
      <c r="H195" s="161"/>
      <c r="I195" s="161"/>
      <c r="J195" s="161"/>
      <c r="K195" s="161"/>
      <c r="L195" s="161"/>
      <c r="M195" s="161"/>
      <c r="N195" s="160"/>
      <c r="O195" s="160"/>
      <c r="P195" s="160"/>
      <c r="Q195" s="160"/>
      <c r="R195" s="161"/>
      <c r="S195" s="161"/>
      <c r="T195" s="161"/>
      <c r="U195" s="161"/>
      <c r="V195" s="161"/>
      <c r="W195" s="161"/>
      <c r="X195" s="161"/>
      <c r="Y195" s="161"/>
      <c r="Z195" s="151"/>
      <c r="AA195" s="151"/>
      <c r="AB195" s="151"/>
      <c r="AC195" s="151"/>
      <c r="AD195" s="151"/>
      <c r="AE195" s="151"/>
      <c r="AF195" s="151"/>
      <c r="AG195" s="151" t="s">
        <v>219</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84" t="str">
        <f>C195</f>
        <v>s provedením lože z kameniva drceného, s vyplněním spár, s dvojitým hutněním a se smetením přebytečného materiálu na krajnici. S dodáním hmot pro lože a výplň spár.</v>
      </c>
      <c r="BB195" s="151"/>
      <c r="BC195" s="151"/>
      <c r="BD195" s="151"/>
      <c r="BE195" s="151"/>
      <c r="BF195" s="151"/>
      <c r="BG195" s="151"/>
      <c r="BH195" s="151"/>
    </row>
    <row r="196" spans="1:60" outlineLevel="2" x14ac:dyDescent="0.2">
      <c r="A196" s="158"/>
      <c r="B196" s="159"/>
      <c r="C196" s="185" t="s">
        <v>464</v>
      </c>
      <c r="D196" s="182"/>
      <c r="E196" s="183">
        <v>733.2</v>
      </c>
      <c r="F196" s="161"/>
      <c r="G196" s="161"/>
      <c r="H196" s="161"/>
      <c r="I196" s="161"/>
      <c r="J196" s="161"/>
      <c r="K196" s="161"/>
      <c r="L196" s="161"/>
      <c r="M196" s="161"/>
      <c r="N196" s="160"/>
      <c r="O196" s="160"/>
      <c r="P196" s="160"/>
      <c r="Q196" s="160"/>
      <c r="R196" s="161"/>
      <c r="S196" s="161"/>
      <c r="T196" s="161"/>
      <c r="U196" s="161"/>
      <c r="V196" s="161"/>
      <c r="W196" s="161"/>
      <c r="X196" s="161"/>
      <c r="Y196" s="161"/>
      <c r="Z196" s="151"/>
      <c r="AA196" s="151"/>
      <c r="AB196" s="151"/>
      <c r="AC196" s="151"/>
      <c r="AD196" s="151"/>
      <c r="AE196" s="151"/>
      <c r="AF196" s="151"/>
      <c r="AG196" s="151" t="s">
        <v>221</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70">
        <v>69</v>
      </c>
      <c r="B197" s="171" t="s">
        <v>465</v>
      </c>
      <c r="C197" s="178" t="s">
        <v>466</v>
      </c>
      <c r="D197" s="172" t="s">
        <v>212</v>
      </c>
      <c r="E197" s="173">
        <v>51.65</v>
      </c>
      <c r="F197" s="174"/>
      <c r="G197" s="175">
        <f>ROUND(E197*F197,2)</f>
        <v>0</v>
      </c>
      <c r="H197" s="174"/>
      <c r="I197" s="175">
        <f>ROUND(E197*H197,2)</f>
        <v>0</v>
      </c>
      <c r="J197" s="174"/>
      <c r="K197" s="175">
        <f>ROUND(E197*J197,2)</f>
        <v>0</v>
      </c>
      <c r="L197" s="175">
        <v>21</v>
      </c>
      <c r="M197" s="175">
        <f>G197*(1+L197/100)</f>
        <v>0</v>
      </c>
      <c r="N197" s="173">
        <v>3.15E-2</v>
      </c>
      <c r="O197" s="173">
        <f>ROUND(E197*N197,2)</f>
        <v>1.63</v>
      </c>
      <c r="P197" s="173">
        <v>0</v>
      </c>
      <c r="Q197" s="173">
        <f>ROUND(E197*P197,2)</f>
        <v>0</v>
      </c>
      <c r="R197" s="175" t="s">
        <v>213</v>
      </c>
      <c r="S197" s="175" t="s">
        <v>214</v>
      </c>
      <c r="T197" s="176" t="s">
        <v>215</v>
      </c>
      <c r="U197" s="161">
        <v>0.49</v>
      </c>
      <c r="V197" s="161">
        <f>ROUND(E197*U197,2)</f>
        <v>25.31</v>
      </c>
      <c r="W197" s="161"/>
      <c r="X197" s="161" t="s">
        <v>216</v>
      </c>
      <c r="Y197" s="161" t="s">
        <v>174</v>
      </c>
      <c r="Z197" s="151"/>
      <c r="AA197" s="151"/>
      <c r="AB197" s="151"/>
      <c r="AC197" s="151"/>
      <c r="AD197" s="151"/>
      <c r="AE197" s="151"/>
      <c r="AF197" s="151"/>
      <c r="AG197" s="151" t="s">
        <v>217</v>
      </c>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2" x14ac:dyDescent="0.2">
      <c r="A198" s="158"/>
      <c r="B198" s="159"/>
      <c r="C198" s="264" t="s">
        <v>467</v>
      </c>
      <c r="D198" s="265"/>
      <c r="E198" s="265"/>
      <c r="F198" s="265"/>
      <c r="G198" s="265"/>
      <c r="H198" s="161"/>
      <c r="I198" s="161"/>
      <c r="J198" s="161"/>
      <c r="K198" s="161"/>
      <c r="L198" s="161"/>
      <c r="M198" s="161"/>
      <c r="N198" s="160"/>
      <c r="O198" s="160"/>
      <c r="P198" s="160"/>
      <c r="Q198" s="160"/>
      <c r="R198" s="161"/>
      <c r="S198" s="161"/>
      <c r="T198" s="161"/>
      <c r="U198" s="161"/>
      <c r="V198" s="161"/>
      <c r="W198" s="161"/>
      <c r="X198" s="161"/>
      <c r="Y198" s="161"/>
      <c r="Z198" s="151"/>
      <c r="AA198" s="151"/>
      <c r="AB198" s="151"/>
      <c r="AC198" s="151"/>
      <c r="AD198" s="151"/>
      <c r="AE198" s="151"/>
      <c r="AF198" s="151"/>
      <c r="AG198" s="151" t="s">
        <v>219</v>
      </c>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2" x14ac:dyDescent="0.2">
      <c r="A199" s="158"/>
      <c r="B199" s="159"/>
      <c r="C199" s="185" t="s">
        <v>468</v>
      </c>
      <c r="D199" s="182"/>
      <c r="E199" s="183">
        <v>51.65</v>
      </c>
      <c r="F199" s="161"/>
      <c r="G199" s="161"/>
      <c r="H199" s="161"/>
      <c r="I199" s="161"/>
      <c r="J199" s="161"/>
      <c r="K199" s="161"/>
      <c r="L199" s="161"/>
      <c r="M199" s="161"/>
      <c r="N199" s="160"/>
      <c r="O199" s="160"/>
      <c r="P199" s="160"/>
      <c r="Q199" s="160"/>
      <c r="R199" s="161"/>
      <c r="S199" s="161"/>
      <c r="T199" s="161"/>
      <c r="U199" s="161"/>
      <c r="V199" s="161"/>
      <c r="W199" s="161"/>
      <c r="X199" s="161"/>
      <c r="Y199" s="161"/>
      <c r="Z199" s="151"/>
      <c r="AA199" s="151"/>
      <c r="AB199" s="151"/>
      <c r="AC199" s="151"/>
      <c r="AD199" s="151"/>
      <c r="AE199" s="151"/>
      <c r="AF199" s="151"/>
      <c r="AG199" s="151" t="s">
        <v>221</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ht="33.75" outlineLevel="1" x14ac:dyDescent="0.2">
      <c r="A200" s="170">
        <v>70</v>
      </c>
      <c r="B200" s="171" t="s">
        <v>469</v>
      </c>
      <c r="C200" s="178" t="s">
        <v>470</v>
      </c>
      <c r="D200" s="172" t="s">
        <v>419</v>
      </c>
      <c r="E200" s="173">
        <v>10</v>
      </c>
      <c r="F200" s="174"/>
      <c r="G200" s="175">
        <f>ROUND(E200*F200,2)</f>
        <v>0</v>
      </c>
      <c r="H200" s="174"/>
      <c r="I200" s="175">
        <f>ROUND(E200*H200,2)</f>
        <v>0</v>
      </c>
      <c r="J200" s="174"/>
      <c r="K200" s="175">
        <f>ROUND(E200*J200,2)</f>
        <v>0</v>
      </c>
      <c r="L200" s="175">
        <v>21</v>
      </c>
      <c r="M200" s="175">
        <f>G200*(1+L200/100)</f>
        <v>0</v>
      </c>
      <c r="N200" s="173">
        <v>6.0899999999999999E-3</v>
      </c>
      <c r="O200" s="173">
        <f>ROUND(E200*N200,2)</f>
        <v>0.06</v>
      </c>
      <c r="P200" s="173">
        <v>0</v>
      </c>
      <c r="Q200" s="173">
        <f>ROUND(E200*P200,2)</f>
        <v>0</v>
      </c>
      <c r="R200" s="175" t="s">
        <v>213</v>
      </c>
      <c r="S200" s="175" t="s">
        <v>214</v>
      </c>
      <c r="T200" s="176" t="s">
        <v>215</v>
      </c>
      <c r="U200" s="161">
        <v>0.05</v>
      </c>
      <c r="V200" s="161">
        <f>ROUND(E200*U200,2)</f>
        <v>0.5</v>
      </c>
      <c r="W200" s="161"/>
      <c r="X200" s="161" t="s">
        <v>216</v>
      </c>
      <c r="Y200" s="161" t="s">
        <v>174</v>
      </c>
      <c r="Z200" s="151"/>
      <c r="AA200" s="151"/>
      <c r="AB200" s="151"/>
      <c r="AC200" s="151"/>
      <c r="AD200" s="151"/>
      <c r="AE200" s="151"/>
      <c r="AF200" s="151"/>
      <c r="AG200" s="151" t="s">
        <v>217</v>
      </c>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2" x14ac:dyDescent="0.2">
      <c r="A201" s="158"/>
      <c r="B201" s="159"/>
      <c r="C201" s="185" t="s">
        <v>471</v>
      </c>
      <c r="D201" s="182"/>
      <c r="E201" s="183">
        <v>10</v>
      </c>
      <c r="F201" s="161"/>
      <c r="G201" s="161"/>
      <c r="H201" s="161"/>
      <c r="I201" s="161"/>
      <c r="J201" s="161"/>
      <c r="K201" s="161"/>
      <c r="L201" s="161"/>
      <c r="M201" s="161"/>
      <c r="N201" s="160"/>
      <c r="O201" s="160"/>
      <c r="P201" s="160"/>
      <c r="Q201" s="160"/>
      <c r="R201" s="161"/>
      <c r="S201" s="161"/>
      <c r="T201" s="161"/>
      <c r="U201" s="161"/>
      <c r="V201" s="161"/>
      <c r="W201" s="161"/>
      <c r="X201" s="161"/>
      <c r="Y201" s="161"/>
      <c r="Z201" s="151"/>
      <c r="AA201" s="151"/>
      <c r="AB201" s="151"/>
      <c r="AC201" s="151"/>
      <c r="AD201" s="151"/>
      <c r="AE201" s="151"/>
      <c r="AF201" s="151"/>
      <c r="AG201" s="151" t="s">
        <v>221</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ht="22.5" outlineLevel="1" x14ac:dyDescent="0.2">
      <c r="A202" s="170">
        <v>71</v>
      </c>
      <c r="B202" s="171" t="s">
        <v>472</v>
      </c>
      <c r="C202" s="178" t="s">
        <v>473</v>
      </c>
      <c r="D202" s="172" t="s">
        <v>245</v>
      </c>
      <c r="E202" s="173">
        <v>10</v>
      </c>
      <c r="F202" s="174"/>
      <c r="G202" s="175">
        <f>ROUND(E202*F202,2)</f>
        <v>0</v>
      </c>
      <c r="H202" s="174"/>
      <c r="I202" s="175">
        <f>ROUND(E202*H202,2)</f>
        <v>0</v>
      </c>
      <c r="J202" s="174"/>
      <c r="K202" s="175">
        <f>ROUND(E202*J202,2)</f>
        <v>0</v>
      </c>
      <c r="L202" s="175">
        <v>21</v>
      </c>
      <c r="M202" s="175">
        <f>G202*(1+L202/100)</f>
        <v>0</v>
      </c>
      <c r="N202" s="173">
        <v>0.25207000000000002</v>
      </c>
      <c r="O202" s="173">
        <f>ROUND(E202*N202,2)</f>
        <v>2.52</v>
      </c>
      <c r="P202" s="173">
        <v>0</v>
      </c>
      <c r="Q202" s="173">
        <f>ROUND(E202*P202,2)</f>
        <v>0</v>
      </c>
      <c r="R202" s="175" t="s">
        <v>213</v>
      </c>
      <c r="S202" s="175" t="s">
        <v>214</v>
      </c>
      <c r="T202" s="176" t="s">
        <v>215</v>
      </c>
      <c r="U202" s="161">
        <v>0.64159999999999995</v>
      </c>
      <c r="V202" s="161">
        <f>ROUND(E202*U202,2)</f>
        <v>6.42</v>
      </c>
      <c r="W202" s="161"/>
      <c r="X202" s="161" t="s">
        <v>216</v>
      </c>
      <c r="Y202" s="161" t="s">
        <v>174</v>
      </c>
      <c r="Z202" s="151"/>
      <c r="AA202" s="151"/>
      <c r="AB202" s="151"/>
      <c r="AC202" s="151"/>
      <c r="AD202" s="151"/>
      <c r="AE202" s="151"/>
      <c r="AF202" s="151"/>
      <c r="AG202" s="151" t="s">
        <v>217</v>
      </c>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2" x14ac:dyDescent="0.2">
      <c r="A203" s="158"/>
      <c r="B203" s="159"/>
      <c r="C203" s="185" t="s">
        <v>474</v>
      </c>
      <c r="D203" s="182"/>
      <c r="E203" s="183">
        <v>10</v>
      </c>
      <c r="F203" s="161"/>
      <c r="G203" s="161"/>
      <c r="H203" s="161"/>
      <c r="I203" s="161"/>
      <c r="J203" s="161"/>
      <c r="K203" s="161"/>
      <c r="L203" s="161"/>
      <c r="M203" s="161"/>
      <c r="N203" s="160"/>
      <c r="O203" s="160"/>
      <c r="P203" s="160"/>
      <c r="Q203" s="160"/>
      <c r="R203" s="161"/>
      <c r="S203" s="161"/>
      <c r="T203" s="161"/>
      <c r="U203" s="161"/>
      <c r="V203" s="161"/>
      <c r="W203" s="161"/>
      <c r="X203" s="161"/>
      <c r="Y203" s="161"/>
      <c r="Z203" s="151"/>
      <c r="AA203" s="151"/>
      <c r="AB203" s="151"/>
      <c r="AC203" s="151"/>
      <c r="AD203" s="151"/>
      <c r="AE203" s="151"/>
      <c r="AF203" s="151"/>
      <c r="AG203" s="151" t="s">
        <v>221</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ht="22.5" outlineLevel="1" x14ac:dyDescent="0.2">
      <c r="A204" s="170">
        <v>72</v>
      </c>
      <c r="B204" s="171" t="s">
        <v>472</v>
      </c>
      <c r="C204" s="178" t="s">
        <v>473</v>
      </c>
      <c r="D204" s="172" t="s">
        <v>245</v>
      </c>
      <c r="E204" s="173">
        <v>6</v>
      </c>
      <c r="F204" s="174"/>
      <c r="G204" s="175">
        <f>ROUND(E204*F204,2)</f>
        <v>0</v>
      </c>
      <c r="H204" s="174"/>
      <c r="I204" s="175">
        <f>ROUND(E204*H204,2)</f>
        <v>0</v>
      </c>
      <c r="J204" s="174"/>
      <c r="K204" s="175">
        <f>ROUND(E204*J204,2)</f>
        <v>0</v>
      </c>
      <c r="L204" s="175">
        <v>21</v>
      </c>
      <c r="M204" s="175">
        <f>G204*(1+L204/100)</f>
        <v>0</v>
      </c>
      <c r="N204" s="173">
        <v>0.25207000000000002</v>
      </c>
      <c r="O204" s="173">
        <f>ROUND(E204*N204,2)</f>
        <v>1.51</v>
      </c>
      <c r="P204" s="173">
        <v>0</v>
      </c>
      <c r="Q204" s="173">
        <f>ROUND(E204*P204,2)</f>
        <v>0</v>
      </c>
      <c r="R204" s="175" t="s">
        <v>213</v>
      </c>
      <c r="S204" s="175" t="s">
        <v>214</v>
      </c>
      <c r="T204" s="176" t="s">
        <v>215</v>
      </c>
      <c r="U204" s="161">
        <v>0.64159999999999995</v>
      </c>
      <c r="V204" s="161">
        <f>ROUND(E204*U204,2)</f>
        <v>3.85</v>
      </c>
      <c r="W204" s="161"/>
      <c r="X204" s="161" t="s">
        <v>216</v>
      </c>
      <c r="Y204" s="161" t="s">
        <v>174</v>
      </c>
      <c r="Z204" s="151"/>
      <c r="AA204" s="151"/>
      <c r="AB204" s="151"/>
      <c r="AC204" s="151"/>
      <c r="AD204" s="151"/>
      <c r="AE204" s="151"/>
      <c r="AF204" s="151"/>
      <c r="AG204" s="151" t="s">
        <v>475</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2" x14ac:dyDescent="0.2">
      <c r="A205" s="158"/>
      <c r="B205" s="159"/>
      <c r="C205" s="185" t="s">
        <v>476</v>
      </c>
      <c r="D205" s="182"/>
      <c r="E205" s="183">
        <v>6</v>
      </c>
      <c r="F205" s="161"/>
      <c r="G205" s="161"/>
      <c r="H205" s="161"/>
      <c r="I205" s="161"/>
      <c r="J205" s="161"/>
      <c r="K205" s="161"/>
      <c r="L205" s="161"/>
      <c r="M205" s="161"/>
      <c r="N205" s="160"/>
      <c r="O205" s="160"/>
      <c r="P205" s="160"/>
      <c r="Q205" s="160"/>
      <c r="R205" s="161"/>
      <c r="S205" s="161"/>
      <c r="T205" s="161"/>
      <c r="U205" s="161"/>
      <c r="V205" s="161"/>
      <c r="W205" s="161"/>
      <c r="X205" s="161"/>
      <c r="Y205" s="161"/>
      <c r="Z205" s="151"/>
      <c r="AA205" s="151"/>
      <c r="AB205" s="151"/>
      <c r="AC205" s="151"/>
      <c r="AD205" s="151"/>
      <c r="AE205" s="151"/>
      <c r="AF205" s="151"/>
      <c r="AG205" s="151" t="s">
        <v>221</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70">
        <v>73</v>
      </c>
      <c r="B206" s="171" t="s">
        <v>477</v>
      </c>
      <c r="C206" s="178" t="s">
        <v>478</v>
      </c>
      <c r="D206" s="172" t="s">
        <v>245</v>
      </c>
      <c r="E206" s="173">
        <v>35.700000000000003</v>
      </c>
      <c r="F206" s="174"/>
      <c r="G206" s="175">
        <f>ROUND(E206*F206,2)</f>
        <v>0</v>
      </c>
      <c r="H206" s="174"/>
      <c r="I206" s="175">
        <f>ROUND(E206*H206,2)</f>
        <v>0</v>
      </c>
      <c r="J206" s="174"/>
      <c r="K206" s="175">
        <f>ROUND(E206*J206,2)</f>
        <v>0</v>
      </c>
      <c r="L206" s="175">
        <v>21</v>
      </c>
      <c r="M206" s="175">
        <f>G206*(1+L206/100)</f>
        <v>0</v>
      </c>
      <c r="N206" s="173">
        <v>3.5999999999999999E-3</v>
      </c>
      <c r="O206" s="173">
        <f>ROUND(E206*N206,2)</f>
        <v>0.13</v>
      </c>
      <c r="P206" s="173">
        <v>0</v>
      </c>
      <c r="Q206" s="173">
        <f>ROUND(E206*P206,2)</f>
        <v>0</v>
      </c>
      <c r="R206" s="175"/>
      <c r="S206" s="175" t="s">
        <v>171</v>
      </c>
      <c r="T206" s="176" t="s">
        <v>172</v>
      </c>
      <c r="U206" s="161">
        <v>4.5999999999999999E-2</v>
      </c>
      <c r="V206" s="161">
        <f>ROUND(E206*U206,2)</f>
        <v>1.64</v>
      </c>
      <c r="W206" s="161"/>
      <c r="X206" s="161" t="s">
        <v>216</v>
      </c>
      <c r="Y206" s="161" t="s">
        <v>174</v>
      </c>
      <c r="Z206" s="151"/>
      <c r="AA206" s="151"/>
      <c r="AB206" s="151"/>
      <c r="AC206" s="151"/>
      <c r="AD206" s="151"/>
      <c r="AE206" s="151"/>
      <c r="AF206" s="151"/>
      <c r="AG206" s="151" t="s">
        <v>217</v>
      </c>
      <c r="AH206" s="151"/>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2" x14ac:dyDescent="0.2">
      <c r="A207" s="158"/>
      <c r="B207" s="159"/>
      <c r="C207" s="185" t="s">
        <v>479</v>
      </c>
      <c r="D207" s="182"/>
      <c r="E207" s="183">
        <v>35.700000000000003</v>
      </c>
      <c r="F207" s="161"/>
      <c r="G207" s="161"/>
      <c r="H207" s="161"/>
      <c r="I207" s="161"/>
      <c r="J207" s="161"/>
      <c r="K207" s="161"/>
      <c r="L207" s="161"/>
      <c r="M207" s="161"/>
      <c r="N207" s="160"/>
      <c r="O207" s="160"/>
      <c r="P207" s="160"/>
      <c r="Q207" s="160"/>
      <c r="R207" s="161"/>
      <c r="S207" s="161"/>
      <c r="T207" s="161"/>
      <c r="U207" s="161"/>
      <c r="V207" s="161"/>
      <c r="W207" s="161"/>
      <c r="X207" s="161"/>
      <c r="Y207" s="161"/>
      <c r="Z207" s="151"/>
      <c r="AA207" s="151"/>
      <c r="AB207" s="151"/>
      <c r="AC207" s="151"/>
      <c r="AD207" s="151"/>
      <c r="AE207" s="151"/>
      <c r="AF207" s="151"/>
      <c r="AG207" s="151" t="s">
        <v>221</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ht="22.5" outlineLevel="1" x14ac:dyDescent="0.2">
      <c r="A208" s="170">
        <v>74</v>
      </c>
      <c r="B208" s="171" t="s">
        <v>480</v>
      </c>
      <c r="C208" s="178" t="s">
        <v>481</v>
      </c>
      <c r="D208" s="172" t="s">
        <v>419</v>
      </c>
      <c r="E208" s="173">
        <v>10</v>
      </c>
      <c r="F208" s="174"/>
      <c r="G208" s="175">
        <f>ROUND(E208*F208,2)</f>
        <v>0</v>
      </c>
      <c r="H208" s="174"/>
      <c r="I208" s="175">
        <f>ROUND(E208*H208,2)</f>
        <v>0</v>
      </c>
      <c r="J208" s="174"/>
      <c r="K208" s="175">
        <f>ROUND(E208*J208,2)</f>
        <v>0</v>
      </c>
      <c r="L208" s="175">
        <v>21</v>
      </c>
      <c r="M208" s="175">
        <f>G208*(1+L208/100)</f>
        <v>0</v>
      </c>
      <c r="N208" s="173">
        <v>2.86E-2</v>
      </c>
      <c r="O208" s="173">
        <f>ROUND(E208*N208,2)</f>
        <v>0.28999999999999998</v>
      </c>
      <c r="P208" s="173">
        <v>0</v>
      </c>
      <c r="Q208" s="173">
        <f>ROUND(E208*P208,2)</f>
        <v>0</v>
      </c>
      <c r="R208" s="175" t="s">
        <v>376</v>
      </c>
      <c r="S208" s="175" t="s">
        <v>214</v>
      </c>
      <c r="T208" s="176" t="s">
        <v>215</v>
      </c>
      <c r="U208" s="161">
        <v>0</v>
      </c>
      <c r="V208" s="161">
        <f>ROUND(E208*U208,2)</f>
        <v>0</v>
      </c>
      <c r="W208" s="161"/>
      <c r="X208" s="161" t="s">
        <v>377</v>
      </c>
      <c r="Y208" s="161" t="s">
        <v>174</v>
      </c>
      <c r="Z208" s="151"/>
      <c r="AA208" s="151"/>
      <c r="AB208" s="151"/>
      <c r="AC208" s="151"/>
      <c r="AD208" s="151"/>
      <c r="AE208" s="151"/>
      <c r="AF208" s="151"/>
      <c r="AG208" s="151" t="s">
        <v>378</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2" x14ac:dyDescent="0.2">
      <c r="A209" s="158"/>
      <c r="B209" s="159"/>
      <c r="C209" s="185" t="s">
        <v>482</v>
      </c>
      <c r="D209" s="182"/>
      <c r="E209" s="183">
        <v>10</v>
      </c>
      <c r="F209" s="161"/>
      <c r="G209" s="161"/>
      <c r="H209" s="161"/>
      <c r="I209" s="161"/>
      <c r="J209" s="161"/>
      <c r="K209" s="161"/>
      <c r="L209" s="161"/>
      <c r="M209" s="161"/>
      <c r="N209" s="160"/>
      <c r="O209" s="160"/>
      <c r="P209" s="160"/>
      <c r="Q209" s="160"/>
      <c r="R209" s="161"/>
      <c r="S209" s="161"/>
      <c r="T209" s="161"/>
      <c r="U209" s="161"/>
      <c r="V209" s="161"/>
      <c r="W209" s="161"/>
      <c r="X209" s="161"/>
      <c r="Y209" s="161"/>
      <c r="Z209" s="151"/>
      <c r="AA209" s="151"/>
      <c r="AB209" s="151"/>
      <c r="AC209" s="151"/>
      <c r="AD209" s="151"/>
      <c r="AE209" s="151"/>
      <c r="AF209" s="151"/>
      <c r="AG209" s="151" t="s">
        <v>221</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ht="33.75" outlineLevel="1" x14ac:dyDescent="0.2">
      <c r="A210" s="170">
        <v>75</v>
      </c>
      <c r="B210" s="171" t="s">
        <v>483</v>
      </c>
      <c r="C210" s="178" t="s">
        <v>484</v>
      </c>
      <c r="D210" s="172" t="s">
        <v>419</v>
      </c>
      <c r="E210" s="173">
        <v>5</v>
      </c>
      <c r="F210" s="174"/>
      <c r="G210" s="175">
        <f>ROUND(E210*F210,2)</f>
        <v>0</v>
      </c>
      <c r="H210" s="174"/>
      <c r="I210" s="175">
        <f>ROUND(E210*H210,2)</f>
        <v>0</v>
      </c>
      <c r="J210" s="174"/>
      <c r="K210" s="175">
        <f>ROUND(E210*J210,2)</f>
        <v>0</v>
      </c>
      <c r="L210" s="175">
        <v>21</v>
      </c>
      <c r="M210" s="175">
        <f>G210*(1+L210/100)</f>
        <v>0</v>
      </c>
      <c r="N210" s="173">
        <v>9.1999999999999998E-2</v>
      </c>
      <c r="O210" s="173">
        <f>ROUND(E210*N210,2)</f>
        <v>0.46</v>
      </c>
      <c r="P210" s="173">
        <v>0</v>
      </c>
      <c r="Q210" s="173">
        <f>ROUND(E210*P210,2)</f>
        <v>0</v>
      </c>
      <c r="R210" s="175" t="s">
        <v>376</v>
      </c>
      <c r="S210" s="175" t="s">
        <v>214</v>
      </c>
      <c r="T210" s="176" t="s">
        <v>215</v>
      </c>
      <c r="U210" s="161">
        <v>0</v>
      </c>
      <c r="V210" s="161">
        <f>ROUND(E210*U210,2)</f>
        <v>0</v>
      </c>
      <c r="W210" s="161"/>
      <c r="X210" s="161" t="s">
        <v>377</v>
      </c>
      <c r="Y210" s="161" t="s">
        <v>174</v>
      </c>
      <c r="Z210" s="151"/>
      <c r="AA210" s="151"/>
      <c r="AB210" s="151"/>
      <c r="AC210" s="151"/>
      <c r="AD210" s="151"/>
      <c r="AE210" s="151"/>
      <c r="AF210" s="151"/>
      <c r="AG210" s="151" t="s">
        <v>378</v>
      </c>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2" x14ac:dyDescent="0.2">
      <c r="A211" s="158"/>
      <c r="B211" s="159"/>
      <c r="C211" s="255" t="s">
        <v>485</v>
      </c>
      <c r="D211" s="256"/>
      <c r="E211" s="256"/>
      <c r="F211" s="256"/>
      <c r="G211" s="256"/>
      <c r="H211" s="161"/>
      <c r="I211" s="161"/>
      <c r="J211" s="161"/>
      <c r="K211" s="161"/>
      <c r="L211" s="161"/>
      <c r="M211" s="161"/>
      <c r="N211" s="160"/>
      <c r="O211" s="160"/>
      <c r="P211" s="160"/>
      <c r="Q211" s="160"/>
      <c r="R211" s="161"/>
      <c r="S211" s="161"/>
      <c r="T211" s="161"/>
      <c r="U211" s="161"/>
      <c r="V211" s="161"/>
      <c r="W211" s="161"/>
      <c r="X211" s="161"/>
      <c r="Y211" s="161"/>
      <c r="Z211" s="151"/>
      <c r="AA211" s="151"/>
      <c r="AB211" s="151"/>
      <c r="AC211" s="151"/>
      <c r="AD211" s="151"/>
      <c r="AE211" s="151"/>
      <c r="AF211" s="151"/>
      <c r="AG211" s="151" t="s">
        <v>177</v>
      </c>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2" x14ac:dyDescent="0.2">
      <c r="A212" s="158"/>
      <c r="B212" s="159"/>
      <c r="C212" s="185" t="s">
        <v>486</v>
      </c>
      <c r="D212" s="182"/>
      <c r="E212" s="183">
        <v>5</v>
      </c>
      <c r="F212" s="161"/>
      <c r="G212" s="161"/>
      <c r="H212" s="161"/>
      <c r="I212" s="161"/>
      <c r="J212" s="161"/>
      <c r="K212" s="161"/>
      <c r="L212" s="161"/>
      <c r="M212" s="161"/>
      <c r="N212" s="160"/>
      <c r="O212" s="160"/>
      <c r="P212" s="160"/>
      <c r="Q212" s="160"/>
      <c r="R212" s="161"/>
      <c r="S212" s="161"/>
      <c r="T212" s="161"/>
      <c r="U212" s="161"/>
      <c r="V212" s="161"/>
      <c r="W212" s="161"/>
      <c r="X212" s="161"/>
      <c r="Y212" s="161"/>
      <c r="Z212" s="151"/>
      <c r="AA212" s="151"/>
      <c r="AB212" s="151"/>
      <c r="AC212" s="151"/>
      <c r="AD212" s="151"/>
      <c r="AE212" s="151"/>
      <c r="AF212" s="151"/>
      <c r="AG212" s="151" t="s">
        <v>221</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ht="33.75" outlineLevel="1" x14ac:dyDescent="0.2">
      <c r="A213" s="170">
        <v>76</v>
      </c>
      <c r="B213" s="171" t="s">
        <v>487</v>
      </c>
      <c r="C213" s="178" t="s">
        <v>488</v>
      </c>
      <c r="D213" s="172" t="s">
        <v>419</v>
      </c>
      <c r="E213" s="173">
        <v>1</v>
      </c>
      <c r="F213" s="174"/>
      <c r="G213" s="175">
        <f>ROUND(E213*F213,2)</f>
        <v>0</v>
      </c>
      <c r="H213" s="174"/>
      <c r="I213" s="175">
        <f>ROUND(E213*H213,2)</f>
        <v>0</v>
      </c>
      <c r="J213" s="174"/>
      <c r="K213" s="175">
        <f>ROUND(E213*J213,2)</f>
        <v>0</v>
      </c>
      <c r="L213" s="175">
        <v>21</v>
      </c>
      <c r="M213" s="175">
        <f>G213*(1+L213/100)</f>
        <v>0</v>
      </c>
      <c r="N213" s="173">
        <v>0.111</v>
      </c>
      <c r="O213" s="173">
        <f>ROUND(E213*N213,2)</f>
        <v>0.11</v>
      </c>
      <c r="P213" s="173">
        <v>0</v>
      </c>
      <c r="Q213" s="173">
        <f>ROUND(E213*P213,2)</f>
        <v>0</v>
      </c>
      <c r="R213" s="175" t="s">
        <v>376</v>
      </c>
      <c r="S213" s="175" t="s">
        <v>214</v>
      </c>
      <c r="T213" s="176" t="s">
        <v>215</v>
      </c>
      <c r="U213" s="161">
        <v>0</v>
      </c>
      <c r="V213" s="161">
        <f>ROUND(E213*U213,2)</f>
        <v>0</v>
      </c>
      <c r="W213" s="161"/>
      <c r="X213" s="161" t="s">
        <v>377</v>
      </c>
      <c r="Y213" s="161" t="s">
        <v>174</v>
      </c>
      <c r="Z213" s="151"/>
      <c r="AA213" s="151"/>
      <c r="AB213" s="151"/>
      <c r="AC213" s="151"/>
      <c r="AD213" s="151"/>
      <c r="AE213" s="151"/>
      <c r="AF213" s="151"/>
      <c r="AG213" s="151" t="s">
        <v>378</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2" x14ac:dyDescent="0.2">
      <c r="A214" s="158"/>
      <c r="B214" s="159"/>
      <c r="C214" s="255" t="s">
        <v>489</v>
      </c>
      <c r="D214" s="256"/>
      <c r="E214" s="256"/>
      <c r="F214" s="256"/>
      <c r="G214" s="256"/>
      <c r="H214" s="161"/>
      <c r="I214" s="161"/>
      <c r="J214" s="161"/>
      <c r="K214" s="161"/>
      <c r="L214" s="161"/>
      <c r="M214" s="161"/>
      <c r="N214" s="160"/>
      <c r="O214" s="160"/>
      <c r="P214" s="160"/>
      <c r="Q214" s="160"/>
      <c r="R214" s="161"/>
      <c r="S214" s="161"/>
      <c r="T214" s="161"/>
      <c r="U214" s="161"/>
      <c r="V214" s="161"/>
      <c r="W214" s="161"/>
      <c r="X214" s="161"/>
      <c r="Y214" s="161"/>
      <c r="Z214" s="151"/>
      <c r="AA214" s="151"/>
      <c r="AB214" s="151"/>
      <c r="AC214" s="151"/>
      <c r="AD214" s="151"/>
      <c r="AE214" s="151"/>
      <c r="AF214" s="151"/>
      <c r="AG214" s="151" t="s">
        <v>177</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2" x14ac:dyDescent="0.2">
      <c r="A215" s="158"/>
      <c r="B215" s="159"/>
      <c r="C215" s="185" t="s">
        <v>490</v>
      </c>
      <c r="D215" s="182"/>
      <c r="E215" s="183">
        <v>1</v>
      </c>
      <c r="F215" s="161"/>
      <c r="G215" s="161"/>
      <c r="H215" s="161"/>
      <c r="I215" s="161"/>
      <c r="J215" s="161"/>
      <c r="K215" s="161"/>
      <c r="L215" s="161"/>
      <c r="M215" s="161"/>
      <c r="N215" s="160"/>
      <c r="O215" s="160"/>
      <c r="P215" s="160"/>
      <c r="Q215" s="160"/>
      <c r="R215" s="161"/>
      <c r="S215" s="161"/>
      <c r="T215" s="161"/>
      <c r="U215" s="161"/>
      <c r="V215" s="161"/>
      <c r="W215" s="161"/>
      <c r="X215" s="161"/>
      <c r="Y215" s="161"/>
      <c r="Z215" s="151"/>
      <c r="AA215" s="151"/>
      <c r="AB215" s="151"/>
      <c r="AC215" s="151"/>
      <c r="AD215" s="151"/>
      <c r="AE215" s="151"/>
      <c r="AF215" s="151"/>
      <c r="AG215" s="151" t="s">
        <v>221</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ht="33.75" outlineLevel="1" x14ac:dyDescent="0.2">
      <c r="A216" s="170">
        <v>77</v>
      </c>
      <c r="B216" s="171" t="s">
        <v>491</v>
      </c>
      <c r="C216" s="178" t="s">
        <v>492</v>
      </c>
      <c r="D216" s="172" t="s">
        <v>419</v>
      </c>
      <c r="E216" s="173">
        <v>1</v>
      </c>
      <c r="F216" s="174"/>
      <c r="G216" s="175">
        <f>ROUND(E216*F216,2)</f>
        <v>0</v>
      </c>
      <c r="H216" s="174"/>
      <c r="I216" s="175">
        <f>ROUND(E216*H216,2)</f>
        <v>0</v>
      </c>
      <c r="J216" s="174"/>
      <c r="K216" s="175">
        <f>ROUND(E216*J216,2)</f>
        <v>0</v>
      </c>
      <c r="L216" s="175">
        <v>21</v>
      </c>
      <c r="M216" s="175">
        <f>G216*(1+L216/100)</f>
        <v>0</v>
      </c>
      <c r="N216" s="173">
        <v>5.16E-2</v>
      </c>
      <c r="O216" s="173">
        <f>ROUND(E216*N216,2)</f>
        <v>0.05</v>
      </c>
      <c r="P216" s="173">
        <v>0</v>
      </c>
      <c r="Q216" s="173">
        <f>ROUND(E216*P216,2)</f>
        <v>0</v>
      </c>
      <c r="R216" s="175" t="s">
        <v>376</v>
      </c>
      <c r="S216" s="175" t="s">
        <v>214</v>
      </c>
      <c r="T216" s="176" t="s">
        <v>215</v>
      </c>
      <c r="U216" s="161">
        <v>0</v>
      </c>
      <c r="V216" s="161">
        <f>ROUND(E216*U216,2)</f>
        <v>0</v>
      </c>
      <c r="W216" s="161"/>
      <c r="X216" s="161" t="s">
        <v>377</v>
      </c>
      <c r="Y216" s="161" t="s">
        <v>174</v>
      </c>
      <c r="Z216" s="151"/>
      <c r="AA216" s="151"/>
      <c r="AB216" s="151"/>
      <c r="AC216" s="151"/>
      <c r="AD216" s="151"/>
      <c r="AE216" s="151"/>
      <c r="AF216" s="151"/>
      <c r="AG216" s="151" t="s">
        <v>378</v>
      </c>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2" x14ac:dyDescent="0.2">
      <c r="A217" s="158"/>
      <c r="B217" s="159"/>
      <c r="C217" s="255" t="s">
        <v>493</v>
      </c>
      <c r="D217" s="256"/>
      <c r="E217" s="256"/>
      <c r="F217" s="256"/>
      <c r="G217" s="256"/>
      <c r="H217" s="161"/>
      <c r="I217" s="161"/>
      <c r="J217" s="161"/>
      <c r="K217" s="161"/>
      <c r="L217" s="161"/>
      <c r="M217" s="161"/>
      <c r="N217" s="160"/>
      <c r="O217" s="160"/>
      <c r="P217" s="160"/>
      <c r="Q217" s="160"/>
      <c r="R217" s="161"/>
      <c r="S217" s="161"/>
      <c r="T217" s="161"/>
      <c r="U217" s="161"/>
      <c r="V217" s="161"/>
      <c r="W217" s="161"/>
      <c r="X217" s="161"/>
      <c r="Y217" s="161"/>
      <c r="Z217" s="151"/>
      <c r="AA217" s="151"/>
      <c r="AB217" s="151"/>
      <c r="AC217" s="151"/>
      <c r="AD217" s="151"/>
      <c r="AE217" s="151"/>
      <c r="AF217" s="151"/>
      <c r="AG217" s="151" t="s">
        <v>177</v>
      </c>
      <c r="AH217" s="151"/>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2" x14ac:dyDescent="0.2">
      <c r="A218" s="158"/>
      <c r="B218" s="159"/>
      <c r="C218" s="185" t="s">
        <v>494</v>
      </c>
      <c r="D218" s="182"/>
      <c r="E218" s="183">
        <v>1</v>
      </c>
      <c r="F218" s="161"/>
      <c r="G218" s="161"/>
      <c r="H218" s="161"/>
      <c r="I218" s="161"/>
      <c r="J218" s="161"/>
      <c r="K218" s="161"/>
      <c r="L218" s="161"/>
      <c r="M218" s="161"/>
      <c r="N218" s="160"/>
      <c r="O218" s="160"/>
      <c r="P218" s="160"/>
      <c r="Q218" s="160"/>
      <c r="R218" s="161"/>
      <c r="S218" s="161"/>
      <c r="T218" s="161"/>
      <c r="U218" s="161"/>
      <c r="V218" s="161"/>
      <c r="W218" s="161"/>
      <c r="X218" s="161"/>
      <c r="Y218" s="161"/>
      <c r="Z218" s="151"/>
      <c r="AA218" s="151"/>
      <c r="AB218" s="151"/>
      <c r="AC218" s="151"/>
      <c r="AD218" s="151"/>
      <c r="AE218" s="151"/>
      <c r="AF218" s="151"/>
      <c r="AG218" s="151" t="s">
        <v>221</v>
      </c>
      <c r="AH218" s="151">
        <v>0</v>
      </c>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ht="22.5" outlineLevel="1" x14ac:dyDescent="0.2">
      <c r="A219" s="170">
        <v>78</v>
      </c>
      <c r="B219" s="171" t="s">
        <v>495</v>
      </c>
      <c r="C219" s="178" t="s">
        <v>496</v>
      </c>
      <c r="D219" s="172" t="s">
        <v>419</v>
      </c>
      <c r="E219" s="173">
        <v>2</v>
      </c>
      <c r="F219" s="174"/>
      <c r="G219" s="175">
        <f>ROUND(E219*F219,2)</f>
        <v>0</v>
      </c>
      <c r="H219" s="174"/>
      <c r="I219" s="175">
        <f>ROUND(E219*H219,2)</f>
        <v>0</v>
      </c>
      <c r="J219" s="174"/>
      <c r="K219" s="175">
        <f>ROUND(E219*J219,2)</f>
        <v>0</v>
      </c>
      <c r="L219" s="175">
        <v>21</v>
      </c>
      <c r="M219" s="175">
        <f>G219*(1+L219/100)</f>
        <v>0</v>
      </c>
      <c r="N219" s="173">
        <v>3.0000000000000001E-3</v>
      </c>
      <c r="O219" s="173">
        <f>ROUND(E219*N219,2)</f>
        <v>0.01</v>
      </c>
      <c r="P219" s="173">
        <v>0</v>
      </c>
      <c r="Q219" s="173">
        <f>ROUND(E219*P219,2)</f>
        <v>0</v>
      </c>
      <c r="R219" s="175" t="s">
        <v>376</v>
      </c>
      <c r="S219" s="175" t="s">
        <v>214</v>
      </c>
      <c r="T219" s="176" t="s">
        <v>215</v>
      </c>
      <c r="U219" s="161">
        <v>0</v>
      </c>
      <c r="V219" s="161">
        <f>ROUND(E219*U219,2)</f>
        <v>0</v>
      </c>
      <c r="W219" s="161"/>
      <c r="X219" s="161" t="s">
        <v>377</v>
      </c>
      <c r="Y219" s="161" t="s">
        <v>174</v>
      </c>
      <c r="Z219" s="151"/>
      <c r="AA219" s="151"/>
      <c r="AB219" s="151"/>
      <c r="AC219" s="151"/>
      <c r="AD219" s="151"/>
      <c r="AE219" s="151"/>
      <c r="AF219" s="151"/>
      <c r="AG219" s="151" t="s">
        <v>378</v>
      </c>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2" x14ac:dyDescent="0.2">
      <c r="A220" s="158"/>
      <c r="B220" s="159"/>
      <c r="C220" s="185" t="s">
        <v>497</v>
      </c>
      <c r="D220" s="182"/>
      <c r="E220" s="183">
        <v>2</v>
      </c>
      <c r="F220" s="161"/>
      <c r="G220" s="161"/>
      <c r="H220" s="161"/>
      <c r="I220" s="161"/>
      <c r="J220" s="161"/>
      <c r="K220" s="161"/>
      <c r="L220" s="161"/>
      <c r="M220" s="161"/>
      <c r="N220" s="160"/>
      <c r="O220" s="160"/>
      <c r="P220" s="160"/>
      <c r="Q220" s="160"/>
      <c r="R220" s="161"/>
      <c r="S220" s="161"/>
      <c r="T220" s="161"/>
      <c r="U220" s="161"/>
      <c r="V220" s="161"/>
      <c r="W220" s="161"/>
      <c r="X220" s="161"/>
      <c r="Y220" s="161"/>
      <c r="Z220" s="151"/>
      <c r="AA220" s="151"/>
      <c r="AB220" s="151"/>
      <c r="AC220" s="151"/>
      <c r="AD220" s="151"/>
      <c r="AE220" s="151"/>
      <c r="AF220" s="151"/>
      <c r="AG220" s="151" t="s">
        <v>221</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ht="22.5" outlineLevel="1" x14ac:dyDescent="0.2">
      <c r="A221" s="170">
        <v>79</v>
      </c>
      <c r="B221" s="171" t="s">
        <v>498</v>
      </c>
      <c r="C221" s="178" t="s">
        <v>499</v>
      </c>
      <c r="D221" s="172" t="s">
        <v>419</v>
      </c>
      <c r="E221" s="173">
        <v>2</v>
      </c>
      <c r="F221" s="174"/>
      <c r="G221" s="175">
        <f>ROUND(E221*F221,2)</f>
        <v>0</v>
      </c>
      <c r="H221" s="174"/>
      <c r="I221" s="175">
        <f>ROUND(E221*H221,2)</f>
        <v>0</v>
      </c>
      <c r="J221" s="174"/>
      <c r="K221" s="175">
        <f>ROUND(E221*J221,2)</f>
        <v>0</v>
      </c>
      <c r="L221" s="175">
        <v>21</v>
      </c>
      <c r="M221" s="175">
        <f>G221*(1+L221/100)</f>
        <v>0</v>
      </c>
      <c r="N221" s="173">
        <v>1.1999999999999999E-3</v>
      </c>
      <c r="O221" s="173">
        <f>ROUND(E221*N221,2)</f>
        <v>0</v>
      </c>
      <c r="P221" s="173">
        <v>0</v>
      </c>
      <c r="Q221" s="173">
        <f>ROUND(E221*P221,2)</f>
        <v>0</v>
      </c>
      <c r="R221" s="175" t="s">
        <v>376</v>
      </c>
      <c r="S221" s="175" t="s">
        <v>214</v>
      </c>
      <c r="T221" s="176" t="s">
        <v>215</v>
      </c>
      <c r="U221" s="161">
        <v>0</v>
      </c>
      <c r="V221" s="161">
        <f>ROUND(E221*U221,2)</f>
        <v>0</v>
      </c>
      <c r="W221" s="161"/>
      <c r="X221" s="161" t="s">
        <v>377</v>
      </c>
      <c r="Y221" s="161" t="s">
        <v>174</v>
      </c>
      <c r="Z221" s="151"/>
      <c r="AA221" s="151"/>
      <c r="AB221" s="151"/>
      <c r="AC221" s="151"/>
      <c r="AD221" s="151"/>
      <c r="AE221" s="151"/>
      <c r="AF221" s="151"/>
      <c r="AG221" s="151" t="s">
        <v>378</v>
      </c>
      <c r="AH221" s="151"/>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2" x14ac:dyDescent="0.2">
      <c r="A222" s="158"/>
      <c r="B222" s="159"/>
      <c r="C222" s="185" t="s">
        <v>500</v>
      </c>
      <c r="D222" s="182"/>
      <c r="E222" s="183">
        <v>2</v>
      </c>
      <c r="F222" s="161"/>
      <c r="G222" s="161"/>
      <c r="H222" s="161"/>
      <c r="I222" s="161"/>
      <c r="J222" s="161"/>
      <c r="K222" s="161"/>
      <c r="L222" s="161"/>
      <c r="M222" s="161"/>
      <c r="N222" s="160"/>
      <c r="O222" s="160"/>
      <c r="P222" s="160"/>
      <c r="Q222" s="160"/>
      <c r="R222" s="161"/>
      <c r="S222" s="161"/>
      <c r="T222" s="161"/>
      <c r="U222" s="161"/>
      <c r="V222" s="161"/>
      <c r="W222" s="161"/>
      <c r="X222" s="161"/>
      <c r="Y222" s="161"/>
      <c r="Z222" s="151"/>
      <c r="AA222" s="151"/>
      <c r="AB222" s="151"/>
      <c r="AC222" s="151"/>
      <c r="AD222" s="151"/>
      <c r="AE222" s="151"/>
      <c r="AF222" s="151"/>
      <c r="AG222" s="151" t="s">
        <v>221</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ht="22.5" outlineLevel="1" x14ac:dyDescent="0.2">
      <c r="A223" s="170">
        <v>80</v>
      </c>
      <c r="B223" s="171" t="s">
        <v>501</v>
      </c>
      <c r="C223" s="178" t="s">
        <v>502</v>
      </c>
      <c r="D223" s="172" t="s">
        <v>419</v>
      </c>
      <c r="E223" s="173">
        <v>2</v>
      </c>
      <c r="F223" s="174"/>
      <c r="G223" s="175">
        <f>ROUND(E223*F223,2)</f>
        <v>0</v>
      </c>
      <c r="H223" s="174"/>
      <c r="I223" s="175">
        <f>ROUND(E223*H223,2)</f>
        <v>0</v>
      </c>
      <c r="J223" s="174"/>
      <c r="K223" s="175">
        <f>ROUND(E223*J223,2)</f>
        <v>0</v>
      </c>
      <c r="L223" s="175">
        <v>21</v>
      </c>
      <c r="M223" s="175">
        <f>G223*(1+L223/100)</f>
        <v>0</v>
      </c>
      <c r="N223" s="173">
        <v>8.9999999999999993E-3</v>
      </c>
      <c r="O223" s="173">
        <f>ROUND(E223*N223,2)</f>
        <v>0.02</v>
      </c>
      <c r="P223" s="173">
        <v>0</v>
      </c>
      <c r="Q223" s="173">
        <f>ROUND(E223*P223,2)</f>
        <v>0</v>
      </c>
      <c r="R223" s="175" t="s">
        <v>376</v>
      </c>
      <c r="S223" s="175" t="s">
        <v>214</v>
      </c>
      <c r="T223" s="176" t="s">
        <v>215</v>
      </c>
      <c r="U223" s="161">
        <v>0</v>
      </c>
      <c r="V223" s="161">
        <f>ROUND(E223*U223,2)</f>
        <v>0</v>
      </c>
      <c r="W223" s="161"/>
      <c r="X223" s="161" t="s">
        <v>377</v>
      </c>
      <c r="Y223" s="161" t="s">
        <v>174</v>
      </c>
      <c r="Z223" s="151"/>
      <c r="AA223" s="151"/>
      <c r="AB223" s="151"/>
      <c r="AC223" s="151"/>
      <c r="AD223" s="151"/>
      <c r="AE223" s="151"/>
      <c r="AF223" s="151"/>
      <c r="AG223" s="151" t="s">
        <v>378</v>
      </c>
      <c r="AH223" s="151"/>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2" x14ac:dyDescent="0.2">
      <c r="A224" s="158"/>
      <c r="B224" s="159"/>
      <c r="C224" s="185" t="s">
        <v>503</v>
      </c>
      <c r="D224" s="182"/>
      <c r="E224" s="183">
        <v>2</v>
      </c>
      <c r="F224" s="161"/>
      <c r="G224" s="161"/>
      <c r="H224" s="161"/>
      <c r="I224" s="161"/>
      <c r="J224" s="161"/>
      <c r="K224" s="161"/>
      <c r="L224" s="161"/>
      <c r="M224" s="161"/>
      <c r="N224" s="160"/>
      <c r="O224" s="160"/>
      <c r="P224" s="160"/>
      <c r="Q224" s="160"/>
      <c r="R224" s="161"/>
      <c r="S224" s="161"/>
      <c r="T224" s="161"/>
      <c r="U224" s="161"/>
      <c r="V224" s="161"/>
      <c r="W224" s="161"/>
      <c r="X224" s="161"/>
      <c r="Y224" s="161"/>
      <c r="Z224" s="151"/>
      <c r="AA224" s="151"/>
      <c r="AB224" s="151"/>
      <c r="AC224" s="151"/>
      <c r="AD224" s="151"/>
      <c r="AE224" s="151"/>
      <c r="AF224" s="151"/>
      <c r="AG224" s="151" t="s">
        <v>221</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ht="22.5" outlineLevel="1" x14ac:dyDescent="0.2">
      <c r="A225" s="170">
        <v>81</v>
      </c>
      <c r="B225" s="171" t="s">
        <v>504</v>
      </c>
      <c r="C225" s="178" t="s">
        <v>505</v>
      </c>
      <c r="D225" s="172" t="s">
        <v>212</v>
      </c>
      <c r="E225" s="173">
        <v>13.19</v>
      </c>
      <c r="F225" s="174"/>
      <c r="G225" s="175">
        <f>ROUND(E225*F225,2)</f>
        <v>0</v>
      </c>
      <c r="H225" s="174"/>
      <c r="I225" s="175">
        <f>ROUND(E225*H225,2)</f>
        <v>0</v>
      </c>
      <c r="J225" s="174"/>
      <c r="K225" s="175">
        <f>ROUND(E225*J225,2)</f>
        <v>0</v>
      </c>
      <c r="L225" s="175">
        <v>21</v>
      </c>
      <c r="M225" s="175">
        <f>G225*(1+L225/100)</f>
        <v>0</v>
      </c>
      <c r="N225" s="173">
        <v>0.13150000000000001</v>
      </c>
      <c r="O225" s="173">
        <f>ROUND(E225*N225,2)</f>
        <v>1.73</v>
      </c>
      <c r="P225" s="173">
        <v>0</v>
      </c>
      <c r="Q225" s="173">
        <f>ROUND(E225*P225,2)</f>
        <v>0</v>
      </c>
      <c r="R225" s="175" t="s">
        <v>376</v>
      </c>
      <c r="S225" s="175" t="s">
        <v>214</v>
      </c>
      <c r="T225" s="176" t="s">
        <v>215</v>
      </c>
      <c r="U225" s="161">
        <v>0</v>
      </c>
      <c r="V225" s="161">
        <f>ROUND(E225*U225,2)</f>
        <v>0</v>
      </c>
      <c r="W225" s="161"/>
      <c r="X225" s="161" t="s">
        <v>377</v>
      </c>
      <c r="Y225" s="161" t="s">
        <v>174</v>
      </c>
      <c r="Z225" s="151"/>
      <c r="AA225" s="151"/>
      <c r="AB225" s="151"/>
      <c r="AC225" s="151"/>
      <c r="AD225" s="151"/>
      <c r="AE225" s="151"/>
      <c r="AF225" s="151"/>
      <c r="AG225" s="151" t="s">
        <v>378</v>
      </c>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2" x14ac:dyDescent="0.2">
      <c r="A226" s="158"/>
      <c r="B226" s="159"/>
      <c r="C226" s="255" t="s">
        <v>506</v>
      </c>
      <c r="D226" s="256"/>
      <c r="E226" s="256"/>
      <c r="F226" s="256"/>
      <c r="G226" s="256"/>
      <c r="H226" s="161"/>
      <c r="I226" s="161"/>
      <c r="J226" s="161"/>
      <c r="K226" s="161"/>
      <c r="L226" s="161"/>
      <c r="M226" s="161"/>
      <c r="N226" s="160"/>
      <c r="O226" s="160"/>
      <c r="P226" s="160"/>
      <c r="Q226" s="160"/>
      <c r="R226" s="161"/>
      <c r="S226" s="161"/>
      <c r="T226" s="161"/>
      <c r="U226" s="161"/>
      <c r="V226" s="161"/>
      <c r="W226" s="161"/>
      <c r="X226" s="161"/>
      <c r="Y226" s="161"/>
      <c r="Z226" s="151"/>
      <c r="AA226" s="151"/>
      <c r="AB226" s="151"/>
      <c r="AC226" s="151"/>
      <c r="AD226" s="151"/>
      <c r="AE226" s="151"/>
      <c r="AF226" s="151"/>
      <c r="AG226" s="151" t="s">
        <v>177</v>
      </c>
      <c r="AH226" s="151"/>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2" x14ac:dyDescent="0.2">
      <c r="A227" s="158"/>
      <c r="B227" s="159"/>
      <c r="C227" s="185" t="s">
        <v>507</v>
      </c>
      <c r="D227" s="182"/>
      <c r="E227" s="183">
        <v>13.19</v>
      </c>
      <c r="F227" s="161"/>
      <c r="G227" s="161"/>
      <c r="H227" s="161"/>
      <c r="I227" s="161"/>
      <c r="J227" s="161"/>
      <c r="K227" s="161"/>
      <c r="L227" s="161"/>
      <c r="M227" s="161"/>
      <c r="N227" s="160"/>
      <c r="O227" s="160"/>
      <c r="P227" s="160"/>
      <c r="Q227" s="160"/>
      <c r="R227" s="161"/>
      <c r="S227" s="161"/>
      <c r="T227" s="161"/>
      <c r="U227" s="161"/>
      <c r="V227" s="161"/>
      <c r="W227" s="161"/>
      <c r="X227" s="161"/>
      <c r="Y227" s="161"/>
      <c r="Z227" s="151"/>
      <c r="AA227" s="151"/>
      <c r="AB227" s="151"/>
      <c r="AC227" s="151"/>
      <c r="AD227" s="151"/>
      <c r="AE227" s="151"/>
      <c r="AF227" s="151"/>
      <c r="AG227" s="151" t="s">
        <v>221</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ht="22.5" outlineLevel="1" x14ac:dyDescent="0.2">
      <c r="A228" s="170">
        <v>82</v>
      </c>
      <c r="B228" s="171" t="s">
        <v>508</v>
      </c>
      <c r="C228" s="178" t="s">
        <v>509</v>
      </c>
      <c r="D228" s="172" t="s">
        <v>212</v>
      </c>
      <c r="E228" s="173">
        <v>22.14</v>
      </c>
      <c r="F228" s="174"/>
      <c r="G228" s="175">
        <f>ROUND(E228*F228,2)</f>
        <v>0</v>
      </c>
      <c r="H228" s="174"/>
      <c r="I228" s="175">
        <f>ROUND(E228*H228,2)</f>
        <v>0</v>
      </c>
      <c r="J228" s="174"/>
      <c r="K228" s="175">
        <f>ROUND(E228*J228,2)</f>
        <v>0</v>
      </c>
      <c r="L228" s="175">
        <v>21</v>
      </c>
      <c r="M228" s="175">
        <f>G228*(1+L228/100)</f>
        <v>0</v>
      </c>
      <c r="N228" s="173">
        <v>0.17824000000000001</v>
      </c>
      <c r="O228" s="173">
        <f>ROUND(E228*N228,2)</f>
        <v>3.95</v>
      </c>
      <c r="P228" s="173">
        <v>0</v>
      </c>
      <c r="Q228" s="173">
        <f>ROUND(E228*P228,2)</f>
        <v>0</v>
      </c>
      <c r="R228" s="175" t="s">
        <v>376</v>
      </c>
      <c r="S228" s="175" t="s">
        <v>214</v>
      </c>
      <c r="T228" s="176" t="s">
        <v>215</v>
      </c>
      <c r="U228" s="161">
        <v>0</v>
      </c>
      <c r="V228" s="161">
        <f>ROUND(E228*U228,2)</f>
        <v>0</v>
      </c>
      <c r="W228" s="161"/>
      <c r="X228" s="161" t="s">
        <v>377</v>
      </c>
      <c r="Y228" s="161" t="s">
        <v>174</v>
      </c>
      <c r="Z228" s="151"/>
      <c r="AA228" s="151"/>
      <c r="AB228" s="151"/>
      <c r="AC228" s="151"/>
      <c r="AD228" s="151"/>
      <c r="AE228" s="151"/>
      <c r="AF228" s="151"/>
      <c r="AG228" s="151" t="s">
        <v>378</v>
      </c>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outlineLevel="2" x14ac:dyDescent="0.2">
      <c r="A229" s="158"/>
      <c r="B229" s="159"/>
      <c r="C229" s="185" t="s">
        <v>510</v>
      </c>
      <c r="D229" s="182"/>
      <c r="E229" s="183">
        <v>22.14</v>
      </c>
      <c r="F229" s="161"/>
      <c r="G229" s="161"/>
      <c r="H229" s="161"/>
      <c r="I229" s="161"/>
      <c r="J229" s="161"/>
      <c r="K229" s="161"/>
      <c r="L229" s="161"/>
      <c r="M229" s="161"/>
      <c r="N229" s="160"/>
      <c r="O229" s="160"/>
      <c r="P229" s="160"/>
      <c r="Q229" s="160"/>
      <c r="R229" s="161"/>
      <c r="S229" s="161"/>
      <c r="T229" s="161"/>
      <c r="U229" s="161"/>
      <c r="V229" s="161"/>
      <c r="W229" s="161"/>
      <c r="X229" s="161"/>
      <c r="Y229" s="161"/>
      <c r="Z229" s="151"/>
      <c r="AA229" s="151"/>
      <c r="AB229" s="151"/>
      <c r="AC229" s="151"/>
      <c r="AD229" s="151"/>
      <c r="AE229" s="151"/>
      <c r="AF229" s="151"/>
      <c r="AG229" s="151" t="s">
        <v>221</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70">
        <v>83</v>
      </c>
      <c r="B230" s="171" t="s">
        <v>511</v>
      </c>
      <c r="C230" s="178" t="s">
        <v>512</v>
      </c>
      <c r="D230" s="172" t="s">
        <v>212</v>
      </c>
      <c r="E230" s="173">
        <v>837.38</v>
      </c>
      <c r="F230" s="174"/>
      <c r="G230" s="175">
        <f>ROUND(E230*F230,2)</f>
        <v>0</v>
      </c>
      <c r="H230" s="174"/>
      <c r="I230" s="175">
        <f>ROUND(E230*H230,2)</f>
        <v>0</v>
      </c>
      <c r="J230" s="174"/>
      <c r="K230" s="175">
        <f>ROUND(E230*J230,2)</f>
        <v>0</v>
      </c>
      <c r="L230" s="175">
        <v>21</v>
      </c>
      <c r="M230" s="175">
        <f>G230*(1+L230/100)</f>
        <v>0</v>
      </c>
      <c r="N230" s="173">
        <v>0.13100000000000001</v>
      </c>
      <c r="O230" s="173">
        <f>ROUND(E230*N230,2)</f>
        <v>109.7</v>
      </c>
      <c r="P230" s="173">
        <v>0</v>
      </c>
      <c r="Q230" s="173">
        <f>ROUND(E230*P230,2)</f>
        <v>0</v>
      </c>
      <c r="R230" s="175" t="s">
        <v>376</v>
      </c>
      <c r="S230" s="175" t="s">
        <v>214</v>
      </c>
      <c r="T230" s="176" t="s">
        <v>215</v>
      </c>
      <c r="U230" s="161">
        <v>0</v>
      </c>
      <c r="V230" s="161">
        <f>ROUND(E230*U230,2)</f>
        <v>0</v>
      </c>
      <c r="W230" s="161"/>
      <c r="X230" s="161" t="s">
        <v>377</v>
      </c>
      <c r="Y230" s="161" t="s">
        <v>174</v>
      </c>
      <c r="Z230" s="151"/>
      <c r="AA230" s="151"/>
      <c r="AB230" s="151"/>
      <c r="AC230" s="151"/>
      <c r="AD230" s="151"/>
      <c r="AE230" s="151"/>
      <c r="AF230" s="151"/>
      <c r="AG230" s="151" t="s">
        <v>378</v>
      </c>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2" x14ac:dyDescent="0.2">
      <c r="A231" s="158"/>
      <c r="B231" s="159"/>
      <c r="C231" s="185" t="s">
        <v>513</v>
      </c>
      <c r="D231" s="182"/>
      <c r="E231" s="183">
        <v>837.38</v>
      </c>
      <c r="F231" s="161"/>
      <c r="G231" s="161"/>
      <c r="H231" s="161"/>
      <c r="I231" s="161"/>
      <c r="J231" s="161"/>
      <c r="K231" s="161"/>
      <c r="L231" s="161"/>
      <c r="M231" s="161"/>
      <c r="N231" s="160"/>
      <c r="O231" s="160"/>
      <c r="P231" s="160"/>
      <c r="Q231" s="160"/>
      <c r="R231" s="161"/>
      <c r="S231" s="161"/>
      <c r="T231" s="161"/>
      <c r="U231" s="161"/>
      <c r="V231" s="161"/>
      <c r="W231" s="161"/>
      <c r="X231" s="161"/>
      <c r="Y231" s="161"/>
      <c r="Z231" s="151"/>
      <c r="AA231" s="151"/>
      <c r="AB231" s="151"/>
      <c r="AC231" s="151"/>
      <c r="AD231" s="151"/>
      <c r="AE231" s="151"/>
      <c r="AF231" s="151"/>
      <c r="AG231" s="151" t="s">
        <v>221</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70">
        <v>84</v>
      </c>
      <c r="B232" s="171" t="s">
        <v>514</v>
      </c>
      <c r="C232" s="178" t="s">
        <v>515</v>
      </c>
      <c r="D232" s="172" t="s">
        <v>212</v>
      </c>
      <c r="E232" s="173">
        <v>718.39</v>
      </c>
      <c r="F232" s="174"/>
      <c r="G232" s="175">
        <f>ROUND(E232*F232,2)</f>
        <v>0</v>
      </c>
      <c r="H232" s="174"/>
      <c r="I232" s="175">
        <f>ROUND(E232*H232,2)</f>
        <v>0</v>
      </c>
      <c r="J232" s="174"/>
      <c r="K232" s="175">
        <f>ROUND(E232*J232,2)</f>
        <v>0</v>
      </c>
      <c r="L232" s="175">
        <v>21</v>
      </c>
      <c r="M232" s="175">
        <f>G232*(1+L232/100)</f>
        <v>0</v>
      </c>
      <c r="N232" s="173">
        <v>0.17499999999999999</v>
      </c>
      <c r="O232" s="173">
        <f>ROUND(E232*N232,2)</f>
        <v>125.72</v>
      </c>
      <c r="P232" s="173">
        <v>0</v>
      </c>
      <c r="Q232" s="173">
        <f>ROUND(E232*P232,2)</f>
        <v>0</v>
      </c>
      <c r="R232" s="175" t="s">
        <v>376</v>
      </c>
      <c r="S232" s="175" t="s">
        <v>214</v>
      </c>
      <c r="T232" s="176" t="s">
        <v>215</v>
      </c>
      <c r="U232" s="161">
        <v>0</v>
      </c>
      <c r="V232" s="161">
        <f>ROUND(E232*U232,2)</f>
        <v>0</v>
      </c>
      <c r="W232" s="161"/>
      <c r="X232" s="161" t="s">
        <v>377</v>
      </c>
      <c r="Y232" s="161" t="s">
        <v>174</v>
      </c>
      <c r="Z232" s="151"/>
      <c r="AA232" s="151"/>
      <c r="AB232" s="151"/>
      <c r="AC232" s="151"/>
      <c r="AD232" s="151"/>
      <c r="AE232" s="151"/>
      <c r="AF232" s="151"/>
      <c r="AG232" s="151" t="s">
        <v>378</v>
      </c>
      <c r="AH232" s="151"/>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2" x14ac:dyDescent="0.2">
      <c r="A233" s="158"/>
      <c r="B233" s="159"/>
      <c r="C233" s="185" t="s">
        <v>516</v>
      </c>
      <c r="D233" s="182"/>
      <c r="E233" s="183">
        <v>718.39</v>
      </c>
      <c r="F233" s="161"/>
      <c r="G233" s="161"/>
      <c r="H233" s="161"/>
      <c r="I233" s="161"/>
      <c r="J233" s="161"/>
      <c r="K233" s="161"/>
      <c r="L233" s="161"/>
      <c r="M233" s="161"/>
      <c r="N233" s="160"/>
      <c r="O233" s="160"/>
      <c r="P233" s="160"/>
      <c r="Q233" s="160"/>
      <c r="R233" s="161"/>
      <c r="S233" s="161"/>
      <c r="T233" s="161"/>
      <c r="U233" s="161"/>
      <c r="V233" s="161"/>
      <c r="W233" s="161"/>
      <c r="X233" s="161"/>
      <c r="Y233" s="161"/>
      <c r="Z233" s="151"/>
      <c r="AA233" s="151"/>
      <c r="AB233" s="151"/>
      <c r="AC233" s="151"/>
      <c r="AD233" s="151"/>
      <c r="AE233" s="151"/>
      <c r="AF233" s="151"/>
      <c r="AG233" s="151" t="s">
        <v>221</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ht="22.5" outlineLevel="1" x14ac:dyDescent="0.2">
      <c r="A234" s="170">
        <v>85</v>
      </c>
      <c r="B234" s="171" t="s">
        <v>517</v>
      </c>
      <c r="C234" s="178" t="s">
        <v>518</v>
      </c>
      <c r="D234" s="172" t="s">
        <v>419</v>
      </c>
      <c r="E234" s="173">
        <v>905.67</v>
      </c>
      <c r="F234" s="174"/>
      <c r="G234" s="175">
        <f>ROUND(E234*F234,2)</f>
        <v>0</v>
      </c>
      <c r="H234" s="174"/>
      <c r="I234" s="175">
        <f>ROUND(E234*H234,2)</f>
        <v>0</v>
      </c>
      <c r="J234" s="174"/>
      <c r="K234" s="175">
        <f>ROUND(E234*J234,2)</f>
        <v>0</v>
      </c>
      <c r="L234" s="175">
        <v>21</v>
      </c>
      <c r="M234" s="175">
        <f>G234*(1+L234/100)</f>
        <v>0</v>
      </c>
      <c r="N234" s="173">
        <v>8.9999999999999993E-3</v>
      </c>
      <c r="O234" s="173">
        <f>ROUND(E234*N234,2)</f>
        <v>8.15</v>
      </c>
      <c r="P234" s="173">
        <v>0</v>
      </c>
      <c r="Q234" s="173">
        <f>ROUND(E234*P234,2)</f>
        <v>0</v>
      </c>
      <c r="R234" s="175" t="s">
        <v>376</v>
      </c>
      <c r="S234" s="175" t="s">
        <v>214</v>
      </c>
      <c r="T234" s="176" t="s">
        <v>215</v>
      </c>
      <c r="U234" s="161">
        <v>0</v>
      </c>
      <c r="V234" s="161">
        <f>ROUND(E234*U234,2)</f>
        <v>0</v>
      </c>
      <c r="W234" s="161"/>
      <c r="X234" s="161" t="s">
        <v>377</v>
      </c>
      <c r="Y234" s="161" t="s">
        <v>174</v>
      </c>
      <c r="Z234" s="151"/>
      <c r="AA234" s="151"/>
      <c r="AB234" s="151"/>
      <c r="AC234" s="151"/>
      <c r="AD234" s="151"/>
      <c r="AE234" s="151"/>
      <c r="AF234" s="151"/>
      <c r="AG234" s="151" t="s">
        <v>378</v>
      </c>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2" x14ac:dyDescent="0.2">
      <c r="A235" s="158"/>
      <c r="B235" s="159"/>
      <c r="C235" s="185" t="s">
        <v>519</v>
      </c>
      <c r="D235" s="182"/>
      <c r="E235" s="183">
        <v>905.67</v>
      </c>
      <c r="F235" s="161"/>
      <c r="G235" s="161"/>
      <c r="H235" s="161"/>
      <c r="I235" s="161"/>
      <c r="J235" s="161"/>
      <c r="K235" s="161"/>
      <c r="L235" s="161"/>
      <c r="M235" s="161"/>
      <c r="N235" s="160"/>
      <c r="O235" s="160"/>
      <c r="P235" s="160"/>
      <c r="Q235" s="160"/>
      <c r="R235" s="161"/>
      <c r="S235" s="161"/>
      <c r="T235" s="161"/>
      <c r="U235" s="161"/>
      <c r="V235" s="161"/>
      <c r="W235" s="161"/>
      <c r="X235" s="161"/>
      <c r="Y235" s="161"/>
      <c r="Z235" s="151"/>
      <c r="AA235" s="151"/>
      <c r="AB235" s="151"/>
      <c r="AC235" s="151"/>
      <c r="AD235" s="151"/>
      <c r="AE235" s="151"/>
      <c r="AF235" s="151"/>
      <c r="AG235" s="151" t="s">
        <v>221</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x14ac:dyDescent="0.2">
      <c r="A236" s="163" t="s">
        <v>166</v>
      </c>
      <c r="B236" s="164" t="s">
        <v>105</v>
      </c>
      <c r="C236" s="177" t="s">
        <v>106</v>
      </c>
      <c r="D236" s="165"/>
      <c r="E236" s="166"/>
      <c r="F236" s="167"/>
      <c r="G236" s="167">
        <f>SUMIF(AG237:AG308,"&lt;&gt;NOR",G237:G308)</f>
        <v>0</v>
      </c>
      <c r="H236" s="167"/>
      <c r="I236" s="167">
        <f>SUM(I237:I308)</f>
        <v>0</v>
      </c>
      <c r="J236" s="167"/>
      <c r="K236" s="167">
        <f>SUM(K237:K308)</f>
        <v>0</v>
      </c>
      <c r="L236" s="167"/>
      <c r="M236" s="167">
        <f>SUM(M237:M308)</f>
        <v>0</v>
      </c>
      <c r="N236" s="166"/>
      <c r="O236" s="166">
        <f>SUM(O237:O308)</f>
        <v>76.069999999999993</v>
      </c>
      <c r="P236" s="166"/>
      <c r="Q236" s="166">
        <f>SUM(Q237:Q308)</f>
        <v>0</v>
      </c>
      <c r="R236" s="167"/>
      <c r="S236" s="167"/>
      <c r="T236" s="168"/>
      <c r="U236" s="162"/>
      <c r="V236" s="162">
        <f>SUM(V237:V308)</f>
        <v>324.47999999999996</v>
      </c>
      <c r="W236" s="162"/>
      <c r="X236" s="162"/>
      <c r="Y236" s="162"/>
      <c r="AG236" t="s">
        <v>167</v>
      </c>
    </row>
    <row r="237" spans="1:60" ht="22.5" outlineLevel="1" x14ac:dyDescent="0.2">
      <c r="A237" s="170">
        <v>86</v>
      </c>
      <c r="B237" s="171" t="s">
        <v>520</v>
      </c>
      <c r="C237" s="178" t="s">
        <v>521</v>
      </c>
      <c r="D237" s="172" t="s">
        <v>245</v>
      </c>
      <c r="E237" s="173">
        <v>35</v>
      </c>
      <c r="F237" s="174"/>
      <c r="G237" s="175">
        <f>ROUND(E237*F237,2)</f>
        <v>0</v>
      </c>
      <c r="H237" s="174"/>
      <c r="I237" s="175">
        <f>ROUND(E237*H237,2)</f>
        <v>0</v>
      </c>
      <c r="J237" s="174"/>
      <c r="K237" s="175">
        <f>ROUND(E237*J237,2)</f>
        <v>0</v>
      </c>
      <c r="L237" s="175">
        <v>21</v>
      </c>
      <c r="M237" s="175">
        <f>G237*(1+L237/100)</f>
        <v>0</v>
      </c>
      <c r="N237" s="173">
        <v>2.0000000000000002E-5</v>
      </c>
      <c r="O237" s="173">
        <f>ROUND(E237*N237,2)</f>
        <v>0</v>
      </c>
      <c r="P237" s="173">
        <v>0</v>
      </c>
      <c r="Q237" s="173">
        <f>ROUND(E237*P237,2)</f>
        <v>0</v>
      </c>
      <c r="R237" s="175" t="s">
        <v>414</v>
      </c>
      <c r="S237" s="175" t="s">
        <v>214</v>
      </c>
      <c r="T237" s="176" t="s">
        <v>215</v>
      </c>
      <c r="U237" s="161">
        <v>0.35399999999999998</v>
      </c>
      <c r="V237" s="161">
        <f>ROUND(E237*U237,2)</f>
        <v>12.39</v>
      </c>
      <c r="W237" s="161"/>
      <c r="X237" s="161" t="s">
        <v>216</v>
      </c>
      <c r="Y237" s="161" t="s">
        <v>174</v>
      </c>
      <c r="Z237" s="151"/>
      <c r="AA237" s="151"/>
      <c r="AB237" s="151"/>
      <c r="AC237" s="151"/>
      <c r="AD237" s="151"/>
      <c r="AE237" s="151"/>
      <c r="AF237" s="151"/>
      <c r="AG237" s="151" t="s">
        <v>217</v>
      </c>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2" x14ac:dyDescent="0.2">
      <c r="A238" s="158"/>
      <c r="B238" s="159"/>
      <c r="C238" s="264" t="s">
        <v>522</v>
      </c>
      <c r="D238" s="265"/>
      <c r="E238" s="265"/>
      <c r="F238" s="265"/>
      <c r="G238" s="265"/>
      <c r="H238" s="161"/>
      <c r="I238" s="161"/>
      <c r="J238" s="161"/>
      <c r="K238" s="161"/>
      <c r="L238" s="161"/>
      <c r="M238" s="161"/>
      <c r="N238" s="160"/>
      <c r="O238" s="160"/>
      <c r="P238" s="160"/>
      <c r="Q238" s="160"/>
      <c r="R238" s="161"/>
      <c r="S238" s="161"/>
      <c r="T238" s="161"/>
      <c r="U238" s="161"/>
      <c r="V238" s="161"/>
      <c r="W238" s="161"/>
      <c r="X238" s="161"/>
      <c r="Y238" s="161"/>
      <c r="Z238" s="151"/>
      <c r="AA238" s="151"/>
      <c r="AB238" s="151"/>
      <c r="AC238" s="151"/>
      <c r="AD238" s="151"/>
      <c r="AE238" s="151"/>
      <c r="AF238" s="151"/>
      <c r="AG238" s="151" t="s">
        <v>219</v>
      </c>
      <c r="AH238" s="151"/>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2" x14ac:dyDescent="0.2">
      <c r="A239" s="158"/>
      <c r="B239" s="159"/>
      <c r="C239" s="185" t="s">
        <v>523</v>
      </c>
      <c r="D239" s="182"/>
      <c r="E239" s="183">
        <v>35</v>
      </c>
      <c r="F239" s="161"/>
      <c r="G239" s="161"/>
      <c r="H239" s="161"/>
      <c r="I239" s="161"/>
      <c r="J239" s="161"/>
      <c r="K239" s="161"/>
      <c r="L239" s="161"/>
      <c r="M239" s="161"/>
      <c r="N239" s="160"/>
      <c r="O239" s="160"/>
      <c r="P239" s="160"/>
      <c r="Q239" s="160"/>
      <c r="R239" s="161"/>
      <c r="S239" s="161"/>
      <c r="T239" s="161"/>
      <c r="U239" s="161"/>
      <c r="V239" s="161"/>
      <c r="W239" s="161"/>
      <c r="X239" s="161"/>
      <c r="Y239" s="161"/>
      <c r="Z239" s="151"/>
      <c r="AA239" s="151"/>
      <c r="AB239" s="151"/>
      <c r="AC239" s="151"/>
      <c r="AD239" s="151"/>
      <c r="AE239" s="151"/>
      <c r="AF239" s="151"/>
      <c r="AG239" s="151" t="s">
        <v>221</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ht="22.5" outlineLevel="1" x14ac:dyDescent="0.2">
      <c r="A240" s="170">
        <v>87</v>
      </c>
      <c r="B240" s="171" t="s">
        <v>524</v>
      </c>
      <c r="C240" s="178" t="s">
        <v>525</v>
      </c>
      <c r="D240" s="172" t="s">
        <v>245</v>
      </c>
      <c r="E240" s="173">
        <v>11</v>
      </c>
      <c r="F240" s="174"/>
      <c r="G240" s="175">
        <f>ROUND(E240*F240,2)</f>
        <v>0</v>
      </c>
      <c r="H240" s="174"/>
      <c r="I240" s="175">
        <f>ROUND(E240*H240,2)</f>
        <v>0</v>
      </c>
      <c r="J240" s="174"/>
      <c r="K240" s="175">
        <f>ROUND(E240*J240,2)</f>
        <v>0</v>
      </c>
      <c r="L240" s="175">
        <v>21</v>
      </c>
      <c r="M240" s="175">
        <f>G240*(1+L240/100)</f>
        <v>0</v>
      </c>
      <c r="N240" s="173">
        <v>3.0000000000000001E-5</v>
      </c>
      <c r="O240" s="173">
        <f>ROUND(E240*N240,2)</f>
        <v>0</v>
      </c>
      <c r="P240" s="173">
        <v>0</v>
      </c>
      <c r="Q240" s="173">
        <f>ROUND(E240*P240,2)</f>
        <v>0</v>
      </c>
      <c r="R240" s="175" t="s">
        <v>414</v>
      </c>
      <c r="S240" s="175" t="s">
        <v>214</v>
      </c>
      <c r="T240" s="176" t="s">
        <v>215</v>
      </c>
      <c r="U240" s="161">
        <v>0.41699999999999998</v>
      </c>
      <c r="V240" s="161">
        <f>ROUND(E240*U240,2)</f>
        <v>4.59</v>
      </c>
      <c r="W240" s="161"/>
      <c r="X240" s="161" t="s">
        <v>216</v>
      </c>
      <c r="Y240" s="161" t="s">
        <v>174</v>
      </c>
      <c r="Z240" s="151"/>
      <c r="AA240" s="151"/>
      <c r="AB240" s="151"/>
      <c r="AC240" s="151"/>
      <c r="AD240" s="151"/>
      <c r="AE240" s="151"/>
      <c r="AF240" s="151"/>
      <c r="AG240" s="151" t="s">
        <v>217</v>
      </c>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2" x14ac:dyDescent="0.2">
      <c r="A241" s="158"/>
      <c r="B241" s="159"/>
      <c r="C241" s="264" t="s">
        <v>522</v>
      </c>
      <c r="D241" s="265"/>
      <c r="E241" s="265"/>
      <c r="F241" s="265"/>
      <c r="G241" s="265"/>
      <c r="H241" s="161"/>
      <c r="I241" s="161"/>
      <c r="J241" s="161"/>
      <c r="K241" s="161"/>
      <c r="L241" s="161"/>
      <c r="M241" s="161"/>
      <c r="N241" s="160"/>
      <c r="O241" s="160"/>
      <c r="P241" s="160"/>
      <c r="Q241" s="160"/>
      <c r="R241" s="161"/>
      <c r="S241" s="161"/>
      <c r="T241" s="161"/>
      <c r="U241" s="161"/>
      <c r="V241" s="161"/>
      <c r="W241" s="161"/>
      <c r="X241" s="161"/>
      <c r="Y241" s="161"/>
      <c r="Z241" s="151"/>
      <c r="AA241" s="151"/>
      <c r="AB241" s="151"/>
      <c r="AC241" s="151"/>
      <c r="AD241" s="151"/>
      <c r="AE241" s="151"/>
      <c r="AF241" s="151"/>
      <c r="AG241" s="151" t="s">
        <v>219</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2" x14ac:dyDescent="0.2">
      <c r="A242" s="158"/>
      <c r="B242" s="159"/>
      <c r="C242" s="185" t="s">
        <v>526</v>
      </c>
      <c r="D242" s="182"/>
      <c r="E242" s="183">
        <v>11</v>
      </c>
      <c r="F242" s="161"/>
      <c r="G242" s="161"/>
      <c r="H242" s="161"/>
      <c r="I242" s="161"/>
      <c r="J242" s="161"/>
      <c r="K242" s="161"/>
      <c r="L242" s="161"/>
      <c r="M242" s="161"/>
      <c r="N242" s="160"/>
      <c r="O242" s="160"/>
      <c r="P242" s="160"/>
      <c r="Q242" s="160"/>
      <c r="R242" s="161"/>
      <c r="S242" s="161"/>
      <c r="T242" s="161"/>
      <c r="U242" s="161"/>
      <c r="V242" s="161"/>
      <c r="W242" s="161"/>
      <c r="X242" s="161"/>
      <c r="Y242" s="161"/>
      <c r="Z242" s="151"/>
      <c r="AA242" s="151"/>
      <c r="AB242" s="151"/>
      <c r="AC242" s="151"/>
      <c r="AD242" s="151"/>
      <c r="AE242" s="151"/>
      <c r="AF242" s="151"/>
      <c r="AG242" s="151" t="s">
        <v>221</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70">
        <v>88</v>
      </c>
      <c r="B243" s="171" t="s">
        <v>527</v>
      </c>
      <c r="C243" s="178" t="s">
        <v>528</v>
      </c>
      <c r="D243" s="172" t="s">
        <v>419</v>
      </c>
      <c r="E243" s="173">
        <v>30</v>
      </c>
      <c r="F243" s="174"/>
      <c r="G243" s="175">
        <f>ROUND(E243*F243,2)</f>
        <v>0</v>
      </c>
      <c r="H243" s="174"/>
      <c r="I243" s="175">
        <f>ROUND(E243*H243,2)</f>
        <v>0</v>
      </c>
      <c r="J243" s="174"/>
      <c r="K243" s="175">
        <f>ROUND(E243*J243,2)</f>
        <v>0</v>
      </c>
      <c r="L243" s="175">
        <v>21</v>
      </c>
      <c r="M243" s="175">
        <f>G243*(1+L243/100)</f>
        <v>0</v>
      </c>
      <c r="N243" s="173">
        <v>2.0000000000000002E-5</v>
      </c>
      <c r="O243" s="173">
        <f>ROUND(E243*N243,2)</f>
        <v>0</v>
      </c>
      <c r="P243" s="173">
        <v>0</v>
      </c>
      <c r="Q243" s="173">
        <f>ROUND(E243*P243,2)</f>
        <v>0</v>
      </c>
      <c r="R243" s="175" t="s">
        <v>414</v>
      </c>
      <c r="S243" s="175" t="s">
        <v>214</v>
      </c>
      <c r="T243" s="176" t="s">
        <v>215</v>
      </c>
      <c r="U243" s="161">
        <v>0.23599999999999999</v>
      </c>
      <c r="V243" s="161">
        <f>ROUND(E243*U243,2)</f>
        <v>7.08</v>
      </c>
      <c r="W243" s="161"/>
      <c r="X243" s="161" t="s">
        <v>216</v>
      </c>
      <c r="Y243" s="161" t="s">
        <v>174</v>
      </c>
      <c r="Z243" s="151"/>
      <c r="AA243" s="151"/>
      <c r="AB243" s="151"/>
      <c r="AC243" s="151"/>
      <c r="AD243" s="151"/>
      <c r="AE243" s="151"/>
      <c r="AF243" s="151"/>
      <c r="AG243" s="151" t="s">
        <v>217</v>
      </c>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outlineLevel="2" x14ac:dyDescent="0.2">
      <c r="A244" s="158"/>
      <c r="B244" s="159"/>
      <c r="C244" s="264" t="s">
        <v>529</v>
      </c>
      <c r="D244" s="265"/>
      <c r="E244" s="265"/>
      <c r="F244" s="265"/>
      <c r="G244" s="265"/>
      <c r="H244" s="161"/>
      <c r="I244" s="161"/>
      <c r="J244" s="161"/>
      <c r="K244" s="161"/>
      <c r="L244" s="161"/>
      <c r="M244" s="161"/>
      <c r="N244" s="160"/>
      <c r="O244" s="160"/>
      <c r="P244" s="160"/>
      <c r="Q244" s="160"/>
      <c r="R244" s="161"/>
      <c r="S244" s="161"/>
      <c r="T244" s="161"/>
      <c r="U244" s="161"/>
      <c r="V244" s="161"/>
      <c r="W244" s="161"/>
      <c r="X244" s="161"/>
      <c r="Y244" s="161"/>
      <c r="Z244" s="151"/>
      <c r="AA244" s="151"/>
      <c r="AB244" s="151"/>
      <c r="AC244" s="151"/>
      <c r="AD244" s="151"/>
      <c r="AE244" s="151"/>
      <c r="AF244" s="151"/>
      <c r="AG244" s="151" t="s">
        <v>219</v>
      </c>
      <c r="AH244" s="151"/>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2" x14ac:dyDescent="0.2">
      <c r="A245" s="158"/>
      <c r="B245" s="159"/>
      <c r="C245" s="185" t="s">
        <v>530</v>
      </c>
      <c r="D245" s="182"/>
      <c r="E245" s="183">
        <v>30</v>
      </c>
      <c r="F245" s="161"/>
      <c r="G245" s="161"/>
      <c r="H245" s="161"/>
      <c r="I245" s="161"/>
      <c r="J245" s="161"/>
      <c r="K245" s="161"/>
      <c r="L245" s="161"/>
      <c r="M245" s="161"/>
      <c r="N245" s="160"/>
      <c r="O245" s="160"/>
      <c r="P245" s="160"/>
      <c r="Q245" s="160"/>
      <c r="R245" s="161"/>
      <c r="S245" s="161"/>
      <c r="T245" s="161"/>
      <c r="U245" s="161"/>
      <c r="V245" s="161"/>
      <c r="W245" s="161"/>
      <c r="X245" s="161"/>
      <c r="Y245" s="161"/>
      <c r="Z245" s="151"/>
      <c r="AA245" s="151"/>
      <c r="AB245" s="151"/>
      <c r="AC245" s="151"/>
      <c r="AD245" s="151"/>
      <c r="AE245" s="151"/>
      <c r="AF245" s="151"/>
      <c r="AG245" s="151" t="s">
        <v>221</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70">
        <v>89</v>
      </c>
      <c r="B246" s="171" t="s">
        <v>531</v>
      </c>
      <c r="C246" s="178" t="s">
        <v>532</v>
      </c>
      <c r="D246" s="172" t="s">
        <v>419</v>
      </c>
      <c r="E246" s="173">
        <v>8</v>
      </c>
      <c r="F246" s="174"/>
      <c r="G246" s="175">
        <f>ROUND(E246*F246,2)</f>
        <v>0</v>
      </c>
      <c r="H246" s="174"/>
      <c r="I246" s="175">
        <f>ROUND(E246*H246,2)</f>
        <v>0</v>
      </c>
      <c r="J246" s="174"/>
      <c r="K246" s="175">
        <f>ROUND(E246*J246,2)</f>
        <v>0</v>
      </c>
      <c r="L246" s="175">
        <v>21</v>
      </c>
      <c r="M246" s="175">
        <f>G246*(1+L246/100)</f>
        <v>0</v>
      </c>
      <c r="N246" s="173">
        <v>0.2132</v>
      </c>
      <c r="O246" s="173">
        <f>ROUND(E246*N246,2)</f>
        <v>1.71</v>
      </c>
      <c r="P246" s="173">
        <v>0</v>
      </c>
      <c r="Q246" s="173">
        <f>ROUND(E246*P246,2)</f>
        <v>0</v>
      </c>
      <c r="R246" s="175" t="s">
        <v>414</v>
      </c>
      <c r="S246" s="175" t="s">
        <v>214</v>
      </c>
      <c r="T246" s="176" t="s">
        <v>215</v>
      </c>
      <c r="U246" s="161">
        <v>3.9209999999999998</v>
      </c>
      <c r="V246" s="161">
        <f>ROUND(E246*U246,2)</f>
        <v>31.37</v>
      </c>
      <c r="W246" s="161"/>
      <c r="X246" s="161" t="s">
        <v>216</v>
      </c>
      <c r="Y246" s="161" t="s">
        <v>174</v>
      </c>
      <c r="Z246" s="151"/>
      <c r="AA246" s="151"/>
      <c r="AB246" s="151"/>
      <c r="AC246" s="151"/>
      <c r="AD246" s="151"/>
      <c r="AE246" s="151"/>
      <c r="AF246" s="151"/>
      <c r="AG246" s="151" t="s">
        <v>217</v>
      </c>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ht="22.5" outlineLevel="2" x14ac:dyDescent="0.2">
      <c r="A247" s="158"/>
      <c r="B247" s="159"/>
      <c r="C247" s="264" t="s">
        <v>533</v>
      </c>
      <c r="D247" s="265"/>
      <c r="E247" s="265"/>
      <c r="F247" s="265"/>
      <c r="G247" s="265"/>
      <c r="H247" s="161"/>
      <c r="I247" s="161"/>
      <c r="J247" s="161"/>
      <c r="K247" s="161"/>
      <c r="L247" s="161"/>
      <c r="M247" s="161"/>
      <c r="N247" s="160"/>
      <c r="O247" s="160"/>
      <c r="P247" s="160"/>
      <c r="Q247" s="160"/>
      <c r="R247" s="161"/>
      <c r="S247" s="161"/>
      <c r="T247" s="161"/>
      <c r="U247" s="161"/>
      <c r="V247" s="161"/>
      <c r="W247" s="161"/>
      <c r="X247" s="161"/>
      <c r="Y247" s="161"/>
      <c r="Z247" s="151"/>
      <c r="AA247" s="151"/>
      <c r="AB247" s="151"/>
      <c r="AC247" s="151"/>
      <c r="AD247" s="151"/>
      <c r="AE247" s="151"/>
      <c r="AF247" s="151"/>
      <c r="AG247" s="151" t="s">
        <v>219</v>
      </c>
      <c r="AH247" s="151"/>
      <c r="AI247" s="151"/>
      <c r="AJ247" s="151"/>
      <c r="AK247" s="151"/>
      <c r="AL247" s="151"/>
      <c r="AM247" s="151"/>
      <c r="AN247" s="151"/>
      <c r="AO247" s="151"/>
      <c r="AP247" s="151"/>
      <c r="AQ247" s="151"/>
      <c r="AR247" s="151"/>
      <c r="AS247" s="151"/>
      <c r="AT247" s="151"/>
      <c r="AU247" s="151"/>
      <c r="AV247" s="151"/>
      <c r="AW247" s="151"/>
      <c r="AX247" s="151"/>
      <c r="AY247" s="151"/>
      <c r="AZ247" s="151"/>
      <c r="BA247" s="184" t="str">
        <f>C247</f>
        <v>na potrubí betonovém a železobetonovém, odsekání kameninové trouby na útes, vysekání otvorů v betonových nebo železobetonových troubách a obetonování potrubí v místě osazení útesu,</v>
      </c>
      <c r="BB247" s="151"/>
      <c r="BC247" s="151"/>
      <c r="BD247" s="151"/>
      <c r="BE247" s="151"/>
      <c r="BF247" s="151"/>
      <c r="BG247" s="151"/>
      <c r="BH247" s="151"/>
    </row>
    <row r="248" spans="1:60" outlineLevel="2" x14ac:dyDescent="0.2">
      <c r="A248" s="158"/>
      <c r="B248" s="159"/>
      <c r="C248" s="185" t="s">
        <v>534</v>
      </c>
      <c r="D248" s="182"/>
      <c r="E248" s="183">
        <v>8</v>
      </c>
      <c r="F248" s="161"/>
      <c r="G248" s="161"/>
      <c r="H248" s="161"/>
      <c r="I248" s="161"/>
      <c r="J248" s="161"/>
      <c r="K248" s="161"/>
      <c r="L248" s="161"/>
      <c r="M248" s="161"/>
      <c r="N248" s="160"/>
      <c r="O248" s="160"/>
      <c r="P248" s="160"/>
      <c r="Q248" s="160"/>
      <c r="R248" s="161"/>
      <c r="S248" s="161"/>
      <c r="T248" s="161"/>
      <c r="U248" s="161"/>
      <c r="V248" s="161"/>
      <c r="W248" s="161"/>
      <c r="X248" s="161"/>
      <c r="Y248" s="161"/>
      <c r="Z248" s="151"/>
      <c r="AA248" s="151"/>
      <c r="AB248" s="151"/>
      <c r="AC248" s="151"/>
      <c r="AD248" s="151"/>
      <c r="AE248" s="151"/>
      <c r="AF248" s="151"/>
      <c r="AG248" s="151" t="s">
        <v>221</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70">
        <v>90</v>
      </c>
      <c r="B249" s="171" t="s">
        <v>535</v>
      </c>
      <c r="C249" s="178" t="s">
        <v>536</v>
      </c>
      <c r="D249" s="172" t="s">
        <v>419</v>
      </c>
      <c r="E249" s="173">
        <v>2</v>
      </c>
      <c r="F249" s="174"/>
      <c r="G249" s="175">
        <f>ROUND(E249*F249,2)</f>
        <v>0</v>
      </c>
      <c r="H249" s="174"/>
      <c r="I249" s="175">
        <f>ROUND(E249*H249,2)</f>
        <v>0</v>
      </c>
      <c r="J249" s="174"/>
      <c r="K249" s="175">
        <f>ROUND(E249*J249,2)</f>
        <v>0</v>
      </c>
      <c r="L249" s="175">
        <v>21</v>
      </c>
      <c r="M249" s="175">
        <f>G249*(1+L249/100)</f>
        <v>0</v>
      </c>
      <c r="N249" s="173">
        <v>3.0000000000000001E-5</v>
      </c>
      <c r="O249" s="173">
        <f>ROUND(E249*N249,2)</f>
        <v>0</v>
      </c>
      <c r="P249" s="173">
        <v>0</v>
      </c>
      <c r="Q249" s="173">
        <f>ROUND(E249*P249,2)</f>
        <v>0</v>
      </c>
      <c r="R249" s="175" t="s">
        <v>414</v>
      </c>
      <c r="S249" s="175" t="s">
        <v>214</v>
      </c>
      <c r="T249" s="176" t="s">
        <v>215</v>
      </c>
      <c r="U249" s="161">
        <v>0.249</v>
      </c>
      <c r="V249" s="161">
        <f>ROUND(E249*U249,2)</f>
        <v>0.5</v>
      </c>
      <c r="W249" s="161"/>
      <c r="X249" s="161" t="s">
        <v>216</v>
      </c>
      <c r="Y249" s="161" t="s">
        <v>174</v>
      </c>
      <c r="Z249" s="151"/>
      <c r="AA249" s="151"/>
      <c r="AB249" s="151"/>
      <c r="AC249" s="151"/>
      <c r="AD249" s="151"/>
      <c r="AE249" s="151"/>
      <c r="AF249" s="151"/>
      <c r="AG249" s="151" t="s">
        <v>217</v>
      </c>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2" x14ac:dyDescent="0.2">
      <c r="A250" s="158"/>
      <c r="B250" s="159"/>
      <c r="C250" s="264" t="s">
        <v>529</v>
      </c>
      <c r="D250" s="265"/>
      <c r="E250" s="265"/>
      <c r="F250" s="265"/>
      <c r="G250" s="265"/>
      <c r="H250" s="161"/>
      <c r="I250" s="161"/>
      <c r="J250" s="161"/>
      <c r="K250" s="161"/>
      <c r="L250" s="161"/>
      <c r="M250" s="161"/>
      <c r="N250" s="160"/>
      <c r="O250" s="160"/>
      <c r="P250" s="160"/>
      <c r="Q250" s="160"/>
      <c r="R250" s="161"/>
      <c r="S250" s="161"/>
      <c r="T250" s="161"/>
      <c r="U250" s="161"/>
      <c r="V250" s="161"/>
      <c r="W250" s="161"/>
      <c r="X250" s="161"/>
      <c r="Y250" s="161"/>
      <c r="Z250" s="151"/>
      <c r="AA250" s="151"/>
      <c r="AB250" s="151"/>
      <c r="AC250" s="151"/>
      <c r="AD250" s="151"/>
      <c r="AE250" s="151"/>
      <c r="AF250" s="151"/>
      <c r="AG250" s="151" t="s">
        <v>219</v>
      </c>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2" x14ac:dyDescent="0.2">
      <c r="A251" s="158"/>
      <c r="B251" s="159"/>
      <c r="C251" s="185" t="s">
        <v>537</v>
      </c>
      <c r="D251" s="182"/>
      <c r="E251" s="183">
        <v>2</v>
      </c>
      <c r="F251" s="161"/>
      <c r="G251" s="161"/>
      <c r="H251" s="161"/>
      <c r="I251" s="161"/>
      <c r="J251" s="161"/>
      <c r="K251" s="161"/>
      <c r="L251" s="161"/>
      <c r="M251" s="161"/>
      <c r="N251" s="160"/>
      <c r="O251" s="160"/>
      <c r="P251" s="160"/>
      <c r="Q251" s="160"/>
      <c r="R251" s="161"/>
      <c r="S251" s="161"/>
      <c r="T251" s="161"/>
      <c r="U251" s="161"/>
      <c r="V251" s="161"/>
      <c r="W251" s="161"/>
      <c r="X251" s="161"/>
      <c r="Y251" s="161"/>
      <c r="Z251" s="151"/>
      <c r="AA251" s="151"/>
      <c r="AB251" s="151"/>
      <c r="AC251" s="151"/>
      <c r="AD251" s="151"/>
      <c r="AE251" s="151"/>
      <c r="AF251" s="151"/>
      <c r="AG251" s="151" t="s">
        <v>221</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outlineLevel="1" x14ac:dyDescent="0.2">
      <c r="A252" s="170">
        <v>91</v>
      </c>
      <c r="B252" s="171" t="s">
        <v>538</v>
      </c>
      <c r="C252" s="178" t="s">
        <v>539</v>
      </c>
      <c r="D252" s="172" t="s">
        <v>419</v>
      </c>
      <c r="E252" s="173">
        <v>1</v>
      </c>
      <c r="F252" s="174"/>
      <c r="G252" s="175">
        <f>ROUND(E252*F252,2)</f>
        <v>0</v>
      </c>
      <c r="H252" s="174"/>
      <c r="I252" s="175">
        <f>ROUND(E252*H252,2)</f>
        <v>0</v>
      </c>
      <c r="J252" s="174"/>
      <c r="K252" s="175">
        <f>ROUND(E252*J252,2)</f>
        <v>0</v>
      </c>
      <c r="L252" s="175">
        <v>21</v>
      </c>
      <c r="M252" s="175">
        <f>G252*(1+L252/100)</f>
        <v>0</v>
      </c>
      <c r="N252" s="173">
        <v>0.24177999999999999</v>
      </c>
      <c r="O252" s="173">
        <f>ROUND(E252*N252,2)</f>
        <v>0.24</v>
      </c>
      <c r="P252" s="173">
        <v>0</v>
      </c>
      <c r="Q252" s="173">
        <f>ROUND(E252*P252,2)</f>
        <v>0</v>
      </c>
      <c r="R252" s="175" t="s">
        <v>414</v>
      </c>
      <c r="S252" s="175" t="s">
        <v>214</v>
      </c>
      <c r="T252" s="176" t="s">
        <v>215</v>
      </c>
      <c r="U252" s="161">
        <v>4.117</v>
      </c>
      <c r="V252" s="161">
        <f>ROUND(E252*U252,2)</f>
        <v>4.12</v>
      </c>
      <c r="W252" s="161"/>
      <c r="X252" s="161" t="s">
        <v>216</v>
      </c>
      <c r="Y252" s="161" t="s">
        <v>174</v>
      </c>
      <c r="Z252" s="151"/>
      <c r="AA252" s="151"/>
      <c r="AB252" s="151"/>
      <c r="AC252" s="151"/>
      <c r="AD252" s="151"/>
      <c r="AE252" s="151"/>
      <c r="AF252" s="151"/>
      <c r="AG252" s="151" t="s">
        <v>217</v>
      </c>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ht="22.5" outlineLevel="2" x14ac:dyDescent="0.2">
      <c r="A253" s="158"/>
      <c r="B253" s="159"/>
      <c r="C253" s="264" t="s">
        <v>533</v>
      </c>
      <c r="D253" s="265"/>
      <c r="E253" s="265"/>
      <c r="F253" s="265"/>
      <c r="G253" s="265"/>
      <c r="H253" s="161"/>
      <c r="I253" s="161"/>
      <c r="J253" s="161"/>
      <c r="K253" s="161"/>
      <c r="L253" s="161"/>
      <c r="M253" s="161"/>
      <c r="N253" s="160"/>
      <c r="O253" s="160"/>
      <c r="P253" s="160"/>
      <c r="Q253" s="160"/>
      <c r="R253" s="161"/>
      <c r="S253" s="161"/>
      <c r="T253" s="161"/>
      <c r="U253" s="161"/>
      <c r="V253" s="161"/>
      <c r="W253" s="161"/>
      <c r="X253" s="161"/>
      <c r="Y253" s="161"/>
      <c r="Z253" s="151"/>
      <c r="AA253" s="151"/>
      <c r="AB253" s="151"/>
      <c r="AC253" s="151"/>
      <c r="AD253" s="151"/>
      <c r="AE253" s="151"/>
      <c r="AF253" s="151"/>
      <c r="AG253" s="151" t="s">
        <v>219</v>
      </c>
      <c r="AH253" s="151"/>
      <c r="AI253" s="151"/>
      <c r="AJ253" s="151"/>
      <c r="AK253" s="151"/>
      <c r="AL253" s="151"/>
      <c r="AM253" s="151"/>
      <c r="AN253" s="151"/>
      <c r="AO253" s="151"/>
      <c r="AP253" s="151"/>
      <c r="AQ253" s="151"/>
      <c r="AR253" s="151"/>
      <c r="AS253" s="151"/>
      <c r="AT253" s="151"/>
      <c r="AU253" s="151"/>
      <c r="AV253" s="151"/>
      <c r="AW253" s="151"/>
      <c r="AX253" s="151"/>
      <c r="AY253" s="151"/>
      <c r="AZ253" s="151"/>
      <c r="BA253" s="184" t="str">
        <f>C253</f>
        <v>na potrubí betonovém a železobetonovém, odsekání kameninové trouby na útes, vysekání otvorů v betonových nebo železobetonových troubách a obetonování potrubí v místě osazení útesu,</v>
      </c>
      <c r="BB253" s="151"/>
      <c r="BC253" s="151"/>
      <c r="BD253" s="151"/>
      <c r="BE253" s="151"/>
      <c r="BF253" s="151"/>
      <c r="BG253" s="151"/>
      <c r="BH253" s="151"/>
    </row>
    <row r="254" spans="1:60" outlineLevel="2" x14ac:dyDescent="0.2">
      <c r="A254" s="158"/>
      <c r="B254" s="159"/>
      <c r="C254" s="185" t="s">
        <v>540</v>
      </c>
      <c r="D254" s="182"/>
      <c r="E254" s="183">
        <v>1</v>
      </c>
      <c r="F254" s="161"/>
      <c r="G254" s="161"/>
      <c r="H254" s="161"/>
      <c r="I254" s="161"/>
      <c r="J254" s="161"/>
      <c r="K254" s="161"/>
      <c r="L254" s="161"/>
      <c r="M254" s="161"/>
      <c r="N254" s="160"/>
      <c r="O254" s="160"/>
      <c r="P254" s="160"/>
      <c r="Q254" s="160"/>
      <c r="R254" s="161"/>
      <c r="S254" s="161"/>
      <c r="T254" s="161"/>
      <c r="U254" s="161"/>
      <c r="V254" s="161"/>
      <c r="W254" s="161"/>
      <c r="X254" s="161"/>
      <c r="Y254" s="161"/>
      <c r="Z254" s="151"/>
      <c r="AA254" s="151"/>
      <c r="AB254" s="151"/>
      <c r="AC254" s="151"/>
      <c r="AD254" s="151"/>
      <c r="AE254" s="151"/>
      <c r="AF254" s="151"/>
      <c r="AG254" s="151" t="s">
        <v>221</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70">
        <v>92</v>
      </c>
      <c r="B255" s="171" t="s">
        <v>541</v>
      </c>
      <c r="C255" s="178" t="s">
        <v>542</v>
      </c>
      <c r="D255" s="172" t="s">
        <v>245</v>
      </c>
      <c r="E255" s="173">
        <v>17</v>
      </c>
      <c r="F255" s="174"/>
      <c r="G255" s="175">
        <f>ROUND(E255*F255,2)</f>
        <v>0</v>
      </c>
      <c r="H255" s="174"/>
      <c r="I255" s="175">
        <f>ROUND(E255*H255,2)</f>
        <v>0</v>
      </c>
      <c r="J255" s="174"/>
      <c r="K255" s="175">
        <f>ROUND(E255*J255,2)</f>
        <v>0</v>
      </c>
      <c r="L255" s="175">
        <v>21</v>
      </c>
      <c r="M255" s="175">
        <f>G255*(1+L255/100)</f>
        <v>0</v>
      </c>
      <c r="N255" s="173">
        <v>0</v>
      </c>
      <c r="O255" s="173">
        <f>ROUND(E255*N255,2)</f>
        <v>0</v>
      </c>
      <c r="P255" s="173">
        <v>0</v>
      </c>
      <c r="Q255" s="173">
        <f>ROUND(E255*P255,2)</f>
        <v>0</v>
      </c>
      <c r="R255" s="175" t="s">
        <v>414</v>
      </c>
      <c r="S255" s="175" t="s">
        <v>214</v>
      </c>
      <c r="T255" s="176" t="s">
        <v>215</v>
      </c>
      <c r="U255" s="161">
        <v>6.6000000000000003E-2</v>
      </c>
      <c r="V255" s="161">
        <f>ROUND(E255*U255,2)</f>
        <v>1.1200000000000001</v>
      </c>
      <c r="W255" s="161"/>
      <c r="X255" s="161" t="s">
        <v>216</v>
      </c>
      <c r="Y255" s="161" t="s">
        <v>174</v>
      </c>
      <c r="Z255" s="151"/>
      <c r="AA255" s="151"/>
      <c r="AB255" s="151"/>
      <c r="AC255" s="151"/>
      <c r="AD255" s="151"/>
      <c r="AE255" s="151"/>
      <c r="AF255" s="151"/>
      <c r="AG255" s="151" t="s">
        <v>217</v>
      </c>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2" x14ac:dyDescent="0.2">
      <c r="A256" s="158"/>
      <c r="B256" s="159"/>
      <c r="C256" s="264" t="s">
        <v>543</v>
      </c>
      <c r="D256" s="265"/>
      <c r="E256" s="265"/>
      <c r="F256" s="265"/>
      <c r="G256" s="265"/>
      <c r="H256" s="161"/>
      <c r="I256" s="161"/>
      <c r="J256" s="161"/>
      <c r="K256" s="161"/>
      <c r="L256" s="161"/>
      <c r="M256" s="161"/>
      <c r="N256" s="160"/>
      <c r="O256" s="160"/>
      <c r="P256" s="160"/>
      <c r="Q256" s="160"/>
      <c r="R256" s="161"/>
      <c r="S256" s="161"/>
      <c r="T256" s="161"/>
      <c r="U256" s="161"/>
      <c r="V256" s="161"/>
      <c r="W256" s="161"/>
      <c r="X256" s="161"/>
      <c r="Y256" s="161"/>
      <c r="Z256" s="151"/>
      <c r="AA256" s="151"/>
      <c r="AB256" s="151"/>
      <c r="AC256" s="151"/>
      <c r="AD256" s="151"/>
      <c r="AE256" s="151"/>
      <c r="AF256" s="151"/>
      <c r="AG256" s="151" t="s">
        <v>219</v>
      </c>
      <c r="AH256" s="151"/>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2" x14ac:dyDescent="0.2">
      <c r="A257" s="158"/>
      <c r="B257" s="159"/>
      <c r="C257" s="185" t="s">
        <v>544</v>
      </c>
      <c r="D257" s="182"/>
      <c r="E257" s="183">
        <v>17</v>
      </c>
      <c r="F257" s="161"/>
      <c r="G257" s="161"/>
      <c r="H257" s="161"/>
      <c r="I257" s="161"/>
      <c r="J257" s="161"/>
      <c r="K257" s="161"/>
      <c r="L257" s="161"/>
      <c r="M257" s="161"/>
      <c r="N257" s="160"/>
      <c r="O257" s="160"/>
      <c r="P257" s="160"/>
      <c r="Q257" s="160"/>
      <c r="R257" s="161"/>
      <c r="S257" s="161"/>
      <c r="T257" s="161"/>
      <c r="U257" s="161"/>
      <c r="V257" s="161"/>
      <c r="W257" s="161"/>
      <c r="X257" s="161"/>
      <c r="Y257" s="161"/>
      <c r="Z257" s="151"/>
      <c r="AA257" s="151"/>
      <c r="AB257" s="151"/>
      <c r="AC257" s="151"/>
      <c r="AD257" s="151"/>
      <c r="AE257" s="151"/>
      <c r="AF257" s="151"/>
      <c r="AG257" s="151" t="s">
        <v>221</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ht="22.5" outlineLevel="1" x14ac:dyDescent="0.2">
      <c r="A258" s="170">
        <v>93</v>
      </c>
      <c r="B258" s="171" t="s">
        <v>545</v>
      </c>
      <c r="C258" s="178" t="s">
        <v>546</v>
      </c>
      <c r="D258" s="172" t="s">
        <v>419</v>
      </c>
      <c r="E258" s="173">
        <v>15</v>
      </c>
      <c r="F258" s="174"/>
      <c r="G258" s="175">
        <f>ROUND(E258*F258,2)</f>
        <v>0</v>
      </c>
      <c r="H258" s="174"/>
      <c r="I258" s="175">
        <f>ROUND(E258*H258,2)</f>
        <v>0</v>
      </c>
      <c r="J258" s="174"/>
      <c r="K258" s="175">
        <f>ROUND(E258*J258,2)</f>
        <v>0</v>
      </c>
      <c r="L258" s="175">
        <v>21</v>
      </c>
      <c r="M258" s="175">
        <f>G258*(1+L258/100)</f>
        <v>0</v>
      </c>
      <c r="N258" s="173">
        <v>1.0000000000000001E-5</v>
      </c>
      <c r="O258" s="173">
        <f>ROUND(E258*N258,2)</f>
        <v>0</v>
      </c>
      <c r="P258" s="173">
        <v>0</v>
      </c>
      <c r="Q258" s="173">
        <f>ROUND(E258*P258,2)</f>
        <v>0</v>
      </c>
      <c r="R258" s="175" t="s">
        <v>414</v>
      </c>
      <c r="S258" s="175" t="s">
        <v>214</v>
      </c>
      <c r="T258" s="176" t="s">
        <v>215</v>
      </c>
      <c r="U258" s="161">
        <v>0.17599999999999999</v>
      </c>
      <c r="V258" s="161">
        <f>ROUND(E258*U258,2)</f>
        <v>2.64</v>
      </c>
      <c r="W258" s="161"/>
      <c r="X258" s="161" t="s">
        <v>216</v>
      </c>
      <c r="Y258" s="161" t="s">
        <v>174</v>
      </c>
      <c r="Z258" s="151"/>
      <c r="AA258" s="151"/>
      <c r="AB258" s="151"/>
      <c r="AC258" s="151"/>
      <c r="AD258" s="151"/>
      <c r="AE258" s="151"/>
      <c r="AF258" s="151"/>
      <c r="AG258" s="151" t="s">
        <v>217</v>
      </c>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2" x14ac:dyDescent="0.2">
      <c r="A259" s="158"/>
      <c r="B259" s="159"/>
      <c r="C259" s="264" t="s">
        <v>415</v>
      </c>
      <c r="D259" s="265"/>
      <c r="E259" s="265"/>
      <c r="F259" s="265"/>
      <c r="G259" s="265"/>
      <c r="H259" s="161"/>
      <c r="I259" s="161"/>
      <c r="J259" s="161"/>
      <c r="K259" s="161"/>
      <c r="L259" s="161"/>
      <c r="M259" s="161"/>
      <c r="N259" s="160"/>
      <c r="O259" s="160"/>
      <c r="P259" s="160"/>
      <c r="Q259" s="160"/>
      <c r="R259" s="161"/>
      <c r="S259" s="161"/>
      <c r="T259" s="161"/>
      <c r="U259" s="161"/>
      <c r="V259" s="161"/>
      <c r="W259" s="161"/>
      <c r="X259" s="161"/>
      <c r="Y259" s="161"/>
      <c r="Z259" s="151"/>
      <c r="AA259" s="151"/>
      <c r="AB259" s="151"/>
      <c r="AC259" s="151"/>
      <c r="AD259" s="151"/>
      <c r="AE259" s="151"/>
      <c r="AF259" s="151"/>
      <c r="AG259" s="151" t="s">
        <v>219</v>
      </c>
      <c r="AH259" s="151"/>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2" x14ac:dyDescent="0.2">
      <c r="A260" s="158"/>
      <c r="B260" s="159"/>
      <c r="C260" s="185" t="s">
        <v>547</v>
      </c>
      <c r="D260" s="182"/>
      <c r="E260" s="183">
        <v>15</v>
      </c>
      <c r="F260" s="161"/>
      <c r="G260" s="161"/>
      <c r="H260" s="161"/>
      <c r="I260" s="161"/>
      <c r="J260" s="161"/>
      <c r="K260" s="161"/>
      <c r="L260" s="161"/>
      <c r="M260" s="161"/>
      <c r="N260" s="160"/>
      <c r="O260" s="160"/>
      <c r="P260" s="160"/>
      <c r="Q260" s="160"/>
      <c r="R260" s="161"/>
      <c r="S260" s="161"/>
      <c r="T260" s="161"/>
      <c r="U260" s="161"/>
      <c r="V260" s="161"/>
      <c r="W260" s="161"/>
      <c r="X260" s="161"/>
      <c r="Y260" s="161"/>
      <c r="Z260" s="151"/>
      <c r="AA260" s="151"/>
      <c r="AB260" s="151"/>
      <c r="AC260" s="151"/>
      <c r="AD260" s="151"/>
      <c r="AE260" s="151"/>
      <c r="AF260" s="151"/>
      <c r="AG260" s="151" t="s">
        <v>221</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70">
        <v>94</v>
      </c>
      <c r="B261" s="171" t="s">
        <v>548</v>
      </c>
      <c r="C261" s="178" t="s">
        <v>549</v>
      </c>
      <c r="D261" s="172" t="s">
        <v>419</v>
      </c>
      <c r="E261" s="173">
        <v>7</v>
      </c>
      <c r="F261" s="174"/>
      <c r="G261" s="175">
        <f>ROUND(E261*F261,2)</f>
        <v>0</v>
      </c>
      <c r="H261" s="174"/>
      <c r="I261" s="175">
        <f>ROUND(E261*H261,2)</f>
        <v>0</v>
      </c>
      <c r="J261" s="174"/>
      <c r="K261" s="175">
        <f>ROUND(E261*J261,2)</f>
        <v>0</v>
      </c>
      <c r="L261" s="175">
        <v>21</v>
      </c>
      <c r="M261" s="175">
        <f>G261*(1+L261/100)</f>
        <v>0</v>
      </c>
      <c r="N261" s="173">
        <v>0.14494000000000001</v>
      </c>
      <c r="O261" s="173">
        <f>ROUND(E261*N261,2)</f>
        <v>1.01</v>
      </c>
      <c r="P261" s="173">
        <v>0</v>
      </c>
      <c r="Q261" s="173">
        <f>ROUND(E261*P261,2)</f>
        <v>0</v>
      </c>
      <c r="R261" s="175" t="s">
        <v>414</v>
      </c>
      <c r="S261" s="175" t="s">
        <v>214</v>
      </c>
      <c r="T261" s="176" t="s">
        <v>215</v>
      </c>
      <c r="U261" s="161">
        <v>5.024</v>
      </c>
      <c r="V261" s="161">
        <f>ROUND(E261*U261,2)</f>
        <v>35.17</v>
      </c>
      <c r="W261" s="161"/>
      <c r="X261" s="161" t="s">
        <v>216</v>
      </c>
      <c r="Y261" s="161" t="s">
        <v>174</v>
      </c>
      <c r="Z261" s="151"/>
      <c r="AA261" s="151"/>
      <c r="AB261" s="151"/>
      <c r="AC261" s="151"/>
      <c r="AD261" s="151"/>
      <c r="AE261" s="151"/>
      <c r="AF261" s="151"/>
      <c r="AG261" s="151" t="s">
        <v>217</v>
      </c>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2" x14ac:dyDescent="0.2">
      <c r="A262" s="158"/>
      <c r="B262" s="159"/>
      <c r="C262" s="264" t="s">
        <v>550</v>
      </c>
      <c r="D262" s="265"/>
      <c r="E262" s="265"/>
      <c r="F262" s="265"/>
      <c r="G262" s="265"/>
      <c r="H262" s="161"/>
      <c r="I262" s="161"/>
      <c r="J262" s="161"/>
      <c r="K262" s="161"/>
      <c r="L262" s="161"/>
      <c r="M262" s="161"/>
      <c r="N262" s="160"/>
      <c r="O262" s="160"/>
      <c r="P262" s="160"/>
      <c r="Q262" s="160"/>
      <c r="R262" s="161"/>
      <c r="S262" s="161"/>
      <c r="T262" s="161"/>
      <c r="U262" s="161"/>
      <c r="V262" s="161"/>
      <c r="W262" s="161"/>
      <c r="X262" s="161"/>
      <c r="Y262" s="161"/>
      <c r="Z262" s="151"/>
      <c r="AA262" s="151"/>
      <c r="AB262" s="151"/>
      <c r="AC262" s="151"/>
      <c r="AD262" s="151"/>
      <c r="AE262" s="151"/>
      <c r="AF262" s="151"/>
      <c r="AG262" s="151" t="s">
        <v>219</v>
      </c>
      <c r="AH262" s="151"/>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2" x14ac:dyDescent="0.2">
      <c r="A263" s="158"/>
      <c r="B263" s="159"/>
      <c r="C263" s="185" t="s">
        <v>551</v>
      </c>
      <c r="D263" s="182"/>
      <c r="E263" s="183">
        <v>7</v>
      </c>
      <c r="F263" s="161"/>
      <c r="G263" s="161"/>
      <c r="H263" s="161"/>
      <c r="I263" s="161"/>
      <c r="J263" s="161"/>
      <c r="K263" s="161"/>
      <c r="L263" s="161"/>
      <c r="M263" s="161"/>
      <c r="N263" s="160"/>
      <c r="O263" s="160"/>
      <c r="P263" s="160"/>
      <c r="Q263" s="160"/>
      <c r="R263" s="161"/>
      <c r="S263" s="161"/>
      <c r="T263" s="161"/>
      <c r="U263" s="161"/>
      <c r="V263" s="161"/>
      <c r="W263" s="161"/>
      <c r="X263" s="161"/>
      <c r="Y263" s="161"/>
      <c r="Z263" s="151"/>
      <c r="AA263" s="151"/>
      <c r="AB263" s="151"/>
      <c r="AC263" s="151"/>
      <c r="AD263" s="151"/>
      <c r="AE263" s="151"/>
      <c r="AF263" s="151"/>
      <c r="AG263" s="151" t="s">
        <v>221</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outlineLevel="1" x14ac:dyDescent="0.2">
      <c r="A264" s="170">
        <v>95</v>
      </c>
      <c r="B264" s="171" t="s">
        <v>552</v>
      </c>
      <c r="C264" s="178" t="s">
        <v>553</v>
      </c>
      <c r="D264" s="172" t="s">
        <v>419</v>
      </c>
      <c r="E264" s="173">
        <v>7</v>
      </c>
      <c r="F264" s="174"/>
      <c r="G264" s="175">
        <f>ROUND(E264*F264,2)</f>
        <v>0</v>
      </c>
      <c r="H264" s="174"/>
      <c r="I264" s="175">
        <f>ROUND(E264*H264,2)</f>
        <v>0</v>
      </c>
      <c r="J264" s="174"/>
      <c r="K264" s="175">
        <f>ROUND(E264*J264,2)</f>
        <v>0</v>
      </c>
      <c r="L264" s="175">
        <v>21</v>
      </c>
      <c r="M264" s="175">
        <f>G264*(1+L264/100)</f>
        <v>0</v>
      </c>
      <c r="N264" s="173">
        <v>9.3600000000000003E-3</v>
      </c>
      <c r="O264" s="173">
        <f>ROUND(E264*N264,2)</f>
        <v>7.0000000000000007E-2</v>
      </c>
      <c r="P264" s="173">
        <v>0</v>
      </c>
      <c r="Q264" s="173">
        <f>ROUND(E264*P264,2)</f>
        <v>0</v>
      </c>
      <c r="R264" s="175"/>
      <c r="S264" s="175" t="s">
        <v>214</v>
      </c>
      <c r="T264" s="176" t="s">
        <v>215</v>
      </c>
      <c r="U264" s="161">
        <v>1.6</v>
      </c>
      <c r="V264" s="161">
        <f>ROUND(E264*U264,2)</f>
        <v>11.2</v>
      </c>
      <c r="W264" s="161"/>
      <c r="X264" s="161" t="s">
        <v>216</v>
      </c>
      <c r="Y264" s="161" t="s">
        <v>174</v>
      </c>
      <c r="Z264" s="151"/>
      <c r="AA264" s="151"/>
      <c r="AB264" s="151"/>
      <c r="AC264" s="151"/>
      <c r="AD264" s="151"/>
      <c r="AE264" s="151"/>
      <c r="AF264" s="151"/>
      <c r="AG264" s="151" t="s">
        <v>217</v>
      </c>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row>
    <row r="265" spans="1:60" outlineLevel="2" x14ac:dyDescent="0.2">
      <c r="A265" s="158"/>
      <c r="B265" s="159"/>
      <c r="C265" s="185" t="s">
        <v>554</v>
      </c>
      <c r="D265" s="182"/>
      <c r="E265" s="183">
        <v>7</v>
      </c>
      <c r="F265" s="161"/>
      <c r="G265" s="161"/>
      <c r="H265" s="161"/>
      <c r="I265" s="161"/>
      <c r="J265" s="161"/>
      <c r="K265" s="161"/>
      <c r="L265" s="161"/>
      <c r="M265" s="161"/>
      <c r="N265" s="160"/>
      <c r="O265" s="160"/>
      <c r="P265" s="160"/>
      <c r="Q265" s="160"/>
      <c r="R265" s="161"/>
      <c r="S265" s="161"/>
      <c r="T265" s="161"/>
      <c r="U265" s="161"/>
      <c r="V265" s="161"/>
      <c r="W265" s="161"/>
      <c r="X265" s="161"/>
      <c r="Y265" s="161"/>
      <c r="Z265" s="151"/>
      <c r="AA265" s="151"/>
      <c r="AB265" s="151"/>
      <c r="AC265" s="151"/>
      <c r="AD265" s="151"/>
      <c r="AE265" s="151"/>
      <c r="AF265" s="151"/>
      <c r="AG265" s="151" t="s">
        <v>221</v>
      </c>
      <c r="AH265" s="151">
        <v>0</v>
      </c>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outlineLevel="1" x14ac:dyDescent="0.2">
      <c r="A266" s="170">
        <v>96</v>
      </c>
      <c r="B266" s="171" t="s">
        <v>555</v>
      </c>
      <c r="C266" s="178" t="s">
        <v>556</v>
      </c>
      <c r="D266" s="172" t="s">
        <v>419</v>
      </c>
      <c r="E266" s="173">
        <v>50</v>
      </c>
      <c r="F266" s="174"/>
      <c r="G266" s="175">
        <f>ROUND(E266*F266,2)</f>
        <v>0</v>
      </c>
      <c r="H266" s="174"/>
      <c r="I266" s="175">
        <f>ROUND(E266*H266,2)</f>
        <v>0</v>
      </c>
      <c r="J266" s="174"/>
      <c r="K266" s="175">
        <f>ROUND(E266*J266,2)</f>
        <v>0</v>
      </c>
      <c r="L266" s="175">
        <v>21</v>
      </c>
      <c r="M266" s="175">
        <f>G266*(1+L266/100)</f>
        <v>0</v>
      </c>
      <c r="N266" s="173">
        <v>0.43093999999999999</v>
      </c>
      <c r="O266" s="173">
        <f>ROUND(E266*N266,2)</f>
        <v>21.55</v>
      </c>
      <c r="P266" s="173">
        <v>0</v>
      </c>
      <c r="Q266" s="173">
        <f>ROUND(E266*P266,2)</f>
        <v>0</v>
      </c>
      <c r="R266" s="175" t="s">
        <v>213</v>
      </c>
      <c r="S266" s="175" t="s">
        <v>214</v>
      </c>
      <c r="T266" s="176" t="s">
        <v>215</v>
      </c>
      <c r="U266" s="161">
        <v>3.8170000000000002</v>
      </c>
      <c r="V266" s="161">
        <f>ROUND(E266*U266,2)</f>
        <v>190.85</v>
      </c>
      <c r="W266" s="161"/>
      <c r="X266" s="161" t="s">
        <v>216</v>
      </c>
      <c r="Y266" s="161" t="s">
        <v>174</v>
      </c>
      <c r="Z266" s="151"/>
      <c r="AA266" s="151"/>
      <c r="AB266" s="151"/>
      <c r="AC266" s="151"/>
      <c r="AD266" s="151"/>
      <c r="AE266" s="151"/>
      <c r="AF266" s="151"/>
      <c r="AG266" s="151" t="s">
        <v>217</v>
      </c>
      <c r="AH266" s="151"/>
      <c r="AI266" s="151"/>
      <c r="AJ266" s="151"/>
      <c r="AK266" s="151"/>
      <c r="AL266" s="151"/>
      <c r="AM266" s="151"/>
      <c r="AN266" s="151"/>
      <c r="AO266" s="151"/>
      <c r="AP266" s="151"/>
      <c r="AQ266" s="151"/>
      <c r="AR266" s="151"/>
      <c r="AS266" s="151"/>
      <c r="AT266" s="151"/>
      <c r="AU266" s="151"/>
      <c r="AV266" s="151"/>
      <c r="AW266" s="151"/>
      <c r="AX266" s="151"/>
      <c r="AY266" s="151"/>
      <c r="AZ266" s="151"/>
      <c r="BA266" s="151"/>
      <c r="BB266" s="151"/>
      <c r="BC266" s="151"/>
      <c r="BD266" s="151"/>
      <c r="BE266" s="151"/>
      <c r="BF266" s="151"/>
      <c r="BG266" s="151"/>
      <c r="BH266" s="151"/>
    </row>
    <row r="267" spans="1:60" ht="33.75" outlineLevel="2" x14ac:dyDescent="0.2">
      <c r="A267" s="158"/>
      <c r="B267" s="159"/>
      <c r="C267" s="264" t="s">
        <v>557</v>
      </c>
      <c r="D267" s="265"/>
      <c r="E267" s="265"/>
      <c r="F267" s="265"/>
      <c r="G267" s="265"/>
      <c r="H267" s="161"/>
      <c r="I267" s="161"/>
      <c r="J267" s="161"/>
      <c r="K267" s="161"/>
      <c r="L267" s="161"/>
      <c r="M267" s="161"/>
      <c r="N267" s="160"/>
      <c r="O267" s="160"/>
      <c r="P267" s="160"/>
      <c r="Q267" s="160"/>
      <c r="R267" s="161"/>
      <c r="S267" s="161"/>
      <c r="T267" s="161"/>
      <c r="U267" s="161"/>
      <c r="V267" s="161"/>
      <c r="W267" s="161"/>
      <c r="X267" s="161"/>
      <c r="Y267" s="161"/>
      <c r="Z267" s="151"/>
      <c r="AA267" s="151"/>
      <c r="AB267" s="151"/>
      <c r="AC267" s="151"/>
      <c r="AD267" s="151"/>
      <c r="AE267" s="151"/>
      <c r="AF267" s="151"/>
      <c r="AG267" s="151" t="s">
        <v>219</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84" t="str">
        <f>C267</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67" s="151"/>
      <c r="BC267" s="151"/>
      <c r="BD267" s="151"/>
      <c r="BE267" s="151"/>
      <c r="BF267" s="151"/>
      <c r="BG267" s="151"/>
      <c r="BH267" s="151"/>
    </row>
    <row r="268" spans="1:60" outlineLevel="2" x14ac:dyDescent="0.2">
      <c r="A268" s="158"/>
      <c r="B268" s="159"/>
      <c r="C268" s="185" t="s">
        <v>558</v>
      </c>
      <c r="D268" s="182"/>
      <c r="E268" s="183">
        <v>50</v>
      </c>
      <c r="F268" s="161"/>
      <c r="G268" s="161"/>
      <c r="H268" s="161"/>
      <c r="I268" s="161"/>
      <c r="J268" s="161"/>
      <c r="K268" s="161"/>
      <c r="L268" s="161"/>
      <c r="M268" s="161"/>
      <c r="N268" s="160"/>
      <c r="O268" s="160"/>
      <c r="P268" s="160"/>
      <c r="Q268" s="160"/>
      <c r="R268" s="161"/>
      <c r="S268" s="161"/>
      <c r="T268" s="161"/>
      <c r="U268" s="161"/>
      <c r="V268" s="161"/>
      <c r="W268" s="161"/>
      <c r="X268" s="161"/>
      <c r="Y268" s="161"/>
      <c r="Z268" s="151"/>
      <c r="AA268" s="151"/>
      <c r="AB268" s="151"/>
      <c r="AC268" s="151"/>
      <c r="AD268" s="151"/>
      <c r="AE268" s="151"/>
      <c r="AF268" s="151"/>
      <c r="AG268" s="151" t="s">
        <v>221</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70">
        <v>97</v>
      </c>
      <c r="B269" s="171" t="s">
        <v>559</v>
      </c>
      <c r="C269" s="178" t="s">
        <v>560</v>
      </c>
      <c r="D269" s="172" t="s">
        <v>256</v>
      </c>
      <c r="E269" s="173">
        <v>18</v>
      </c>
      <c r="F269" s="174"/>
      <c r="G269" s="175">
        <f>ROUND(E269*F269,2)</f>
        <v>0</v>
      </c>
      <c r="H269" s="174"/>
      <c r="I269" s="175">
        <f>ROUND(E269*H269,2)</f>
        <v>0</v>
      </c>
      <c r="J269" s="174"/>
      <c r="K269" s="175">
        <f>ROUND(E269*J269,2)</f>
        <v>0</v>
      </c>
      <c r="L269" s="175">
        <v>21</v>
      </c>
      <c r="M269" s="175">
        <f>G269*(1+L269/100)</f>
        <v>0</v>
      </c>
      <c r="N269" s="173">
        <v>2.5249999999999999</v>
      </c>
      <c r="O269" s="173">
        <f>ROUND(E269*N269,2)</f>
        <v>45.45</v>
      </c>
      <c r="P269" s="173">
        <v>0</v>
      </c>
      <c r="Q269" s="173">
        <f>ROUND(E269*P269,2)</f>
        <v>0</v>
      </c>
      <c r="R269" s="175" t="s">
        <v>414</v>
      </c>
      <c r="S269" s="175" t="s">
        <v>214</v>
      </c>
      <c r="T269" s="176" t="s">
        <v>215</v>
      </c>
      <c r="U269" s="161">
        <v>1.3029999999999999</v>
      </c>
      <c r="V269" s="161">
        <f>ROUND(E269*U269,2)</f>
        <v>23.45</v>
      </c>
      <c r="W269" s="161"/>
      <c r="X269" s="161" t="s">
        <v>216</v>
      </c>
      <c r="Y269" s="161" t="s">
        <v>174</v>
      </c>
      <c r="Z269" s="151"/>
      <c r="AA269" s="151"/>
      <c r="AB269" s="151"/>
      <c r="AC269" s="151"/>
      <c r="AD269" s="151"/>
      <c r="AE269" s="151"/>
      <c r="AF269" s="151"/>
      <c r="AG269" s="151" t="s">
        <v>217</v>
      </c>
      <c r="AH269" s="151"/>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2" x14ac:dyDescent="0.2">
      <c r="A270" s="158"/>
      <c r="B270" s="159"/>
      <c r="C270" s="264" t="s">
        <v>561</v>
      </c>
      <c r="D270" s="265"/>
      <c r="E270" s="265"/>
      <c r="F270" s="265"/>
      <c r="G270" s="265"/>
      <c r="H270" s="161"/>
      <c r="I270" s="161"/>
      <c r="J270" s="161"/>
      <c r="K270" s="161"/>
      <c r="L270" s="161"/>
      <c r="M270" s="161"/>
      <c r="N270" s="160"/>
      <c r="O270" s="160"/>
      <c r="P270" s="160"/>
      <c r="Q270" s="160"/>
      <c r="R270" s="161"/>
      <c r="S270" s="161"/>
      <c r="T270" s="161"/>
      <c r="U270" s="161"/>
      <c r="V270" s="161"/>
      <c r="W270" s="161"/>
      <c r="X270" s="161"/>
      <c r="Y270" s="161"/>
      <c r="Z270" s="151"/>
      <c r="AA270" s="151"/>
      <c r="AB270" s="151"/>
      <c r="AC270" s="151"/>
      <c r="AD270" s="151"/>
      <c r="AE270" s="151"/>
      <c r="AF270" s="151"/>
      <c r="AG270" s="151" t="s">
        <v>219</v>
      </c>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2" x14ac:dyDescent="0.2">
      <c r="A271" s="158"/>
      <c r="B271" s="159"/>
      <c r="C271" s="185" t="s">
        <v>562</v>
      </c>
      <c r="D271" s="182"/>
      <c r="E271" s="183">
        <v>18</v>
      </c>
      <c r="F271" s="161"/>
      <c r="G271" s="161"/>
      <c r="H271" s="161"/>
      <c r="I271" s="161"/>
      <c r="J271" s="161"/>
      <c r="K271" s="161"/>
      <c r="L271" s="161"/>
      <c r="M271" s="161"/>
      <c r="N271" s="160"/>
      <c r="O271" s="160"/>
      <c r="P271" s="160"/>
      <c r="Q271" s="160"/>
      <c r="R271" s="161"/>
      <c r="S271" s="161"/>
      <c r="T271" s="161"/>
      <c r="U271" s="161"/>
      <c r="V271" s="161"/>
      <c r="W271" s="161"/>
      <c r="X271" s="161"/>
      <c r="Y271" s="161"/>
      <c r="Z271" s="151"/>
      <c r="AA271" s="151"/>
      <c r="AB271" s="151"/>
      <c r="AC271" s="151"/>
      <c r="AD271" s="151"/>
      <c r="AE271" s="151"/>
      <c r="AF271" s="151"/>
      <c r="AG271" s="151" t="s">
        <v>221</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ht="22.5" outlineLevel="1" x14ac:dyDescent="0.2">
      <c r="A272" s="170">
        <v>98</v>
      </c>
      <c r="B272" s="171" t="s">
        <v>563</v>
      </c>
      <c r="C272" s="178" t="s">
        <v>564</v>
      </c>
      <c r="D272" s="172" t="s">
        <v>419</v>
      </c>
      <c r="E272" s="173">
        <v>17.260000000000002</v>
      </c>
      <c r="F272" s="174"/>
      <c r="G272" s="175">
        <f>ROUND(E272*F272,2)</f>
        <v>0</v>
      </c>
      <c r="H272" s="174"/>
      <c r="I272" s="175">
        <f>ROUND(E272*H272,2)</f>
        <v>0</v>
      </c>
      <c r="J272" s="174"/>
      <c r="K272" s="175">
        <f>ROUND(E272*J272,2)</f>
        <v>0</v>
      </c>
      <c r="L272" s="175">
        <v>21</v>
      </c>
      <c r="M272" s="175">
        <f>G272*(1+L272/100)</f>
        <v>0</v>
      </c>
      <c r="N272" s="173">
        <v>5.0400000000000002E-3</v>
      </c>
      <c r="O272" s="173">
        <f>ROUND(E272*N272,2)</f>
        <v>0.09</v>
      </c>
      <c r="P272" s="173">
        <v>0</v>
      </c>
      <c r="Q272" s="173">
        <f>ROUND(E272*P272,2)</f>
        <v>0</v>
      </c>
      <c r="R272" s="175" t="s">
        <v>376</v>
      </c>
      <c r="S272" s="175" t="s">
        <v>214</v>
      </c>
      <c r="T272" s="176" t="s">
        <v>215</v>
      </c>
      <c r="U272" s="161">
        <v>0</v>
      </c>
      <c r="V272" s="161">
        <f>ROUND(E272*U272,2)</f>
        <v>0</v>
      </c>
      <c r="W272" s="161"/>
      <c r="X272" s="161" t="s">
        <v>377</v>
      </c>
      <c r="Y272" s="161" t="s">
        <v>174</v>
      </c>
      <c r="Z272" s="151"/>
      <c r="AA272" s="151"/>
      <c r="AB272" s="151"/>
      <c r="AC272" s="151"/>
      <c r="AD272" s="151"/>
      <c r="AE272" s="151"/>
      <c r="AF272" s="151"/>
      <c r="AG272" s="151" t="s">
        <v>378</v>
      </c>
      <c r="AH272" s="151"/>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2" x14ac:dyDescent="0.2">
      <c r="A273" s="158"/>
      <c r="B273" s="159"/>
      <c r="C273" s="255" t="s">
        <v>565</v>
      </c>
      <c r="D273" s="256"/>
      <c r="E273" s="256"/>
      <c r="F273" s="256"/>
      <c r="G273" s="256"/>
      <c r="H273" s="161"/>
      <c r="I273" s="161"/>
      <c r="J273" s="161"/>
      <c r="K273" s="161"/>
      <c r="L273" s="161"/>
      <c r="M273" s="161"/>
      <c r="N273" s="160"/>
      <c r="O273" s="160"/>
      <c r="P273" s="160"/>
      <c r="Q273" s="160"/>
      <c r="R273" s="161"/>
      <c r="S273" s="161"/>
      <c r="T273" s="161"/>
      <c r="U273" s="161"/>
      <c r="V273" s="161"/>
      <c r="W273" s="161"/>
      <c r="X273" s="161"/>
      <c r="Y273" s="161"/>
      <c r="Z273" s="151"/>
      <c r="AA273" s="151"/>
      <c r="AB273" s="151"/>
      <c r="AC273" s="151"/>
      <c r="AD273" s="151"/>
      <c r="AE273" s="151"/>
      <c r="AF273" s="151"/>
      <c r="AG273" s="151" t="s">
        <v>177</v>
      </c>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2" x14ac:dyDescent="0.2">
      <c r="A274" s="158"/>
      <c r="B274" s="159"/>
      <c r="C274" s="185" t="s">
        <v>566</v>
      </c>
      <c r="D274" s="182"/>
      <c r="E274" s="183">
        <v>17.260000000000002</v>
      </c>
      <c r="F274" s="161"/>
      <c r="G274" s="161"/>
      <c r="H274" s="161"/>
      <c r="I274" s="161"/>
      <c r="J274" s="161"/>
      <c r="K274" s="161"/>
      <c r="L274" s="161"/>
      <c r="M274" s="161"/>
      <c r="N274" s="160"/>
      <c r="O274" s="160"/>
      <c r="P274" s="160"/>
      <c r="Q274" s="160"/>
      <c r="R274" s="161"/>
      <c r="S274" s="161"/>
      <c r="T274" s="161"/>
      <c r="U274" s="161"/>
      <c r="V274" s="161"/>
      <c r="W274" s="161"/>
      <c r="X274" s="161"/>
      <c r="Y274" s="161"/>
      <c r="Z274" s="151"/>
      <c r="AA274" s="151"/>
      <c r="AB274" s="151"/>
      <c r="AC274" s="151"/>
      <c r="AD274" s="151"/>
      <c r="AE274" s="151"/>
      <c r="AF274" s="151"/>
      <c r="AG274" s="151" t="s">
        <v>221</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70">
        <v>99</v>
      </c>
      <c r="B275" s="171" t="s">
        <v>567</v>
      </c>
      <c r="C275" s="178" t="s">
        <v>568</v>
      </c>
      <c r="D275" s="172" t="s">
        <v>419</v>
      </c>
      <c r="E275" s="173">
        <v>2.0299999999999998</v>
      </c>
      <c r="F275" s="174"/>
      <c r="G275" s="175">
        <f>ROUND(E275*F275,2)</f>
        <v>0</v>
      </c>
      <c r="H275" s="174"/>
      <c r="I275" s="175">
        <f>ROUND(E275*H275,2)</f>
        <v>0</v>
      </c>
      <c r="J275" s="174"/>
      <c r="K275" s="175">
        <f>ROUND(E275*J275,2)</f>
        <v>0</v>
      </c>
      <c r="L275" s="175">
        <v>21</v>
      </c>
      <c r="M275" s="175">
        <f>G275*(1+L275/100)</f>
        <v>0</v>
      </c>
      <c r="N275" s="173">
        <v>9.3999999999999997E-4</v>
      </c>
      <c r="O275" s="173">
        <f>ROUND(E275*N275,2)</f>
        <v>0</v>
      </c>
      <c r="P275" s="173">
        <v>0</v>
      </c>
      <c r="Q275" s="173">
        <f>ROUND(E275*P275,2)</f>
        <v>0</v>
      </c>
      <c r="R275" s="175" t="s">
        <v>376</v>
      </c>
      <c r="S275" s="175" t="s">
        <v>569</v>
      </c>
      <c r="T275" s="176" t="s">
        <v>172</v>
      </c>
      <c r="U275" s="161">
        <v>0</v>
      </c>
      <c r="V275" s="161">
        <f>ROUND(E275*U275,2)</f>
        <v>0</v>
      </c>
      <c r="W275" s="161"/>
      <c r="X275" s="161" t="s">
        <v>377</v>
      </c>
      <c r="Y275" s="161" t="s">
        <v>174</v>
      </c>
      <c r="Z275" s="151"/>
      <c r="AA275" s="151"/>
      <c r="AB275" s="151"/>
      <c r="AC275" s="151"/>
      <c r="AD275" s="151"/>
      <c r="AE275" s="151"/>
      <c r="AF275" s="151"/>
      <c r="AG275" s="151" t="s">
        <v>378</v>
      </c>
      <c r="AH275" s="151"/>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2" x14ac:dyDescent="0.2">
      <c r="A276" s="158"/>
      <c r="B276" s="159"/>
      <c r="C276" s="255" t="s">
        <v>565</v>
      </c>
      <c r="D276" s="256"/>
      <c r="E276" s="256"/>
      <c r="F276" s="256"/>
      <c r="G276" s="256"/>
      <c r="H276" s="161"/>
      <c r="I276" s="161"/>
      <c r="J276" s="161"/>
      <c r="K276" s="161"/>
      <c r="L276" s="161"/>
      <c r="M276" s="161"/>
      <c r="N276" s="160"/>
      <c r="O276" s="160"/>
      <c r="P276" s="160"/>
      <c r="Q276" s="160"/>
      <c r="R276" s="161"/>
      <c r="S276" s="161"/>
      <c r="T276" s="161"/>
      <c r="U276" s="161"/>
      <c r="V276" s="161"/>
      <c r="W276" s="161"/>
      <c r="X276" s="161"/>
      <c r="Y276" s="161"/>
      <c r="Z276" s="151"/>
      <c r="AA276" s="151"/>
      <c r="AB276" s="151"/>
      <c r="AC276" s="151"/>
      <c r="AD276" s="151"/>
      <c r="AE276" s="151"/>
      <c r="AF276" s="151"/>
      <c r="AG276" s="151" t="s">
        <v>177</v>
      </c>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2" x14ac:dyDescent="0.2">
      <c r="A277" s="158"/>
      <c r="B277" s="159"/>
      <c r="C277" s="185" t="s">
        <v>570</v>
      </c>
      <c r="D277" s="182"/>
      <c r="E277" s="183">
        <v>2.0299999999999998</v>
      </c>
      <c r="F277" s="161"/>
      <c r="G277" s="161"/>
      <c r="H277" s="161"/>
      <c r="I277" s="161"/>
      <c r="J277" s="161"/>
      <c r="K277" s="161"/>
      <c r="L277" s="161"/>
      <c r="M277" s="161"/>
      <c r="N277" s="160"/>
      <c r="O277" s="160"/>
      <c r="P277" s="160"/>
      <c r="Q277" s="160"/>
      <c r="R277" s="161"/>
      <c r="S277" s="161"/>
      <c r="T277" s="161"/>
      <c r="U277" s="161"/>
      <c r="V277" s="161"/>
      <c r="W277" s="161"/>
      <c r="X277" s="161"/>
      <c r="Y277" s="161"/>
      <c r="Z277" s="151"/>
      <c r="AA277" s="151"/>
      <c r="AB277" s="151"/>
      <c r="AC277" s="151"/>
      <c r="AD277" s="151"/>
      <c r="AE277" s="151"/>
      <c r="AF277" s="151"/>
      <c r="AG277" s="151" t="s">
        <v>221</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ht="33.75" outlineLevel="1" x14ac:dyDescent="0.2">
      <c r="A278" s="170">
        <v>100</v>
      </c>
      <c r="B278" s="171" t="s">
        <v>571</v>
      </c>
      <c r="C278" s="178" t="s">
        <v>572</v>
      </c>
      <c r="D278" s="172" t="s">
        <v>419</v>
      </c>
      <c r="E278" s="173">
        <v>2.0299999999999998</v>
      </c>
      <c r="F278" s="174"/>
      <c r="G278" s="175">
        <f>ROUND(E278*F278,2)</f>
        <v>0</v>
      </c>
      <c r="H278" s="174"/>
      <c r="I278" s="175">
        <f>ROUND(E278*H278,2)</f>
        <v>0</v>
      </c>
      <c r="J278" s="174"/>
      <c r="K278" s="175">
        <f>ROUND(E278*J278,2)</f>
        <v>0</v>
      </c>
      <c r="L278" s="175">
        <v>21</v>
      </c>
      <c r="M278" s="175">
        <f>G278*(1+L278/100)</f>
        <v>0</v>
      </c>
      <c r="N278" s="173">
        <v>6.6E-4</v>
      </c>
      <c r="O278" s="173">
        <f>ROUND(E278*N278,2)</f>
        <v>0</v>
      </c>
      <c r="P278" s="173">
        <v>0</v>
      </c>
      <c r="Q278" s="173">
        <f>ROUND(E278*P278,2)</f>
        <v>0</v>
      </c>
      <c r="R278" s="175" t="s">
        <v>376</v>
      </c>
      <c r="S278" s="175" t="s">
        <v>214</v>
      </c>
      <c r="T278" s="176" t="s">
        <v>215</v>
      </c>
      <c r="U278" s="161">
        <v>0</v>
      </c>
      <c r="V278" s="161">
        <f>ROUND(E278*U278,2)</f>
        <v>0</v>
      </c>
      <c r="W278" s="161"/>
      <c r="X278" s="161" t="s">
        <v>377</v>
      </c>
      <c r="Y278" s="161" t="s">
        <v>174</v>
      </c>
      <c r="Z278" s="151"/>
      <c r="AA278" s="151"/>
      <c r="AB278" s="151"/>
      <c r="AC278" s="151"/>
      <c r="AD278" s="151"/>
      <c r="AE278" s="151"/>
      <c r="AF278" s="151"/>
      <c r="AG278" s="151" t="s">
        <v>378</v>
      </c>
      <c r="AH278" s="151"/>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2" x14ac:dyDescent="0.2">
      <c r="A279" s="158"/>
      <c r="B279" s="159"/>
      <c r="C279" s="185" t="s">
        <v>570</v>
      </c>
      <c r="D279" s="182"/>
      <c r="E279" s="183">
        <v>2.0299999999999998</v>
      </c>
      <c r="F279" s="161"/>
      <c r="G279" s="161"/>
      <c r="H279" s="161"/>
      <c r="I279" s="161"/>
      <c r="J279" s="161"/>
      <c r="K279" s="161"/>
      <c r="L279" s="161"/>
      <c r="M279" s="161"/>
      <c r="N279" s="160"/>
      <c r="O279" s="160"/>
      <c r="P279" s="160"/>
      <c r="Q279" s="160"/>
      <c r="R279" s="161"/>
      <c r="S279" s="161"/>
      <c r="T279" s="161"/>
      <c r="U279" s="161"/>
      <c r="V279" s="161"/>
      <c r="W279" s="161"/>
      <c r="X279" s="161"/>
      <c r="Y279" s="161"/>
      <c r="Z279" s="151"/>
      <c r="AA279" s="151"/>
      <c r="AB279" s="151"/>
      <c r="AC279" s="151"/>
      <c r="AD279" s="151"/>
      <c r="AE279" s="151"/>
      <c r="AF279" s="151"/>
      <c r="AG279" s="151" t="s">
        <v>221</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ht="33.75" outlineLevel="1" x14ac:dyDescent="0.2">
      <c r="A280" s="170">
        <v>101</v>
      </c>
      <c r="B280" s="171" t="s">
        <v>573</v>
      </c>
      <c r="C280" s="178" t="s">
        <v>574</v>
      </c>
      <c r="D280" s="172" t="s">
        <v>419</v>
      </c>
      <c r="E280" s="173">
        <v>6.09</v>
      </c>
      <c r="F280" s="174"/>
      <c r="G280" s="175">
        <f>ROUND(E280*F280,2)</f>
        <v>0</v>
      </c>
      <c r="H280" s="174"/>
      <c r="I280" s="175">
        <f>ROUND(E280*H280,2)</f>
        <v>0</v>
      </c>
      <c r="J280" s="174"/>
      <c r="K280" s="175">
        <f>ROUND(E280*J280,2)</f>
        <v>0</v>
      </c>
      <c r="L280" s="175">
        <v>21</v>
      </c>
      <c r="M280" s="175">
        <f>G280*(1+L280/100)</f>
        <v>0</v>
      </c>
      <c r="N280" s="173">
        <v>9.2000000000000003E-4</v>
      </c>
      <c r="O280" s="173">
        <f>ROUND(E280*N280,2)</f>
        <v>0.01</v>
      </c>
      <c r="P280" s="173">
        <v>0</v>
      </c>
      <c r="Q280" s="173">
        <f>ROUND(E280*P280,2)</f>
        <v>0</v>
      </c>
      <c r="R280" s="175" t="s">
        <v>376</v>
      </c>
      <c r="S280" s="175" t="s">
        <v>214</v>
      </c>
      <c r="T280" s="176" t="s">
        <v>215</v>
      </c>
      <c r="U280" s="161">
        <v>0</v>
      </c>
      <c r="V280" s="161">
        <f>ROUND(E280*U280,2)</f>
        <v>0</v>
      </c>
      <c r="W280" s="161"/>
      <c r="X280" s="161" t="s">
        <v>377</v>
      </c>
      <c r="Y280" s="161" t="s">
        <v>174</v>
      </c>
      <c r="Z280" s="151"/>
      <c r="AA280" s="151"/>
      <c r="AB280" s="151"/>
      <c r="AC280" s="151"/>
      <c r="AD280" s="151"/>
      <c r="AE280" s="151"/>
      <c r="AF280" s="151"/>
      <c r="AG280" s="151" t="s">
        <v>378</v>
      </c>
      <c r="AH280" s="151"/>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2" x14ac:dyDescent="0.2">
      <c r="A281" s="158"/>
      <c r="B281" s="159"/>
      <c r="C281" s="185" t="s">
        <v>575</v>
      </c>
      <c r="D281" s="182"/>
      <c r="E281" s="183">
        <v>6.09</v>
      </c>
      <c r="F281" s="161"/>
      <c r="G281" s="161"/>
      <c r="H281" s="161"/>
      <c r="I281" s="161"/>
      <c r="J281" s="161"/>
      <c r="K281" s="161"/>
      <c r="L281" s="161"/>
      <c r="M281" s="161"/>
      <c r="N281" s="160"/>
      <c r="O281" s="160"/>
      <c r="P281" s="160"/>
      <c r="Q281" s="160"/>
      <c r="R281" s="161"/>
      <c r="S281" s="161"/>
      <c r="T281" s="161"/>
      <c r="U281" s="161"/>
      <c r="V281" s="161"/>
      <c r="W281" s="161"/>
      <c r="X281" s="161"/>
      <c r="Y281" s="161"/>
      <c r="Z281" s="151"/>
      <c r="AA281" s="151"/>
      <c r="AB281" s="151"/>
      <c r="AC281" s="151"/>
      <c r="AD281" s="151"/>
      <c r="AE281" s="151"/>
      <c r="AF281" s="151"/>
      <c r="AG281" s="151" t="s">
        <v>221</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ht="33.75" outlineLevel="1" x14ac:dyDescent="0.2">
      <c r="A282" s="170">
        <v>102</v>
      </c>
      <c r="B282" s="171" t="s">
        <v>576</v>
      </c>
      <c r="C282" s="178" t="s">
        <v>577</v>
      </c>
      <c r="D282" s="172" t="s">
        <v>419</v>
      </c>
      <c r="E282" s="173">
        <v>1.02</v>
      </c>
      <c r="F282" s="174"/>
      <c r="G282" s="175">
        <f>ROUND(E282*F282,2)</f>
        <v>0</v>
      </c>
      <c r="H282" s="174"/>
      <c r="I282" s="175">
        <f>ROUND(E282*H282,2)</f>
        <v>0</v>
      </c>
      <c r="J282" s="174"/>
      <c r="K282" s="175">
        <f>ROUND(E282*J282,2)</f>
        <v>0</v>
      </c>
      <c r="L282" s="175">
        <v>21</v>
      </c>
      <c r="M282" s="175">
        <f>G282*(1+L282/100)</f>
        <v>0</v>
      </c>
      <c r="N282" s="173">
        <v>7.9000000000000001E-4</v>
      </c>
      <c r="O282" s="173">
        <f>ROUND(E282*N282,2)</f>
        <v>0</v>
      </c>
      <c r="P282" s="173">
        <v>0</v>
      </c>
      <c r="Q282" s="173">
        <f>ROUND(E282*P282,2)</f>
        <v>0</v>
      </c>
      <c r="R282" s="175" t="s">
        <v>376</v>
      </c>
      <c r="S282" s="175" t="s">
        <v>214</v>
      </c>
      <c r="T282" s="176" t="s">
        <v>215</v>
      </c>
      <c r="U282" s="161">
        <v>0</v>
      </c>
      <c r="V282" s="161">
        <f>ROUND(E282*U282,2)</f>
        <v>0</v>
      </c>
      <c r="W282" s="161"/>
      <c r="X282" s="161" t="s">
        <v>377</v>
      </c>
      <c r="Y282" s="161" t="s">
        <v>174</v>
      </c>
      <c r="Z282" s="151"/>
      <c r="AA282" s="151"/>
      <c r="AB282" s="151"/>
      <c r="AC282" s="151"/>
      <c r="AD282" s="151"/>
      <c r="AE282" s="151"/>
      <c r="AF282" s="151"/>
      <c r="AG282" s="151" t="s">
        <v>378</v>
      </c>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2" x14ac:dyDescent="0.2">
      <c r="A283" s="158"/>
      <c r="B283" s="159"/>
      <c r="C283" s="185" t="s">
        <v>578</v>
      </c>
      <c r="D283" s="182"/>
      <c r="E283" s="183">
        <v>1.02</v>
      </c>
      <c r="F283" s="161"/>
      <c r="G283" s="161"/>
      <c r="H283" s="161"/>
      <c r="I283" s="161"/>
      <c r="J283" s="161"/>
      <c r="K283" s="161"/>
      <c r="L283" s="161"/>
      <c r="M283" s="161"/>
      <c r="N283" s="160"/>
      <c r="O283" s="160"/>
      <c r="P283" s="160"/>
      <c r="Q283" s="160"/>
      <c r="R283" s="161"/>
      <c r="S283" s="161"/>
      <c r="T283" s="161"/>
      <c r="U283" s="161"/>
      <c r="V283" s="161"/>
      <c r="W283" s="161"/>
      <c r="X283" s="161"/>
      <c r="Y283" s="161"/>
      <c r="Z283" s="151"/>
      <c r="AA283" s="151"/>
      <c r="AB283" s="151"/>
      <c r="AC283" s="151"/>
      <c r="AD283" s="151"/>
      <c r="AE283" s="151"/>
      <c r="AF283" s="151"/>
      <c r="AG283" s="151" t="s">
        <v>221</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ht="22.5" outlineLevel="1" x14ac:dyDescent="0.2">
      <c r="A284" s="170">
        <v>103</v>
      </c>
      <c r="B284" s="171" t="s">
        <v>579</v>
      </c>
      <c r="C284" s="178" t="s">
        <v>580</v>
      </c>
      <c r="D284" s="172" t="s">
        <v>419</v>
      </c>
      <c r="E284" s="173">
        <v>2.04</v>
      </c>
      <c r="F284" s="174"/>
      <c r="G284" s="175">
        <f>ROUND(E284*F284,2)</f>
        <v>0</v>
      </c>
      <c r="H284" s="174"/>
      <c r="I284" s="175">
        <f>ROUND(E284*H284,2)</f>
        <v>0</v>
      </c>
      <c r="J284" s="174"/>
      <c r="K284" s="175">
        <f>ROUND(E284*J284,2)</f>
        <v>0</v>
      </c>
      <c r="L284" s="175">
        <v>21</v>
      </c>
      <c r="M284" s="175">
        <f>G284*(1+L284/100)</f>
        <v>0</v>
      </c>
      <c r="N284" s="173">
        <v>8.0000000000000004E-4</v>
      </c>
      <c r="O284" s="173">
        <f>ROUND(E284*N284,2)</f>
        <v>0</v>
      </c>
      <c r="P284" s="173">
        <v>0</v>
      </c>
      <c r="Q284" s="173">
        <f>ROUND(E284*P284,2)</f>
        <v>0</v>
      </c>
      <c r="R284" s="175" t="s">
        <v>376</v>
      </c>
      <c r="S284" s="175" t="s">
        <v>214</v>
      </c>
      <c r="T284" s="176" t="s">
        <v>215</v>
      </c>
      <c r="U284" s="161">
        <v>0</v>
      </c>
      <c r="V284" s="161">
        <f>ROUND(E284*U284,2)</f>
        <v>0</v>
      </c>
      <c r="W284" s="161"/>
      <c r="X284" s="161" t="s">
        <v>377</v>
      </c>
      <c r="Y284" s="161" t="s">
        <v>174</v>
      </c>
      <c r="Z284" s="151"/>
      <c r="AA284" s="151"/>
      <c r="AB284" s="151"/>
      <c r="AC284" s="151"/>
      <c r="AD284" s="151"/>
      <c r="AE284" s="151"/>
      <c r="AF284" s="151"/>
      <c r="AG284" s="151" t="s">
        <v>378</v>
      </c>
      <c r="AH284" s="151"/>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2" x14ac:dyDescent="0.2">
      <c r="A285" s="158"/>
      <c r="B285" s="159"/>
      <c r="C285" s="185" t="s">
        <v>581</v>
      </c>
      <c r="D285" s="182"/>
      <c r="E285" s="183">
        <v>2.04</v>
      </c>
      <c r="F285" s="161"/>
      <c r="G285" s="161"/>
      <c r="H285" s="161"/>
      <c r="I285" s="161"/>
      <c r="J285" s="161"/>
      <c r="K285" s="161"/>
      <c r="L285" s="161"/>
      <c r="M285" s="161"/>
      <c r="N285" s="160"/>
      <c r="O285" s="160"/>
      <c r="P285" s="160"/>
      <c r="Q285" s="160"/>
      <c r="R285" s="161"/>
      <c r="S285" s="161"/>
      <c r="T285" s="161"/>
      <c r="U285" s="161"/>
      <c r="V285" s="161"/>
      <c r="W285" s="161"/>
      <c r="X285" s="161"/>
      <c r="Y285" s="161"/>
      <c r="Z285" s="151"/>
      <c r="AA285" s="151"/>
      <c r="AB285" s="151"/>
      <c r="AC285" s="151"/>
      <c r="AD285" s="151"/>
      <c r="AE285" s="151"/>
      <c r="AF285" s="151"/>
      <c r="AG285" s="151" t="s">
        <v>221</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ht="22.5" outlineLevel="1" x14ac:dyDescent="0.2">
      <c r="A286" s="170">
        <v>104</v>
      </c>
      <c r="B286" s="171" t="s">
        <v>579</v>
      </c>
      <c r="C286" s="178" t="s">
        <v>580</v>
      </c>
      <c r="D286" s="172" t="s">
        <v>419</v>
      </c>
      <c r="E286" s="173">
        <v>1.02</v>
      </c>
      <c r="F286" s="174"/>
      <c r="G286" s="175">
        <f>ROUND(E286*F286,2)</f>
        <v>0</v>
      </c>
      <c r="H286" s="174"/>
      <c r="I286" s="175">
        <f>ROUND(E286*H286,2)</f>
        <v>0</v>
      </c>
      <c r="J286" s="174"/>
      <c r="K286" s="175">
        <f>ROUND(E286*J286,2)</f>
        <v>0</v>
      </c>
      <c r="L286" s="175">
        <v>21</v>
      </c>
      <c r="M286" s="175">
        <f>G286*(1+L286/100)</f>
        <v>0</v>
      </c>
      <c r="N286" s="173">
        <v>8.0000000000000004E-4</v>
      </c>
      <c r="O286" s="173">
        <f>ROUND(E286*N286,2)</f>
        <v>0</v>
      </c>
      <c r="P286" s="173">
        <v>0</v>
      </c>
      <c r="Q286" s="173">
        <f>ROUND(E286*P286,2)</f>
        <v>0</v>
      </c>
      <c r="R286" s="175" t="s">
        <v>376</v>
      </c>
      <c r="S286" s="175" t="s">
        <v>214</v>
      </c>
      <c r="T286" s="176" t="s">
        <v>215</v>
      </c>
      <c r="U286" s="161">
        <v>0</v>
      </c>
      <c r="V286" s="161">
        <f>ROUND(E286*U286,2)</f>
        <v>0</v>
      </c>
      <c r="W286" s="161"/>
      <c r="X286" s="161" t="s">
        <v>377</v>
      </c>
      <c r="Y286" s="161" t="s">
        <v>174</v>
      </c>
      <c r="Z286" s="151"/>
      <c r="AA286" s="151"/>
      <c r="AB286" s="151"/>
      <c r="AC286" s="151"/>
      <c r="AD286" s="151"/>
      <c r="AE286" s="151"/>
      <c r="AF286" s="151"/>
      <c r="AG286" s="151" t="s">
        <v>378</v>
      </c>
      <c r="AH286" s="151"/>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2" x14ac:dyDescent="0.2">
      <c r="A287" s="158"/>
      <c r="B287" s="159"/>
      <c r="C287" s="255" t="s">
        <v>582</v>
      </c>
      <c r="D287" s="256"/>
      <c r="E287" s="256"/>
      <c r="F287" s="256"/>
      <c r="G287" s="256"/>
      <c r="H287" s="161"/>
      <c r="I287" s="161"/>
      <c r="J287" s="161"/>
      <c r="K287" s="161"/>
      <c r="L287" s="161"/>
      <c r="M287" s="161"/>
      <c r="N287" s="160"/>
      <c r="O287" s="160"/>
      <c r="P287" s="160"/>
      <c r="Q287" s="160"/>
      <c r="R287" s="161"/>
      <c r="S287" s="161"/>
      <c r="T287" s="161"/>
      <c r="U287" s="161"/>
      <c r="V287" s="161"/>
      <c r="W287" s="161"/>
      <c r="X287" s="161"/>
      <c r="Y287" s="161"/>
      <c r="Z287" s="151"/>
      <c r="AA287" s="151"/>
      <c r="AB287" s="151"/>
      <c r="AC287" s="151"/>
      <c r="AD287" s="151"/>
      <c r="AE287" s="151"/>
      <c r="AF287" s="151"/>
      <c r="AG287" s="151" t="s">
        <v>177</v>
      </c>
      <c r="AH287" s="151"/>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2" x14ac:dyDescent="0.2">
      <c r="A288" s="158"/>
      <c r="B288" s="159"/>
      <c r="C288" s="185" t="s">
        <v>583</v>
      </c>
      <c r="D288" s="182"/>
      <c r="E288" s="183">
        <v>1.02</v>
      </c>
      <c r="F288" s="161"/>
      <c r="G288" s="161"/>
      <c r="H288" s="161"/>
      <c r="I288" s="161"/>
      <c r="J288" s="161"/>
      <c r="K288" s="161"/>
      <c r="L288" s="161"/>
      <c r="M288" s="161"/>
      <c r="N288" s="160"/>
      <c r="O288" s="160"/>
      <c r="P288" s="160"/>
      <c r="Q288" s="160"/>
      <c r="R288" s="161"/>
      <c r="S288" s="161"/>
      <c r="T288" s="161"/>
      <c r="U288" s="161"/>
      <c r="V288" s="161"/>
      <c r="W288" s="161"/>
      <c r="X288" s="161"/>
      <c r="Y288" s="161"/>
      <c r="Z288" s="151"/>
      <c r="AA288" s="151"/>
      <c r="AB288" s="151"/>
      <c r="AC288" s="151"/>
      <c r="AD288" s="151"/>
      <c r="AE288" s="151"/>
      <c r="AF288" s="151"/>
      <c r="AG288" s="151" t="s">
        <v>221</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70">
        <v>105</v>
      </c>
      <c r="B289" s="171" t="s">
        <v>584</v>
      </c>
      <c r="C289" s="178" t="s">
        <v>585</v>
      </c>
      <c r="D289" s="172" t="s">
        <v>419</v>
      </c>
      <c r="E289" s="173">
        <v>3.05</v>
      </c>
      <c r="F289" s="174"/>
      <c r="G289" s="175">
        <f>ROUND(E289*F289,2)</f>
        <v>0</v>
      </c>
      <c r="H289" s="174"/>
      <c r="I289" s="175">
        <f>ROUND(E289*H289,2)</f>
        <v>0</v>
      </c>
      <c r="J289" s="174"/>
      <c r="K289" s="175">
        <f>ROUND(E289*J289,2)</f>
        <v>0</v>
      </c>
      <c r="L289" s="175">
        <v>21</v>
      </c>
      <c r="M289" s="175">
        <f>G289*(1+L289/100)</f>
        <v>0</v>
      </c>
      <c r="N289" s="173">
        <v>5.0000000000000002E-5</v>
      </c>
      <c r="O289" s="173">
        <f>ROUND(E289*N289,2)</f>
        <v>0</v>
      </c>
      <c r="P289" s="173">
        <v>0</v>
      </c>
      <c r="Q289" s="173">
        <f>ROUND(E289*P289,2)</f>
        <v>0</v>
      </c>
      <c r="R289" s="175" t="s">
        <v>376</v>
      </c>
      <c r="S289" s="175" t="s">
        <v>214</v>
      </c>
      <c r="T289" s="176" t="s">
        <v>215</v>
      </c>
      <c r="U289" s="161">
        <v>0</v>
      </c>
      <c r="V289" s="161">
        <f>ROUND(E289*U289,2)</f>
        <v>0</v>
      </c>
      <c r="W289" s="161"/>
      <c r="X289" s="161" t="s">
        <v>377</v>
      </c>
      <c r="Y289" s="161" t="s">
        <v>174</v>
      </c>
      <c r="Z289" s="151"/>
      <c r="AA289" s="151"/>
      <c r="AB289" s="151"/>
      <c r="AC289" s="151"/>
      <c r="AD289" s="151"/>
      <c r="AE289" s="151"/>
      <c r="AF289" s="151"/>
      <c r="AG289" s="151" t="s">
        <v>378</v>
      </c>
      <c r="AH289" s="151"/>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2" x14ac:dyDescent="0.2">
      <c r="A290" s="158"/>
      <c r="B290" s="159"/>
      <c r="C290" s="185" t="s">
        <v>586</v>
      </c>
      <c r="D290" s="182"/>
      <c r="E290" s="183">
        <v>3.05</v>
      </c>
      <c r="F290" s="161"/>
      <c r="G290" s="161"/>
      <c r="H290" s="161"/>
      <c r="I290" s="161"/>
      <c r="J290" s="161"/>
      <c r="K290" s="161"/>
      <c r="L290" s="161"/>
      <c r="M290" s="161"/>
      <c r="N290" s="160"/>
      <c r="O290" s="160"/>
      <c r="P290" s="160"/>
      <c r="Q290" s="160"/>
      <c r="R290" s="161"/>
      <c r="S290" s="161"/>
      <c r="T290" s="161"/>
      <c r="U290" s="161"/>
      <c r="V290" s="161"/>
      <c r="W290" s="161"/>
      <c r="X290" s="161"/>
      <c r="Y290" s="161"/>
      <c r="Z290" s="151"/>
      <c r="AA290" s="151"/>
      <c r="AB290" s="151"/>
      <c r="AC290" s="151"/>
      <c r="AD290" s="151"/>
      <c r="AE290" s="151"/>
      <c r="AF290" s="151"/>
      <c r="AG290" s="151" t="s">
        <v>221</v>
      </c>
      <c r="AH290" s="151">
        <v>0</v>
      </c>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70">
        <v>106</v>
      </c>
      <c r="B291" s="171" t="s">
        <v>587</v>
      </c>
      <c r="C291" s="178" t="s">
        <v>588</v>
      </c>
      <c r="D291" s="172" t="s">
        <v>419</v>
      </c>
      <c r="E291" s="173">
        <v>7</v>
      </c>
      <c r="F291" s="174"/>
      <c r="G291" s="175">
        <f>ROUND(E291*F291,2)</f>
        <v>0</v>
      </c>
      <c r="H291" s="174"/>
      <c r="I291" s="175">
        <f>ROUND(E291*H291,2)</f>
        <v>0</v>
      </c>
      <c r="J291" s="174"/>
      <c r="K291" s="175">
        <f>ROUND(E291*J291,2)</f>
        <v>0</v>
      </c>
      <c r="L291" s="175">
        <v>21</v>
      </c>
      <c r="M291" s="175">
        <f>G291*(1+L291/100)</f>
        <v>0</v>
      </c>
      <c r="N291" s="173">
        <v>8.5000000000000006E-2</v>
      </c>
      <c r="O291" s="173">
        <f>ROUND(E291*N291,2)</f>
        <v>0.6</v>
      </c>
      <c r="P291" s="173">
        <v>0</v>
      </c>
      <c r="Q291" s="173">
        <f>ROUND(E291*P291,2)</f>
        <v>0</v>
      </c>
      <c r="R291" s="175" t="s">
        <v>376</v>
      </c>
      <c r="S291" s="175" t="s">
        <v>214</v>
      </c>
      <c r="T291" s="176" t="s">
        <v>215</v>
      </c>
      <c r="U291" s="161">
        <v>0</v>
      </c>
      <c r="V291" s="161">
        <f>ROUND(E291*U291,2)</f>
        <v>0</v>
      </c>
      <c r="W291" s="161"/>
      <c r="X291" s="161" t="s">
        <v>377</v>
      </c>
      <c r="Y291" s="161" t="s">
        <v>174</v>
      </c>
      <c r="Z291" s="151"/>
      <c r="AA291" s="151"/>
      <c r="AB291" s="151"/>
      <c r="AC291" s="151"/>
      <c r="AD291" s="151"/>
      <c r="AE291" s="151"/>
      <c r="AF291" s="151"/>
      <c r="AG291" s="151" t="s">
        <v>378</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2" x14ac:dyDescent="0.2">
      <c r="A292" s="158"/>
      <c r="B292" s="159"/>
      <c r="C292" s="185" t="s">
        <v>589</v>
      </c>
      <c r="D292" s="182"/>
      <c r="E292" s="183">
        <v>7</v>
      </c>
      <c r="F292" s="161"/>
      <c r="G292" s="161"/>
      <c r="H292" s="161"/>
      <c r="I292" s="161"/>
      <c r="J292" s="161"/>
      <c r="K292" s="161"/>
      <c r="L292" s="161"/>
      <c r="M292" s="161"/>
      <c r="N292" s="160"/>
      <c r="O292" s="160"/>
      <c r="P292" s="160"/>
      <c r="Q292" s="160"/>
      <c r="R292" s="161"/>
      <c r="S292" s="161"/>
      <c r="T292" s="161"/>
      <c r="U292" s="161"/>
      <c r="V292" s="161"/>
      <c r="W292" s="161"/>
      <c r="X292" s="161"/>
      <c r="Y292" s="161"/>
      <c r="Z292" s="151"/>
      <c r="AA292" s="151"/>
      <c r="AB292" s="151"/>
      <c r="AC292" s="151"/>
      <c r="AD292" s="151"/>
      <c r="AE292" s="151"/>
      <c r="AF292" s="151"/>
      <c r="AG292" s="151" t="s">
        <v>221</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ht="22.5" outlineLevel="1" x14ac:dyDescent="0.2">
      <c r="A293" s="170">
        <v>107</v>
      </c>
      <c r="B293" s="171" t="s">
        <v>590</v>
      </c>
      <c r="C293" s="178" t="s">
        <v>591</v>
      </c>
      <c r="D293" s="172" t="s">
        <v>419</v>
      </c>
      <c r="E293" s="173">
        <v>7.07</v>
      </c>
      <c r="F293" s="174"/>
      <c r="G293" s="175">
        <f>ROUND(E293*F293,2)</f>
        <v>0</v>
      </c>
      <c r="H293" s="174"/>
      <c r="I293" s="175">
        <f>ROUND(E293*H293,2)</f>
        <v>0</v>
      </c>
      <c r="J293" s="174"/>
      <c r="K293" s="175">
        <f>ROUND(E293*J293,2)</f>
        <v>0</v>
      </c>
      <c r="L293" s="175">
        <v>21</v>
      </c>
      <c r="M293" s="175">
        <f>G293*(1+L293/100)</f>
        <v>0</v>
      </c>
      <c r="N293" s="173">
        <v>0.17499999999999999</v>
      </c>
      <c r="O293" s="173">
        <f>ROUND(E293*N293,2)</f>
        <v>1.24</v>
      </c>
      <c r="P293" s="173">
        <v>0</v>
      </c>
      <c r="Q293" s="173">
        <f>ROUND(E293*P293,2)</f>
        <v>0</v>
      </c>
      <c r="R293" s="175" t="s">
        <v>376</v>
      </c>
      <c r="S293" s="175" t="s">
        <v>214</v>
      </c>
      <c r="T293" s="176" t="s">
        <v>215</v>
      </c>
      <c r="U293" s="161">
        <v>0</v>
      </c>
      <c r="V293" s="161">
        <f>ROUND(E293*U293,2)</f>
        <v>0</v>
      </c>
      <c r="W293" s="161"/>
      <c r="X293" s="161" t="s">
        <v>377</v>
      </c>
      <c r="Y293" s="161" t="s">
        <v>174</v>
      </c>
      <c r="Z293" s="151"/>
      <c r="AA293" s="151"/>
      <c r="AB293" s="151"/>
      <c r="AC293" s="151"/>
      <c r="AD293" s="151"/>
      <c r="AE293" s="151"/>
      <c r="AF293" s="151"/>
      <c r="AG293" s="151" t="s">
        <v>378</v>
      </c>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2" x14ac:dyDescent="0.2">
      <c r="A294" s="158"/>
      <c r="B294" s="159"/>
      <c r="C294" s="185" t="s">
        <v>592</v>
      </c>
      <c r="D294" s="182"/>
      <c r="E294" s="183">
        <v>7.07</v>
      </c>
      <c r="F294" s="161"/>
      <c r="G294" s="161"/>
      <c r="H294" s="161"/>
      <c r="I294" s="161"/>
      <c r="J294" s="161"/>
      <c r="K294" s="161"/>
      <c r="L294" s="161"/>
      <c r="M294" s="161"/>
      <c r="N294" s="160"/>
      <c r="O294" s="160"/>
      <c r="P294" s="160"/>
      <c r="Q294" s="160"/>
      <c r="R294" s="161"/>
      <c r="S294" s="161"/>
      <c r="T294" s="161"/>
      <c r="U294" s="161"/>
      <c r="V294" s="161"/>
      <c r="W294" s="161"/>
      <c r="X294" s="161"/>
      <c r="Y294" s="161"/>
      <c r="Z294" s="151"/>
      <c r="AA294" s="151"/>
      <c r="AB294" s="151"/>
      <c r="AC294" s="151"/>
      <c r="AD294" s="151"/>
      <c r="AE294" s="151"/>
      <c r="AF294" s="151"/>
      <c r="AG294" s="151" t="s">
        <v>221</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ht="22.5" outlineLevel="1" x14ac:dyDescent="0.2">
      <c r="A295" s="170">
        <v>108</v>
      </c>
      <c r="B295" s="171" t="s">
        <v>593</v>
      </c>
      <c r="C295" s="178" t="s">
        <v>594</v>
      </c>
      <c r="D295" s="172" t="s">
        <v>419</v>
      </c>
      <c r="E295" s="173">
        <v>7.07</v>
      </c>
      <c r="F295" s="174"/>
      <c r="G295" s="175">
        <f>ROUND(E295*F295,2)</f>
        <v>0</v>
      </c>
      <c r="H295" s="174"/>
      <c r="I295" s="175">
        <f>ROUND(E295*H295,2)</f>
        <v>0</v>
      </c>
      <c r="J295" s="174"/>
      <c r="K295" s="175">
        <f>ROUND(E295*J295,2)</f>
        <v>0</v>
      </c>
      <c r="L295" s="175">
        <v>21</v>
      </c>
      <c r="M295" s="175">
        <f>G295*(1+L295/100)</f>
        <v>0</v>
      </c>
      <c r="N295" s="173">
        <v>0.17</v>
      </c>
      <c r="O295" s="173">
        <f>ROUND(E295*N295,2)</f>
        <v>1.2</v>
      </c>
      <c r="P295" s="173">
        <v>0</v>
      </c>
      <c r="Q295" s="173">
        <f>ROUND(E295*P295,2)</f>
        <v>0</v>
      </c>
      <c r="R295" s="175" t="s">
        <v>376</v>
      </c>
      <c r="S295" s="175" t="s">
        <v>214</v>
      </c>
      <c r="T295" s="176" t="s">
        <v>215</v>
      </c>
      <c r="U295" s="161">
        <v>0</v>
      </c>
      <c r="V295" s="161">
        <f>ROUND(E295*U295,2)</f>
        <v>0</v>
      </c>
      <c r="W295" s="161"/>
      <c r="X295" s="161" t="s">
        <v>377</v>
      </c>
      <c r="Y295" s="161" t="s">
        <v>174</v>
      </c>
      <c r="Z295" s="151"/>
      <c r="AA295" s="151"/>
      <c r="AB295" s="151"/>
      <c r="AC295" s="151"/>
      <c r="AD295" s="151"/>
      <c r="AE295" s="151"/>
      <c r="AF295" s="151"/>
      <c r="AG295" s="151" t="s">
        <v>378</v>
      </c>
      <c r="AH295" s="151"/>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2" x14ac:dyDescent="0.2">
      <c r="A296" s="158"/>
      <c r="B296" s="159"/>
      <c r="C296" s="185" t="s">
        <v>595</v>
      </c>
      <c r="D296" s="182"/>
      <c r="E296" s="183">
        <v>7.07</v>
      </c>
      <c r="F296" s="161"/>
      <c r="G296" s="161"/>
      <c r="H296" s="161"/>
      <c r="I296" s="161"/>
      <c r="J296" s="161"/>
      <c r="K296" s="161"/>
      <c r="L296" s="161"/>
      <c r="M296" s="161"/>
      <c r="N296" s="160"/>
      <c r="O296" s="160"/>
      <c r="P296" s="160"/>
      <c r="Q296" s="160"/>
      <c r="R296" s="161"/>
      <c r="S296" s="161"/>
      <c r="T296" s="161"/>
      <c r="U296" s="161"/>
      <c r="V296" s="161"/>
      <c r="W296" s="161"/>
      <c r="X296" s="161"/>
      <c r="Y296" s="161"/>
      <c r="Z296" s="151"/>
      <c r="AA296" s="151"/>
      <c r="AB296" s="151"/>
      <c r="AC296" s="151"/>
      <c r="AD296" s="151"/>
      <c r="AE296" s="151"/>
      <c r="AF296" s="151"/>
      <c r="AG296" s="151" t="s">
        <v>221</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ht="22.5" outlineLevel="1" x14ac:dyDescent="0.2">
      <c r="A297" s="170">
        <v>109</v>
      </c>
      <c r="B297" s="171" t="s">
        <v>596</v>
      </c>
      <c r="C297" s="178" t="s">
        <v>597</v>
      </c>
      <c r="D297" s="172" t="s">
        <v>419</v>
      </c>
      <c r="E297" s="173">
        <v>7.07</v>
      </c>
      <c r="F297" s="174"/>
      <c r="G297" s="175">
        <f>ROUND(E297*F297,2)</f>
        <v>0</v>
      </c>
      <c r="H297" s="174"/>
      <c r="I297" s="175">
        <f>ROUND(E297*H297,2)</f>
        <v>0</v>
      </c>
      <c r="J297" s="174"/>
      <c r="K297" s="175">
        <f>ROUND(E297*J297,2)</f>
        <v>0</v>
      </c>
      <c r="L297" s="175">
        <v>21</v>
      </c>
      <c r="M297" s="175">
        <f>G297*(1+L297/100)</f>
        <v>0</v>
      </c>
      <c r="N297" s="173">
        <v>0.06</v>
      </c>
      <c r="O297" s="173">
        <f>ROUND(E297*N297,2)</f>
        <v>0.42</v>
      </c>
      <c r="P297" s="173">
        <v>0</v>
      </c>
      <c r="Q297" s="173">
        <f>ROUND(E297*P297,2)</f>
        <v>0</v>
      </c>
      <c r="R297" s="175" t="s">
        <v>376</v>
      </c>
      <c r="S297" s="175" t="s">
        <v>214</v>
      </c>
      <c r="T297" s="176" t="s">
        <v>215</v>
      </c>
      <c r="U297" s="161">
        <v>0</v>
      </c>
      <c r="V297" s="161">
        <f>ROUND(E297*U297,2)</f>
        <v>0</v>
      </c>
      <c r="W297" s="161"/>
      <c r="X297" s="161" t="s">
        <v>377</v>
      </c>
      <c r="Y297" s="161" t="s">
        <v>174</v>
      </c>
      <c r="Z297" s="151"/>
      <c r="AA297" s="151"/>
      <c r="AB297" s="151"/>
      <c r="AC297" s="151"/>
      <c r="AD297" s="151"/>
      <c r="AE297" s="151"/>
      <c r="AF297" s="151"/>
      <c r="AG297" s="151" t="s">
        <v>378</v>
      </c>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2" x14ac:dyDescent="0.2">
      <c r="A298" s="158"/>
      <c r="B298" s="159"/>
      <c r="C298" s="185" t="s">
        <v>598</v>
      </c>
      <c r="D298" s="182"/>
      <c r="E298" s="183">
        <v>7.07</v>
      </c>
      <c r="F298" s="161"/>
      <c r="G298" s="161"/>
      <c r="H298" s="161"/>
      <c r="I298" s="161"/>
      <c r="J298" s="161"/>
      <c r="K298" s="161"/>
      <c r="L298" s="161"/>
      <c r="M298" s="161"/>
      <c r="N298" s="160"/>
      <c r="O298" s="160"/>
      <c r="P298" s="160"/>
      <c r="Q298" s="160"/>
      <c r="R298" s="161"/>
      <c r="S298" s="161"/>
      <c r="T298" s="161"/>
      <c r="U298" s="161"/>
      <c r="V298" s="161"/>
      <c r="W298" s="161"/>
      <c r="X298" s="161"/>
      <c r="Y298" s="161"/>
      <c r="Z298" s="151"/>
      <c r="AA298" s="151"/>
      <c r="AB298" s="151"/>
      <c r="AC298" s="151"/>
      <c r="AD298" s="151"/>
      <c r="AE298" s="151"/>
      <c r="AF298" s="151"/>
      <c r="AG298" s="151" t="s">
        <v>221</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ht="22.5" outlineLevel="1" x14ac:dyDescent="0.2">
      <c r="A299" s="170">
        <v>110</v>
      </c>
      <c r="B299" s="171" t="s">
        <v>599</v>
      </c>
      <c r="C299" s="178" t="s">
        <v>600</v>
      </c>
      <c r="D299" s="172" t="s">
        <v>419</v>
      </c>
      <c r="E299" s="173">
        <v>7.07</v>
      </c>
      <c r="F299" s="174"/>
      <c r="G299" s="175">
        <f>ROUND(E299*F299,2)</f>
        <v>0</v>
      </c>
      <c r="H299" s="174"/>
      <c r="I299" s="175">
        <f>ROUND(E299*H299,2)</f>
        <v>0</v>
      </c>
      <c r="J299" s="174"/>
      <c r="K299" s="175">
        <f>ROUND(E299*J299,2)</f>
        <v>0</v>
      </c>
      <c r="L299" s="175">
        <v>21</v>
      </c>
      <c r="M299" s="175">
        <f>G299*(1+L299/100)</f>
        <v>0</v>
      </c>
      <c r="N299" s="173">
        <v>0.12</v>
      </c>
      <c r="O299" s="173">
        <f>ROUND(E299*N299,2)</f>
        <v>0.85</v>
      </c>
      <c r="P299" s="173">
        <v>0</v>
      </c>
      <c r="Q299" s="173">
        <f>ROUND(E299*P299,2)</f>
        <v>0</v>
      </c>
      <c r="R299" s="175" t="s">
        <v>376</v>
      </c>
      <c r="S299" s="175" t="s">
        <v>214</v>
      </c>
      <c r="T299" s="176" t="s">
        <v>215</v>
      </c>
      <c r="U299" s="161">
        <v>0</v>
      </c>
      <c r="V299" s="161">
        <f>ROUND(E299*U299,2)</f>
        <v>0</v>
      </c>
      <c r="W299" s="161"/>
      <c r="X299" s="161" t="s">
        <v>377</v>
      </c>
      <c r="Y299" s="161" t="s">
        <v>174</v>
      </c>
      <c r="Z299" s="151"/>
      <c r="AA299" s="151"/>
      <c r="AB299" s="151"/>
      <c r="AC299" s="151"/>
      <c r="AD299" s="151"/>
      <c r="AE299" s="151"/>
      <c r="AF299" s="151"/>
      <c r="AG299" s="151" t="s">
        <v>378</v>
      </c>
      <c r="AH299" s="151"/>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2" x14ac:dyDescent="0.2">
      <c r="A300" s="158"/>
      <c r="B300" s="159"/>
      <c r="C300" s="185" t="s">
        <v>601</v>
      </c>
      <c r="D300" s="182"/>
      <c r="E300" s="183">
        <v>7.07</v>
      </c>
      <c r="F300" s="161"/>
      <c r="G300" s="161"/>
      <c r="H300" s="161"/>
      <c r="I300" s="161"/>
      <c r="J300" s="161"/>
      <c r="K300" s="161"/>
      <c r="L300" s="161"/>
      <c r="M300" s="161"/>
      <c r="N300" s="160"/>
      <c r="O300" s="160"/>
      <c r="P300" s="160"/>
      <c r="Q300" s="160"/>
      <c r="R300" s="161"/>
      <c r="S300" s="161"/>
      <c r="T300" s="161"/>
      <c r="U300" s="161"/>
      <c r="V300" s="161"/>
      <c r="W300" s="161"/>
      <c r="X300" s="161"/>
      <c r="Y300" s="161"/>
      <c r="Z300" s="151"/>
      <c r="AA300" s="151"/>
      <c r="AB300" s="151"/>
      <c r="AC300" s="151"/>
      <c r="AD300" s="151"/>
      <c r="AE300" s="151"/>
      <c r="AF300" s="151"/>
      <c r="AG300" s="151" t="s">
        <v>221</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70">
        <v>111</v>
      </c>
      <c r="B301" s="171" t="s">
        <v>602</v>
      </c>
      <c r="C301" s="178" t="s">
        <v>603</v>
      </c>
      <c r="D301" s="172" t="s">
        <v>245</v>
      </c>
      <c r="E301" s="173">
        <v>43.66</v>
      </c>
      <c r="F301" s="174"/>
      <c r="G301" s="175">
        <f>ROUND(E301*F301,2)</f>
        <v>0</v>
      </c>
      <c r="H301" s="174"/>
      <c r="I301" s="175">
        <f>ROUND(E301*H301,2)</f>
        <v>0</v>
      </c>
      <c r="J301" s="174"/>
      <c r="K301" s="175">
        <f>ROUND(E301*J301,2)</f>
        <v>0</v>
      </c>
      <c r="L301" s="175">
        <v>21</v>
      </c>
      <c r="M301" s="175">
        <f>G301*(1+L301/100)</f>
        <v>0</v>
      </c>
      <c r="N301" s="173">
        <v>2.4E-2</v>
      </c>
      <c r="O301" s="173">
        <f>ROUND(E301*N301,2)</f>
        <v>1.05</v>
      </c>
      <c r="P301" s="173">
        <v>0</v>
      </c>
      <c r="Q301" s="173">
        <f>ROUND(E301*P301,2)</f>
        <v>0</v>
      </c>
      <c r="R301" s="175" t="s">
        <v>376</v>
      </c>
      <c r="S301" s="175" t="s">
        <v>214</v>
      </c>
      <c r="T301" s="176" t="s">
        <v>215</v>
      </c>
      <c r="U301" s="161">
        <v>0</v>
      </c>
      <c r="V301" s="161">
        <f>ROUND(E301*U301,2)</f>
        <v>0</v>
      </c>
      <c r="W301" s="161"/>
      <c r="X301" s="161" t="s">
        <v>377</v>
      </c>
      <c r="Y301" s="161" t="s">
        <v>174</v>
      </c>
      <c r="Z301" s="151"/>
      <c r="AA301" s="151"/>
      <c r="AB301" s="151"/>
      <c r="AC301" s="151"/>
      <c r="AD301" s="151"/>
      <c r="AE301" s="151"/>
      <c r="AF301" s="151"/>
      <c r="AG301" s="151" t="s">
        <v>378</v>
      </c>
      <c r="AH301" s="151"/>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outlineLevel="2" x14ac:dyDescent="0.2">
      <c r="A302" s="158"/>
      <c r="B302" s="159"/>
      <c r="C302" s="185" t="s">
        <v>604</v>
      </c>
      <c r="D302" s="182"/>
      <c r="E302" s="183">
        <v>43.66</v>
      </c>
      <c r="F302" s="161"/>
      <c r="G302" s="161"/>
      <c r="H302" s="161"/>
      <c r="I302" s="161"/>
      <c r="J302" s="161"/>
      <c r="K302" s="161"/>
      <c r="L302" s="161"/>
      <c r="M302" s="161"/>
      <c r="N302" s="160"/>
      <c r="O302" s="160"/>
      <c r="P302" s="160"/>
      <c r="Q302" s="160"/>
      <c r="R302" s="161"/>
      <c r="S302" s="161"/>
      <c r="T302" s="161"/>
      <c r="U302" s="161"/>
      <c r="V302" s="161"/>
      <c r="W302" s="161"/>
      <c r="X302" s="161"/>
      <c r="Y302" s="161"/>
      <c r="Z302" s="151"/>
      <c r="AA302" s="151"/>
      <c r="AB302" s="151"/>
      <c r="AC302" s="151"/>
      <c r="AD302" s="151"/>
      <c r="AE302" s="151"/>
      <c r="AF302" s="151"/>
      <c r="AG302" s="151" t="s">
        <v>221</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70">
        <v>112</v>
      </c>
      <c r="B303" s="171" t="s">
        <v>605</v>
      </c>
      <c r="C303" s="178" t="s">
        <v>606</v>
      </c>
      <c r="D303" s="172" t="s">
        <v>245</v>
      </c>
      <c r="E303" s="173">
        <v>12.19</v>
      </c>
      <c r="F303" s="174"/>
      <c r="G303" s="175">
        <f>ROUND(E303*F303,2)</f>
        <v>0</v>
      </c>
      <c r="H303" s="174"/>
      <c r="I303" s="175">
        <f>ROUND(E303*H303,2)</f>
        <v>0</v>
      </c>
      <c r="J303" s="174"/>
      <c r="K303" s="175">
        <f>ROUND(E303*J303,2)</f>
        <v>0</v>
      </c>
      <c r="L303" s="175">
        <v>21</v>
      </c>
      <c r="M303" s="175">
        <f>G303*(1+L303/100)</f>
        <v>0</v>
      </c>
      <c r="N303" s="173">
        <v>3.7999999999999999E-2</v>
      </c>
      <c r="O303" s="173">
        <f>ROUND(E303*N303,2)</f>
        <v>0.46</v>
      </c>
      <c r="P303" s="173">
        <v>0</v>
      </c>
      <c r="Q303" s="173">
        <f>ROUND(E303*P303,2)</f>
        <v>0</v>
      </c>
      <c r="R303" s="175" t="s">
        <v>376</v>
      </c>
      <c r="S303" s="175" t="s">
        <v>214</v>
      </c>
      <c r="T303" s="176" t="s">
        <v>215</v>
      </c>
      <c r="U303" s="161">
        <v>0</v>
      </c>
      <c r="V303" s="161">
        <f>ROUND(E303*U303,2)</f>
        <v>0</v>
      </c>
      <c r="W303" s="161"/>
      <c r="X303" s="161" t="s">
        <v>377</v>
      </c>
      <c r="Y303" s="161" t="s">
        <v>174</v>
      </c>
      <c r="Z303" s="151"/>
      <c r="AA303" s="151"/>
      <c r="AB303" s="151"/>
      <c r="AC303" s="151"/>
      <c r="AD303" s="151"/>
      <c r="AE303" s="151"/>
      <c r="AF303" s="151"/>
      <c r="AG303" s="151" t="s">
        <v>378</v>
      </c>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2" x14ac:dyDescent="0.2">
      <c r="A304" s="158"/>
      <c r="B304" s="159"/>
      <c r="C304" s="185" t="s">
        <v>607</v>
      </c>
      <c r="D304" s="182"/>
      <c r="E304" s="183">
        <v>12.19</v>
      </c>
      <c r="F304" s="161"/>
      <c r="G304" s="161"/>
      <c r="H304" s="161"/>
      <c r="I304" s="161"/>
      <c r="J304" s="161"/>
      <c r="K304" s="161"/>
      <c r="L304" s="161"/>
      <c r="M304" s="161"/>
      <c r="N304" s="160"/>
      <c r="O304" s="160"/>
      <c r="P304" s="160"/>
      <c r="Q304" s="160"/>
      <c r="R304" s="161"/>
      <c r="S304" s="161"/>
      <c r="T304" s="161"/>
      <c r="U304" s="161"/>
      <c r="V304" s="161"/>
      <c r="W304" s="161"/>
      <c r="X304" s="161"/>
      <c r="Y304" s="161"/>
      <c r="Z304" s="151"/>
      <c r="AA304" s="151"/>
      <c r="AB304" s="151"/>
      <c r="AC304" s="151"/>
      <c r="AD304" s="151"/>
      <c r="AE304" s="151"/>
      <c r="AF304" s="151"/>
      <c r="AG304" s="151" t="s">
        <v>221</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70">
        <v>113</v>
      </c>
      <c r="B305" s="171" t="s">
        <v>608</v>
      </c>
      <c r="C305" s="178" t="s">
        <v>609</v>
      </c>
      <c r="D305" s="172" t="s">
        <v>419</v>
      </c>
      <c r="E305" s="173">
        <v>9.14</v>
      </c>
      <c r="F305" s="174"/>
      <c r="G305" s="175">
        <f>ROUND(E305*F305,2)</f>
        <v>0</v>
      </c>
      <c r="H305" s="174"/>
      <c r="I305" s="175">
        <f>ROUND(E305*H305,2)</f>
        <v>0</v>
      </c>
      <c r="J305" s="174"/>
      <c r="K305" s="175">
        <f>ROUND(E305*J305,2)</f>
        <v>0</v>
      </c>
      <c r="L305" s="175">
        <v>21</v>
      </c>
      <c r="M305" s="175">
        <f>G305*(1+L305/100)</f>
        <v>0</v>
      </c>
      <c r="N305" s="173">
        <v>0.01</v>
      </c>
      <c r="O305" s="173">
        <f>ROUND(E305*N305,2)</f>
        <v>0.09</v>
      </c>
      <c r="P305" s="173">
        <v>0</v>
      </c>
      <c r="Q305" s="173">
        <f>ROUND(E305*P305,2)</f>
        <v>0</v>
      </c>
      <c r="R305" s="175" t="s">
        <v>376</v>
      </c>
      <c r="S305" s="175" t="s">
        <v>214</v>
      </c>
      <c r="T305" s="176" t="s">
        <v>215</v>
      </c>
      <c r="U305" s="161">
        <v>0</v>
      </c>
      <c r="V305" s="161">
        <f>ROUND(E305*U305,2)</f>
        <v>0</v>
      </c>
      <c r="W305" s="161"/>
      <c r="X305" s="161" t="s">
        <v>377</v>
      </c>
      <c r="Y305" s="161" t="s">
        <v>174</v>
      </c>
      <c r="Z305" s="151"/>
      <c r="AA305" s="151"/>
      <c r="AB305" s="151"/>
      <c r="AC305" s="151"/>
      <c r="AD305" s="151"/>
      <c r="AE305" s="151"/>
      <c r="AF305" s="151"/>
      <c r="AG305" s="151" t="s">
        <v>378</v>
      </c>
      <c r="AH305" s="151"/>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2" x14ac:dyDescent="0.2">
      <c r="A306" s="158"/>
      <c r="B306" s="159"/>
      <c r="C306" s="185" t="s">
        <v>610</v>
      </c>
      <c r="D306" s="182"/>
      <c r="E306" s="183">
        <v>9.14</v>
      </c>
      <c r="F306" s="161"/>
      <c r="G306" s="161"/>
      <c r="H306" s="161"/>
      <c r="I306" s="161"/>
      <c r="J306" s="161"/>
      <c r="K306" s="161"/>
      <c r="L306" s="161"/>
      <c r="M306" s="161"/>
      <c r="N306" s="160"/>
      <c r="O306" s="160"/>
      <c r="P306" s="160"/>
      <c r="Q306" s="160"/>
      <c r="R306" s="161"/>
      <c r="S306" s="161"/>
      <c r="T306" s="161"/>
      <c r="U306" s="161"/>
      <c r="V306" s="161"/>
      <c r="W306" s="161"/>
      <c r="X306" s="161"/>
      <c r="Y306" s="161"/>
      <c r="Z306" s="151"/>
      <c r="AA306" s="151"/>
      <c r="AB306" s="151"/>
      <c r="AC306" s="151"/>
      <c r="AD306" s="151"/>
      <c r="AE306" s="151"/>
      <c r="AF306" s="151"/>
      <c r="AG306" s="151" t="s">
        <v>221</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ht="22.5" outlineLevel="1" x14ac:dyDescent="0.2">
      <c r="A307" s="170">
        <v>114</v>
      </c>
      <c r="B307" s="171" t="s">
        <v>611</v>
      </c>
      <c r="C307" s="178" t="s">
        <v>612</v>
      </c>
      <c r="D307" s="172" t="s">
        <v>419</v>
      </c>
      <c r="E307" s="173">
        <v>1.02</v>
      </c>
      <c r="F307" s="174"/>
      <c r="G307" s="175">
        <f>ROUND(E307*F307,2)</f>
        <v>0</v>
      </c>
      <c r="H307" s="174"/>
      <c r="I307" s="175">
        <f>ROUND(E307*H307,2)</f>
        <v>0</v>
      </c>
      <c r="J307" s="174"/>
      <c r="K307" s="175">
        <f>ROUND(E307*J307,2)</f>
        <v>0</v>
      </c>
      <c r="L307" s="175">
        <v>21</v>
      </c>
      <c r="M307" s="175">
        <f>G307*(1+L307/100)</f>
        <v>0</v>
      </c>
      <c r="N307" s="173">
        <v>3.2000000000000001E-2</v>
      </c>
      <c r="O307" s="173">
        <f>ROUND(E307*N307,2)</f>
        <v>0.03</v>
      </c>
      <c r="P307" s="173">
        <v>0</v>
      </c>
      <c r="Q307" s="173">
        <f>ROUND(E307*P307,2)</f>
        <v>0</v>
      </c>
      <c r="R307" s="175" t="s">
        <v>376</v>
      </c>
      <c r="S307" s="175" t="s">
        <v>214</v>
      </c>
      <c r="T307" s="176" t="s">
        <v>215</v>
      </c>
      <c r="U307" s="161">
        <v>0</v>
      </c>
      <c r="V307" s="161">
        <f>ROUND(E307*U307,2)</f>
        <v>0</v>
      </c>
      <c r="W307" s="161"/>
      <c r="X307" s="161" t="s">
        <v>377</v>
      </c>
      <c r="Y307" s="161" t="s">
        <v>174</v>
      </c>
      <c r="Z307" s="151"/>
      <c r="AA307" s="151"/>
      <c r="AB307" s="151"/>
      <c r="AC307" s="151"/>
      <c r="AD307" s="151"/>
      <c r="AE307" s="151"/>
      <c r="AF307" s="151"/>
      <c r="AG307" s="151" t="s">
        <v>378</v>
      </c>
      <c r="AH307" s="151"/>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2" x14ac:dyDescent="0.2">
      <c r="A308" s="158"/>
      <c r="B308" s="159"/>
      <c r="C308" s="185" t="s">
        <v>613</v>
      </c>
      <c r="D308" s="182"/>
      <c r="E308" s="183">
        <v>1.02</v>
      </c>
      <c r="F308" s="161"/>
      <c r="G308" s="161"/>
      <c r="H308" s="161"/>
      <c r="I308" s="161"/>
      <c r="J308" s="161"/>
      <c r="K308" s="161"/>
      <c r="L308" s="161"/>
      <c r="M308" s="161"/>
      <c r="N308" s="160"/>
      <c r="O308" s="160"/>
      <c r="P308" s="160"/>
      <c r="Q308" s="160"/>
      <c r="R308" s="161"/>
      <c r="S308" s="161"/>
      <c r="T308" s="161"/>
      <c r="U308" s="161"/>
      <c r="V308" s="161"/>
      <c r="W308" s="161"/>
      <c r="X308" s="161"/>
      <c r="Y308" s="161"/>
      <c r="Z308" s="151"/>
      <c r="AA308" s="151"/>
      <c r="AB308" s="151"/>
      <c r="AC308" s="151"/>
      <c r="AD308" s="151"/>
      <c r="AE308" s="151"/>
      <c r="AF308" s="151"/>
      <c r="AG308" s="151" t="s">
        <v>221</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x14ac:dyDescent="0.2">
      <c r="A309" s="163" t="s">
        <v>166</v>
      </c>
      <c r="B309" s="164" t="s">
        <v>107</v>
      </c>
      <c r="C309" s="177" t="s">
        <v>108</v>
      </c>
      <c r="D309" s="165"/>
      <c r="E309" s="166"/>
      <c r="F309" s="167"/>
      <c r="G309" s="167">
        <f>SUMIF(AG310:AG348,"&lt;&gt;NOR",G310:G348)</f>
        <v>0</v>
      </c>
      <c r="H309" s="167"/>
      <c r="I309" s="167">
        <f>SUM(I310:I348)</f>
        <v>0</v>
      </c>
      <c r="J309" s="167"/>
      <c r="K309" s="167">
        <f>SUM(K310:K348)</f>
        <v>0</v>
      </c>
      <c r="L309" s="167"/>
      <c r="M309" s="167">
        <f>SUM(M310:M348)</f>
        <v>0</v>
      </c>
      <c r="N309" s="166"/>
      <c r="O309" s="166">
        <f>SUM(O310:O348)</f>
        <v>273.32000000000005</v>
      </c>
      <c r="P309" s="166"/>
      <c r="Q309" s="166">
        <f>SUM(Q310:Q348)</f>
        <v>0</v>
      </c>
      <c r="R309" s="167"/>
      <c r="S309" s="167"/>
      <c r="T309" s="168"/>
      <c r="U309" s="162"/>
      <c r="V309" s="162">
        <f>SUM(V310:V348)</f>
        <v>295.40000000000003</v>
      </c>
      <c r="W309" s="162"/>
      <c r="X309" s="162"/>
      <c r="Y309" s="162"/>
      <c r="AG309" t="s">
        <v>167</v>
      </c>
    </row>
    <row r="310" spans="1:60" outlineLevel="1" x14ac:dyDescent="0.2">
      <c r="A310" s="170">
        <v>115</v>
      </c>
      <c r="B310" s="171" t="s">
        <v>614</v>
      </c>
      <c r="C310" s="178" t="s">
        <v>615</v>
      </c>
      <c r="D310" s="172" t="s">
        <v>419</v>
      </c>
      <c r="E310" s="173">
        <v>6</v>
      </c>
      <c r="F310" s="174"/>
      <c r="G310" s="175">
        <f>ROUND(E310*F310,2)</f>
        <v>0</v>
      </c>
      <c r="H310" s="174"/>
      <c r="I310" s="175">
        <f>ROUND(E310*H310,2)</f>
        <v>0</v>
      </c>
      <c r="J310" s="174"/>
      <c r="K310" s="175">
        <f>ROUND(E310*J310,2)</f>
        <v>0</v>
      </c>
      <c r="L310" s="175">
        <v>21</v>
      </c>
      <c r="M310" s="175">
        <f>G310*(1+L310/100)</f>
        <v>0</v>
      </c>
      <c r="N310" s="173">
        <v>0.25080000000000002</v>
      </c>
      <c r="O310" s="173">
        <f>ROUND(E310*N310,2)</f>
        <v>1.5</v>
      </c>
      <c r="P310" s="173">
        <v>0</v>
      </c>
      <c r="Q310" s="173">
        <f>ROUND(E310*P310,2)</f>
        <v>0</v>
      </c>
      <c r="R310" s="175" t="s">
        <v>213</v>
      </c>
      <c r="S310" s="175" t="s">
        <v>214</v>
      </c>
      <c r="T310" s="176" t="s">
        <v>215</v>
      </c>
      <c r="U310" s="161">
        <v>0.81799999999999995</v>
      </c>
      <c r="V310" s="161">
        <f>ROUND(E310*U310,2)</f>
        <v>4.91</v>
      </c>
      <c r="W310" s="161"/>
      <c r="X310" s="161" t="s">
        <v>216</v>
      </c>
      <c r="Y310" s="161" t="s">
        <v>174</v>
      </c>
      <c r="Z310" s="151"/>
      <c r="AA310" s="151"/>
      <c r="AB310" s="151"/>
      <c r="AC310" s="151"/>
      <c r="AD310" s="151"/>
      <c r="AE310" s="151"/>
      <c r="AF310" s="151"/>
      <c r="AG310" s="151" t="s">
        <v>217</v>
      </c>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2" x14ac:dyDescent="0.2">
      <c r="A311" s="158"/>
      <c r="B311" s="159"/>
      <c r="C311" s="185" t="s">
        <v>1311</v>
      </c>
      <c r="D311" s="182"/>
      <c r="E311" s="183">
        <v>6</v>
      </c>
      <c r="F311" s="161"/>
      <c r="G311" s="161"/>
      <c r="H311" s="161"/>
      <c r="I311" s="161"/>
      <c r="J311" s="161"/>
      <c r="K311" s="161"/>
      <c r="L311" s="161"/>
      <c r="M311" s="161"/>
      <c r="N311" s="160"/>
      <c r="O311" s="160"/>
      <c r="P311" s="160"/>
      <c r="Q311" s="160"/>
      <c r="R311" s="161"/>
      <c r="S311" s="161"/>
      <c r="T311" s="161"/>
      <c r="U311" s="161"/>
      <c r="V311" s="161"/>
      <c r="W311" s="161"/>
      <c r="X311" s="161"/>
      <c r="Y311" s="161"/>
      <c r="Z311" s="151"/>
      <c r="AA311" s="151"/>
      <c r="AB311" s="151"/>
      <c r="AC311" s="151"/>
      <c r="AD311" s="151"/>
      <c r="AE311" s="151"/>
      <c r="AF311" s="151"/>
      <c r="AG311" s="151" t="s">
        <v>221</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ht="22.5" outlineLevel="1" x14ac:dyDescent="0.2">
      <c r="A312" s="170">
        <v>116</v>
      </c>
      <c r="B312" s="171" t="s">
        <v>616</v>
      </c>
      <c r="C312" s="178" t="s">
        <v>617</v>
      </c>
      <c r="D312" s="172" t="s">
        <v>212</v>
      </c>
      <c r="E312" s="173">
        <v>10</v>
      </c>
      <c r="F312" s="174"/>
      <c r="G312" s="175">
        <f>ROUND(E312*F312,2)</f>
        <v>0</v>
      </c>
      <c r="H312" s="174"/>
      <c r="I312" s="175">
        <f>ROUND(E312*H312,2)</f>
        <v>0</v>
      </c>
      <c r="J312" s="174"/>
      <c r="K312" s="175">
        <f>ROUND(E312*J312,2)</f>
        <v>0</v>
      </c>
      <c r="L312" s="175">
        <v>21</v>
      </c>
      <c r="M312" s="175">
        <f>G312*(1+L312/100)</f>
        <v>0</v>
      </c>
      <c r="N312" s="173">
        <v>7.6000000000000004E-4</v>
      </c>
      <c r="O312" s="173">
        <f>ROUND(E312*N312,2)</f>
        <v>0.01</v>
      </c>
      <c r="P312" s="173">
        <v>0</v>
      </c>
      <c r="Q312" s="173">
        <f>ROUND(E312*P312,2)</f>
        <v>0</v>
      </c>
      <c r="R312" s="175" t="s">
        <v>213</v>
      </c>
      <c r="S312" s="175" t="s">
        <v>214</v>
      </c>
      <c r="T312" s="176" t="s">
        <v>215</v>
      </c>
      <c r="U312" s="161">
        <v>0.311</v>
      </c>
      <c r="V312" s="161">
        <f>ROUND(E312*U312,2)</f>
        <v>3.11</v>
      </c>
      <c r="W312" s="161"/>
      <c r="X312" s="161" t="s">
        <v>216</v>
      </c>
      <c r="Y312" s="161" t="s">
        <v>174</v>
      </c>
      <c r="Z312" s="151"/>
      <c r="AA312" s="151"/>
      <c r="AB312" s="151"/>
      <c r="AC312" s="151"/>
      <c r="AD312" s="151"/>
      <c r="AE312" s="151"/>
      <c r="AF312" s="151"/>
      <c r="AG312" s="151" t="s">
        <v>217</v>
      </c>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2" x14ac:dyDescent="0.2">
      <c r="A313" s="158"/>
      <c r="B313" s="159"/>
      <c r="C313" s="185" t="s">
        <v>618</v>
      </c>
      <c r="D313" s="182"/>
      <c r="E313" s="183">
        <v>10</v>
      </c>
      <c r="F313" s="161"/>
      <c r="G313" s="161"/>
      <c r="H313" s="161"/>
      <c r="I313" s="161"/>
      <c r="J313" s="161"/>
      <c r="K313" s="161"/>
      <c r="L313" s="161"/>
      <c r="M313" s="161"/>
      <c r="N313" s="160"/>
      <c r="O313" s="160"/>
      <c r="P313" s="160"/>
      <c r="Q313" s="160"/>
      <c r="R313" s="161"/>
      <c r="S313" s="161"/>
      <c r="T313" s="161"/>
      <c r="U313" s="161"/>
      <c r="V313" s="161"/>
      <c r="W313" s="161"/>
      <c r="X313" s="161"/>
      <c r="Y313" s="161"/>
      <c r="Z313" s="151"/>
      <c r="AA313" s="151"/>
      <c r="AB313" s="151"/>
      <c r="AC313" s="151"/>
      <c r="AD313" s="151"/>
      <c r="AE313" s="151"/>
      <c r="AF313" s="151"/>
      <c r="AG313" s="151" t="s">
        <v>221</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outlineLevel="1" x14ac:dyDescent="0.2">
      <c r="A314" s="170">
        <v>117</v>
      </c>
      <c r="B314" s="171" t="s">
        <v>619</v>
      </c>
      <c r="C314" s="178" t="s">
        <v>620</v>
      </c>
      <c r="D314" s="172" t="s">
        <v>212</v>
      </c>
      <c r="E314" s="173">
        <v>10</v>
      </c>
      <c r="F314" s="174"/>
      <c r="G314" s="175">
        <f>ROUND(E314*F314,2)</f>
        <v>0</v>
      </c>
      <c r="H314" s="174"/>
      <c r="I314" s="175">
        <f>ROUND(E314*H314,2)</f>
        <v>0</v>
      </c>
      <c r="J314" s="174"/>
      <c r="K314" s="175">
        <f>ROUND(E314*J314,2)</f>
        <v>0</v>
      </c>
      <c r="L314" s="175">
        <v>21</v>
      </c>
      <c r="M314" s="175">
        <f>G314*(1+L314/100)</f>
        <v>0</v>
      </c>
      <c r="N314" s="173">
        <v>0</v>
      </c>
      <c r="O314" s="173">
        <f>ROUND(E314*N314,2)</f>
        <v>0</v>
      </c>
      <c r="P314" s="173">
        <v>0</v>
      </c>
      <c r="Q314" s="173">
        <f>ROUND(E314*P314,2)</f>
        <v>0</v>
      </c>
      <c r="R314" s="175" t="s">
        <v>213</v>
      </c>
      <c r="S314" s="175" t="s">
        <v>214</v>
      </c>
      <c r="T314" s="176" t="s">
        <v>215</v>
      </c>
      <c r="U314" s="161">
        <v>0.125</v>
      </c>
      <c r="V314" s="161">
        <f>ROUND(E314*U314,2)</f>
        <v>1.25</v>
      </c>
      <c r="W314" s="161"/>
      <c r="X314" s="161" t="s">
        <v>216</v>
      </c>
      <c r="Y314" s="161" t="s">
        <v>174</v>
      </c>
      <c r="Z314" s="151"/>
      <c r="AA314" s="151"/>
      <c r="AB314" s="151"/>
      <c r="AC314" s="151"/>
      <c r="AD314" s="151"/>
      <c r="AE314" s="151"/>
      <c r="AF314" s="151"/>
      <c r="AG314" s="151" t="s">
        <v>217</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2" x14ac:dyDescent="0.2">
      <c r="A315" s="158"/>
      <c r="B315" s="159"/>
      <c r="C315" s="264" t="s">
        <v>621</v>
      </c>
      <c r="D315" s="265"/>
      <c r="E315" s="265"/>
      <c r="F315" s="265"/>
      <c r="G315" s="265"/>
      <c r="H315" s="161"/>
      <c r="I315" s="161"/>
      <c r="J315" s="161"/>
      <c r="K315" s="161"/>
      <c r="L315" s="161"/>
      <c r="M315" s="161"/>
      <c r="N315" s="160"/>
      <c r="O315" s="160"/>
      <c r="P315" s="160"/>
      <c r="Q315" s="160"/>
      <c r="R315" s="161"/>
      <c r="S315" s="161"/>
      <c r="T315" s="161"/>
      <c r="U315" s="161"/>
      <c r="V315" s="161"/>
      <c r="W315" s="161"/>
      <c r="X315" s="161"/>
      <c r="Y315" s="161"/>
      <c r="Z315" s="151"/>
      <c r="AA315" s="151"/>
      <c r="AB315" s="151"/>
      <c r="AC315" s="151"/>
      <c r="AD315" s="151"/>
      <c r="AE315" s="151"/>
      <c r="AF315" s="151"/>
      <c r="AG315" s="151" t="s">
        <v>219</v>
      </c>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2" x14ac:dyDescent="0.2">
      <c r="A316" s="158"/>
      <c r="B316" s="159"/>
      <c r="C316" s="185" t="s">
        <v>622</v>
      </c>
      <c r="D316" s="182"/>
      <c r="E316" s="183">
        <v>10</v>
      </c>
      <c r="F316" s="161"/>
      <c r="G316" s="161"/>
      <c r="H316" s="161"/>
      <c r="I316" s="161"/>
      <c r="J316" s="161"/>
      <c r="K316" s="161"/>
      <c r="L316" s="161"/>
      <c r="M316" s="161"/>
      <c r="N316" s="160"/>
      <c r="O316" s="160"/>
      <c r="P316" s="160"/>
      <c r="Q316" s="160"/>
      <c r="R316" s="161"/>
      <c r="S316" s="161"/>
      <c r="T316" s="161"/>
      <c r="U316" s="161"/>
      <c r="V316" s="161"/>
      <c r="W316" s="161"/>
      <c r="X316" s="161"/>
      <c r="Y316" s="161"/>
      <c r="Z316" s="151"/>
      <c r="AA316" s="151"/>
      <c r="AB316" s="151"/>
      <c r="AC316" s="151"/>
      <c r="AD316" s="151"/>
      <c r="AE316" s="151"/>
      <c r="AF316" s="151"/>
      <c r="AG316" s="151" t="s">
        <v>221</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ht="22.5" outlineLevel="1" x14ac:dyDescent="0.2">
      <c r="A317" s="170">
        <v>118</v>
      </c>
      <c r="B317" s="171" t="s">
        <v>623</v>
      </c>
      <c r="C317" s="178" t="s">
        <v>624</v>
      </c>
      <c r="D317" s="172" t="s">
        <v>245</v>
      </c>
      <c r="E317" s="173">
        <v>12</v>
      </c>
      <c r="F317" s="174"/>
      <c r="G317" s="175">
        <f>ROUND(E317*F317,2)</f>
        <v>0</v>
      </c>
      <c r="H317" s="174"/>
      <c r="I317" s="175">
        <f>ROUND(E317*H317,2)</f>
        <v>0</v>
      </c>
      <c r="J317" s="174"/>
      <c r="K317" s="175">
        <f>ROUND(E317*J317,2)</f>
        <v>0</v>
      </c>
      <c r="L317" s="175">
        <v>21</v>
      </c>
      <c r="M317" s="175">
        <f>G317*(1+L317/100)</f>
        <v>0</v>
      </c>
      <c r="N317" s="173">
        <v>7.9710000000000003E-2</v>
      </c>
      <c r="O317" s="173">
        <f>ROUND(E317*N317,2)</f>
        <v>0.96</v>
      </c>
      <c r="P317" s="173">
        <v>0</v>
      </c>
      <c r="Q317" s="173">
        <f>ROUND(E317*P317,2)</f>
        <v>0</v>
      </c>
      <c r="R317" s="175" t="s">
        <v>213</v>
      </c>
      <c r="S317" s="175" t="s">
        <v>214</v>
      </c>
      <c r="T317" s="176" t="s">
        <v>215</v>
      </c>
      <c r="U317" s="161">
        <v>8.5000000000000006E-2</v>
      </c>
      <c r="V317" s="161">
        <f>ROUND(E317*U317,2)</f>
        <v>1.02</v>
      </c>
      <c r="W317" s="161"/>
      <c r="X317" s="161" t="s">
        <v>216</v>
      </c>
      <c r="Y317" s="161" t="s">
        <v>174</v>
      </c>
      <c r="Z317" s="151"/>
      <c r="AA317" s="151"/>
      <c r="AB317" s="151"/>
      <c r="AC317" s="151"/>
      <c r="AD317" s="151"/>
      <c r="AE317" s="151"/>
      <c r="AF317" s="151"/>
      <c r="AG317" s="151" t="s">
        <v>217</v>
      </c>
      <c r="AH317" s="151"/>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2" x14ac:dyDescent="0.2">
      <c r="A318" s="158"/>
      <c r="B318" s="159"/>
      <c r="C318" s="264" t="s">
        <v>625</v>
      </c>
      <c r="D318" s="265"/>
      <c r="E318" s="265"/>
      <c r="F318" s="265"/>
      <c r="G318" s="265"/>
      <c r="H318" s="161"/>
      <c r="I318" s="161"/>
      <c r="J318" s="161"/>
      <c r="K318" s="161"/>
      <c r="L318" s="161"/>
      <c r="M318" s="161"/>
      <c r="N318" s="160"/>
      <c r="O318" s="160"/>
      <c r="P318" s="160"/>
      <c r="Q318" s="160"/>
      <c r="R318" s="161"/>
      <c r="S318" s="161"/>
      <c r="T318" s="161"/>
      <c r="U318" s="161"/>
      <c r="V318" s="161"/>
      <c r="W318" s="161"/>
      <c r="X318" s="161"/>
      <c r="Y318" s="161"/>
      <c r="Z318" s="151"/>
      <c r="AA318" s="151"/>
      <c r="AB318" s="151"/>
      <c r="AC318" s="151"/>
      <c r="AD318" s="151"/>
      <c r="AE318" s="151"/>
      <c r="AF318" s="151"/>
      <c r="AG318" s="151" t="s">
        <v>219</v>
      </c>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2" x14ac:dyDescent="0.2">
      <c r="A319" s="158"/>
      <c r="B319" s="159"/>
      <c r="C319" s="185" t="s">
        <v>626</v>
      </c>
      <c r="D319" s="182"/>
      <c r="E319" s="183">
        <v>12</v>
      </c>
      <c r="F319" s="161"/>
      <c r="G319" s="161"/>
      <c r="H319" s="161"/>
      <c r="I319" s="161"/>
      <c r="J319" s="161"/>
      <c r="K319" s="161"/>
      <c r="L319" s="161"/>
      <c r="M319" s="161"/>
      <c r="N319" s="160"/>
      <c r="O319" s="160"/>
      <c r="P319" s="160"/>
      <c r="Q319" s="160"/>
      <c r="R319" s="161"/>
      <c r="S319" s="161"/>
      <c r="T319" s="161"/>
      <c r="U319" s="161"/>
      <c r="V319" s="161"/>
      <c r="W319" s="161"/>
      <c r="X319" s="161"/>
      <c r="Y319" s="161"/>
      <c r="Z319" s="151"/>
      <c r="AA319" s="151"/>
      <c r="AB319" s="151"/>
      <c r="AC319" s="151"/>
      <c r="AD319" s="151"/>
      <c r="AE319" s="151"/>
      <c r="AF319" s="151"/>
      <c r="AG319" s="151" t="s">
        <v>221</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ht="22.5" outlineLevel="1" x14ac:dyDescent="0.2">
      <c r="A320" s="170">
        <v>119</v>
      </c>
      <c r="B320" s="171" t="s">
        <v>627</v>
      </c>
      <c r="C320" s="178" t="s">
        <v>628</v>
      </c>
      <c r="D320" s="172" t="s">
        <v>245</v>
      </c>
      <c r="E320" s="173">
        <v>1036</v>
      </c>
      <c r="F320" s="174"/>
      <c r="G320" s="175">
        <f>ROUND(E320*F320,2)</f>
        <v>0</v>
      </c>
      <c r="H320" s="174"/>
      <c r="I320" s="175">
        <f>ROUND(E320*H320,2)</f>
        <v>0</v>
      </c>
      <c r="J320" s="174"/>
      <c r="K320" s="175">
        <f>ROUND(E320*J320,2)</f>
        <v>0</v>
      </c>
      <c r="L320" s="175">
        <v>21</v>
      </c>
      <c r="M320" s="175">
        <f>G320*(1+L320/100)</f>
        <v>0</v>
      </c>
      <c r="N320" s="173">
        <v>0.188</v>
      </c>
      <c r="O320" s="173">
        <f>ROUND(E320*N320,2)</f>
        <v>194.77</v>
      </c>
      <c r="P320" s="173">
        <v>0</v>
      </c>
      <c r="Q320" s="173">
        <f>ROUND(E320*P320,2)</f>
        <v>0</v>
      </c>
      <c r="R320" s="175" t="s">
        <v>213</v>
      </c>
      <c r="S320" s="175" t="s">
        <v>214</v>
      </c>
      <c r="T320" s="176" t="s">
        <v>215</v>
      </c>
      <c r="U320" s="161">
        <v>0.27200000000000002</v>
      </c>
      <c r="V320" s="161">
        <f>ROUND(E320*U320,2)</f>
        <v>281.79000000000002</v>
      </c>
      <c r="W320" s="161"/>
      <c r="X320" s="161" t="s">
        <v>216</v>
      </c>
      <c r="Y320" s="161" t="s">
        <v>174</v>
      </c>
      <c r="Z320" s="151"/>
      <c r="AA320" s="151"/>
      <c r="AB320" s="151"/>
      <c r="AC320" s="151"/>
      <c r="AD320" s="151"/>
      <c r="AE320" s="151"/>
      <c r="AF320" s="151"/>
      <c r="AG320" s="151" t="s">
        <v>217</v>
      </c>
      <c r="AH320" s="151"/>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2" x14ac:dyDescent="0.2">
      <c r="A321" s="158"/>
      <c r="B321" s="159"/>
      <c r="C321" s="264" t="s">
        <v>629</v>
      </c>
      <c r="D321" s="265"/>
      <c r="E321" s="265"/>
      <c r="F321" s="265"/>
      <c r="G321" s="265"/>
      <c r="H321" s="161"/>
      <c r="I321" s="161"/>
      <c r="J321" s="161"/>
      <c r="K321" s="161"/>
      <c r="L321" s="161"/>
      <c r="M321" s="161"/>
      <c r="N321" s="160"/>
      <c r="O321" s="160"/>
      <c r="P321" s="160"/>
      <c r="Q321" s="160"/>
      <c r="R321" s="161"/>
      <c r="S321" s="161"/>
      <c r="T321" s="161"/>
      <c r="U321" s="161"/>
      <c r="V321" s="161"/>
      <c r="W321" s="161"/>
      <c r="X321" s="161"/>
      <c r="Y321" s="161"/>
      <c r="Z321" s="151"/>
      <c r="AA321" s="151"/>
      <c r="AB321" s="151"/>
      <c r="AC321" s="151"/>
      <c r="AD321" s="151"/>
      <c r="AE321" s="151"/>
      <c r="AF321" s="151"/>
      <c r="AG321" s="151" t="s">
        <v>219</v>
      </c>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2" x14ac:dyDescent="0.2">
      <c r="A322" s="158"/>
      <c r="B322" s="159"/>
      <c r="C322" s="185" t="s">
        <v>630</v>
      </c>
      <c r="D322" s="182"/>
      <c r="E322" s="183">
        <v>1036</v>
      </c>
      <c r="F322" s="161"/>
      <c r="G322" s="161"/>
      <c r="H322" s="161"/>
      <c r="I322" s="161"/>
      <c r="J322" s="161"/>
      <c r="K322" s="161"/>
      <c r="L322" s="161"/>
      <c r="M322" s="161"/>
      <c r="N322" s="160"/>
      <c r="O322" s="160"/>
      <c r="P322" s="160"/>
      <c r="Q322" s="160"/>
      <c r="R322" s="161"/>
      <c r="S322" s="161"/>
      <c r="T322" s="161"/>
      <c r="U322" s="161"/>
      <c r="V322" s="161"/>
      <c r="W322" s="161"/>
      <c r="X322" s="161"/>
      <c r="Y322" s="161"/>
      <c r="Z322" s="151"/>
      <c r="AA322" s="151"/>
      <c r="AB322" s="151"/>
      <c r="AC322" s="151"/>
      <c r="AD322" s="151"/>
      <c r="AE322" s="151"/>
      <c r="AF322" s="151"/>
      <c r="AG322" s="151" t="s">
        <v>221</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170">
        <v>120</v>
      </c>
      <c r="B323" s="171" t="s">
        <v>631</v>
      </c>
      <c r="C323" s="178" t="s">
        <v>632</v>
      </c>
      <c r="D323" s="172" t="s">
        <v>245</v>
      </c>
      <c r="E323" s="173">
        <v>35.700000000000003</v>
      </c>
      <c r="F323" s="174"/>
      <c r="G323" s="175">
        <f>ROUND(E323*F323,2)</f>
        <v>0</v>
      </c>
      <c r="H323" s="174"/>
      <c r="I323" s="175">
        <f>ROUND(E323*H323,2)</f>
        <v>0</v>
      </c>
      <c r="J323" s="174"/>
      <c r="K323" s="175">
        <f>ROUND(E323*J323,2)</f>
        <v>0</v>
      </c>
      <c r="L323" s="175">
        <v>21</v>
      </c>
      <c r="M323" s="175">
        <f>G323*(1+L323/100)</f>
        <v>0</v>
      </c>
      <c r="N323" s="173">
        <v>0</v>
      </c>
      <c r="O323" s="173">
        <f>ROUND(E323*N323,2)</f>
        <v>0</v>
      </c>
      <c r="P323" s="173">
        <v>0</v>
      </c>
      <c r="Q323" s="173">
        <f>ROUND(E323*P323,2)</f>
        <v>0</v>
      </c>
      <c r="R323" s="175" t="s">
        <v>213</v>
      </c>
      <c r="S323" s="175" t="s">
        <v>214</v>
      </c>
      <c r="T323" s="176" t="s">
        <v>215</v>
      </c>
      <c r="U323" s="161">
        <v>9.2999999999999999E-2</v>
      </c>
      <c r="V323" s="161">
        <f>ROUND(E323*U323,2)</f>
        <v>3.32</v>
      </c>
      <c r="W323" s="161"/>
      <c r="X323" s="161" t="s">
        <v>216</v>
      </c>
      <c r="Y323" s="161" t="s">
        <v>174</v>
      </c>
      <c r="Z323" s="151"/>
      <c r="AA323" s="151"/>
      <c r="AB323" s="151"/>
      <c r="AC323" s="151"/>
      <c r="AD323" s="151"/>
      <c r="AE323" s="151"/>
      <c r="AF323" s="151"/>
      <c r="AG323" s="151" t="s">
        <v>217</v>
      </c>
      <c r="AH323" s="151"/>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2" x14ac:dyDescent="0.2">
      <c r="A324" s="158"/>
      <c r="B324" s="159"/>
      <c r="C324" s="264" t="s">
        <v>633</v>
      </c>
      <c r="D324" s="265"/>
      <c r="E324" s="265"/>
      <c r="F324" s="265"/>
      <c r="G324" s="265"/>
      <c r="H324" s="161"/>
      <c r="I324" s="161"/>
      <c r="J324" s="161"/>
      <c r="K324" s="161"/>
      <c r="L324" s="161"/>
      <c r="M324" s="161"/>
      <c r="N324" s="160"/>
      <c r="O324" s="160"/>
      <c r="P324" s="160"/>
      <c r="Q324" s="160"/>
      <c r="R324" s="161"/>
      <c r="S324" s="161"/>
      <c r="T324" s="161"/>
      <c r="U324" s="161"/>
      <c r="V324" s="161"/>
      <c r="W324" s="161"/>
      <c r="X324" s="161"/>
      <c r="Y324" s="161"/>
      <c r="Z324" s="151"/>
      <c r="AA324" s="151"/>
      <c r="AB324" s="151"/>
      <c r="AC324" s="151"/>
      <c r="AD324" s="151"/>
      <c r="AE324" s="151"/>
      <c r="AF324" s="151"/>
      <c r="AG324" s="151" t="s">
        <v>219</v>
      </c>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outlineLevel="2" x14ac:dyDescent="0.2">
      <c r="A325" s="158"/>
      <c r="B325" s="159"/>
      <c r="C325" s="185" t="s">
        <v>479</v>
      </c>
      <c r="D325" s="182"/>
      <c r="E325" s="183">
        <v>35.700000000000003</v>
      </c>
      <c r="F325" s="161"/>
      <c r="G325" s="161"/>
      <c r="H325" s="161"/>
      <c r="I325" s="161"/>
      <c r="J325" s="161"/>
      <c r="K325" s="161"/>
      <c r="L325" s="161"/>
      <c r="M325" s="161"/>
      <c r="N325" s="160"/>
      <c r="O325" s="160"/>
      <c r="P325" s="160"/>
      <c r="Q325" s="160"/>
      <c r="R325" s="161"/>
      <c r="S325" s="161"/>
      <c r="T325" s="161"/>
      <c r="U325" s="161"/>
      <c r="V325" s="161"/>
      <c r="W325" s="161"/>
      <c r="X325" s="161"/>
      <c r="Y325" s="161"/>
      <c r="Z325" s="151"/>
      <c r="AA325" s="151"/>
      <c r="AB325" s="151"/>
      <c r="AC325" s="151"/>
      <c r="AD325" s="151"/>
      <c r="AE325" s="151"/>
      <c r="AF325" s="151"/>
      <c r="AG325" s="151" t="s">
        <v>221</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ht="22.5" outlineLevel="1" x14ac:dyDescent="0.2">
      <c r="A326" s="170">
        <v>121</v>
      </c>
      <c r="B326" s="171" t="s">
        <v>634</v>
      </c>
      <c r="C326" s="178" t="s">
        <v>635</v>
      </c>
      <c r="D326" s="172" t="s">
        <v>419</v>
      </c>
      <c r="E326" s="173">
        <v>3</v>
      </c>
      <c r="F326" s="174"/>
      <c r="G326" s="175">
        <f>ROUND(E326*F326,2)</f>
        <v>0</v>
      </c>
      <c r="H326" s="174"/>
      <c r="I326" s="175">
        <f>ROUND(E326*H326,2)</f>
        <v>0</v>
      </c>
      <c r="J326" s="174"/>
      <c r="K326" s="175">
        <f>ROUND(E326*J326,2)</f>
        <v>0</v>
      </c>
      <c r="L326" s="175">
        <v>21</v>
      </c>
      <c r="M326" s="175">
        <f>G326*(1+L326/100)</f>
        <v>0</v>
      </c>
      <c r="N326" s="173">
        <v>5.1000000000000004E-3</v>
      </c>
      <c r="O326" s="173">
        <f>ROUND(E326*N326,2)</f>
        <v>0.02</v>
      </c>
      <c r="P326" s="173">
        <v>0</v>
      </c>
      <c r="Q326" s="173">
        <f>ROUND(E326*P326,2)</f>
        <v>0</v>
      </c>
      <c r="R326" s="175"/>
      <c r="S326" s="175" t="s">
        <v>171</v>
      </c>
      <c r="T326" s="176" t="s">
        <v>215</v>
      </c>
      <c r="U326" s="161">
        <v>0</v>
      </c>
      <c r="V326" s="161">
        <f>ROUND(E326*U326,2)</f>
        <v>0</v>
      </c>
      <c r="W326" s="161"/>
      <c r="X326" s="161" t="s">
        <v>377</v>
      </c>
      <c r="Y326" s="161" t="s">
        <v>174</v>
      </c>
      <c r="Z326" s="151"/>
      <c r="AA326" s="151"/>
      <c r="AB326" s="151"/>
      <c r="AC326" s="151"/>
      <c r="AD326" s="151"/>
      <c r="AE326" s="151"/>
      <c r="AF326" s="151"/>
      <c r="AG326" s="151" t="s">
        <v>378</v>
      </c>
      <c r="AH326" s="151"/>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2" x14ac:dyDescent="0.2">
      <c r="A327" s="158"/>
      <c r="B327" s="159"/>
      <c r="C327" s="185" t="s">
        <v>636</v>
      </c>
      <c r="D327" s="182"/>
      <c r="E327" s="183">
        <v>3</v>
      </c>
      <c r="F327" s="161"/>
      <c r="G327" s="161"/>
      <c r="H327" s="161"/>
      <c r="I327" s="161"/>
      <c r="J327" s="161"/>
      <c r="K327" s="161"/>
      <c r="L327" s="161"/>
      <c r="M327" s="161"/>
      <c r="N327" s="160"/>
      <c r="O327" s="160"/>
      <c r="P327" s="160"/>
      <c r="Q327" s="160"/>
      <c r="R327" s="161"/>
      <c r="S327" s="161"/>
      <c r="T327" s="161"/>
      <c r="U327" s="161"/>
      <c r="V327" s="161"/>
      <c r="W327" s="161"/>
      <c r="X327" s="161"/>
      <c r="Y327" s="161"/>
      <c r="Z327" s="151"/>
      <c r="AA327" s="151"/>
      <c r="AB327" s="151"/>
      <c r="AC327" s="151"/>
      <c r="AD327" s="151"/>
      <c r="AE327" s="151"/>
      <c r="AF327" s="151"/>
      <c r="AG327" s="151" t="s">
        <v>221</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ht="22.5" outlineLevel="1" x14ac:dyDescent="0.2">
      <c r="A328" s="170">
        <v>122</v>
      </c>
      <c r="B328" s="171" t="s">
        <v>637</v>
      </c>
      <c r="C328" s="178" t="s">
        <v>638</v>
      </c>
      <c r="D328" s="172" t="s">
        <v>419</v>
      </c>
      <c r="E328" s="173">
        <v>3</v>
      </c>
      <c r="F328" s="174"/>
      <c r="G328" s="175">
        <f>ROUND(E328*F328,2)</f>
        <v>0</v>
      </c>
      <c r="H328" s="174"/>
      <c r="I328" s="175">
        <f>ROUND(E328*H328,2)</f>
        <v>0</v>
      </c>
      <c r="J328" s="174"/>
      <c r="K328" s="175">
        <f>ROUND(E328*J328,2)</f>
        <v>0</v>
      </c>
      <c r="L328" s="175">
        <v>21</v>
      </c>
      <c r="M328" s="175">
        <f>G328*(1+L328/100)</f>
        <v>0</v>
      </c>
      <c r="N328" s="173">
        <v>5.1000000000000004E-3</v>
      </c>
      <c r="O328" s="173">
        <f>ROUND(E328*N328,2)</f>
        <v>0.02</v>
      </c>
      <c r="P328" s="173">
        <v>0</v>
      </c>
      <c r="Q328" s="173">
        <f>ROUND(E328*P328,2)</f>
        <v>0</v>
      </c>
      <c r="R328" s="175"/>
      <c r="S328" s="175" t="s">
        <v>171</v>
      </c>
      <c r="T328" s="176" t="s">
        <v>215</v>
      </c>
      <c r="U328" s="161">
        <v>0</v>
      </c>
      <c r="V328" s="161">
        <f>ROUND(E328*U328,2)</f>
        <v>0</v>
      </c>
      <c r="W328" s="161"/>
      <c r="X328" s="161" t="s">
        <v>377</v>
      </c>
      <c r="Y328" s="161" t="s">
        <v>174</v>
      </c>
      <c r="Z328" s="151"/>
      <c r="AA328" s="151"/>
      <c r="AB328" s="151"/>
      <c r="AC328" s="151"/>
      <c r="AD328" s="151"/>
      <c r="AE328" s="151"/>
      <c r="AF328" s="151"/>
      <c r="AG328" s="151" t="s">
        <v>378</v>
      </c>
      <c r="AH328" s="151"/>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2" x14ac:dyDescent="0.2">
      <c r="A329" s="158"/>
      <c r="B329" s="159"/>
      <c r="C329" s="185" t="s">
        <v>639</v>
      </c>
      <c r="D329" s="182"/>
      <c r="E329" s="183">
        <v>3</v>
      </c>
      <c r="F329" s="161"/>
      <c r="G329" s="161"/>
      <c r="H329" s="161"/>
      <c r="I329" s="161"/>
      <c r="J329" s="161"/>
      <c r="K329" s="161"/>
      <c r="L329" s="161"/>
      <c r="M329" s="161"/>
      <c r="N329" s="160"/>
      <c r="O329" s="160"/>
      <c r="P329" s="160"/>
      <c r="Q329" s="160"/>
      <c r="R329" s="161"/>
      <c r="S329" s="161"/>
      <c r="T329" s="161"/>
      <c r="U329" s="161"/>
      <c r="V329" s="161"/>
      <c r="W329" s="161"/>
      <c r="X329" s="161"/>
      <c r="Y329" s="161"/>
      <c r="Z329" s="151"/>
      <c r="AA329" s="151"/>
      <c r="AB329" s="151"/>
      <c r="AC329" s="151"/>
      <c r="AD329" s="151"/>
      <c r="AE329" s="151"/>
      <c r="AF329" s="151"/>
      <c r="AG329" s="151" t="s">
        <v>221</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2" x14ac:dyDescent="0.2">
      <c r="A330" s="158"/>
      <c r="B330" s="159"/>
      <c r="C330" s="185" t="s">
        <v>640</v>
      </c>
      <c r="D330" s="182"/>
      <c r="E330" s="183">
        <v>1</v>
      </c>
      <c r="F330" s="161"/>
      <c r="G330" s="161"/>
      <c r="H330" s="161"/>
      <c r="I330" s="161"/>
      <c r="J330" s="161"/>
      <c r="K330" s="161"/>
      <c r="L330" s="161"/>
      <c r="M330" s="161"/>
      <c r="N330" s="160"/>
      <c r="O330" s="160"/>
      <c r="P330" s="160"/>
      <c r="Q330" s="160"/>
      <c r="R330" s="161"/>
      <c r="S330" s="161"/>
      <c r="T330" s="161"/>
      <c r="U330" s="161"/>
      <c r="V330" s="161"/>
      <c r="W330" s="161"/>
      <c r="X330" s="161"/>
      <c r="Y330" s="161"/>
      <c r="Z330" s="151"/>
      <c r="AA330" s="151"/>
      <c r="AB330" s="151"/>
      <c r="AC330" s="151"/>
      <c r="AD330" s="151"/>
      <c r="AE330" s="151"/>
      <c r="AF330" s="151"/>
      <c r="AG330" s="151" t="s">
        <v>221</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70">
        <v>124</v>
      </c>
      <c r="B331" s="171" t="s">
        <v>641</v>
      </c>
      <c r="C331" s="178" t="s">
        <v>642</v>
      </c>
      <c r="D331" s="172" t="s">
        <v>419</v>
      </c>
      <c r="E331" s="173">
        <v>6</v>
      </c>
      <c r="F331" s="174"/>
      <c r="G331" s="175">
        <f>ROUND(E331*F331,2)</f>
        <v>0</v>
      </c>
      <c r="H331" s="174"/>
      <c r="I331" s="175">
        <f>ROUND(E331*H331,2)</f>
        <v>0</v>
      </c>
      <c r="J331" s="174"/>
      <c r="K331" s="175">
        <f>ROUND(E331*J331,2)</f>
        <v>0</v>
      </c>
      <c r="L331" s="175">
        <v>21</v>
      </c>
      <c r="M331" s="175">
        <f>G331*(1+L331/100)</f>
        <v>0</v>
      </c>
      <c r="N331" s="173">
        <v>0</v>
      </c>
      <c r="O331" s="173">
        <f>ROUND(E331*N331,2)</f>
        <v>0</v>
      </c>
      <c r="P331" s="173">
        <v>0</v>
      </c>
      <c r="Q331" s="173">
        <f>ROUND(E331*P331,2)</f>
        <v>0</v>
      </c>
      <c r="R331" s="175" t="s">
        <v>376</v>
      </c>
      <c r="S331" s="175" t="s">
        <v>214</v>
      </c>
      <c r="T331" s="176" t="s">
        <v>215</v>
      </c>
      <c r="U331" s="161">
        <v>0</v>
      </c>
      <c r="V331" s="161">
        <f>ROUND(E331*U331,2)</f>
        <v>0</v>
      </c>
      <c r="W331" s="161"/>
      <c r="X331" s="161" t="s">
        <v>377</v>
      </c>
      <c r="Y331" s="161" t="s">
        <v>174</v>
      </c>
      <c r="Z331" s="151"/>
      <c r="AA331" s="151"/>
      <c r="AB331" s="151"/>
      <c r="AC331" s="151"/>
      <c r="AD331" s="151"/>
      <c r="AE331" s="151"/>
      <c r="AF331" s="151"/>
      <c r="AG331" s="151" t="s">
        <v>378</v>
      </c>
      <c r="AH331" s="151"/>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2" x14ac:dyDescent="0.2">
      <c r="A332" s="158"/>
      <c r="B332" s="159"/>
      <c r="C332" s="185" t="s">
        <v>1312</v>
      </c>
      <c r="D332" s="182"/>
      <c r="E332" s="183">
        <v>6</v>
      </c>
      <c r="F332" s="161"/>
      <c r="G332" s="161"/>
      <c r="H332" s="161"/>
      <c r="I332" s="161"/>
      <c r="J332" s="161"/>
      <c r="K332" s="161"/>
      <c r="L332" s="161"/>
      <c r="M332" s="161"/>
      <c r="N332" s="160"/>
      <c r="O332" s="160"/>
      <c r="P332" s="160"/>
      <c r="Q332" s="160"/>
      <c r="R332" s="161"/>
      <c r="S332" s="161"/>
      <c r="T332" s="161"/>
      <c r="U332" s="161"/>
      <c r="V332" s="161"/>
      <c r="W332" s="161"/>
      <c r="X332" s="161"/>
      <c r="Y332" s="161"/>
      <c r="Z332" s="151"/>
      <c r="AA332" s="151"/>
      <c r="AB332" s="151"/>
      <c r="AC332" s="151"/>
      <c r="AD332" s="151"/>
      <c r="AE332" s="151"/>
      <c r="AF332" s="151"/>
      <c r="AG332" s="151" t="s">
        <v>221</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ht="22.5" outlineLevel="1" x14ac:dyDescent="0.2">
      <c r="A333" s="170">
        <v>125</v>
      </c>
      <c r="B333" s="171" t="s">
        <v>643</v>
      </c>
      <c r="C333" s="178" t="s">
        <v>644</v>
      </c>
      <c r="D333" s="172" t="s">
        <v>419</v>
      </c>
      <c r="E333" s="173">
        <v>6</v>
      </c>
      <c r="F333" s="174"/>
      <c r="G333" s="175">
        <f>ROUND(E333*F333,2)</f>
        <v>0</v>
      </c>
      <c r="H333" s="174"/>
      <c r="I333" s="175">
        <f>ROUND(E333*H333,2)</f>
        <v>0</v>
      </c>
      <c r="J333" s="174"/>
      <c r="K333" s="175">
        <f>ROUND(E333*J333,2)</f>
        <v>0</v>
      </c>
      <c r="L333" s="175">
        <v>21</v>
      </c>
      <c r="M333" s="175">
        <f>G333*(1+L333/100)</f>
        <v>0</v>
      </c>
      <c r="N333" s="173">
        <v>0</v>
      </c>
      <c r="O333" s="173">
        <f>ROUND(E333*N333,2)</f>
        <v>0</v>
      </c>
      <c r="P333" s="173">
        <v>0</v>
      </c>
      <c r="Q333" s="173">
        <f>ROUND(E333*P333,2)</f>
        <v>0</v>
      </c>
      <c r="R333" s="175" t="s">
        <v>376</v>
      </c>
      <c r="S333" s="175" t="s">
        <v>214</v>
      </c>
      <c r="T333" s="176" t="s">
        <v>215</v>
      </c>
      <c r="U333" s="161">
        <v>0</v>
      </c>
      <c r="V333" s="161">
        <f>ROUND(E333*U333,2)</f>
        <v>0</v>
      </c>
      <c r="W333" s="161"/>
      <c r="X333" s="161" t="s">
        <v>377</v>
      </c>
      <c r="Y333" s="161" t="s">
        <v>174</v>
      </c>
      <c r="Z333" s="151"/>
      <c r="AA333" s="151"/>
      <c r="AB333" s="151"/>
      <c r="AC333" s="151"/>
      <c r="AD333" s="151"/>
      <c r="AE333" s="151"/>
      <c r="AF333" s="151"/>
      <c r="AG333" s="151" t="s">
        <v>378</v>
      </c>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2" x14ac:dyDescent="0.2">
      <c r="A334" s="158"/>
      <c r="B334" s="159"/>
      <c r="C334" s="185" t="s">
        <v>1312</v>
      </c>
      <c r="D334" s="182"/>
      <c r="E334" s="183">
        <v>6</v>
      </c>
      <c r="F334" s="161"/>
      <c r="G334" s="161"/>
      <c r="H334" s="161"/>
      <c r="I334" s="161"/>
      <c r="J334" s="161"/>
      <c r="K334" s="161"/>
      <c r="L334" s="161"/>
      <c r="M334" s="161"/>
      <c r="N334" s="160"/>
      <c r="O334" s="160"/>
      <c r="P334" s="160"/>
      <c r="Q334" s="160"/>
      <c r="R334" s="161"/>
      <c r="S334" s="161"/>
      <c r="T334" s="161"/>
      <c r="U334" s="161"/>
      <c r="V334" s="161"/>
      <c r="W334" s="161"/>
      <c r="X334" s="161"/>
      <c r="Y334" s="161"/>
      <c r="Z334" s="151"/>
      <c r="AA334" s="151"/>
      <c r="AB334" s="151"/>
      <c r="AC334" s="151"/>
      <c r="AD334" s="151"/>
      <c r="AE334" s="151"/>
      <c r="AF334" s="151"/>
      <c r="AG334" s="151" t="s">
        <v>221</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70">
        <v>126</v>
      </c>
      <c r="B335" s="171" t="s">
        <v>645</v>
      </c>
      <c r="C335" s="178" t="s">
        <v>646</v>
      </c>
      <c r="D335" s="172" t="s">
        <v>419</v>
      </c>
      <c r="E335" s="173">
        <v>6</v>
      </c>
      <c r="F335" s="174"/>
      <c r="G335" s="175">
        <f>ROUND(E335*F335,2)</f>
        <v>0</v>
      </c>
      <c r="H335" s="174"/>
      <c r="I335" s="175">
        <f>ROUND(E335*H335,2)</f>
        <v>0</v>
      </c>
      <c r="J335" s="174"/>
      <c r="K335" s="175">
        <f>ROUND(E335*J335,2)</f>
        <v>0</v>
      </c>
      <c r="L335" s="175">
        <v>21</v>
      </c>
      <c r="M335" s="175">
        <f>G335*(1+L335/100)</f>
        <v>0</v>
      </c>
      <c r="N335" s="173">
        <v>0</v>
      </c>
      <c r="O335" s="173">
        <f>ROUND(E335*N335,2)</f>
        <v>0</v>
      </c>
      <c r="P335" s="173">
        <v>0</v>
      </c>
      <c r="Q335" s="173">
        <f>ROUND(E335*P335,2)</f>
        <v>0</v>
      </c>
      <c r="R335" s="175" t="s">
        <v>376</v>
      </c>
      <c r="S335" s="175" t="s">
        <v>214</v>
      </c>
      <c r="T335" s="176" t="s">
        <v>215</v>
      </c>
      <c r="U335" s="161">
        <v>0</v>
      </c>
      <c r="V335" s="161">
        <f>ROUND(E335*U335,2)</f>
        <v>0</v>
      </c>
      <c r="W335" s="161"/>
      <c r="X335" s="161" t="s">
        <v>377</v>
      </c>
      <c r="Y335" s="161" t="s">
        <v>174</v>
      </c>
      <c r="Z335" s="151"/>
      <c r="AA335" s="151"/>
      <c r="AB335" s="151"/>
      <c r="AC335" s="151"/>
      <c r="AD335" s="151"/>
      <c r="AE335" s="151"/>
      <c r="AF335" s="151"/>
      <c r="AG335" s="151" t="s">
        <v>378</v>
      </c>
      <c r="AH335" s="151"/>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2" x14ac:dyDescent="0.2">
      <c r="A336" s="158"/>
      <c r="B336" s="159"/>
      <c r="C336" s="185" t="s">
        <v>1312</v>
      </c>
      <c r="D336" s="182"/>
      <c r="E336" s="183">
        <v>6</v>
      </c>
      <c r="F336" s="161"/>
      <c r="G336" s="161"/>
      <c r="H336" s="161"/>
      <c r="I336" s="161"/>
      <c r="J336" s="161"/>
      <c r="K336" s="161"/>
      <c r="L336" s="161"/>
      <c r="M336" s="161"/>
      <c r="N336" s="160"/>
      <c r="O336" s="160"/>
      <c r="P336" s="160"/>
      <c r="Q336" s="160"/>
      <c r="R336" s="161"/>
      <c r="S336" s="161"/>
      <c r="T336" s="161"/>
      <c r="U336" s="161"/>
      <c r="V336" s="161"/>
      <c r="W336" s="161"/>
      <c r="X336" s="161"/>
      <c r="Y336" s="161"/>
      <c r="Z336" s="151"/>
      <c r="AA336" s="151"/>
      <c r="AB336" s="151"/>
      <c r="AC336" s="151"/>
      <c r="AD336" s="151"/>
      <c r="AE336" s="151"/>
      <c r="AF336" s="151"/>
      <c r="AG336" s="151" t="s">
        <v>221</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70">
        <v>127</v>
      </c>
      <c r="B337" s="171" t="s">
        <v>647</v>
      </c>
      <c r="C337" s="178" t="s">
        <v>648</v>
      </c>
      <c r="D337" s="172" t="s">
        <v>385</v>
      </c>
      <c r="E337" s="173">
        <v>0.28999999999999998</v>
      </c>
      <c r="F337" s="174"/>
      <c r="G337" s="175">
        <f>ROUND(E337*F337,2)</f>
        <v>0</v>
      </c>
      <c r="H337" s="174"/>
      <c r="I337" s="175">
        <f>ROUND(E337*H337,2)</f>
        <v>0</v>
      </c>
      <c r="J337" s="174"/>
      <c r="K337" s="175">
        <f>ROUND(E337*J337,2)</f>
        <v>0</v>
      </c>
      <c r="L337" s="175">
        <v>21</v>
      </c>
      <c r="M337" s="175">
        <f>G337*(1+L337/100)</f>
        <v>0</v>
      </c>
      <c r="N337" s="173">
        <v>1</v>
      </c>
      <c r="O337" s="173">
        <f>ROUND(E337*N337,2)</f>
        <v>0.28999999999999998</v>
      </c>
      <c r="P337" s="173">
        <v>0</v>
      </c>
      <c r="Q337" s="173">
        <f>ROUND(E337*P337,2)</f>
        <v>0</v>
      </c>
      <c r="R337" s="175" t="s">
        <v>376</v>
      </c>
      <c r="S337" s="175" t="s">
        <v>214</v>
      </c>
      <c r="T337" s="176" t="s">
        <v>215</v>
      </c>
      <c r="U337" s="161">
        <v>0</v>
      </c>
      <c r="V337" s="161">
        <f>ROUND(E337*U337,2)</f>
        <v>0</v>
      </c>
      <c r="W337" s="161"/>
      <c r="X337" s="161" t="s">
        <v>377</v>
      </c>
      <c r="Y337" s="161" t="s">
        <v>174</v>
      </c>
      <c r="Z337" s="151"/>
      <c r="AA337" s="151"/>
      <c r="AB337" s="151"/>
      <c r="AC337" s="151"/>
      <c r="AD337" s="151"/>
      <c r="AE337" s="151"/>
      <c r="AF337" s="151"/>
      <c r="AG337" s="151" t="s">
        <v>378</v>
      </c>
      <c r="AH337" s="151"/>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outlineLevel="2" x14ac:dyDescent="0.2">
      <c r="A338" s="158"/>
      <c r="B338" s="159"/>
      <c r="C338" s="185" t="s">
        <v>649</v>
      </c>
      <c r="D338" s="182"/>
      <c r="E338" s="183">
        <v>0.28999999999999998</v>
      </c>
      <c r="F338" s="161"/>
      <c r="G338" s="161"/>
      <c r="H338" s="161"/>
      <c r="I338" s="161"/>
      <c r="J338" s="161"/>
      <c r="K338" s="161"/>
      <c r="L338" s="161"/>
      <c r="M338" s="161"/>
      <c r="N338" s="160"/>
      <c r="O338" s="160"/>
      <c r="P338" s="160"/>
      <c r="Q338" s="160"/>
      <c r="R338" s="161"/>
      <c r="S338" s="161"/>
      <c r="T338" s="161"/>
      <c r="U338" s="161"/>
      <c r="V338" s="161"/>
      <c r="W338" s="161"/>
      <c r="X338" s="161"/>
      <c r="Y338" s="161"/>
      <c r="Z338" s="151"/>
      <c r="AA338" s="151"/>
      <c r="AB338" s="151"/>
      <c r="AC338" s="151"/>
      <c r="AD338" s="151"/>
      <c r="AE338" s="151"/>
      <c r="AF338" s="151"/>
      <c r="AG338" s="151" t="s">
        <v>221</v>
      </c>
      <c r="AH338" s="151">
        <v>0</v>
      </c>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ht="22.5" outlineLevel="1" x14ac:dyDescent="0.2">
      <c r="A339" s="170">
        <v>128</v>
      </c>
      <c r="B339" s="171" t="s">
        <v>650</v>
      </c>
      <c r="C339" s="178" t="s">
        <v>651</v>
      </c>
      <c r="D339" s="172" t="s">
        <v>419</v>
      </c>
      <c r="E339" s="173">
        <v>250.99</v>
      </c>
      <c r="F339" s="174"/>
      <c r="G339" s="175">
        <f>ROUND(E339*F339,2)</f>
        <v>0</v>
      </c>
      <c r="H339" s="174"/>
      <c r="I339" s="175">
        <f>ROUND(E339*H339,2)</f>
        <v>0</v>
      </c>
      <c r="J339" s="174"/>
      <c r="K339" s="175">
        <f>ROUND(E339*J339,2)</f>
        <v>0</v>
      </c>
      <c r="L339" s="175">
        <v>21</v>
      </c>
      <c r="M339" s="175">
        <f>G339*(1+L339/100)</f>
        <v>0</v>
      </c>
      <c r="N339" s="173">
        <v>5.8000000000000003E-2</v>
      </c>
      <c r="O339" s="173">
        <f>ROUND(E339*N339,2)</f>
        <v>14.56</v>
      </c>
      <c r="P339" s="173">
        <v>0</v>
      </c>
      <c r="Q339" s="173">
        <f>ROUND(E339*P339,2)</f>
        <v>0</v>
      </c>
      <c r="R339" s="175" t="s">
        <v>376</v>
      </c>
      <c r="S339" s="175" t="s">
        <v>214</v>
      </c>
      <c r="T339" s="176" t="s">
        <v>215</v>
      </c>
      <c r="U339" s="161">
        <v>0</v>
      </c>
      <c r="V339" s="161">
        <f>ROUND(E339*U339,2)</f>
        <v>0</v>
      </c>
      <c r="W339" s="161"/>
      <c r="X339" s="161" t="s">
        <v>377</v>
      </c>
      <c r="Y339" s="161" t="s">
        <v>174</v>
      </c>
      <c r="Z339" s="151"/>
      <c r="AA339" s="151"/>
      <c r="AB339" s="151"/>
      <c r="AC339" s="151"/>
      <c r="AD339" s="151"/>
      <c r="AE339" s="151"/>
      <c r="AF339" s="151"/>
      <c r="AG339" s="151" t="s">
        <v>378</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outlineLevel="2" x14ac:dyDescent="0.2">
      <c r="A340" s="158"/>
      <c r="B340" s="159"/>
      <c r="C340" s="185" t="s">
        <v>652</v>
      </c>
      <c r="D340" s="182"/>
      <c r="E340" s="183">
        <v>250.99</v>
      </c>
      <c r="F340" s="161"/>
      <c r="G340" s="161"/>
      <c r="H340" s="161"/>
      <c r="I340" s="161"/>
      <c r="J340" s="161"/>
      <c r="K340" s="161"/>
      <c r="L340" s="161"/>
      <c r="M340" s="161"/>
      <c r="N340" s="160"/>
      <c r="O340" s="160"/>
      <c r="P340" s="160"/>
      <c r="Q340" s="160"/>
      <c r="R340" s="161"/>
      <c r="S340" s="161"/>
      <c r="T340" s="161"/>
      <c r="U340" s="161"/>
      <c r="V340" s="161"/>
      <c r="W340" s="161"/>
      <c r="X340" s="161"/>
      <c r="Y340" s="161"/>
      <c r="Z340" s="151"/>
      <c r="AA340" s="151"/>
      <c r="AB340" s="151"/>
      <c r="AC340" s="151"/>
      <c r="AD340" s="151"/>
      <c r="AE340" s="151"/>
      <c r="AF340" s="151"/>
      <c r="AG340" s="151" t="s">
        <v>221</v>
      </c>
      <c r="AH340" s="151">
        <v>0</v>
      </c>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outlineLevel="1" x14ac:dyDescent="0.2">
      <c r="A341" s="170">
        <v>129</v>
      </c>
      <c r="B341" s="171" t="s">
        <v>653</v>
      </c>
      <c r="C341" s="178" t="s">
        <v>654</v>
      </c>
      <c r="D341" s="172" t="s">
        <v>419</v>
      </c>
      <c r="E341" s="173">
        <v>651.96</v>
      </c>
      <c r="F341" s="174"/>
      <c r="G341" s="175">
        <f>ROUND(E341*F341,2)</f>
        <v>0</v>
      </c>
      <c r="H341" s="174"/>
      <c r="I341" s="175">
        <f>ROUND(E341*H341,2)</f>
        <v>0</v>
      </c>
      <c r="J341" s="174"/>
      <c r="K341" s="175">
        <f>ROUND(E341*J341,2)</f>
        <v>0</v>
      </c>
      <c r="L341" s="175">
        <v>21</v>
      </c>
      <c r="M341" s="175">
        <f>G341*(1+L341/100)</f>
        <v>0</v>
      </c>
      <c r="N341" s="173">
        <v>8.1000000000000003E-2</v>
      </c>
      <c r="O341" s="173">
        <f>ROUND(E341*N341,2)</f>
        <v>52.81</v>
      </c>
      <c r="P341" s="173">
        <v>0</v>
      </c>
      <c r="Q341" s="173">
        <f>ROUND(E341*P341,2)</f>
        <v>0</v>
      </c>
      <c r="R341" s="175" t="s">
        <v>376</v>
      </c>
      <c r="S341" s="175" t="s">
        <v>214</v>
      </c>
      <c r="T341" s="176" t="s">
        <v>215</v>
      </c>
      <c r="U341" s="161">
        <v>0</v>
      </c>
      <c r="V341" s="161">
        <f>ROUND(E341*U341,2)</f>
        <v>0</v>
      </c>
      <c r="W341" s="161"/>
      <c r="X341" s="161" t="s">
        <v>377</v>
      </c>
      <c r="Y341" s="161" t="s">
        <v>174</v>
      </c>
      <c r="Z341" s="151"/>
      <c r="AA341" s="151"/>
      <c r="AB341" s="151"/>
      <c r="AC341" s="151"/>
      <c r="AD341" s="151"/>
      <c r="AE341" s="151"/>
      <c r="AF341" s="151"/>
      <c r="AG341" s="151" t="s">
        <v>378</v>
      </c>
      <c r="AH341" s="151"/>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2" x14ac:dyDescent="0.2">
      <c r="A342" s="158"/>
      <c r="B342" s="159"/>
      <c r="C342" s="185" t="s">
        <v>655</v>
      </c>
      <c r="D342" s="182"/>
      <c r="E342" s="183">
        <v>651.96</v>
      </c>
      <c r="F342" s="161"/>
      <c r="G342" s="161"/>
      <c r="H342" s="161"/>
      <c r="I342" s="161"/>
      <c r="J342" s="161"/>
      <c r="K342" s="161"/>
      <c r="L342" s="161"/>
      <c r="M342" s="161"/>
      <c r="N342" s="160"/>
      <c r="O342" s="160"/>
      <c r="P342" s="160"/>
      <c r="Q342" s="160"/>
      <c r="R342" s="161"/>
      <c r="S342" s="161"/>
      <c r="T342" s="161"/>
      <c r="U342" s="161"/>
      <c r="V342" s="161"/>
      <c r="W342" s="161"/>
      <c r="X342" s="161"/>
      <c r="Y342" s="161"/>
      <c r="Z342" s="151"/>
      <c r="AA342" s="151"/>
      <c r="AB342" s="151"/>
      <c r="AC342" s="151"/>
      <c r="AD342" s="151"/>
      <c r="AE342" s="151"/>
      <c r="AF342" s="151"/>
      <c r="AG342" s="151" t="s">
        <v>221</v>
      </c>
      <c r="AH342" s="151">
        <v>0</v>
      </c>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ht="22.5" outlineLevel="1" x14ac:dyDescent="0.2">
      <c r="A343" s="170">
        <v>130</v>
      </c>
      <c r="B343" s="171" t="s">
        <v>656</v>
      </c>
      <c r="C343" s="178" t="s">
        <v>657</v>
      </c>
      <c r="D343" s="172" t="s">
        <v>419</v>
      </c>
      <c r="E343" s="173">
        <v>98.98</v>
      </c>
      <c r="F343" s="174"/>
      <c r="G343" s="175">
        <f>ROUND(E343*F343,2)</f>
        <v>0</v>
      </c>
      <c r="H343" s="174"/>
      <c r="I343" s="175">
        <f>ROUND(E343*H343,2)</f>
        <v>0</v>
      </c>
      <c r="J343" s="174"/>
      <c r="K343" s="175">
        <f>ROUND(E343*J343,2)</f>
        <v>0</v>
      </c>
      <c r="L343" s="175">
        <v>21</v>
      </c>
      <c r="M343" s="175">
        <f>G343*(1+L343/100)</f>
        <v>0</v>
      </c>
      <c r="N343" s="173">
        <v>4.8300000000000003E-2</v>
      </c>
      <c r="O343" s="173">
        <f>ROUND(E343*N343,2)</f>
        <v>4.78</v>
      </c>
      <c r="P343" s="173">
        <v>0</v>
      </c>
      <c r="Q343" s="173">
        <f>ROUND(E343*P343,2)</f>
        <v>0</v>
      </c>
      <c r="R343" s="175" t="s">
        <v>376</v>
      </c>
      <c r="S343" s="175" t="s">
        <v>214</v>
      </c>
      <c r="T343" s="176" t="s">
        <v>215</v>
      </c>
      <c r="U343" s="161">
        <v>0</v>
      </c>
      <c r="V343" s="161">
        <f>ROUND(E343*U343,2)</f>
        <v>0</v>
      </c>
      <c r="W343" s="161"/>
      <c r="X343" s="161" t="s">
        <v>377</v>
      </c>
      <c r="Y343" s="161" t="s">
        <v>174</v>
      </c>
      <c r="Z343" s="151"/>
      <c r="AA343" s="151"/>
      <c r="AB343" s="151"/>
      <c r="AC343" s="151"/>
      <c r="AD343" s="151"/>
      <c r="AE343" s="151"/>
      <c r="AF343" s="151"/>
      <c r="AG343" s="151" t="s">
        <v>378</v>
      </c>
      <c r="AH343" s="151"/>
      <c r="AI343" s="151"/>
      <c r="AJ343" s="151"/>
      <c r="AK343" s="151"/>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row>
    <row r="344" spans="1:60" outlineLevel="2" x14ac:dyDescent="0.2">
      <c r="A344" s="158"/>
      <c r="B344" s="159"/>
      <c r="C344" s="185" t="s">
        <v>658</v>
      </c>
      <c r="D344" s="182"/>
      <c r="E344" s="183">
        <v>98.98</v>
      </c>
      <c r="F344" s="161"/>
      <c r="G344" s="161"/>
      <c r="H344" s="161"/>
      <c r="I344" s="161"/>
      <c r="J344" s="161"/>
      <c r="K344" s="161"/>
      <c r="L344" s="161"/>
      <c r="M344" s="161"/>
      <c r="N344" s="160"/>
      <c r="O344" s="160"/>
      <c r="P344" s="160"/>
      <c r="Q344" s="160"/>
      <c r="R344" s="161"/>
      <c r="S344" s="161"/>
      <c r="T344" s="161"/>
      <c r="U344" s="161"/>
      <c r="V344" s="161"/>
      <c r="W344" s="161"/>
      <c r="X344" s="161"/>
      <c r="Y344" s="161"/>
      <c r="Z344" s="151"/>
      <c r="AA344" s="151"/>
      <c r="AB344" s="151"/>
      <c r="AC344" s="151"/>
      <c r="AD344" s="151"/>
      <c r="AE344" s="151"/>
      <c r="AF344" s="151"/>
      <c r="AG344" s="151" t="s">
        <v>221</v>
      </c>
      <c r="AH344" s="151">
        <v>0</v>
      </c>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ht="22.5" outlineLevel="1" x14ac:dyDescent="0.2">
      <c r="A345" s="170">
        <v>131</v>
      </c>
      <c r="B345" s="171" t="s">
        <v>659</v>
      </c>
      <c r="C345" s="178" t="s">
        <v>660</v>
      </c>
      <c r="D345" s="172" t="s">
        <v>419</v>
      </c>
      <c r="E345" s="173">
        <v>22.22</v>
      </c>
      <c r="F345" s="174"/>
      <c r="G345" s="175">
        <f>ROUND(E345*F345,2)</f>
        <v>0</v>
      </c>
      <c r="H345" s="174"/>
      <c r="I345" s="175">
        <f>ROUND(E345*H345,2)</f>
        <v>0</v>
      </c>
      <c r="J345" s="174"/>
      <c r="K345" s="175">
        <f>ROUND(E345*J345,2)</f>
        <v>0</v>
      </c>
      <c r="L345" s="175">
        <v>21</v>
      </c>
      <c r="M345" s="175">
        <f>G345*(1+L345/100)</f>
        <v>0</v>
      </c>
      <c r="N345" s="173">
        <v>8.1000000000000003E-2</v>
      </c>
      <c r="O345" s="173">
        <f>ROUND(E345*N345,2)</f>
        <v>1.8</v>
      </c>
      <c r="P345" s="173">
        <v>0</v>
      </c>
      <c r="Q345" s="173">
        <f>ROUND(E345*P345,2)</f>
        <v>0</v>
      </c>
      <c r="R345" s="175"/>
      <c r="S345" s="175" t="s">
        <v>171</v>
      </c>
      <c r="T345" s="176" t="s">
        <v>172</v>
      </c>
      <c r="U345" s="161">
        <v>0</v>
      </c>
      <c r="V345" s="161">
        <f>ROUND(E345*U345,2)</f>
        <v>0</v>
      </c>
      <c r="W345" s="161"/>
      <c r="X345" s="161" t="s">
        <v>377</v>
      </c>
      <c r="Y345" s="161" t="s">
        <v>174</v>
      </c>
      <c r="Z345" s="151"/>
      <c r="AA345" s="151"/>
      <c r="AB345" s="151"/>
      <c r="AC345" s="151"/>
      <c r="AD345" s="151"/>
      <c r="AE345" s="151"/>
      <c r="AF345" s="151"/>
      <c r="AG345" s="151" t="s">
        <v>378</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2" x14ac:dyDescent="0.2">
      <c r="A346" s="158"/>
      <c r="B346" s="159"/>
      <c r="C346" s="185" t="s">
        <v>661</v>
      </c>
      <c r="D346" s="182"/>
      <c r="E346" s="183">
        <v>22.22</v>
      </c>
      <c r="F346" s="161"/>
      <c r="G346" s="161"/>
      <c r="H346" s="161"/>
      <c r="I346" s="161"/>
      <c r="J346" s="161"/>
      <c r="K346" s="161"/>
      <c r="L346" s="161"/>
      <c r="M346" s="161"/>
      <c r="N346" s="160"/>
      <c r="O346" s="160"/>
      <c r="P346" s="160"/>
      <c r="Q346" s="160"/>
      <c r="R346" s="161"/>
      <c r="S346" s="161"/>
      <c r="T346" s="161"/>
      <c r="U346" s="161"/>
      <c r="V346" s="161"/>
      <c r="W346" s="161"/>
      <c r="X346" s="161"/>
      <c r="Y346" s="161"/>
      <c r="Z346" s="151"/>
      <c r="AA346" s="151"/>
      <c r="AB346" s="151"/>
      <c r="AC346" s="151"/>
      <c r="AD346" s="151"/>
      <c r="AE346" s="151"/>
      <c r="AF346" s="151"/>
      <c r="AG346" s="151" t="s">
        <v>221</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ht="22.5" outlineLevel="1" x14ac:dyDescent="0.2">
      <c r="A347" s="170">
        <v>132</v>
      </c>
      <c r="B347" s="171" t="s">
        <v>662</v>
      </c>
      <c r="C347" s="178" t="s">
        <v>663</v>
      </c>
      <c r="D347" s="172" t="s">
        <v>419</v>
      </c>
      <c r="E347" s="173">
        <v>22.22</v>
      </c>
      <c r="F347" s="174"/>
      <c r="G347" s="175">
        <f>ROUND(E347*F347,2)</f>
        <v>0</v>
      </c>
      <c r="H347" s="174"/>
      <c r="I347" s="175">
        <f>ROUND(E347*H347,2)</f>
        <v>0</v>
      </c>
      <c r="J347" s="174"/>
      <c r="K347" s="175">
        <f>ROUND(E347*J347,2)</f>
        <v>0</v>
      </c>
      <c r="L347" s="175">
        <v>21</v>
      </c>
      <c r="M347" s="175">
        <f>G347*(1+L347/100)</f>
        <v>0</v>
      </c>
      <c r="N347" s="173">
        <v>8.1000000000000003E-2</v>
      </c>
      <c r="O347" s="173">
        <f>ROUND(E347*N347,2)</f>
        <v>1.8</v>
      </c>
      <c r="P347" s="173">
        <v>0</v>
      </c>
      <c r="Q347" s="173">
        <f>ROUND(E347*P347,2)</f>
        <v>0</v>
      </c>
      <c r="R347" s="175"/>
      <c r="S347" s="175" t="s">
        <v>171</v>
      </c>
      <c r="T347" s="176" t="s">
        <v>172</v>
      </c>
      <c r="U347" s="161">
        <v>0</v>
      </c>
      <c r="V347" s="161">
        <f>ROUND(E347*U347,2)</f>
        <v>0</v>
      </c>
      <c r="W347" s="161"/>
      <c r="X347" s="161" t="s">
        <v>377</v>
      </c>
      <c r="Y347" s="161" t="s">
        <v>174</v>
      </c>
      <c r="Z347" s="151"/>
      <c r="AA347" s="151"/>
      <c r="AB347" s="151"/>
      <c r="AC347" s="151"/>
      <c r="AD347" s="151"/>
      <c r="AE347" s="151"/>
      <c r="AF347" s="151"/>
      <c r="AG347" s="151" t="s">
        <v>378</v>
      </c>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2" x14ac:dyDescent="0.2">
      <c r="A348" s="158"/>
      <c r="B348" s="159"/>
      <c r="C348" s="185" t="s">
        <v>664</v>
      </c>
      <c r="D348" s="182"/>
      <c r="E348" s="183">
        <v>22.22</v>
      </c>
      <c r="F348" s="161"/>
      <c r="G348" s="161"/>
      <c r="H348" s="161"/>
      <c r="I348" s="161"/>
      <c r="J348" s="161"/>
      <c r="K348" s="161"/>
      <c r="L348" s="161"/>
      <c r="M348" s="161"/>
      <c r="N348" s="160"/>
      <c r="O348" s="160"/>
      <c r="P348" s="160"/>
      <c r="Q348" s="160"/>
      <c r="R348" s="161"/>
      <c r="S348" s="161"/>
      <c r="T348" s="161"/>
      <c r="U348" s="161"/>
      <c r="V348" s="161"/>
      <c r="W348" s="161"/>
      <c r="X348" s="161"/>
      <c r="Y348" s="161"/>
      <c r="Z348" s="151"/>
      <c r="AA348" s="151"/>
      <c r="AB348" s="151"/>
      <c r="AC348" s="151"/>
      <c r="AD348" s="151"/>
      <c r="AE348" s="151"/>
      <c r="AF348" s="151"/>
      <c r="AG348" s="151" t="s">
        <v>221</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x14ac:dyDescent="0.2">
      <c r="A349" s="163" t="s">
        <v>166</v>
      </c>
      <c r="B349" s="164" t="s">
        <v>109</v>
      </c>
      <c r="C349" s="177" t="s">
        <v>110</v>
      </c>
      <c r="D349" s="165"/>
      <c r="E349" s="166"/>
      <c r="F349" s="167"/>
      <c r="G349" s="167">
        <f>SUMIF(AG350:AG352,"&lt;&gt;NOR",G350:G352)</f>
        <v>0</v>
      </c>
      <c r="H349" s="167"/>
      <c r="I349" s="167">
        <f>SUM(I350:I352)</f>
        <v>0</v>
      </c>
      <c r="J349" s="167"/>
      <c r="K349" s="167">
        <f>SUM(K350:K352)</f>
        <v>0</v>
      </c>
      <c r="L349" s="167"/>
      <c r="M349" s="167">
        <f>SUM(M350:M352)</f>
        <v>0</v>
      </c>
      <c r="N349" s="166"/>
      <c r="O349" s="166">
        <f>SUM(O350:O352)</f>
        <v>0.09</v>
      </c>
      <c r="P349" s="166"/>
      <c r="Q349" s="166">
        <f>SUM(Q350:Q352)</f>
        <v>0</v>
      </c>
      <c r="R349" s="167"/>
      <c r="S349" s="167"/>
      <c r="T349" s="168"/>
      <c r="U349" s="162"/>
      <c r="V349" s="162">
        <f>SUM(V350:V352)</f>
        <v>2.4</v>
      </c>
      <c r="W349" s="162"/>
      <c r="X349" s="162"/>
      <c r="Y349" s="162"/>
      <c r="AG349" t="s">
        <v>167</v>
      </c>
    </row>
    <row r="350" spans="1:60" outlineLevel="1" x14ac:dyDescent="0.2">
      <c r="A350" s="170">
        <v>133</v>
      </c>
      <c r="B350" s="171" t="s">
        <v>665</v>
      </c>
      <c r="C350" s="178" t="s">
        <v>666</v>
      </c>
      <c r="D350" s="172" t="s">
        <v>245</v>
      </c>
      <c r="E350" s="173">
        <v>24</v>
      </c>
      <c r="F350" s="174"/>
      <c r="G350" s="175">
        <f>ROUND(E350*F350,2)</f>
        <v>0</v>
      </c>
      <c r="H350" s="174"/>
      <c r="I350" s="175">
        <f>ROUND(E350*H350,2)</f>
        <v>0</v>
      </c>
      <c r="J350" s="174"/>
      <c r="K350" s="175">
        <f>ROUND(E350*J350,2)</f>
        <v>0</v>
      </c>
      <c r="L350" s="175">
        <v>21</v>
      </c>
      <c r="M350" s="175">
        <f>G350*(1+L350/100)</f>
        <v>0</v>
      </c>
      <c r="N350" s="173">
        <v>3.8999999999999998E-3</v>
      </c>
      <c r="O350" s="173">
        <f>ROUND(E350*N350,2)</f>
        <v>0.09</v>
      </c>
      <c r="P350" s="173">
        <v>0</v>
      </c>
      <c r="Q350" s="173">
        <f>ROUND(E350*P350,2)</f>
        <v>0</v>
      </c>
      <c r="R350" s="175"/>
      <c r="S350" s="175" t="s">
        <v>214</v>
      </c>
      <c r="T350" s="176" t="s">
        <v>215</v>
      </c>
      <c r="U350" s="161">
        <v>0.1</v>
      </c>
      <c r="V350" s="161">
        <f>ROUND(E350*U350,2)</f>
        <v>2.4</v>
      </c>
      <c r="W350" s="161"/>
      <c r="X350" s="161" t="s">
        <v>216</v>
      </c>
      <c r="Y350" s="161" t="s">
        <v>174</v>
      </c>
      <c r="Z350" s="151"/>
      <c r="AA350" s="151"/>
      <c r="AB350" s="151"/>
      <c r="AC350" s="151"/>
      <c r="AD350" s="151"/>
      <c r="AE350" s="151"/>
      <c r="AF350" s="151"/>
      <c r="AG350" s="151" t="s">
        <v>217</v>
      </c>
      <c r="AH350" s="151"/>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2" x14ac:dyDescent="0.2">
      <c r="A351" s="158"/>
      <c r="B351" s="159"/>
      <c r="C351" s="255" t="s">
        <v>667</v>
      </c>
      <c r="D351" s="256"/>
      <c r="E351" s="256"/>
      <c r="F351" s="256"/>
      <c r="G351" s="256"/>
      <c r="H351" s="161"/>
      <c r="I351" s="161"/>
      <c r="J351" s="161"/>
      <c r="K351" s="161"/>
      <c r="L351" s="161"/>
      <c r="M351" s="161"/>
      <c r="N351" s="160"/>
      <c r="O351" s="160"/>
      <c r="P351" s="160"/>
      <c r="Q351" s="160"/>
      <c r="R351" s="161"/>
      <c r="S351" s="161"/>
      <c r="T351" s="161"/>
      <c r="U351" s="161"/>
      <c r="V351" s="161"/>
      <c r="W351" s="161"/>
      <c r="X351" s="161"/>
      <c r="Y351" s="161"/>
      <c r="Z351" s="151"/>
      <c r="AA351" s="151"/>
      <c r="AB351" s="151"/>
      <c r="AC351" s="151"/>
      <c r="AD351" s="151"/>
      <c r="AE351" s="151"/>
      <c r="AF351" s="151"/>
      <c r="AG351" s="151" t="s">
        <v>177</v>
      </c>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2" x14ac:dyDescent="0.2">
      <c r="A352" s="158"/>
      <c r="B352" s="159"/>
      <c r="C352" s="185" t="s">
        <v>668</v>
      </c>
      <c r="D352" s="182"/>
      <c r="E352" s="183">
        <v>24</v>
      </c>
      <c r="F352" s="161"/>
      <c r="G352" s="161"/>
      <c r="H352" s="161"/>
      <c r="I352" s="161"/>
      <c r="J352" s="161"/>
      <c r="K352" s="161"/>
      <c r="L352" s="161"/>
      <c r="M352" s="161"/>
      <c r="N352" s="160"/>
      <c r="O352" s="160"/>
      <c r="P352" s="160"/>
      <c r="Q352" s="160"/>
      <c r="R352" s="161"/>
      <c r="S352" s="161"/>
      <c r="T352" s="161"/>
      <c r="U352" s="161"/>
      <c r="V352" s="161"/>
      <c r="W352" s="161"/>
      <c r="X352" s="161"/>
      <c r="Y352" s="161"/>
      <c r="Z352" s="151"/>
      <c r="AA352" s="151"/>
      <c r="AB352" s="151"/>
      <c r="AC352" s="151"/>
      <c r="AD352" s="151"/>
      <c r="AE352" s="151"/>
      <c r="AF352" s="151"/>
      <c r="AG352" s="151" t="s">
        <v>221</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x14ac:dyDescent="0.2">
      <c r="A353" s="163" t="s">
        <v>166</v>
      </c>
      <c r="B353" s="164" t="s">
        <v>111</v>
      </c>
      <c r="C353" s="177" t="s">
        <v>112</v>
      </c>
      <c r="D353" s="165"/>
      <c r="E353" s="166"/>
      <c r="F353" s="167"/>
      <c r="G353" s="167">
        <f>SUMIF(AG354:AG356,"&lt;&gt;NOR",G354:G356)</f>
        <v>0</v>
      </c>
      <c r="H353" s="167"/>
      <c r="I353" s="167">
        <f>SUM(I354:I356)</f>
        <v>0</v>
      </c>
      <c r="J353" s="167"/>
      <c r="K353" s="167">
        <f>SUM(K354:K356)</f>
        <v>0</v>
      </c>
      <c r="L353" s="167"/>
      <c r="M353" s="167">
        <f>SUM(M354:M356)</f>
        <v>0</v>
      </c>
      <c r="N353" s="166"/>
      <c r="O353" s="166">
        <f>SUM(O354:O356)</f>
        <v>0</v>
      </c>
      <c r="P353" s="166"/>
      <c r="Q353" s="166">
        <f>SUM(Q354:Q356)</f>
        <v>0.31</v>
      </c>
      <c r="R353" s="167"/>
      <c r="S353" s="167"/>
      <c r="T353" s="168"/>
      <c r="U353" s="162"/>
      <c r="V353" s="162">
        <f>SUM(V354:V356)</f>
        <v>3.17</v>
      </c>
      <c r="W353" s="162"/>
      <c r="X353" s="162"/>
      <c r="Y353" s="162"/>
      <c r="AG353" t="s">
        <v>167</v>
      </c>
    </row>
    <row r="354" spans="1:60" ht="22.5" outlineLevel="1" x14ac:dyDescent="0.2">
      <c r="A354" s="170">
        <v>134</v>
      </c>
      <c r="B354" s="171" t="s">
        <v>669</v>
      </c>
      <c r="C354" s="178" t="s">
        <v>670</v>
      </c>
      <c r="D354" s="172" t="s">
        <v>245</v>
      </c>
      <c r="E354" s="173">
        <v>8.8000000000000007</v>
      </c>
      <c r="F354" s="174"/>
      <c r="G354" s="175">
        <f>ROUND(E354*F354,2)</f>
        <v>0</v>
      </c>
      <c r="H354" s="174"/>
      <c r="I354" s="175">
        <f>ROUND(E354*H354,2)</f>
        <v>0</v>
      </c>
      <c r="J354" s="174"/>
      <c r="K354" s="175">
        <f>ROUND(E354*J354,2)</f>
        <v>0</v>
      </c>
      <c r="L354" s="175">
        <v>21</v>
      </c>
      <c r="M354" s="175">
        <f>G354*(1+L354/100)</f>
        <v>0</v>
      </c>
      <c r="N354" s="173">
        <v>0</v>
      </c>
      <c r="O354" s="173">
        <f>ROUND(E354*N354,2)</f>
        <v>0</v>
      </c>
      <c r="P354" s="173">
        <v>3.5000000000000003E-2</v>
      </c>
      <c r="Q354" s="173">
        <f>ROUND(E354*P354,2)</f>
        <v>0.31</v>
      </c>
      <c r="R354" s="175" t="s">
        <v>213</v>
      </c>
      <c r="S354" s="175" t="s">
        <v>214</v>
      </c>
      <c r="T354" s="176" t="s">
        <v>215</v>
      </c>
      <c r="U354" s="161">
        <v>0.36</v>
      </c>
      <c r="V354" s="161">
        <f>ROUND(E354*U354,2)</f>
        <v>3.17</v>
      </c>
      <c r="W354" s="161"/>
      <c r="X354" s="161" t="s">
        <v>216</v>
      </c>
      <c r="Y354" s="161" t="s">
        <v>174</v>
      </c>
      <c r="Z354" s="151"/>
      <c r="AA354" s="151"/>
      <c r="AB354" s="151"/>
      <c r="AC354" s="151"/>
      <c r="AD354" s="151"/>
      <c r="AE354" s="151"/>
      <c r="AF354" s="151"/>
      <c r="AG354" s="151" t="s">
        <v>217</v>
      </c>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ht="22.5" outlineLevel="2" x14ac:dyDescent="0.2">
      <c r="A355" s="158"/>
      <c r="B355" s="159"/>
      <c r="C355" s="264" t="s">
        <v>671</v>
      </c>
      <c r="D355" s="265"/>
      <c r="E355" s="265"/>
      <c r="F355" s="265"/>
      <c r="G355" s="265"/>
      <c r="H355" s="161"/>
      <c r="I355" s="161"/>
      <c r="J355" s="161"/>
      <c r="K355" s="161"/>
      <c r="L355" s="161"/>
      <c r="M355" s="161"/>
      <c r="N355" s="160"/>
      <c r="O355" s="160"/>
      <c r="P355" s="160"/>
      <c r="Q355" s="160"/>
      <c r="R355" s="161"/>
      <c r="S355" s="161"/>
      <c r="T355" s="161"/>
      <c r="U355" s="161"/>
      <c r="V355" s="161"/>
      <c r="W355" s="161"/>
      <c r="X355" s="161"/>
      <c r="Y355" s="161"/>
      <c r="Z355" s="151"/>
      <c r="AA355" s="151"/>
      <c r="AB355" s="151"/>
      <c r="AC355" s="151"/>
      <c r="AD355" s="151"/>
      <c r="AE355" s="151"/>
      <c r="AF355" s="151"/>
      <c r="AG355" s="151" t="s">
        <v>219</v>
      </c>
      <c r="AH355" s="151"/>
      <c r="AI355" s="151"/>
      <c r="AJ355" s="151"/>
      <c r="AK355" s="151"/>
      <c r="AL355" s="151"/>
      <c r="AM355" s="151"/>
      <c r="AN355" s="151"/>
      <c r="AO355" s="151"/>
      <c r="AP355" s="151"/>
      <c r="AQ355" s="151"/>
      <c r="AR355" s="151"/>
      <c r="AS355" s="151"/>
      <c r="AT355" s="151"/>
      <c r="AU355" s="151"/>
      <c r="AV355" s="151"/>
      <c r="AW355" s="151"/>
      <c r="AX355" s="151"/>
      <c r="AY355" s="151"/>
      <c r="AZ355" s="151"/>
      <c r="BA355" s="184" t="str">
        <f>C355</f>
        <v>s jednou pásnicí s přemístěním hmot na skládku na vzdálenost do 10 m nebo s naložením na dopravní prostředek, se zásypem jam po odstraněných sloupcích a jeho zhutněním</v>
      </c>
      <c r="BB355" s="151"/>
      <c r="BC355" s="151"/>
      <c r="BD355" s="151"/>
      <c r="BE355" s="151"/>
      <c r="BF355" s="151"/>
      <c r="BG355" s="151"/>
      <c r="BH355" s="151"/>
    </row>
    <row r="356" spans="1:60" outlineLevel="2" x14ac:dyDescent="0.2">
      <c r="A356" s="158"/>
      <c r="B356" s="159"/>
      <c r="C356" s="185" t="s">
        <v>672</v>
      </c>
      <c r="D356" s="182"/>
      <c r="E356" s="183">
        <v>8.8000000000000007</v>
      </c>
      <c r="F356" s="161"/>
      <c r="G356" s="161"/>
      <c r="H356" s="161"/>
      <c r="I356" s="161"/>
      <c r="J356" s="161"/>
      <c r="K356" s="161"/>
      <c r="L356" s="161"/>
      <c r="M356" s="161"/>
      <c r="N356" s="160"/>
      <c r="O356" s="160"/>
      <c r="P356" s="160"/>
      <c r="Q356" s="160"/>
      <c r="R356" s="161"/>
      <c r="S356" s="161"/>
      <c r="T356" s="161"/>
      <c r="U356" s="161"/>
      <c r="V356" s="161"/>
      <c r="W356" s="161"/>
      <c r="X356" s="161"/>
      <c r="Y356" s="161"/>
      <c r="Z356" s="151"/>
      <c r="AA356" s="151"/>
      <c r="AB356" s="151"/>
      <c r="AC356" s="151"/>
      <c r="AD356" s="151"/>
      <c r="AE356" s="151"/>
      <c r="AF356" s="151"/>
      <c r="AG356" s="151" t="s">
        <v>221</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x14ac:dyDescent="0.2">
      <c r="A357" s="163" t="s">
        <v>166</v>
      </c>
      <c r="B357" s="164" t="s">
        <v>113</v>
      </c>
      <c r="C357" s="177" t="s">
        <v>114</v>
      </c>
      <c r="D357" s="165"/>
      <c r="E357" s="166"/>
      <c r="F357" s="167"/>
      <c r="G357" s="167">
        <f>SUMIF(AG358:AG392,"&lt;&gt;NOR",G358:G392)</f>
        <v>0</v>
      </c>
      <c r="H357" s="167"/>
      <c r="I357" s="167">
        <f>SUM(I358:I392)</f>
        <v>0</v>
      </c>
      <c r="J357" s="167"/>
      <c r="K357" s="167">
        <f>SUM(K358:K392)</f>
        <v>0</v>
      </c>
      <c r="L357" s="167"/>
      <c r="M357" s="167">
        <f>SUM(M358:M392)</f>
        <v>0</v>
      </c>
      <c r="N357" s="166"/>
      <c r="O357" s="166">
        <f>SUM(O358:O392)</f>
        <v>0</v>
      </c>
      <c r="P357" s="166"/>
      <c r="Q357" s="166">
        <f>SUM(Q358:Q392)</f>
        <v>0.24</v>
      </c>
      <c r="R357" s="167"/>
      <c r="S357" s="167"/>
      <c r="T357" s="168"/>
      <c r="U357" s="162"/>
      <c r="V357" s="162">
        <f>SUM(V358:V392)</f>
        <v>455.99</v>
      </c>
      <c r="W357" s="162"/>
      <c r="X357" s="162"/>
      <c r="Y357" s="162"/>
      <c r="AG357" t="s">
        <v>167</v>
      </c>
    </row>
    <row r="358" spans="1:60" ht="22.5" outlineLevel="1" x14ac:dyDescent="0.2">
      <c r="A358" s="170">
        <v>135</v>
      </c>
      <c r="B358" s="171" t="s">
        <v>673</v>
      </c>
      <c r="C358" s="178" t="s">
        <v>674</v>
      </c>
      <c r="D358" s="172" t="s">
        <v>419</v>
      </c>
      <c r="E358" s="173">
        <v>10</v>
      </c>
      <c r="F358" s="174"/>
      <c r="G358" s="175">
        <f>ROUND(E358*F358,2)</f>
        <v>0</v>
      </c>
      <c r="H358" s="174"/>
      <c r="I358" s="175">
        <f>ROUND(E358*H358,2)</f>
        <v>0</v>
      </c>
      <c r="J358" s="174"/>
      <c r="K358" s="175">
        <f>ROUND(E358*J358,2)</f>
        <v>0</v>
      </c>
      <c r="L358" s="175">
        <v>21</v>
      </c>
      <c r="M358" s="175">
        <f>G358*(1+L358/100)</f>
        <v>0</v>
      </c>
      <c r="N358" s="173">
        <v>0</v>
      </c>
      <c r="O358" s="173">
        <f>ROUND(E358*N358,2)</f>
        <v>0</v>
      </c>
      <c r="P358" s="173">
        <v>2.4E-2</v>
      </c>
      <c r="Q358" s="173">
        <f>ROUND(E358*P358,2)</f>
        <v>0.24</v>
      </c>
      <c r="R358" s="175" t="s">
        <v>675</v>
      </c>
      <c r="S358" s="175" t="s">
        <v>214</v>
      </c>
      <c r="T358" s="176" t="s">
        <v>215</v>
      </c>
      <c r="U358" s="161">
        <v>0.18</v>
      </c>
      <c r="V358" s="161">
        <f>ROUND(E358*U358,2)</f>
        <v>1.8</v>
      </c>
      <c r="W358" s="161"/>
      <c r="X358" s="161" t="s">
        <v>216</v>
      </c>
      <c r="Y358" s="161" t="s">
        <v>174</v>
      </c>
      <c r="Z358" s="151"/>
      <c r="AA358" s="151"/>
      <c r="AB358" s="151"/>
      <c r="AC358" s="151"/>
      <c r="AD358" s="151"/>
      <c r="AE358" s="151"/>
      <c r="AF358" s="151"/>
      <c r="AG358" s="151" t="s">
        <v>217</v>
      </c>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2" x14ac:dyDescent="0.2">
      <c r="A359" s="158"/>
      <c r="B359" s="159"/>
      <c r="C359" s="185" t="s">
        <v>676</v>
      </c>
      <c r="D359" s="182"/>
      <c r="E359" s="183">
        <v>10</v>
      </c>
      <c r="F359" s="161"/>
      <c r="G359" s="161"/>
      <c r="H359" s="161"/>
      <c r="I359" s="161"/>
      <c r="J359" s="161"/>
      <c r="K359" s="161"/>
      <c r="L359" s="161"/>
      <c r="M359" s="161"/>
      <c r="N359" s="160"/>
      <c r="O359" s="160"/>
      <c r="P359" s="160"/>
      <c r="Q359" s="160"/>
      <c r="R359" s="161"/>
      <c r="S359" s="161"/>
      <c r="T359" s="161"/>
      <c r="U359" s="161"/>
      <c r="V359" s="161"/>
      <c r="W359" s="161"/>
      <c r="X359" s="161"/>
      <c r="Y359" s="161"/>
      <c r="Z359" s="151"/>
      <c r="AA359" s="151"/>
      <c r="AB359" s="151"/>
      <c r="AC359" s="151"/>
      <c r="AD359" s="151"/>
      <c r="AE359" s="151"/>
      <c r="AF359" s="151"/>
      <c r="AG359" s="151" t="s">
        <v>221</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ht="22.5" outlineLevel="1" x14ac:dyDescent="0.2">
      <c r="A360" s="170">
        <v>136</v>
      </c>
      <c r="B360" s="171" t="s">
        <v>677</v>
      </c>
      <c r="C360" s="178" t="s">
        <v>678</v>
      </c>
      <c r="D360" s="172" t="s">
        <v>245</v>
      </c>
      <c r="E360" s="173">
        <v>360</v>
      </c>
      <c r="F360" s="174"/>
      <c r="G360" s="175">
        <f>ROUND(E360*F360,2)</f>
        <v>0</v>
      </c>
      <c r="H360" s="174"/>
      <c r="I360" s="175">
        <f>ROUND(E360*H360,2)</f>
        <v>0</v>
      </c>
      <c r="J360" s="174"/>
      <c r="K360" s="175">
        <f>ROUND(E360*J360,2)</f>
        <v>0</v>
      </c>
      <c r="L360" s="175">
        <v>21</v>
      </c>
      <c r="M360" s="175">
        <f>G360*(1+L360/100)</f>
        <v>0</v>
      </c>
      <c r="N360" s="173">
        <v>0</v>
      </c>
      <c r="O360" s="173">
        <f>ROUND(E360*N360,2)</f>
        <v>0</v>
      </c>
      <c r="P360" s="173">
        <v>0</v>
      </c>
      <c r="Q360" s="173">
        <f>ROUND(E360*P360,2)</f>
        <v>0</v>
      </c>
      <c r="R360" s="175" t="s">
        <v>213</v>
      </c>
      <c r="S360" s="175" t="s">
        <v>214</v>
      </c>
      <c r="T360" s="176" t="s">
        <v>215</v>
      </c>
      <c r="U360" s="161">
        <v>0.09</v>
      </c>
      <c r="V360" s="161">
        <f>ROUND(E360*U360,2)</f>
        <v>32.4</v>
      </c>
      <c r="W360" s="161"/>
      <c r="X360" s="161" t="s">
        <v>216</v>
      </c>
      <c r="Y360" s="161" t="s">
        <v>174</v>
      </c>
      <c r="Z360" s="151"/>
      <c r="AA360" s="151"/>
      <c r="AB360" s="151"/>
      <c r="AC360" s="151"/>
      <c r="AD360" s="151"/>
      <c r="AE360" s="151"/>
      <c r="AF360" s="151"/>
      <c r="AG360" s="151" t="s">
        <v>217</v>
      </c>
      <c r="AH360" s="151"/>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ht="22.5" outlineLevel="2" x14ac:dyDescent="0.2">
      <c r="A361" s="158"/>
      <c r="B361" s="159"/>
      <c r="C361" s="264" t="s">
        <v>679</v>
      </c>
      <c r="D361" s="265"/>
      <c r="E361" s="265"/>
      <c r="F361" s="265"/>
      <c r="G361" s="265"/>
      <c r="H361" s="161"/>
      <c r="I361" s="161"/>
      <c r="J361" s="161"/>
      <c r="K361" s="161"/>
      <c r="L361" s="161"/>
      <c r="M361" s="161"/>
      <c r="N361" s="160"/>
      <c r="O361" s="160"/>
      <c r="P361" s="160"/>
      <c r="Q361" s="160"/>
      <c r="R361" s="161"/>
      <c r="S361" s="161"/>
      <c r="T361" s="161"/>
      <c r="U361" s="161"/>
      <c r="V361" s="161"/>
      <c r="W361" s="161"/>
      <c r="X361" s="161"/>
      <c r="Y361" s="161"/>
      <c r="Z361" s="151"/>
      <c r="AA361" s="151"/>
      <c r="AB361" s="151"/>
      <c r="AC361" s="151"/>
      <c r="AD361" s="151"/>
      <c r="AE361" s="151"/>
      <c r="AF361" s="151"/>
      <c r="AG361" s="151" t="s">
        <v>219</v>
      </c>
      <c r="AH361" s="151"/>
      <c r="AI361" s="151"/>
      <c r="AJ361" s="151"/>
      <c r="AK361" s="151"/>
      <c r="AL361" s="151"/>
      <c r="AM361" s="151"/>
      <c r="AN361" s="151"/>
      <c r="AO361" s="151"/>
      <c r="AP361" s="151"/>
      <c r="AQ361" s="151"/>
      <c r="AR361" s="151"/>
      <c r="AS361" s="151"/>
      <c r="AT361" s="151"/>
      <c r="AU361" s="151"/>
      <c r="AV361" s="151"/>
      <c r="AW361" s="151"/>
      <c r="AX361" s="151"/>
      <c r="AY361" s="151"/>
      <c r="AZ361" s="151"/>
      <c r="BA361" s="184" t="str">
        <f>C361</f>
        <v>krajníků, desek nebo panelů od spojovacího materiálu s odklizením a uložením očištěných hmot a spojovacího materiálu na skládku na vzdálenost do 10 m</v>
      </c>
      <c r="BB361" s="151"/>
      <c r="BC361" s="151"/>
      <c r="BD361" s="151"/>
      <c r="BE361" s="151"/>
      <c r="BF361" s="151"/>
      <c r="BG361" s="151"/>
      <c r="BH361" s="151"/>
    </row>
    <row r="362" spans="1:60" outlineLevel="2" x14ac:dyDescent="0.2">
      <c r="A362" s="158"/>
      <c r="B362" s="159"/>
      <c r="C362" s="185" t="s">
        <v>680</v>
      </c>
      <c r="D362" s="182"/>
      <c r="E362" s="183">
        <v>360</v>
      </c>
      <c r="F362" s="161"/>
      <c r="G362" s="161"/>
      <c r="H362" s="161"/>
      <c r="I362" s="161"/>
      <c r="J362" s="161"/>
      <c r="K362" s="161"/>
      <c r="L362" s="161"/>
      <c r="M362" s="161"/>
      <c r="N362" s="160"/>
      <c r="O362" s="160"/>
      <c r="P362" s="160"/>
      <c r="Q362" s="160"/>
      <c r="R362" s="161"/>
      <c r="S362" s="161"/>
      <c r="T362" s="161"/>
      <c r="U362" s="161"/>
      <c r="V362" s="161"/>
      <c r="W362" s="161"/>
      <c r="X362" s="161"/>
      <c r="Y362" s="161"/>
      <c r="Z362" s="151"/>
      <c r="AA362" s="151"/>
      <c r="AB362" s="151"/>
      <c r="AC362" s="151"/>
      <c r="AD362" s="151"/>
      <c r="AE362" s="151"/>
      <c r="AF362" s="151"/>
      <c r="AG362" s="151" t="s">
        <v>221</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ht="22.5" outlineLevel="1" x14ac:dyDescent="0.2">
      <c r="A363" s="170">
        <v>137</v>
      </c>
      <c r="B363" s="171" t="s">
        <v>681</v>
      </c>
      <c r="C363" s="178" t="s">
        <v>682</v>
      </c>
      <c r="D363" s="172" t="s">
        <v>212</v>
      </c>
      <c r="E363" s="173">
        <v>168</v>
      </c>
      <c r="F363" s="174"/>
      <c r="G363" s="175">
        <f>ROUND(E363*F363,2)</f>
        <v>0</v>
      </c>
      <c r="H363" s="174"/>
      <c r="I363" s="175">
        <f>ROUND(E363*H363,2)</f>
        <v>0</v>
      </c>
      <c r="J363" s="174"/>
      <c r="K363" s="175">
        <f>ROUND(E363*J363,2)</f>
        <v>0</v>
      </c>
      <c r="L363" s="175">
        <v>21</v>
      </c>
      <c r="M363" s="175">
        <f>G363*(1+L363/100)</f>
        <v>0</v>
      </c>
      <c r="N363" s="173">
        <v>0</v>
      </c>
      <c r="O363" s="173">
        <f>ROUND(E363*N363,2)</f>
        <v>0</v>
      </c>
      <c r="P363" s="173">
        <v>0</v>
      </c>
      <c r="Q363" s="173">
        <f>ROUND(E363*P363,2)</f>
        <v>0</v>
      </c>
      <c r="R363" s="175" t="s">
        <v>213</v>
      </c>
      <c r="S363" s="175" t="s">
        <v>214</v>
      </c>
      <c r="T363" s="176" t="s">
        <v>215</v>
      </c>
      <c r="U363" s="161">
        <v>0.1</v>
      </c>
      <c r="V363" s="161">
        <f>ROUND(E363*U363,2)</f>
        <v>16.8</v>
      </c>
      <c r="W363" s="161"/>
      <c r="X363" s="161" t="s">
        <v>216</v>
      </c>
      <c r="Y363" s="161" t="s">
        <v>174</v>
      </c>
      <c r="Z363" s="151"/>
      <c r="AA363" s="151"/>
      <c r="AB363" s="151"/>
      <c r="AC363" s="151"/>
      <c r="AD363" s="151"/>
      <c r="AE363" s="151"/>
      <c r="AF363" s="151"/>
      <c r="AG363" s="151" t="s">
        <v>217</v>
      </c>
      <c r="AH363" s="151"/>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ht="22.5" outlineLevel="2" x14ac:dyDescent="0.2">
      <c r="A364" s="158"/>
      <c r="B364" s="159"/>
      <c r="C364" s="264" t="s">
        <v>683</v>
      </c>
      <c r="D364" s="265"/>
      <c r="E364" s="265"/>
      <c r="F364" s="265"/>
      <c r="G364" s="265"/>
      <c r="H364" s="161"/>
      <c r="I364" s="161"/>
      <c r="J364" s="161"/>
      <c r="K364" s="161"/>
      <c r="L364" s="161"/>
      <c r="M364" s="161"/>
      <c r="N364" s="160"/>
      <c r="O364" s="160"/>
      <c r="P364" s="160"/>
      <c r="Q364" s="160"/>
      <c r="R364" s="161"/>
      <c r="S364" s="161"/>
      <c r="T364" s="161"/>
      <c r="U364" s="161"/>
      <c r="V364" s="161"/>
      <c r="W364" s="161"/>
      <c r="X364" s="161"/>
      <c r="Y364" s="161"/>
      <c r="Z364" s="151"/>
      <c r="AA364" s="151"/>
      <c r="AB364" s="151"/>
      <c r="AC364" s="151"/>
      <c r="AD364" s="151"/>
      <c r="AE364" s="151"/>
      <c r="AF364" s="151"/>
      <c r="AG364" s="151" t="s">
        <v>219</v>
      </c>
      <c r="AH364" s="151"/>
      <c r="AI364" s="151"/>
      <c r="AJ364" s="151"/>
      <c r="AK364" s="151"/>
      <c r="AL364" s="151"/>
      <c r="AM364" s="151"/>
      <c r="AN364" s="151"/>
      <c r="AO364" s="151"/>
      <c r="AP364" s="151"/>
      <c r="AQ364" s="151"/>
      <c r="AR364" s="151"/>
      <c r="AS364" s="151"/>
      <c r="AT364" s="151"/>
      <c r="AU364" s="151"/>
      <c r="AV364" s="151"/>
      <c r="AW364" s="151"/>
      <c r="AX364" s="151"/>
      <c r="AY364" s="151"/>
      <c r="AZ364" s="151"/>
      <c r="BA364" s="184" t="str">
        <f>C364</f>
        <v>od spojovacího materiálu, s uložením očištěných kostek na skládku, s odklizením odpadových hmot na hromady a s odklizením vybouraných kostek na vzdálenost do 3 m</v>
      </c>
      <c r="BB364" s="151"/>
      <c r="BC364" s="151"/>
      <c r="BD364" s="151"/>
      <c r="BE364" s="151"/>
      <c r="BF364" s="151"/>
      <c r="BG364" s="151"/>
      <c r="BH364" s="151"/>
    </row>
    <row r="365" spans="1:60" outlineLevel="2" x14ac:dyDescent="0.2">
      <c r="A365" s="158"/>
      <c r="B365" s="159"/>
      <c r="C365" s="185" t="s">
        <v>684</v>
      </c>
      <c r="D365" s="182"/>
      <c r="E365" s="183">
        <v>168</v>
      </c>
      <c r="F365" s="161"/>
      <c r="G365" s="161"/>
      <c r="H365" s="161"/>
      <c r="I365" s="161"/>
      <c r="J365" s="161"/>
      <c r="K365" s="161"/>
      <c r="L365" s="161"/>
      <c r="M365" s="161"/>
      <c r="N365" s="160"/>
      <c r="O365" s="160"/>
      <c r="P365" s="160"/>
      <c r="Q365" s="160"/>
      <c r="R365" s="161"/>
      <c r="S365" s="161"/>
      <c r="T365" s="161"/>
      <c r="U365" s="161"/>
      <c r="V365" s="161"/>
      <c r="W365" s="161"/>
      <c r="X365" s="161"/>
      <c r="Y365" s="161"/>
      <c r="Z365" s="151"/>
      <c r="AA365" s="151"/>
      <c r="AB365" s="151"/>
      <c r="AC365" s="151"/>
      <c r="AD365" s="151"/>
      <c r="AE365" s="151"/>
      <c r="AF365" s="151"/>
      <c r="AG365" s="151" t="s">
        <v>221</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ht="22.5" outlineLevel="1" x14ac:dyDescent="0.2">
      <c r="A366" s="170">
        <v>138</v>
      </c>
      <c r="B366" s="171" t="s">
        <v>685</v>
      </c>
      <c r="C366" s="178" t="s">
        <v>686</v>
      </c>
      <c r="D366" s="172" t="s">
        <v>385</v>
      </c>
      <c r="E366" s="173">
        <v>3061.56</v>
      </c>
      <c r="F366" s="174"/>
      <c r="G366" s="175">
        <f>ROUND(E366*F366,2)</f>
        <v>0</v>
      </c>
      <c r="H366" s="174"/>
      <c r="I366" s="175">
        <f>ROUND(E366*H366,2)</f>
        <v>0</v>
      </c>
      <c r="J366" s="174"/>
      <c r="K366" s="175">
        <f>ROUND(E366*J366,2)</f>
        <v>0</v>
      </c>
      <c r="L366" s="175">
        <v>21</v>
      </c>
      <c r="M366" s="175">
        <f>G366*(1+L366/100)</f>
        <v>0</v>
      </c>
      <c r="N366" s="173">
        <v>0</v>
      </c>
      <c r="O366" s="173">
        <f>ROUND(E366*N366,2)</f>
        <v>0</v>
      </c>
      <c r="P366" s="173">
        <v>0</v>
      </c>
      <c r="Q366" s="173">
        <f>ROUND(E366*P366,2)</f>
        <v>0</v>
      </c>
      <c r="R366" s="175" t="s">
        <v>213</v>
      </c>
      <c r="S366" s="175" t="s">
        <v>214</v>
      </c>
      <c r="T366" s="176" t="s">
        <v>215</v>
      </c>
      <c r="U366" s="161">
        <v>0.01</v>
      </c>
      <c r="V366" s="161">
        <f>ROUND(E366*U366,2)</f>
        <v>30.62</v>
      </c>
      <c r="W366" s="161"/>
      <c r="X366" s="161" t="s">
        <v>216</v>
      </c>
      <c r="Y366" s="161" t="s">
        <v>174</v>
      </c>
      <c r="Z366" s="151"/>
      <c r="AA366" s="151"/>
      <c r="AB366" s="151"/>
      <c r="AC366" s="151"/>
      <c r="AD366" s="151"/>
      <c r="AE366" s="151"/>
      <c r="AF366" s="151"/>
      <c r="AG366" s="151" t="s">
        <v>217</v>
      </c>
      <c r="AH366" s="151"/>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2" x14ac:dyDescent="0.2">
      <c r="A367" s="158"/>
      <c r="B367" s="159"/>
      <c r="C367" s="185" t="s">
        <v>687</v>
      </c>
      <c r="D367" s="182"/>
      <c r="E367" s="183">
        <v>2602.96</v>
      </c>
      <c r="F367" s="161"/>
      <c r="G367" s="161"/>
      <c r="H367" s="161"/>
      <c r="I367" s="161"/>
      <c r="J367" s="161"/>
      <c r="K367" s="161"/>
      <c r="L367" s="161"/>
      <c r="M367" s="161"/>
      <c r="N367" s="160"/>
      <c r="O367" s="160"/>
      <c r="P367" s="160"/>
      <c r="Q367" s="160"/>
      <c r="R367" s="161"/>
      <c r="S367" s="161"/>
      <c r="T367" s="161"/>
      <c r="U367" s="161"/>
      <c r="V367" s="161"/>
      <c r="W367" s="161"/>
      <c r="X367" s="161"/>
      <c r="Y367" s="161"/>
      <c r="Z367" s="151"/>
      <c r="AA367" s="151"/>
      <c r="AB367" s="151"/>
      <c r="AC367" s="151"/>
      <c r="AD367" s="151"/>
      <c r="AE367" s="151"/>
      <c r="AF367" s="151"/>
      <c r="AG367" s="151" t="s">
        <v>221</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outlineLevel="3" x14ac:dyDescent="0.2">
      <c r="A368" s="158"/>
      <c r="B368" s="159"/>
      <c r="C368" s="185" t="s">
        <v>688</v>
      </c>
      <c r="D368" s="182"/>
      <c r="E368" s="183">
        <v>458.6</v>
      </c>
      <c r="F368" s="161"/>
      <c r="G368" s="161"/>
      <c r="H368" s="161"/>
      <c r="I368" s="161"/>
      <c r="J368" s="161"/>
      <c r="K368" s="161"/>
      <c r="L368" s="161"/>
      <c r="M368" s="161"/>
      <c r="N368" s="160"/>
      <c r="O368" s="160"/>
      <c r="P368" s="160"/>
      <c r="Q368" s="160"/>
      <c r="R368" s="161"/>
      <c r="S368" s="161"/>
      <c r="T368" s="161"/>
      <c r="U368" s="161"/>
      <c r="V368" s="161"/>
      <c r="W368" s="161"/>
      <c r="X368" s="161"/>
      <c r="Y368" s="161"/>
      <c r="Z368" s="151"/>
      <c r="AA368" s="151"/>
      <c r="AB368" s="151"/>
      <c r="AC368" s="151"/>
      <c r="AD368" s="151"/>
      <c r="AE368" s="151"/>
      <c r="AF368" s="151"/>
      <c r="AG368" s="151" t="s">
        <v>221</v>
      </c>
      <c r="AH368" s="151">
        <v>0</v>
      </c>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ht="22.5" outlineLevel="1" x14ac:dyDescent="0.2">
      <c r="A369" s="170">
        <v>139</v>
      </c>
      <c r="B369" s="171" t="s">
        <v>689</v>
      </c>
      <c r="C369" s="178" t="s">
        <v>690</v>
      </c>
      <c r="D369" s="172" t="s">
        <v>385</v>
      </c>
      <c r="E369" s="173">
        <v>9333.32</v>
      </c>
      <c r="F369" s="174"/>
      <c r="G369" s="175">
        <f>ROUND(E369*F369,2)</f>
        <v>0</v>
      </c>
      <c r="H369" s="174"/>
      <c r="I369" s="175">
        <f>ROUND(E369*H369,2)</f>
        <v>0</v>
      </c>
      <c r="J369" s="174"/>
      <c r="K369" s="175">
        <f>ROUND(E369*J369,2)</f>
        <v>0</v>
      </c>
      <c r="L369" s="175">
        <v>21</v>
      </c>
      <c r="M369" s="175">
        <f>G369*(1+L369/100)</f>
        <v>0</v>
      </c>
      <c r="N369" s="173">
        <v>0</v>
      </c>
      <c r="O369" s="173">
        <f>ROUND(E369*N369,2)</f>
        <v>0</v>
      </c>
      <c r="P369" s="173">
        <v>0</v>
      </c>
      <c r="Q369" s="173">
        <f>ROUND(E369*P369,2)</f>
        <v>0</v>
      </c>
      <c r="R369" s="175" t="s">
        <v>213</v>
      </c>
      <c r="S369" s="175" t="s">
        <v>214</v>
      </c>
      <c r="T369" s="176" t="s">
        <v>215</v>
      </c>
      <c r="U369" s="161">
        <v>0</v>
      </c>
      <c r="V369" s="161">
        <f>ROUND(E369*U369,2)</f>
        <v>0</v>
      </c>
      <c r="W369" s="161"/>
      <c r="X369" s="161" t="s">
        <v>216</v>
      </c>
      <c r="Y369" s="161" t="s">
        <v>174</v>
      </c>
      <c r="Z369" s="151"/>
      <c r="AA369" s="151"/>
      <c r="AB369" s="151"/>
      <c r="AC369" s="151"/>
      <c r="AD369" s="151"/>
      <c r="AE369" s="151"/>
      <c r="AF369" s="151"/>
      <c r="AG369" s="151" t="s">
        <v>217</v>
      </c>
      <c r="AH369" s="151"/>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2" x14ac:dyDescent="0.2">
      <c r="A370" s="158"/>
      <c r="B370" s="159"/>
      <c r="C370" s="185" t="s">
        <v>691</v>
      </c>
      <c r="D370" s="182"/>
      <c r="E370" s="183">
        <v>5205.92</v>
      </c>
      <c r="F370" s="161"/>
      <c r="G370" s="161"/>
      <c r="H370" s="161"/>
      <c r="I370" s="161"/>
      <c r="J370" s="161"/>
      <c r="K370" s="161"/>
      <c r="L370" s="161"/>
      <c r="M370" s="161"/>
      <c r="N370" s="160"/>
      <c r="O370" s="160"/>
      <c r="P370" s="160"/>
      <c r="Q370" s="160"/>
      <c r="R370" s="161"/>
      <c r="S370" s="161"/>
      <c r="T370" s="161"/>
      <c r="U370" s="161"/>
      <c r="V370" s="161"/>
      <c r="W370" s="161"/>
      <c r="X370" s="161"/>
      <c r="Y370" s="161"/>
      <c r="Z370" s="151"/>
      <c r="AA370" s="151"/>
      <c r="AB370" s="151"/>
      <c r="AC370" s="151"/>
      <c r="AD370" s="151"/>
      <c r="AE370" s="151"/>
      <c r="AF370" s="151"/>
      <c r="AG370" s="151" t="s">
        <v>221</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outlineLevel="3" x14ac:dyDescent="0.2">
      <c r="A371" s="158"/>
      <c r="B371" s="159"/>
      <c r="C371" s="185" t="s">
        <v>692</v>
      </c>
      <c r="D371" s="182"/>
      <c r="E371" s="183">
        <v>4127.3999999999996</v>
      </c>
      <c r="F371" s="161"/>
      <c r="G371" s="161"/>
      <c r="H371" s="161"/>
      <c r="I371" s="161"/>
      <c r="J371" s="161"/>
      <c r="K371" s="161"/>
      <c r="L371" s="161"/>
      <c r="M371" s="161"/>
      <c r="N371" s="160"/>
      <c r="O371" s="160"/>
      <c r="P371" s="160"/>
      <c r="Q371" s="160"/>
      <c r="R371" s="161"/>
      <c r="S371" s="161"/>
      <c r="T371" s="161"/>
      <c r="U371" s="161"/>
      <c r="V371" s="161"/>
      <c r="W371" s="161"/>
      <c r="X371" s="161"/>
      <c r="Y371" s="161"/>
      <c r="Z371" s="151"/>
      <c r="AA371" s="151"/>
      <c r="AB371" s="151"/>
      <c r="AC371" s="151"/>
      <c r="AD371" s="151"/>
      <c r="AE371" s="151"/>
      <c r="AF371" s="151"/>
      <c r="AG371" s="151" t="s">
        <v>221</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ht="22.5" outlineLevel="1" x14ac:dyDescent="0.2">
      <c r="A372" s="170">
        <v>140</v>
      </c>
      <c r="B372" s="171" t="s">
        <v>693</v>
      </c>
      <c r="C372" s="178" t="s">
        <v>694</v>
      </c>
      <c r="D372" s="172" t="s">
        <v>385</v>
      </c>
      <c r="E372" s="173">
        <v>134.80000000000001</v>
      </c>
      <c r="F372" s="174"/>
      <c r="G372" s="175">
        <f>ROUND(E372*F372,2)</f>
        <v>0</v>
      </c>
      <c r="H372" s="174"/>
      <c r="I372" s="175">
        <f>ROUND(E372*H372,2)</f>
        <v>0</v>
      </c>
      <c r="J372" s="174"/>
      <c r="K372" s="175">
        <f>ROUND(E372*J372,2)</f>
        <v>0</v>
      </c>
      <c r="L372" s="175">
        <v>21</v>
      </c>
      <c r="M372" s="175">
        <f>G372*(1+L372/100)</f>
        <v>0</v>
      </c>
      <c r="N372" s="173">
        <v>0</v>
      </c>
      <c r="O372" s="173">
        <f>ROUND(E372*N372,2)</f>
        <v>0</v>
      </c>
      <c r="P372" s="173">
        <v>0</v>
      </c>
      <c r="Q372" s="173">
        <f>ROUND(E372*P372,2)</f>
        <v>0</v>
      </c>
      <c r="R372" s="175" t="s">
        <v>213</v>
      </c>
      <c r="S372" s="175" t="s">
        <v>214</v>
      </c>
      <c r="T372" s="176" t="s">
        <v>215</v>
      </c>
      <c r="U372" s="161">
        <v>0.68799999999999994</v>
      </c>
      <c r="V372" s="161">
        <f>ROUND(E372*U372,2)</f>
        <v>92.74</v>
      </c>
      <c r="W372" s="161"/>
      <c r="X372" s="161" t="s">
        <v>216</v>
      </c>
      <c r="Y372" s="161" t="s">
        <v>174</v>
      </c>
      <c r="Z372" s="151"/>
      <c r="AA372" s="151"/>
      <c r="AB372" s="151"/>
      <c r="AC372" s="151"/>
      <c r="AD372" s="151"/>
      <c r="AE372" s="151"/>
      <c r="AF372" s="151"/>
      <c r="AG372" s="151" t="s">
        <v>217</v>
      </c>
      <c r="AH372" s="151"/>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2" x14ac:dyDescent="0.2">
      <c r="A373" s="158"/>
      <c r="B373" s="159"/>
      <c r="C373" s="255" t="s">
        <v>695</v>
      </c>
      <c r="D373" s="256"/>
      <c r="E373" s="256"/>
      <c r="F373" s="256"/>
      <c r="G373" s="256"/>
      <c r="H373" s="161"/>
      <c r="I373" s="161"/>
      <c r="J373" s="161"/>
      <c r="K373" s="161"/>
      <c r="L373" s="161"/>
      <c r="M373" s="161"/>
      <c r="N373" s="160"/>
      <c r="O373" s="160"/>
      <c r="P373" s="160"/>
      <c r="Q373" s="160"/>
      <c r="R373" s="161"/>
      <c r="S373" s="161"/>
      <c r="T373" s="161"/>
      <c r="U373" s="161"/>
      <c r="V373" s="161"/>
      <c r="W373" s="161"/>
      <c r="X373" s="161"/>
      <c r="Y373" s="161"/>
      <c r="Z373" s="151"/>
      <c r="AA373" s="151"/>
      <c r="AB373" s="151"/>
      <c r="AC373" s="151"/>
      <c r="AD373" s="151"/>
      <c r="AE373" s="151"/>
      <c r="AF373" s="151"/>
      <c r="AG373" s="151" t="s">
        <v>177</v>
      </c>
      <c r="AH373" s="151"/>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2" x14ac:dyDescent="0.2">
      <c r="A374" s="158"/>
      <c r="B374" s="159"/>
      <c r="C374" s="185" t="s">
        <v>696</v>
      </c>
      <c r="D374" s="182"/>
      <c r="E374" s="183">
        <v>134.80000000000001</v>
      </c>
      <c r="F374" s="161"/>
      <c r="G374" s="161"/>
      <c r="H374" s="161"/>
      <c r="I374" s="161"/>
      <c r="J374" s="161"/>
      <c r="K374" s="161"/>
      <c r="L374" s="161"/>
      <c r="M374" s="161"/>
      <c r="N374" s="160"/>
      <c r="O374" s="160"/>
      <c r="P374" s="160"/>
      <c r="Q374" s="160"/>
      <c r="R374" s="161"/>
      <c r="S374" s="161"/>
      <c r="T374" s="161"/>
      <c r="U374" s="161"/>
      <c r="V374" s="161"/>
      <c r="W374" s="161"/>
      <c r="X374" s="161"/>
      <c r="Y374" s="161"/>
      <c r="Z374" s="151"/>
      <c r="AA374" s="151"/>
      <c r="AB374" s="151"/>
      <c r="AC374" s="151"/>
      <c r="AD374" s="151"/>
      <c r="AE374" s="151"/>
      <c r="AF374" s="151"/>
      <c r="AG374" s="151" t="s">
        <v>221</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ht="22.5" outlineLevel="1" x14ac:dyDescent="0.2">
      <c r="A375" s="170">
        <v>141</v>
      </c>
      <c r="B375" s="171" t="s">
        <v>697</v>
      </c>
      <c r="C375" s="178" t="s">
        <v>698</v>
      </c>
      <c r="D375" s="172" t="s">
        <v>385</v>
      </c>
      <c r="E375" s="173">
        <v>196.62</v>
      </c>
      <c r="F375" s="174"/>
      <c r="G375" s="175">
        <f>ROUND(E375*F375,2)</f>
        <v>0</v>
      </c>
      <c r="H375" s="174"/>
      <c r="I375" s="175">
        <f>ROUND(E375*H375,2)</f>
        <v>0</v>
      </c>
      <c r="J375" s="174"/>
      <c r="K375" s="175">
        <f>ROUND(E375*J375,2)</f>
        <v>0</v>
      </c>
      <c r="L375" s="175">
        <v>21</v>
      </c>
      <c r="M375" s="175">
        <f>G375*(1+L375/100)</f>
        <v>0</v>
      </c>
      <c r="N375" s="173">
        <v>0</v>
      </c>
      <c r="O375" s="173">
        <f>ROUND(E375*N375,2)</f>
        <v>0</v>
      </c>
      <c r="P375" s="173">
        <v>0</v>
      </c>
      <c r="Q375" s="173">
        <f>ROUND(E375*P375,2)</f>
        <v>0</v>
      </c>
      <c r="R375" s="175" t="s">
        <v>213</v>
      </c>
      <c r="S375" s="175" t="s">
        <v>214</v>
      </c>
      <c r="T375" s="176" t="s">
        <v>215</v>
      </c>
      <c r="U375" s="161">
        <v>0.68799999999999994</v>
      </c>
      <c r="V375" s="161">
        <f>ROUND(E375*U375,2)</f>
        <v>135.27000000000001</v>
      </c>
      <c r="W375" s="161"/>
      <c r="X375" s="161" t="s">
        <v>216</v>
      </c>
      <c r="Y375" s="161" t="s">
        <v>174</v>
      </c>
      <c r="Z375" s="151"/>
      <c r="AA375" s="151"/>
      <c r="AB375" s="151"/>
      <c r="AC375" s="151"/>
      <c r="AD375" s="151"/>
      <c r="AE375" s="151"/>
      <c r="AF375" s="151"/>
      <c r="AG375" s="151" t="s">
        <v>217</v>
      </c>
      <c r="AH375" s="151"/>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2" x14ac:dyDescent="0.2">
      <c r="A376" s="158"/>
      <c r="B376" s="159"/>
      <c r="C376" s="255" t="s">
        <v>699</v>
      </c>
      <c r="D376" s="256"/>
      <c r="E376" s="256"/>
      <c r="F376" s="256"/>
      <c r="G376" s="256"/>
      <c r="H376" s="161"/>
      <c r="I376" s="161"/>
      <c r="J376" s="161"/>
      <c r="K376" s="161"/>
      <c r="L376" s="161"/>
      <c r="M376" s="161"/>
      <c r="N376" s="160"/>
      <c r="O376" s="160"/>
      <c r="P376" s="160"/>
      <c r="Q376" s="160"/>
      <c r="R376" s="161"/>
      <c r="S376" s="161"/>
      <c r="T376" s="161"/>
      <c r="U376" s="161"/>
      <c r="V376" s="161"/>
      <c r="W376" s="161"/>
      <c r="X376" s="161"/>
      <c r="Y376" s="161"/>
      <c r="Z376" s="151"/>
      <c r="AA376" s="151"/>
      <c r="AB376" s="151"/>
      <c r="AC376" s="151"/>
      <c r="AD376" s="151"/>
      <c r="AE376" s="151"/>
      <c r="AF376" s="151"/>
      <c r="AG376" s="151" t="s">
        <v>177</v>
      </c>
      <c r="AH376" s="151"/>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2" x14ac:dyDescent="0.2">
      <c r="A377" s="158"/>
      <c r="B377" s="159"/>
      <c r="C377" s="185" t="s">
        <v>700</v>
      </c>
      <c r="D377" s="182"/>
      <c r="E377" s="183">
        <v>196.62</v>
      </c>
      <c r="F377" s="161"/>
      <c r="G377" s="161"/>
      <c r="H377" s="161"/>
      <c r="I377" s="161"/>
      <c r="J377" s="161"/>
      <c r="K377" s="161"/>
      <c r="L377" s="161"/>
      <c r="M377" s="161"/>
      <c r="N377" s="160"/>
      <c r="O377" s="160"/>
      <c r="P377" s="160"/>
      <c r="Q377" s="160"/>
      <c r="R377" s="161"/>
      <c r="S377" s="161"/>
      <c r="T377" s="161"/>
      <c r="U377" s="161"/>
      <c r="V377" s="161"/>
      <c r="W377" s="161"/>
      <c r="X377" s="161"/>
      <c r="Y377" s="161"/>
      <c r="Z377" s="151"/>
      <c r="AA377" s="151"/>
      <c r="AB377" s="151"/>
      <c r="AC377" s="151"/>
      <c r="AD377" s="151"/>
      <c r="AE377" s="151"/>
      <c r="AF377" s="151"/>
      <c r="AG377" s="151" t="s">
        <v>221</v>
      </c>
      <c r="AH377" s="151">
        <v>0</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ht="22.5" outlineLevel="1" x14ac:dyDescent="0.2">
      <c r="A378" s="170">
        <v>142</v>
      </c>
      <c r="B378" s="171" t="s">
        <v>701</v>
      </c>
      <c r="C378" s="178" t="s">
        <v>702</v>
      </c>
      <c r="D378" s="172" t="s">
        <v>385</v>
      </c>
      <c r="E378" s="173">
        <v>196.62</v>
      </c>
      <c r="F378" s="174"/>
      <c r="G378" s="175">
        <f>ROUND(E378*F378,2)</f>
        <v>0</v>
      </c>
      <c r="H378" s="174"/>
      <c r="I378" s="175">
        <f>ROUND(E378*H378,2)</f>
        <v>0</v>
      </c>
      <c r="J378" s="174"/>
      <c r="K378" s="175">
        <f>ROUND(E378*J378,2)</f>
        <v>0</v>
      </c>
      <c r="L378" s="175">
        <v>21</v>
      </c>
      <c r="M378" s="175">
        <f>G378*(1+L378/100)</f>
        <v>0</v>
      </c>
      <c r="N378" s="173">
        <v>0</v>
      </c>
      <c r="O378" s="173">
        <f>ROUND(E378*N378,2)</f>
        <v>0</v>
      </c>
      <c r="P378" s="173">
        <v>0</v>
      </c>
      <c r="Q378" s="173">
        <f>ROUND(E378*P378,2)</f>
        <v>0</v>
      </c>
      <c r="R378" s="175" t="s">
        <v>213</v>
      </c>
      <c r="S378" s="175" t="s">
        <v>214</v>
      </c>
      <c r="T378" s="176" t="s">
        <v>215</v>
      </c>
      <c r="U378" s="161">
        <v>0</v>
      </c>
      <c r="V378" s="161">
        <f>ROUND(E378*U378,2)</f>
        <v>0</v>
      </c>
      <c r="W378" s="161"/>
      <c r="X378" s="161" t="s">
        <v>216</v>
      </c>
      <c r="Y378" s="161" t="s">
        <v>174</v>
      </c>
      <c r="Z378" s="151"/>
      <c r="AA378" s="151"/>
      <c r="AB378" s="151"/>
      <c r="AC378" s="151"/>
      <c r="AD378" s="151"/>
      <c r="AE378" s="151"/>
      <c r="AF378" s="151"/>
      <c r="AG378" s="151" t="s">
        <v>217</v>
      </c>
      <c r="AH378" s="151"/>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outlineLevel="2" x14ac:dyDescent="0.2">
      <c r="A379" s="158"/>
      <c r="B379" s="159"/>
      <c r="C379" s="255" t="s">
        <v>699</v>
      </c>
      <c r="D379" s="256"/>
      <c r="E379" s="256"/>
      <c r="F379" s="256"/>
      <c r="G379" s="256"/>
      <c r="H379" s="161"/>
      <c r="I379" s="161"/>
      <c r="J379" s="161"/>
      <c r="K379" s="161"/>
      <c r="L379" s="161"/>
      <c r="M379" s="161"/>
      <c r="N379" s="160"/>
      <c r="O379" s="160"/>
      <c r="P379" s="160"/>
      <c r="Q379" s="160"/>
      <c r="R379" s="161"/>
      <c r="S379" s="161"/>
      <c r="T379" s="161"/>
      <c r="U379" s="161"/>
      <c r="V379" s="161"/>
      <c r="W379" s="161"/>
      <c r="X379" s="161"/>
      <c r="Y379" s="161"/>
      <c r="Z379" s="151"/>
      <c r="AA379" s="151"/>
      <c r="AB379" s="151"/>
      <c r="AC379" s="151"/>
      <c r="AD379" s="151"/>
      <c r="AE379" s="151"/>
      <c r="AF379" s="151"/>
      <c r="AG379" s="151" t="s">
        <v>177</v>
      </c>
      <c r="AH379" s="151"/>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2" x14ac:dyDescent="0.2">
      <c r="A380" s="158"/>
      <c r="B380" s="159"/>
      <c r="C380" s="185" t="s">
        <v>703</v>
      </c>
      <c r="D380" s="182"/>
      <c r="E380" s="183">
        <v>196.62</v>
      </c>
      <c r="F380" s="161"/>
      <c r="G380" s="161"/>
      <c r="H380" s="161"/>
      <c r="I380" s="161"/>
      <c r="J380" s="161"/>
      <c r="K380" s="161"/>
      <c r="L380" s="161"/>
      <c r="M380" s="161"/>
      <c r="N380" s="160"/>
      <c r="O380" s="160"/>
      <c r="P380" s="160"/>
      <c r="Q380" s="160"/>
      <c r="R380" s="161"/>
      <c r="S380" s="161"/>
      <c r="T380" s="161"/>
      <c r="U380" s="161"/>
      <c r="V380" s="161"/>
      <c r="W380" s="161"/>
      <c r="X380" s="161"/>
      <c r="Y380" s="161"/>
      <c r="Z380" s="151"/>
      <c r="AA380" s="151"/>
      <c r="AB380" s="151"/>
      <c r="AC380" s="151"/>
      <c r="AD380" s="151"/>
      <c r="AE380" s="151"/>
      <c r="AF380" s="151"/>
      <c r="AG380" s="151" t="s">
        <v>221</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70">
        <v>143</v>
      </c>
      <c r="B381" s="171" t="s">
        <v>704</v>
      </c>
      <c r="C381" s="178" t="s">
        <v>705</v>
      </c>
      <c r="D381" s="172" t="s">
        <v>385</v>
      </c>
      <c r="E381" s="173">
        <v>1301.48</v>
      </c>
      <c r="F381" s="174"/>
      <c r="G381" s="175">
        <f>ROUND(E381*F381,2)</f>
        <v>0</v>
      </c>
      <c r="H381" s="174"/>
      <c r="I381" s="175">
        <f>ROUND(E381*H381,2)</f>
        <v>0</v>
      </c>
      <c r="J381" s="174"/>
      <c r="K381" s="175">
        <f>ROUND(E381*J381,2)</f>
        <v>0</v>
      </c>
      <c r="L381" s="175">
        <v>21</v>
      </c>
      <c r="M381" s="175">
        <f>G381*(1+L381/100)</f>
        <v>0</v>
      </c>
      <c r="N381" s="173">
        <v>0</v>
      </c>
      <c r="O381" s="173">
        <f>ROUND(E381*N381,2)</f>
        <v>0</v>
      </c>
      <c r="P381" s="173">
        <v>0</v>
      </c>
      <c r="Q381" s="173">
        <f>ROUND(E381*P381,2)</f>
        <v>0</v>
      </c>
      <c r="R381" s="175" t="s">
        <v>213</v>
      </c>
      <c r="S381" s="175" t="s">
        <v>214</v>
      </c>
      <c r="T381" s="176" t="s">
        <v>215</v>
      </c>
      <c r="U381" s="161">
        <v>9.9000000000000005E-2</v>
      </c>
      <c r="V381" s="161">
        <f>ROUND(E381*U381,2)</f>
        <v>128.85</v>
      </c>
      <c r="W381" s="161"/>
      <c r="X381" s="161" t="s">
        <v>216</v>
      </c>
      <c r="Y381" s="161" t="s">
        <v>174</v>
      </c>
      <c r="Z381" s="151"/>
      <c r="AA381" s="151"/>
      <c r="AB381" s="151"/>
      <c r="AC381" s="151"/>
      <c r="AD381" s="151"/>
      <c r="AE381" s="151"/>
      <c r="AF381" s="151"/>
      <c r="AG381" s="151" t="s">
        <v>217</v>
      </c>
      <c r="AH381" s="151"/>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2" x14ac:dyDescent="0.2">
      <c r="A382" s="158"/>
      <c r="B382" s="159"/>
      <c r="C382" s="264" t="s">
        <v>706</v>
      </c>
      <c r="D382" s="265"/>
      <c r="E382" s="265"/>
      <c r="F382" s="265"/>
      <c r="G382" s="265"/>
      <c r="H382" s="161"/>
      <c r="I382" s="161"/>
      <c r="J382" s="161"/>
      <c r="K382" s="161"/>
      <c r="L382" s="161"/>
      <c r="M382" s="161"/>
      <c r="N382" s="160"/>
      <c r="O382" s="160"/>
      <c r="P382" s="160"/>
      <c r="Q382" s="160"/>
      <c r="R382" s="161"/>
      <c r="S382" s="161"/>
      <c r="T382" s="161"/>
      <c r="U382" s="161"/>
      <c r="V382" s="161"/>
      <c r="W382" s="161"/>
      <c r="X382" s="161"/>
      <c r="Y382" s="161"/>
      <c r="Z382" s="151"/>
      <c r="AA382" s="151"/>
      <c r="AB382" s="151"/>
      <c r="AC382" s="151"/>
      <c r="AD382" s="151"/>
      <c r="AE382" s="151"/>
      <c r="AF382" s="151"/>
      <c r="AG382" s="151" t="s">
        <v>219</v>
      </c>
      <c r="AH382" s="151"/>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2" x14ac:dyDescent="0.2">
      <c r="A383" s="158"/>
      <c r="B383" s="159"/>
      <c r="C383" s="185" t="s">
        <v>707</v>
      </c>
      <c r="D383" s="182"/>
      <c r="E383" s="183">
        <v>1301.48</v>
      </c>
      <c r="F383" s="161"/>
      <c r="G383" s="161"/>
      <c r="H383" s="161"/>
      <c r="I383" s="161"/>
      <c r="J383" s="161"/>
      <c r="K383" s="161"/>
      <c r="L383" s="161"/>
      <c r="M383" s="161"/>
      <c r="N383" s="160"/>
      <c r="O383" s="160"/>
      <c r="P383" s="160"/>
      <c r="Q383" s="160"/>
      <c r="R383" s="161"/>
      <c r="S383" s="161"/>
      <c r="T383" s="161"/>
      <c r="U383" s="161"/>
      <c r="V383" s="161"/>
      <c r="W383" s="161"/>
      <c r="X383" s="161"/>
      <c r="Y383" s="161"/>
      <c r="Z383" s="151"/>
      <c r="AA383" s="151"/>
      <c r="AB383" s="151"/>
      <c r="AC383" s="151"/>
      <c r="AD383" s="151"/>
      <c r="AE383" s="151"/>
      <c r="AF383" s="151"/>
      <c r="AG383" s="151" t="s">
        <v>221</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70">
        <v>144</v>
      </c>
      <c r="B384" s="171" t="s">
        <v>708</v>
      </c>
      <c r="C384" s="178" t="s">
        <v>709</v>
      </c>
      <c r="D384" s="172" t="s">
        <v>385</v>
      </c>
      <c r="E384" s="173">
        <v>35.729999999999997</v>
      </c>
      <c r="F384" s="174"/>
      <c r="G384" s="175">
        <f>ROUND(E384*F384,2)</f>
        <v>0</v>
      </c>
      <c r="H384" s="174"/>
      <c r="I384" s="175">
        <f>ROUND(E384*H384,2)</f>
        <v>0</v>
      </c>
      <c r="J384" s="174"/>
      <c r="K384" s="175">
        <f>ROUND(E384*J384,2)</f>
        <v>0</v>
      </c>
      <c r="L384" s="175">
        <v>21</v>
      </c>
      <c r="M384" s="175">
        <f>G384*(1+L384/100)</f>
        <v>0</v>
      </c>
      <c r="N384" s="173">
        <v>0</v>
      </c>
      <c r="O384" s="173">
        <f>ROUND(E384*N384,2)</f>
        <v>0</v>
      </c>
      <c r="P384" s="173">
        <v>0</v>
      </c>
      <c r="Q384" s="173">
        <f>ROUND(E384*P384,2)</f>
        <v>0</v>
      </c>
      <c r="R384" s="175"/>
      <c r="S384" s="175" t="s">
        <v>171</v>
      </c>
      <c r="T384" s="176" t="s">
        <v>172</v>
      </c>
      <c r="U384" s="161">
        <v>0.49</v>
      </c>
      <c r="V384" s="161">
        <f>ROUND(E384*U384,2)</f>
        <v>17.510000000000002</v>
      </c>
      <c r="W384" s="161"/>
      <c r="X384" s="161" t="s">
        <v>216</v>
      </c>
      <c r="Y384" s="161" t="s">
        <v>174</v>
      </c>
      <c r="Z384" s="151"/>
      <c r="AA384" s="151"/>
      <c r="AB384" s="151"/>
      <c r="AC384" s="151"/>
      <c r="AD384" s="151"/>
      <c r="AE384" s="151"/>
      <c r="AF384" s="151"/>
      <c r="AG384" s="151" t="s">
        <v>217</v>
      </c>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ht="22.5" outlineLevel="2" x14ac:dyDescent="0.2">
      <c r="A385" s="158"/>
      <c r="B385" s="159"/>
      <c r="C385" s="255" t="s">
        <v>710</v>
      </c>
      <c r="D385" s="256"/>
      <c r="E385" s="256"/>
      <c r="F385" s="256"/>
      <c r="G385" s="256"/>
      <c r="H385" s="161"/>
      <c r="I385" s="161"/>
      <c r="J385" s="161"/>
      <c r="K385" s="161"/>
      <c r="L385" s="161"/>
      <c r="M385" s="161"/>
      <c r="N385" s="160"/>
      <c r="O385" s="160"/>
      <c r="P385" s="160"/>
      <c r="Q385" s="160"/>
      <c r="R385" s="161"/>
      <c r="S385" s="161"/>
      <c r="T385" s="161"/>
      <c r="U385" s="161"/>
      <c r="V385" s="161"/>
      <c r="W385" s="161"/>
      <c r="X385" s="161"/>
      <c r="Y385" s="161"/>
      <c r="Z385" s="151"/>
      <c r="AA385" s="151"/>
      <c r="AB385" s="151"/>
      <c r="AC385" s="151"/>
      <c r="AD385" s="151"/>
      <c r="AE385" s="151"/>
      <c r="AF385" s="151"/>
      <c r="AG385" s="151" t="s">
        <v>177</v>
      </c>
      <c r="AH385" s="151"/>
      <c r="AI385" s="151"/>
      <c r="AJ385" s="151"/>
      <c r="AK385" s="151"/>
      <c r="AL385" s="151"/>
      <c r="AM385" s="151"/>
      <c r="AN385" s="151"/>
      <c r="AO385" s="151"/>
      <c r="AP385" s="151"/>
      <c r="AQ385" s="151"/>
      <c r="AR385" s="151"/>
      <c r="AS385" s="151"/>
      <c r="AT385" s="151"/>
      <c r="AU385" s="151"/>
      <c r="AV385" s="151"/>
      <c r="AW385" s="151"/>
      <c r="AX385" s="151"/>
      <c r="AY385" s="151"/>
      <c r="AZ385" s="151"/>
      <c r="BA385" s="184" t="str">
        <f>C385</f>
        <v>v režii zhotovitele podle jeho možností a zvyklostí, odvoz včetně naložení na dopravní prostředek a složení na skládku, včetně případného poplatku za skládku nebo recyklace</v>
      </c>
      <c r="BB385" s="151"/>
      <c r="BC385" s="151"/>
      <c r="BD385" s="151"/>
      <c r="BE385" s="151"/>
      <c r="BF385" s="151"/>
      <c r="BG385" s="151"/>
      <c r="BH385" s="151"/>
    </row>
    <row r="386" spans="1:60" outlineLevel="2" x14ac:dyDescent="0.2">
      <c r="A386" s="158"/>
      <c r="B386" s="159"/>
      <c r="C386" s="185" t="s">
        <v>711</v>
      </c>
      <c r="D386" s="182"/>
      <c r="E386" s="183">
        <v>35.729999999999997</v>
      </c>
      <c r="F386" s="161"/>
      <c r="G386" s="161"/>
      <c r="H386" s="161"/>
      <c r="I386" s="161"/>
      <c r="J386" s="161"/>
      <c r="K386" s="161"/>
      <c r="L386" s="161"/>
      <c r="M386" s="161"/>
      <c r="N386" s="160"/>
      <c r="O386" s="160"/>
      <c r="P386" s="160"/>
      <c r="Q386" s="160"/>
      <c r="R386" s="161"/>
      <c r="S386" s="161"/>
      <c r="T386" s="161"/>
      <c r="U386" s="161"/>
      <c r="V386" s="161"/>
      <c r="W386" s="161"/>
      <c r="X386" s="161"/>
      <c r="Y386" s="161"/>
      <c r="Z386" s="151"/>
      <c r="AA386" s="151"/>
      <c r="AB386" s="151"/>
      <c r="AC386" s="151"/>
      <c r="AD386" s="151"/>
      <c r="AE386" s="151"/>
      <c r="AF386" s="151"/>
      <c r="AG386" s="151" t="s">
        <v>221</v>
      </c>
      <c r="AH386" s="151">
        <v>0</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x14ac:dyDescent="0.2">
      <c r="A387" s="170">
        <v>145</v>
      </c>
      <c r="B387" s="171" t="s">
        <v>712</v>
      </c>
      <c r="C387" s="178" t="s">
        <v>713</v>
      </c>
      <c r="D387" s="172" t="s">
        <v>385</v>
      </c>
      <c r="E387" s="173">
        <v>199.42</v>
      </c>
      <c r="F387" s="174"/>
      <c r="G387" s="175">
        <f>ROUND(E387*F387,2)</f>
        <v>0</v>
      </c>
      <c r="H387" s="174"/>
      <c r="I387" s="175">
        <f>ROUND(E387*H387,2)</f>
        <v>0</v>
      </c>
      <c r="J387" s="174"/>
      <c r="K387" s="175">
        <f>ROUND(E387*J387,2)</f>
        <v>0</v>
      </c>
      <c r="L387" s="175">
        <v>21</v>
      </c>
      <c r="M387" s="175">
        <f>G387*(1+L387/100)</f>
        <v>0</v>
      </c>
      <c r="N387" s="173">
        <v>0</v>
      </c>
      <c r="O387" s="173">
        <f>ROUND(E387*N387,2)</f>
        <v>0</v>
      </c>
      <c r="P387" s="173">
        <v>0</v>
      </c>
      <c r="Q387" s="173">
        <f>ROUND(E387*P387,2)</f>
        <v>0</v>
      </c>
      <c r="R387" s="175" t="s">
        <v>675</v>
      </c>
      <c r="S387" s="175" t="s">
        <v>214</v>
      </c>
      <c r="T387" s="176" t="s">
        <v>215</v>
      </c>
      <c r="U387" s="161">
        <v>0</v>
      </c>
      <c r="V387" s="161">
        <f>ROUND(E387*U387,2)</f>
        <v>0</v>
      </c>
      <c r="W387" s="161"/>
      <c r="X387" s="161" t="s">
        <v>216</v>
      </c>
      <c r="Y387" s="161" t="s">
        <v>174</v>
      </c>
      <c r="Z387" s="151"/>
      <c r="AA387" s="151"/>
      <c r="AB387" s="151"/>
      <c r="AC387" s="151"/>
      <c r="AD387" s="151"/>
      <c r="AE387" s="151"/>
      <c r="AF387" s="151"/>
      <c r="AG387" s="151" t="s">
        <v>217</v>
      </c>
      <c r="AH387" s="151"/>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2" x14ac:dyDescent="0.2">
      <c r="A388" s="158"/>
      <c r="B388" s="159"/>
      <c r="C388" s="185" t="s">
        <v>714</v>
      </c>
      <c r="D388" s="182"/>
      <c r="E388" s="183">
        <v>199.42</v>
      </c>
      <c r="F388" s="161"/>
      <c r="G388" s="161"/>
      <c r="H388" s="161"/>
      <c r="I388" s="161"/>
      <c r="J388" s="161"/>
      <c r="K388" s="161"/>
      <c r="L388" s="161"/>
      <c r="M388" s="161"/>
      <c r="N388" s="160"/>
      <c r="O388" s="160"/>
      <c r="P388" s="160"/>
      <c r="Q388" s="160"/>
      <c r="R388" s="161"/>
      <c r="S388" s="161"/>
      <c r="T388" s="161"/>
      <c r="U388" s="161"/>
      <c r="V388" s="161"/>
      <c r="W388" s="161"/>
      <c r="X388" s="161"/>
      <c r="Y388" s="161"/>
      <c r="Z388" s="151"/>
      <c r="AA388" s="151"/>
      <c r="AB388" s="151"/>
      <c r="AC388" s="151"/>
      <c r="AD388" s="151"/>
      <c r="AE388" s="151"/>
      <c r="AF388" s="151"/>
      <c r="AG388" s="151" t="s">
        <v>221</v>
      </c>
      <c r="AH388" s="151">
        <v>0</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170">
        <v>146</v>
      </c>
      <c r="B389" s="171" t="s">
        <v>715</v>
      </c>
      <c r="C389" s="178" t="s">
        <v>716</v>
      </c>
      <c r="D389" s="172" t="s">
        <v>385</v>
      </c>
      <c r="E389" s="173">
        <v>455</v>
      </c>
      <c r="F389" s="174"/>
      <c r="G389" s="175">
        <f>ROUND(E389*F389,2)</f>
        <v>0</v>
      </c>
      <c r="H389" s="174"/>
      <c r="I389" s="175">
        <f>ROUND(E389*H389,2)</f>
        <v>0</v>
      </c>
      <c r="J389" s="174"/>
      <c r="K389" s="175">
        <f>ROUND(E389*J389,2)</f>
        <v>0</v>
      </c>
      <c r="L389" s="175">
        <v>21</v>
      </c>
      <c r="M389" s="175">
        <f>G389*(1+L389/100)</f>
        <v>0</v>
      </c>
      <c r="N389" s="173">
        <v>0</v>
      </c>
      <c r="O389" s="173">
        <f>ROUND(E389*N389,2)</f>
        <v>0</v>
      </c>
      <c r="P389" s="173">
        <v>0</v>
      </c>
      <c r="Q389" s="173">
        <f>ROUND(E389*P389,2)</f>
        <v>0</v>
      </c>
      <c r="R389" s="175"/>
      <c r="S389" s="175" t="s">
        <v>171</v>
      </c>
      <c r="T389" s="176" t="s">
        <v>172</v>
      </c>
      <c r="U389" s="161">
        <v>0</v>
      </c>
      <c r="V389" s="161">
        <f>ROUND(E389*U389,2)</f>
        <v>0</v>
      </c>
      <c r="W389" s="161"/>
      <c r="X389" s="161" t="s">
        <v>216</v>
      </c>
      <c r="Y389" s="161" t="s">
        <v>174</v>
      </c>
      <c r="Z389" s="151"/>
      <c r="AA389" s="151"/>
      <c r="AB389" s="151"/>
      <c r="AC389" s="151"/>
      <c r="AD389" s="151"/>
      <c r="AE389" s="151"/>
      <c r="AF389" s="151"/>
      <c r="AG389" s="151" t="s">
        <v>217</v>
      </c>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2" x14ac:dyDescent="0.2">
      <c r="A390" s="158"/>
      <c r="B390" s="159"/>
      <c r="C390" s="185" t="s">
        <v>717</v>
      </c>
      <c r="D390" s="182"/>
      <c r="E390" s="183">
        <v>455</v>
      </c>
      <c r="F390" s="161"/>
      <c r="G390" s="161"/>
      <c r="H390" s="161"/>
      <c r="I390" s="161"/>
      <c r="J390" s="161"/>
      <c r="K390" s="161"/>
      <c r="L390" s="161"/>
      <c r="M390" s="161"/>
      <c r="N390" s="160"/>
      <c r="O390" s="160"/>
      <c r="P390" s="160"/>
      <c r="Q390" s="160"/>
      <c r="R390" s="161"/>
      <c r="S390" s="161"/>
      <c r="T390" s="161"/>
      <c r="U390" s="161"/>
      <c r="V390" s="161"/>
      <c r="W390" s="161"/>
      <c r="X390" s="161"/>
      <c r="Y390" s="161"/>
      <c r="Z390" s="151"/>
      <c r="AA390" s="151"/>
      <c r="AB390" s="151"/>
      <c r="AC390" s="151"/>
      <c r="AD390" s="151"/>
      <c r="AE390" s="151"/>
      <c r="AF390" s="151"/>
      <c r="AG390" s="151" t="s">
        <v>221</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outlineLevel="1" x14ac:dyDescent="0.2">
      <c r="A391" s="170">
        <v>147</v>
      </c>
      <c r="B391" s="171" t="s">
        <v>718</v>
      </c>
      <c r="C391" s="178" t="s">
        <v>719</v>
      </c>
      <c r="D391" s="172" t="s">
        <v>385</v>
      </c>
      <c r="E391" s="173">
        <v>0.8</v>
      </c>
      <c r="F391" s="174"/>
      <c r="G391" s="175">
        <f>ROUND(E391*F391,2)</f>
        <v>0</v>
      </c>
      <c r="H391" s="174"/>
      <c r="I391" s="175">
        <f>ROUND(E391*H391,2)</f>
        <v>0</v>
      </c>
      <c r="J391" s="174"/>
      <c r="K391" s="175">
        <f>ROUND(E391*J391,2)</f>
        <v>0</v>
      </c>
      <c r="L391" s="175">
        <v>21</v>
      </c>
      <c r="M391" s="175">
        <f>G391*(1+L391/100)</f>
        <v>0</v>
      </c>
      <c r="N391" s="173">
        <v>0</v>
      </c>
      <c r="O391" s="173">
        <f>ROUND(E391*N391,2)</f>
        <v>0</v>
      </c>
      <c r="P391" s="173">
        <v>0</v>
      </c>
      <c r="Q391" s="173">
        <f>ROUND(E391*P391,2)</f>
        <v>0</v>
      </c>
      <c r="R391" s="175" t="s">
        <v>675</v>
      </c>
      <c r="S391" s="175" t="s">
        <v>214</v>
      </c>
      <c r="T391" s="176" t="s">
        <v>215</v>
      </c>
      <c r="U391" s="161">
        <v>0</v>
      </c>
      <c r="V391" s="161">
        <f>ROUND(E391*U391,2)</f>
        <v>0</v>
      </c>
      <c r="W391" s="161"/>
      <c r="X391" s="161" t="s">
        <v>216</v>
      </c>
      <c r="Y391" s="161" t="s">
        <v>174</v>
      </c>
      <c r="Z391" s="151"/>
      <c r="AA391" s="151"/>
      <c r="AB391" s="151"/>
      <c r="AC391" s="151"/>
      <c r="AD391" s="151"/>
      <c r="AE391" s="151"/>
      <c r="AF391" s="151"/>
      <c r="AG391" s="151" t="s">
        <v>217</v>
      </c>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2" x14ac:dyDescent="0.2">
      <c r="A392" s="158"/>
      <c r="B392" s="159"/>
      <c r="C392" s="185" t="s">
        <v>720</v>
      </c>
      <c r="D392" s="182"/>
      <c r="E392" s="183">
        <v>0.8</v>
      </c>
      <c r="F392" s="161"/>
      <c r="G392" s="161"/>
      <c r="H392" s="161"/>
      <c r="I392" s="161"/>
      <c r="J392" s="161"/>
      <c r="K392" s="161"/>
      <c r="L392" s="161"/>
      <c r="M392" s="161"/>
      <c r="N392" s="160"/>
      <c r="O392" s="160"/>
      <c r="P392" s="160"/>
      <c r="Q392" s="160"/>
      <c r="R392" s="161"/>
      <c r="S392" s="161"/>
      <c r="T392" s="161"/>
      <c r="U392" s="161"/>
      <c r="V392" s="161"/>
      <c r="W392" s="161"/>
      <c r="X392" s="161"/>
      <c r="Y392" s="161"/>
      <c r="Z392" s="151"/>
      <c r="AA392" s="151"/>
      <c r="AB392" s="151"/>
      <c r="AC392" s="151"/>
      <c r="AD392" s="151"/>
      <c r="AE392" s="151"/>
      <c r="AF392" s="151"/>
      <c r="AG392" s="151" t="s">
        <v>221</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x14ac:dyDescent="0.2">
      <c r="A393" s="163" t="s">
        <v>166</v>
      </c>
      <c r="B393" s="164" t="s">
        <v>115</v>
      </c>
      <c r="C393" s="177" t="s">
        <v>116</v>
      </c>
      <c r="D393" s="165"/>
      <c r="E393" s="166"/>
      <c r="F393" s="167"/>
      <c r="G393" s="167">
        <f>SUMIF(AG394:AG400,"&lt;&gt;NOR",G394:G400)</f>
        <v>0</v>
      </c>
      <c r="H393" s="167"/>
      <c r="I393" s="167">
        <f>SUM(I394:I400)</f>
        <v>0</v>
      </c>
      <c r="J393" s="167"/>
      <c r="K393" s="167">
        <f>SUM(K394:K400)</f>
        <v>0</v>
      </c>
      <c r="L393" s="167"/>
      <c r="M393" s="167">
        <f>SUM(M394:M400)</f>
        <v>0</v>
      </c>
      <c r="N393" s="166"/>
      <c r="O393" s="166">
        <f>SUM(O394:O400)</f>
        <v>0</v>
      </c>
      <c r="P393" s="166"/>
      <c r="Q393" s="166">
        <f>SUM(Q394:Q400)</f>
        <v>0</v>
      </c>
      <c r="R393" s="167"/>
      <c r="S393" s="167"/>
      <c r="T393" s="168"/>
      <c r="U393" s="162"/>
      <c r="V393" s="162">
        <f>SUM(V394:V400)</f>
        <v>61.67</v>
      </c>
      <c r="W393" s="162"/>
      <c r="X393" s="162"/>
      <c r="Y393" s="162"/>
      <c r="AG393" t="s">
        <v>167</v>
      </c>
    </row>
    <row r="394" spans="1:60" outlineLevel="1" x14ac:dyDescent="0.2">
      <c r="A394" s="170">
        <v>148</v>
      </c>
      <c r="B394" s="171" t="s">
        <v>721</v>
      </c>
      <c r="C394" s="178" t="s">
        <v>722</v>
      </c>
      <c r="D394" s="172" t="s">
        <v>385</v>
      </c>
      <c r="E394" s="173">
        <v>3854.2261400000002</v>
      </c>
      <c r="F394" s="174"/>
      <c r="G394" s="175">
        <f>ROUND(E394*F394,2)</f>
        <v>0</v>
      </c>
      <c r="H394" s="174"/>
      <c r="I394" s="175">
        <f>ROUND(E394*H394,2)</f>
        <v>0</v>
      </c>
      <c r="J394" s="174"/>
      <c r="K394" s="175">
        <f>ROUND(E394*J394,2)</f>
        <v>0</v>
      </c>
      <c r="L394" s="175">
        <v>21</v>
      </c>
      <c r="M394" s="175">
        <f>G394*(1+L394/100)</f>
        <v>0</v>
      </c>
      <c r="N394" s="173">
        <v>0</v>
      </c>
      <c r="O394" s="173">
        <f>ROUND(E394*N394,2)</f>
        <v>0</v>
      </c>
      <c r="P394" s="173">
        <v>0</v>
      </c>
      <c r="Q394" s="173">
        <f>ROUND(E394*P394,2)</f>
        <v>0</v>
      </c>
      <c r="R394" s="175" t="s">
        <v>213</v>
      </c>
      <c r="S394" s="175" t="s">
        <v>214</v>
      </c>
      <c r="T394" s="176" t="s">
        <v>215</v>
      </c>
      <c r="U394" s="161">
        <v>1.6E-2</v>
      </c>
      <c r="V394" s="161">
        <f>ROUND(E394*U394,2)</f>
        <v>61.67</v>
      </c>
      <c r="W394" s="161"/>
      <c r="X394" s="161" t="s">
        <v>216</v>
      </c>
      <c r="Y394" s="161" t="s">
        <v>174</v>
      </c>
      <c r="Z394" s="151"/>
      <c r="AA394" s="151"/>
      <c r="AB394" s="151"/>
      <c r="AC394" s="151"/>
      <c r="AD394" s="151"/>
      <c r="AE394" s="151"/>
      <c r="AF394" s="151"/>
      <c r="AG394" s="151" t="s">
        <v>475</v>
      </c>
      <c r="AH394" s="151"/>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2" x14ac:dyDescent="0.2">
      <c r="A395" s="158"/>
      <c r="B395" s="159"/>
      <c r="C395" s="264" t="s">
        <v>723</v>
      </c>
      <c r="D395" s="265"/>
      <c r="E395" s="265"/>
      <c r="F395" s="265"/>
      <c r="G395" s="265"/>
      <c r="H395" s="161"/>
      <c r="I395" s="161"/>
      <c r="J395" s="161"/>
      <c r="K395" s="161"/>
      <c r="L395" s="161"/>
      <c r="M395" s="161"/>
      <c r="N395" s="160"/>
      <c r="O395" s="160"/>
      <c r="P395" s="160"/>
      <c r="Q395" s="160"/>
      <c r="R395" s="161"/>
      <c r="S395" s="161"/>
      <c r="T395" s="161"/>
      <c r="U395" s="161"/>
      <c r="V395" s="161"/>
      <c r="W395" s="161"/>
      <c r="X395" s="161"/>
      <c r="Y395" s="161"/>
      <c r="Z395" s="151"/>
      <c r="AA395" s="151"/>
      <c r="AB395" s="151"/>
      <c r="AC395" s="151"/>
      <c r="AD395" s="151"/>
      <c r="AE395" s="151"/>
      <c r="AF395" s="151"/>
      <c r="AG395" s="151" t="s">
        <v>219</v>
      </c>
      <c r="AH395" s="151"/>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outlineLevel="2" x14ac:dyDescent="0.2">
      <c r="A396" s="158"/>
      <c r="B396" s="159"/>
      <c r="C396" s="185" t="s">
        <v>724</v>
      </c>
      <c r="D396" s="182"/>
      <c r="E396" s="183"/>
      <c r="F396" s="161"/>
      <c r="G396" s="161"/>
      <c r="H396" s="161"/>
      <c r="I396" s="161"/>
      <c r="J396" s="161"/>
      <c r="K396" s="161"/>
      <c r="L396" s="161"/>
      <c r="M396" s="161"/>
      <c r="N396" s="160"/>
      <c r="O396" s="160"/>
      <c r="P396" s="160"/>
      <c r="Q396" s="160"/>
      <c r="R396" s="161"/>
      <c r="S396" s="161"/>
      <c r="T396" s="161"/>
      <c r="U396" s="161"/>
      <c r="V396" s="161"/>
      <c r="W396" s="161"/>
      <c r="X396" s="161"/>
      <c r="Y396" s="161"/>
      <c r="Z396" s="151"/>
      <c r="AA396" s="151"/>
      <c r="AB396" s="151"/>
      <c r="AC396" s="151"/>
      <c r="AD396" s="151"/>
      <c r="AE396" s="151"/>
      <c r="AF396" s="151"/>
      <c r="AG396" s="151" t="s">
        <v>221</v>
      </c>
      <c r="AH396" s="151">
        <v>0</v>
      </c>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ht="22.5" outlineLevel="3" x14ac:dyDescent="0.2">
      <c r="A397" s="158"/>
      <c r="B397" s="159"/>
      <c r="C397" s="185" t="s">
        <v>725</v>
      </c>
      <c r="D397" s="182"/>
      <c r="E397" s="183"/>
      <c r="F397" s="161"/>
      <c r="G397" s="161"/>
      <c r="H397" s="161"/>
      <c r="I397" s="161"/>
      <c r="J397" s="161"/>
      <c r="K397" s="161"/>
      <c r="L397" s="161"/>
      <c r="M397" s="161"/>
      <c r="N397" s="160"/>
      <c r="O397" s="160"/>
      <c r="P397" s="160"/>
      <c r="Q397" s="160"/>
      <c r="R397" s="161"/>
      <c r="S397" s="161"/>
      <c r="T397" s="161"/>
      <c r="U397" s="161"/>
      <c r="V397" s="161"/>
      <c r="W397" s="161"/>
      <c r="X397" s="161"/>
      <c r="Y397" s="161"/>
      <c r="Z397" s="151"/>
      <c r="AA397" s="151"/>
      <c r="AB397" s="151"/>
      <c r="AC397" s="151"/>
      <c r="AD397" s="151"/>
      <c r="AE397" s="151"/>
      <c r="AF397" s="151"/>
      <c r="AG397" s="151" t="s">
        <v>221</v>
      </c>
      <c r="AH397" s="151">
        <v>0</v>
      </c>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ht="22.5" outlineLevel="3" x14ac:dyDescent="0.2">
      <c r="A398" s="158"/>
      <c r="B398" s="159"/>
      <c r="C398" s="185" t="s">
        <v>726</v>
      </c>
      <c r="D398" s="182"/>
      <c r="E398" s="183"/>
      <c r="F398" s="161"/>
      <c r="G398" s="161"/>
      <c r="H398" s="161"/>
      <c r="I398" s="161"/>
      <c r="J398" s="161"/>
      <c r="K398" s="161"/>
      <c r="L398" s="161"/>
      <c r="M398" s="161"/>
      <c r="N398" s="160"/>
      <c r="O398" s="160"/>
      <c r="P398" s="160"/>
      <c r="Q398" s="160"/>
      <c r="R398" s="161"/>
      <c r="S398" s="161"/>
      <c r="T398" s="161"/>
      <c r="U398" s="161"/>
      <c r="V398" s="161"/>
      <c r="W398" s="161"/>
      <c r="X398" s="161"/>
      <c r="Y398" s="161"/>
      <c r="Z398" s="151"/>
      <c r="AA398" s="151"/>
      <c r="AB398" s="151"/>
      <c r="AC398" s="151"/>
      <c r="AD398" s="151"/>
      <c r="AE398" s="151"/>
      <c r="AF398" s="151"/>
      <c r="AG398" s="151" t="s">
        <v>221</v>
      </c>
      <c r="AH398" s="151">
        <v>0</v>
      </c>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ht="22.5" outlineLevel="3" x14ac:dyDescent="0.2">
      <c r="A399" s="158"/>
      <c r="B399" s="159"/>
      <c r="C399" s="185" t="s">
        <v>727</v>
      </c>
      <c r="D399" s="182"/>
      <c r="E399" s="183"/>
      <c r="F399" s="161"/>
      <c r="G399" s="161"/>
      <c r="H399" s="161"/>
      <c r="I399" s="161"/>
      <c r="J399" s="161"/>
      <c r="K399" s="161"/>
      <c r="L399" s="161"/>
      <c r="M399" s="161"/>
      <c r="N399" s="160"/>
      <c r="O399" s="160"/>
      <c r="P399" s="160"/>
      <c r="Q399" s="160"/>
      <c r="R399" s="161"/>
      <c r="S399" s="161"/>
      <c r="T399" s="161"/>
      <c r="U399" s="161"/>
      <c r="V399" s="161"/>
      <c r="W399" s="161"/>
      <c r="X399" s="161"/>
      <c r="Y399" s="161"/>
      <c r="Z399" s="151"/>
      <c r="AA399" s="151"/>
      <c r="AB399" s="151"/>
      <c r="AC399" s="151"/>
      <c r="AD399" s="151"/>
      <c r="AE399" s="151"/>
      <c r="AF399" s="151"/>
      <c r="AG399" s="151" t="s">
        <v>221</v>
      </c>
      <c r="AH399" s="151">
        <v>0</v>
      </c>
      <c r="AI399" s="151"/>
      <c r="AJ399" s="151"/>
      <c r="AK399" s="151"/>
      <c r="AL399" s="151"/>
      <c r="AM399" s="151"/>
      <c r="AN399" s="151"/>
      <c r="AO399" s="151"/>
      <c r="AP399" s="151"/>
      <c r="AQ399" s="151"/>
      <c r="AR399" s="151"/>
      <c r="AS399" s="151"/>
      <c r="AT399" s="151"/>
      <c r="AU399" s="151"/>
      <c r="AV399" s="151"/>
      <c r="AW399" s="151"/>
      <c r="AX399" s="151"/>
      <c r="AY399" s="151"/>
      <c r="AZ399" s="151"/>
      <c r="BA399" s="151"/>
      <c r="BB399" s="151"/>
      <c r="BC399" s="151"/>
      <c r="BD399" s="151"/>
      <c r="BE399" s="151"/>
      <c r="BF399" s="151"/>
      <c r="BG399" s="151"/>
      <c r="BH399" s="151"/>
    </row>
    <row r="400" spans="1:60" outlineLevel="3" x14ac:dyDescent="0.2">
      <c r="A400" s="158"/>
      <c r="B400" s="159"/>
      <c r="C400" s="185" t="s">
        <v>728</v>
      </c>
      <c r="D400" s="182"/>
      <c r="E400" s="183">
        <v>3854.2261400000002</v>
      </c>
      <c r="F400" s="161"/>
      <c r="G400" s="161"/>
      <c r="H400" s="161"/>
      <c r="I400" s="161"/>
      <c r="J400" s="161"/>
      <c r="K400" s="161"/>
      <c r="L400" s="161"/>
      <c r="M400" s="161"/>
      <c r="N400" s="160"/>
      <c r="O400" s="160"/>
      <c r="P400" s="160"/>
      <c r="Q400" s="160"/>
      <c r="R400" s="161"/>
      <c r="S400" s="161"/>
      <c r="T400" s="161"/>
      <c r="U400" s="161"/>
      <c r="V400" s="161"/>
      <c r="W400" s="161"/>
      <c r="X400" s="161"/>
      <c r="Y400" s="161"/>
      <c r="Z400" s="151"/>
      <c r="AA400" s="151"/>
      <c r="AB400" s="151"/>
      <c r="AC400" s="151"/>
      <c r="AD400" s="151"/>
      <c r="AE400" s="151"/>
      <c r="AF400" s="151"/>
      <c r="AG400" s="151" t="s">
        <v>221</v>
      </c>
      <c r="AH400" s="151">
        <v>0</v>
      </c>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x14ac:dyDescent="0.2">
      <c r="A401" s="163" t="s">
        <v>166</v>
      </c>
      <c r="B401" s="164" t="s">
        <v>129</v>
      </c>
      <c r="C401" s="177" t="s">
        <v>130</v>
      </c>
      <c r="D401" s="165"/>
      <c r="E401" s="166"/>
      <c r="F401" s="167"/>
      <c r="G401" s="167">
        <f>SUMIF(AG402:AG403,"&lt;&gt;NOR",G402:G403)</f>
        <v>0</v>
      </c>
      <c r="H401" s="167"/>
      <c r="I401" s="167">
        <f>SUM(I402:I403)</f>
        <v>0</v>
      </c>
      <c r="J401" s="167"/>
      <c r="K401" s="167">
        <f>SUM(K402:K403)</f>
        <v>0</v>
      </c>
      <c r="L401" s="167"/>
      <c r="M401" s="167">
        <f>SUM(M402:M403)</f>
        <v>0</v>
      </c>
      <c r="N401" s="166"/>
      <c r="O401" s="166">
        <f>SUM(O402:O403)</f>
        <v>0.01</v>
      </c>
      <c r="P401" s="166"/>
      <c r="Q401" s="166">
        <f>SUM(Q402:Q403)</f>
        <v>0</v>
      </c>
      <c r="R401" s="167"/>
      <c r="S401" s="167"/>
      <c r="T401" s="168"/>
      <c r="U401" s="162"/>
      <c r="V401" s="162">
        <f>SUM(V402:V403)</f>
        <v>3.24</v>
      </c>
      <c r="W401" s="162"/>
      <c r="X401" s="162"/>
      <c r="Y401" s="162"/>
      <c r="AG401" t="s">
        <v>167</v>
      </c>
    </row>
    <row r="402" spans="1:60" outlineLevel="1" x14ac:dyDescent="0.2">
      <c r="A402" s="170">
        <v>149</v>
      </c>
      <c r="B402" s="171" t="s">
        <v>729</v>
      </c>
      <c r="C402" s="178" t="s">
        <v>730</v>
      </c>
      <c r="D402" s="172" t="s">
        <v>245</v>
      </c>
      <c r="E402" s="173">
        <v>124.6</v>
      </c>
      <c r="F402" s="174"/>
      <c r="G402" s="175">
        <f>ROUND(E402*F402,2)</f>
        <v>0</v>
      </c>
      <c r="H402" s="174"/>
      <c r="I402" s="175">
        <f>ROUND(E402*H402,2)</f>
        <v>0</v>
      </c>
      <c r="J402" s="174"/>
      <c r="K402" s="175">
        <f>ROUND(E402*J402,2)</f>
        <v>0</v>
      </c>
      <c r="L402" s="175">
        <v>21</v>
      </c>
      <c r="M402" s="175">
        <f>G402*(1+L402/100)</f>
        <v>0</v>
      </c>
      <c r="N402" s="173">
        <v>6.0000000000000002E-5</v>
      </c>
      <c r="O402" s="173">
        <f>ROUND(E402*N402,2)</f>
        <v>0.01</v>
      </c>
      <c r="P402" s="173">
        <v>0</v>
      </c>
      <c r="Q402" s="173">
        <f>ROUND(E402*P402,2)</f>
        <v>0</v>
      </c>
      <c r="R402" s="175"/>
      <c r="S402" s="175" t="s">
        <v>214</v>
      </c>
      <c r="T402" s="176" t="s">
        <v>215</v>
      </c>
      <c r="U402" s="161">
        <v>2.5999999999999999E-2</v>
      </c>
      <c r="V402" s="161">
        <f>ROUND(E402*U402,2)</f>
        <v>3.24</v>
      </c>
      <c r="W402" s="161"/>
      <c r="X402" s="161" t="s">
        <v>216</v>
      </c>
      <c r="Y402" s="161" t="s">
        <v>174</v>
      </c>
      <c r="Z402" s="151"/>
      <c r="AA402" s="151"/>
      <c r="AB402" s="151"/>
      <c r="AC402" s="151"/>
      <c r="AD402" s="151"/>
      <c r="AE402" s="151"/>
      <c r="AF402" s="151"/>
      <c r="AG402" s="151" t="s">
        <v>217</v>
      </c>
      <c r="AH402" s="151"/>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2" x14ac:dyDescent="0.2">
      <c r="A403" s="158"/>
      <c r="B403" s="159"/>
      <c r="C403" s="185" t="s">
        <v>731</v>
      </c>
      <c r="D403" s="182"/>
      <c r="E403" s="183">
        <v>124.6</v>
      </c>
      <c r="F403" s="161"/>
      <c r="G403" s="161"/>
      <c r="H403" s="161"/>
      <c r="I403" s="161"/>
      <c r="J403" s="161"/>
      <c r="K403" s="161"/>
      <c r="L403" s="161"/>
      <c r="M403" s="161"/>
      <c r="N403" s="160"/>
      <c r="O403" s="160"/>
      <c r="P403" s="160"/>
      <c r="Q403" s="160"/>
      <c r="R403" s="161"/>
      <c r="S403" s="161"/>
      <c r="T403" s="161"/>
      <c r="U403" s="161"/>
      <c r="V403" s="161"/>
      <c r="W403" s="161"/>
      <c r="X403" s="161"/>
      <c r="Y403" s="161"/>
      <c r="Z403" s="151"/>
      <c r="AA403" s="151"/>
      <c r="AB403" s="151"/>
      <c r="AC403" s="151"/>
      <c r="AD403" s="151"/>
      <c r="AE403" s="151"/>
      <c r="AF403" s="151"/>
      <c r="AG403" s="151" t="s">
        <v>221</v>
      </c>
      <c r="AH403" s="151">
        <v>0</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x14ac:dyDescent="0.2">
      <c r="A404" s="3"/>
      <c r="B404" s="4"/>
      <c r="C404" s="179"/>
      <c r="D404" s="6"/>
      <c r="E404" s="3"/>
      <c r="F404" s="3"/>
      <c r="G404" s="3"/>
      <c r="H404" s="3"/>
      <c r="I404" s="3"/>
      <c r="J404" s="3"/>
      <c r="K404" s="3"/>
      <c r="L404" s="3"/>
      <c r="M404" s="3"/>
      <c r="N404" s="3"/>
      <c r="O404" s="3"/>
      <c r="P404" s="3"/>
      <c r="Q404" s="3"/>
      <c r="R404" s="3"/>
      <c r="S404" s="3"/>
      <c r="T404" s="3"/>
      <c r="U404" s="3"/>
      <c r="V404" s="3"/>
      <c r="W404" s="3"/>
      <c r="X404" s="3"/>
      <c r="Y404" s="3"/>
      <c r="AE404">
        <v>15</v>
      </c>
      <c r="AF404">
        <v>21</v>
      </c>
      <c r="AG404" t="s">
        <v>152</v>
      </c>
    </row>
    <row r="405" spans="1:60" x14ac:dyDescent="0.2">
      <c r="A405" s="154"/>
      <c r="B405" s="155" t="s">
        <v>29</v>
      </c>
      <c r="C405" s="180"/>
      <c r="D405" s="156"/>
      <c r="E405" s="157"/>
      <c r="F405" s="157"/>
      <c r="G405" s="169">
        <f>G8+G143+G153+G158+G170+G236+G309+G349+G353+G357+G393+G401</f>
        <v>0</v>
      </c>
      <c r="H405" s="3"/>
      <c r="I405" s="3"/>
      <c r="J405" s="3"/>
      <c r="K405" s="3"/>
      <c r="L405" s="3"/>
      <c r="M405" s="3"/>
      <c r="N405" s="3"/>
      <c r="O405" s="3"/>
      <c r="P405" s="3"/>
      <c r="Q405" s="3"/>
      <c r="R405" s="3"/>
      <c r="S405" s="3"/>
      <c r="T405" s="3"/>
      <c r="U405" s="3"/>
      <c r="V405" s="3"/>
      <c r="W405" s="3"/>
      <c r="X405" s="3"/>
      <c r="Y405" s="3"/>
      <c r="AE405">
        <f>SUMIF(L7:L403,AE404,G7:G403)</f>
        <v>0</v>
      </c>
      <c r="AF405">
        <f>SUMIF(L7:L403,AF404,G7:G403)</f>
        <v>0</v>
      </c>
      <c r="AG405" t="s">
        <v>206</v>
      </c>
    </row>
    <row r="406" spans="1:60" x14ac:dyDescent="0.2">
      <c r="A406" s="268" t="s">
        <v>732</v>
      </c>
      <c r="B406" s="268"/>
      <c r="C406" s="179"/>
      <c r="D406" s="6"/>
      <c r="E406" s="3"/>
      <c r="F406" s="3"/>
      <c r="G406" s="3"/>
      <c r="H406" s="3"/>
      <c r="I406" s="3"/>
      <c r="J406" s="3"/>
      <c r="K406" s="3"/>
      <c r="L406" s="3"/>
      <c r="M406" s="3"/>
      <c r="N406" s="3"/>
      <c r="O406" s="3"/>
      <c r="P406" s="3"/>
      <c r="Q406" s="3"/>
      <c r="R406" s="3"/>
      <c r="S406" s="3"/>
      <c r="T406" s="3"/>
      <c r="U406" s="3"/>
      <c r="V406" s="3"/>
      <c r="W406" s="3"/>
      <c r="X406" s="3"/>
      <c r="Y406" s="3"/>
    </row>
    <row r="407" spans="1:60" x14ac:dyDescent="0.2">
      <c r="A407" s="3"/>
      <c r="B407" s="4" t="s">
        <v>733</v>
      </c>
      <c r="C407" s="179" t="s">
        <v>734</v>
      </c>
      <c r="D407" s="6"/>
      <c r="E407" s="3"/>
      <c r="F407" s="3"/>
      <c r="G407" s="3"/>
      <c r="H407" s="3"/>
      <c r="I407" s="3"/>
      <c r="J407" s="3"/>
      <c r="K407" s="3"/>
      <c r="L407" s="3"/>
      <c r="M407" s="3"/>
      <c r="N407" s="3"/>
      <c r="O407" s="3"/>
      <c r="P407" s="3"/>
      <c r="Q407" s="3"/>
      <c r="R407" s="3"/>
      <c r="S407" s="3"/>
      <c r="T407" s="3"/>
      <c r="U407" s="3"/>
      <c r="V407" s="3"/>
      <c r="W407" s="3"/>
      <c r="X407" s="3"/>
      <c r="Y407" s="3"/>
      <c r="AG407" t="s">
        <v>735</v>
      </c>
    </row>
    <row r="408" spans="1:60" x14ac:dyDescent="0.2">
      <c r="A408" s="3"/>
      <c r="B408" s="4" t="s">
        <v>736</v>
      </c>
      <c r="C408" s="179" t="s">
        <v>737</v>
      </c>
      <c r="D408" s="6"/>
      <c r="E408" s="3"/>
      <c r="F408" s="3"/>
      <c r="G408" s="3"/>
      <c r="H408" s="3"/>
      <c r="I408" s="3"/>
      <c r="J408" s="3"/>
      <c r="K408" s="3"/>
      <c r="L408" s="3"/>
      <c r="M408" s="3"/>
      <c r="N408" s="3"/>
      <c r="O408" s="3"/>
      <c r="P408" s="3"/>
      <c r="Q408" s="3"/>
      <c r="R408" s="3"/>
      <c r="S408" s="3"/>
      <c r="T408" s="3"/>
      <c r="U408" s="3"/>
      <c r="V408" s="3"/>
      <c r="W408" s="3"/>
      <c r="X408" s="3"/>
      <c r="Y408" s="3"/>
      <c r="AG408" t="s">
        <v>738</v>
      </c>
    </row>
    <row r="409" spans="1:60" x14ac:dyDescent="0.2">
      <c r="A409" s="3"/>
      <c r="B409" s="4"/>
      <c r="C409" s="179" t="s">
        <v>739</v>
      </c>
      <c r="D409" s="6"/>
      <c r="E409" s="3"/>
      <c r="F409" s="3"/>
      <c r="G409" s="3"/>
      <c r="H409" s="3"/>
      <c r="I409" s="3"/>
      <c r="J409" s="3"/>
      <c r="K409" s="3"/>
      <c r="L409" s="3"/>
      <c r="M409" s="3"/>
      <c r="N409" s="3"/>
      <c r="O409" s="3"/>
      <c r="P409" s="3"/>
      <c r="Q409" s="3"/>
      <c r="R409" s="3"/>
      <c r="S409" s="3"/>
      <c r="T409" s="3"/>
      <c r="U409" s="3"/>
      <c r="V409" s="3"/>
      <c r="W409" s="3"/>
      <c r="X409" s="3"/>
      <c r="Y409" s="3"/>
      <c r="AG409" t="s">
        <v>740</v>
      </c>
    </row>
    <row r="410" spans="1:60" x14ac:dyDescent="0.2">
      <c r="A410" s="3"/>
      <c r="B410" s="4"/>
      <c r="C410" s="179"/>
      <c r="D410" s="6"/>
      <c r="E410" s="3"/>
      <c r="F410" s="3"/>
      <c r="G410" s="3"/>
      <c r="H410" s="3"/>
      <c r="I410" s="3"/>
      <c r="J410" s="3"/>
      <c r="K410" s="3"/>
      <c r="L410" s="3"/>
      <c r="M410" s="3"/>
      <c r="N410" s="3"/>
      <c r="O410" s="3"/>
      <c r="P410" s="3"/>
      <c r="Q410" s="3"/>
      <c r="R410" s="3"/>
      <c r="S410" s="3"/>
      <c r="T410" s="3"/>
      <c r="U410" s="3"/>
      <c r="V410" s="3"/>
      <c r="W410" s="3"/>
      <c r="X410" s="3"/>
      <c r="Y410" s="3"/>
    </row>
    <row r="411" spans="1:60" x14ac:dyDescent="0.2">
      <c r="C411" s="181"/>
      <c r="D411" s="10"/>
      <c r="AG411" t="s">
        <v>207</v>
      </c>
    </row>
    <row r="412" spans="1:60" x14ac:dyDescent="0.2">
      <c r="D412" s="10"/>
    </row>
    <row r="413" spans="1:60" x14ac:dyDescent="0.2">
      <c r="D413" s="10"/>
    </row>
    <row r="414" spans="1:60" x14ac:dyDescent="0.2">
      <c r="D414" s="10"/>
    </row>
    <row r="415" spans="1:60" x14ac:dyDescent="0.2">
      <c r="D415" s="10"/>
    </row>
    <row r="416" spans="1:60"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sheetData>
  <sheetProtection algorithmName="SHA-512" hashValue="qakxx9k30GD7toMU0VrD6iDBpNXyfEZOrHRpWAgh5uOHLkjEjW3tK9Lu5wWDpfAol2XUJQwyBs+wE3zN+hRjfQ==" saltValue="DFqsNJQf3m76WK+r550tOQ==" spinCount="100000" sheet="1" formatRows="0"/>
  <mergeCells count="86">
    <mergeCell ref="A406:B406"/>
    <mergeCell ref="C10:G10"/>
    <mergeCell ref="C13:G13"/>
    <mergeCell ref="C28:G28"/>
    <mergeCell ref="C29:G29"/>
    <mergeCell ref="C32:G32"/>
    <mergeCell ref="C46:G46"/>
    <mergeCell ref="C36:G36"/>
    <mergeCell ref="C39:G39"/>
    <mergeCell ref="C40:G40"/>
    <mergeCell ref="C43:G43"/>
    <mergeCell ref="C82:G82"/>
    <mergeCell ref="C49:G49"/>
    <mergeCell ref="C52:G52"/>
    <mergeCell ref="C55:G55"/>
    <mergeCell ref="C58:G58"/>
    <mergeCell ref="A1:G1"/>
    <mergeCell ref="C2:G2"/>
    <mergeCell ref="C3:G3"/>
    <mergeCell ref="C4:G4"/>
    <mergeCell ref="C33:G33"/>
    <mergeCell ref="C61:G61"/>
    <mergeCell ref="C64:G64"/>
    <mergeCell ref="C67:G67"/>
    <mergeCell ref="C70:G70"/>
    <mergeCell ref="C73:G73"/>
    <mergeCell ref="C76:G76"/>
    <mergeCell ref="C79:G79"/>
    <mergeCell ref="C118:G118"/>
    <mergeCell ref="C85:G85"/>
    <mergeCell ref="C88:G88"/>
    <mergeCell ref="C91:G91"/>
    <mergeCell ref="C94:G94"/>
    <mergeCell ref="C97:G97"/>
    <mergeCell ref="C100:G100"/>
    <mergeCell ref="C103:G103"/>
    <mergeCell ref="C106:G106"/>
    <mergeCell ref="C109:G109"/>
    <mergeCell ref="C112:G112"/>
    <mergeCell ref="C115:G115"/>
    <mergeCell ref="C192:G192"/>
    <mergeCell ref="C121:G121"/>
    <mergeCell ref="C124:G124"/>
    <mergeCell ref="C127:G127"/>
    <mergeCell ref="C128:G128"/>
    <mergeCell ref="C141:G141"/>
    <mergeCell ref="C145:G145"/>
    <mergeCell ref="C160:G160"/>
    <mergeCell ref="C178:G178"/>
    <mergeCell ref="C183:G183"/>
    <mergeCell ref="C186:G186"/>
    <mergeCell ref="C187:G187"/>
    <mergeCell ref="C253:G253"/>
    <mergeCell ref="C195:G195"/>
    <mergeCell ref="C198:G198"/>
    <mergeCell ref="C211:G211"/>
    <mergeCell ref="C214:G214"/>
    <mergeCell ref="C217:G217"/>
    <mergeCell ref="C226:G226"/>
    <mergeCell ref="C238:G238"/>
    <mergeCell ref="C241:G241"/>
    <mergeCell ref="C244:G244"/>
    <mergeCell ref="C247:G247"/>
    <mergeCell ref="C250:G250"/>
    <mergeCell ref="C324:G324"/>
    <mergeCell ref="C256:G256"/>
    <mergeCell ref="C259:G259"/>
    <mergeCell ref="C262:G262"/>
    <mergeCell ref="C267:G267"/>
    <mergeCell ref="C270:G270"/>
    <mergeCell ref="C273:G273"/>
    <mergeCell ref="C276:G276"/>
    <mergeCell ref="C287:G287"/>
    <mergeCell ref="C315:G315"/>
    <mergeCell ref="C318:G318"/>
    <mergeCell ref="C321:G321"/>
    <mergeCell ref="C379:G379"/>
    <mergeCell ref="C382:G382"/>
    <mergeCell ref="C385:G385"/>
    <mergeCell ref="C395:G395"/>
    <mergeCell ref="C351:G351"/>
    <mergeCell ref="C355:G355"/>
    <mergeCell ref="C361:G361"/>
    <mergeCell ref="C364:G364"/>
    <mergeCell ref="C373:G373"/>
    <mergeCell ref="C376:G376"/>
  </mergeCells>
  <pageMargins left="0.59055118110236227" right="0.19685039370078741" top="0.78740157480314965" bottom="0.78740157480314965" header="0.31496062992125984" footer="0.31496062992125984"/>
  <pageSetup paperSize="9" orientation="landscape" r:id="rId1"/>
  <headerFooter>
    <oddHeader>&amp;LREVITALIZACE ul.DVORSKÉHO, TŘEBÍČ - Město Třebíč&amp;RSoupis prací</oddHeader>
    <oddFooter>&amp;LSO-01.1 Komunikace, chodníky a zpevněné plochy&amp;C&amp;P/&amp;N&amp;Rbřezen 2023</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7" t="s">
        <v>208</v>
      </c>
      <c r="B1" s="257"/>
      <c r="C1" s="257"/>
      <c r="D1" s="257"/>
      <c r="E1" s="257"/>
      <c r="F1" s="257"/>
      <c r="G1" s="257"/>
      <c r="AG1" t="s">
        <v>137</v>
      </c>
    </row>
    <row r="2" spans="1:60" ht="24.95" customHeight="1" x14ac:dyDescent="0.2">
      <c r="A2" s="143" t="s">
        <v>7</v>
      </c>
      <c r="B2" s="48" t="s">
        <v>43</v>
      </c>
      <c r="C2" s="258" t="s">
        <v>44</v>
      </c>
      <c r="D2" s="259"/>
      <c r="E2" s="259"/>
      <c r="F2" s="259"/>
      <c r="G2" s="260"/>
      <c r="AG2" t="s">
        <v>138</v>
      </c>
    </row>
    <row r="3" spans="1:60" ht="24.95" customHeight="1" x14ac:dyDescent="0.2">
      <c r="A3" s="143" t="s">
        <v>8</v>
      </c>
      <c r="B3" s="48" t="s">
        <v>61</v>
      </c>
      <c r="C3" s="258" t="s">
        <v>62</v>
      </c>
      <c r="D3" s="259"/>
      <c r="E3" s="259"/>
      <c r="F3" s="259"/>
      <c r="G3" s="260"/>
      <c r="AC3" s="124" t="s">
        <v>209</v>
      </c>
      <c r="AG3" t="s">
        <v>142</v>
      </c>
    </row>
    <row r="4" spans="1:60" ht="24.95" customHeight="1" x14ac:dyDescent="0.2">
      <c r="A4" s="144" t="s">
        <v>9</v>
      </c>
      <c r="B4" s="145" t="s">
        <v>65</v>
      </c>
      <c r="C4" s="261" t="s">
        <v>66</v>
      </c>
      <c r="D4" s="262"/>
      <c r="E4" s="262"/>
      <c r="F4" s="262"/>
      <c r="G4" s="263"/>
      <c r="AG4" t="s">
        <v>143</v>
      </c>
    </row>
    <row r="5" spans="1:60" x14ac:dyDescent="0.2">
      <c r="D5" s="10"/>
    </row>
    <row r="6" spans="1:60" ht="38.25" x14ac:dyDescent="0.2">
      <c r="A6" s="147" t="s">
        <v>144</v>
      </c>
      <c r="B6" s="149" t="s">
        <v>145</v>
      </c>
      <c r="C6" s="149" t="s">
        <v>146</v>
      </c>
      <c r="D6" s="148" t="s">
        <v>147</v>
      </c>
      <c r="E6" s="147" t="s">
        <v>148</v>
      </c>
      <c r="F6" s="146" t="s">
        <v>149</v>
      </c>
      <c r="G6" s="147" t="s">
        <v>29</v>
      </c>
      <c r="H6" s="150" t="s">
        <v>30</v>
      </c>
      <c r="I6" s="150" t="s">
        <v>150</v>
      </c>
      <c r="J6" s="150" t="s">
        <v>31</v>
      </c>
      <c r="K6" s="150" t="s">
        <v>151</v>
      </c>
      <c r="L6" s="150" t="s">
        <v>152</v>
      </c>
      <c r="M6" s="150" t="s">
        <v>153</v>
      </c>
      <c r="N6" s="150" t="s">
        <v>154</v>
      </c>
      <c r="O6" s="150" t="s">
        <v>155</v>
      </c>
      <c r="P6" s="150" t="s">
        <v>156</v>
      </c>
      <c r="Q6" s="150" t="s">
        <v>157</v>
      </c>
      <c r="R6" s="150" t="s">
        <v>158</v>
      </c>
      <c r="S6" s="150" t="s">
        <v>159</v>
      </c>
      <c r="T6" s="150" t="s">
        <v>160</v>
      </c>
      <c r="U6" s="150" t="s">
        <v>161</v>
      </c>
      <c r="V6" s="150" t="s">
        <v>162</v>
      </c>
      <c r="W6" s="150" t="s">
        <v>163</v>
      </c>
      <c r="X6" s="150" t="s">
        <v>164</v>
      </c>
      <c r="Y6" s="150" t="s">
        <v>165</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3" t="s">
        <v>166</v>
      </c>
      <c r="B8" s="164" t="s">
        <v>95</v>
      </c>
      <c r="C8" s="177" t="s">
        <v>96</v>
      </c>
      <c r="D8" s="165"/>
      <c r="E8" s="166"/>
      <c r="F8" s="167"/>
      <c r="G8" s="167">
        <f>SUMIF(AG9:AG28,"&lt;&gt;NOR",G9:G28)</f>
        <v>0</v>
      </c>
      <c r="H8" s="167"/>
      <c r="I8" s="167">
        <f>SUM(I9:I28)</f>
        <v>0</v>
      </c>
      <c r="J8" s="167"/>
      <c r="K8" s="167">
        <f>SUM(K9:K28)</f>
        <v>0</v>
      </c>
      <c r="L8" s="167"/>
      <c r="M8" s="167">
        <f>SUM(M9:M28)</f>
        <v>0</v>
      </c>
      <c r="N8" s="166"/>
      <c r="O8" s="166">
        <f>SUM(O9:O28)</f>
        <v>15.130000000000003</v>
      </c>
      <c r="P8" s="166"/>
      <c r="Q8" s="166">
        <f>SUM(Q9:Q28)</f>
        <v>0</v>
      </c>
      <c r="R8" s="167"/>
      <c r="S8" s="167"/>
      <c r="T8" s="168"/>
      <c r="U8" s="162"/>
      <c r="V8" s="162">
        <f>SUM(V9:V28)</f>
        <v>1124.26</v>
      </c>
      <c r="W8" s="162"/>
      <c r="X8" s="162"/>
      <c r="Y8" s="162"/>
      <c r="AG8" t="s">
        <v>167</v>
      </c>
    </row>
    <row r="9" spans="1:60" outlineLevel="1" x14ac:dyDescent="0.2">
      <c r="A9" s="186">
        <v>1</v>
      </c>
      <c r="B9" s="187" t="s">
        <v>741</v>
      </c>
      <c r="C9" s="193" t="s">
        <v>742</v>
      </c>
      <c r="D9" s="188" t="s">
        <v>743</v>
      </c>
      <c r="E9" s="189">
        <v>225</v>
      </c>
      <c r="F9" s="190"/>
      <c r="G9" s="191">
        <f>ROUND(E9*F9,2)</f>
        <v>0</v>
      </c>
      <c r="H9" s="190"/>
      <c r="I9" s="191">
        <f>ROUND(E9*H9,2)</f>
        <v>0</v>
      </c>
      <c r="J9" s="190"/>
      <c r="K9" s="191">
        <f>ROUND(E9*J9,2)</f>
        <v>0</v>
      </c>
      <c r="L9" s="191">
        <v>21</v>
      </c>
      <c r="M9" s="191">
        <f>G9*(1+L9/100)</f>
        <v>0</v>
      </c>
      <c r="N9" s="189">
        <v>1.4999999999999999E-2</v>
      </c>
      <c r="O9" s="189">
        <f>ROUND(E9*N9,2)</f>
        <v>3.38</v>
      </c>
      <c r="P9" s="189">
        <v>0</v>
      </c>
      <c r="Q9" s="189">
        <f>ROUND(E9*P9,2)</f>
        <v>0</v>
      </c>
      <c r="R9" s="191"/>
      <c r="S9" s="191" t="s">
        <v>171</v>
      </c>
      <c r="T9" s="192" t="s">
        <v>172</v>
      </c>
      <c r="U9" s="161">
        <v>4.0999999999999996</v>
      </c>
      <c r="V9" s="161">
        <f>ROUND(E9*U9,2)</f>
        <v>922.5</v>
      </c>
      <c r="W9" s="161"/>
      <c r="X9" s="161" t="s">
        <v>216</v>
      </c>
      <c r="Y9" s="161" t="s">
        <v>174</v>
      </c>
      <c r="Z9" s="151"/>
      <c r="AA9" s="151"/>
      <c r="AB9" s="151"/>
      <c r="AC9" s="151"/>
      <c r="AD9" s="151"/>
      <c r="AE9" s="151"/>
      <c r="AF9" s="151"/>
      <c r="AG9" s="151" t="s">
        <v>475</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70">
        <v>2</v>
      </c>
      <c r="B10" s="171" t="s">
        <v>744</v>
      </c>
      <c r="C10" s="178" t="s">
        <v>745</v>
      </c>
      <c r="D10" s="172" t="s">
        <v>212</v>
      </c>
      <c r="E10" s="173">
        <v>225</v>
      </c>
      <c r="F10" s="174"/>
      <c r="G10" s="175">
        <f>ROUND(E10*F10,2)</f>
        <v>0</v>
      </c>
      <c r="H10" s="174"/>
      <c r="I10" s="175">
        <f>ROUND(E10*H10,2)</f>
        <v>0</v>
      </c>
      <c r="J10" s="174"/>
      <c r="K10" s="175">
        <f>ROUND(E10*J10,2)</f>
        <v>0</v>
      </c>
      <c r="L10" s="175">
        <v>21</v>
      </c>
      <c r="M10" s="175">
        <f>G10*(1+L10/100)</f>
        <v>0</v>
      </c>
      <c r="N10" s="173">
        <v>0</v>
      </c>
      <c r="O10" s="173">
        <f>ROUND(E10*N10,2)</f>
        <v>0</v>
      </c>
      <c r="P10" s="173">
        <v>0</v>
      </c>
      <c r="Q10" s="173">
        <f>ROUND(E10*P10,2)</f>
        <v>0</v>
      </c>
      <c r="R10" s="175"/>
      <c r="S10" s="175" t="s">
        <v>171</v>
      </c>
      <c r="T10" s="176" t="s">
        <v>215</v>
      </c>
      <c r="U10" s="161">
        <v>0</v>
      </c>
      <c r="V10" s="161">
        <f>ROUND(E10*U10,2)</f>
        <v>0</v>
      </c>
      <c r="W10" s="161"/>
      <c r="X10" s="161" t="s">
        <v>216</v>
      </c>
      <c r="Y10" s="161" t="s">
        <v>174</v>
      </c>
      <c r="Z10" s="151"/>
      <c r="AA10" s="151"/>
      <c r="AB10" s="151"/>
      <c r="AC10" s="151"/>
      <c r="AD10" s="151"/>
      <c r="AE10" s="151"/>
      <c r="AF10" s="151"/>
      <c r="AG10" s="151" t="s">
        <v>475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2" x14ac:dyDescent="0.2">
      <c r="A11" s="158"/>
      <c r="B11" s="159"/>
      <c r="C11" s="255" t="s">
        <v>746</v>
      </c>
      <c r="D11" s="256"/>
      <c r="E11" s="256"/>
      <c r="F11" s="256"/>
      <c r="G11" s="256"/>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177</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0">
        <v>3</v>
      </c>
      <c r="B12" s="171" t="s">
        <v>747</v>
      </c>
      <c r="C12" s="178" t="s">
        <v>748</v>
      </c>
      <c r="D12" s="172" t="s">
        <v>419</v>
      </c>
      <c r="E12" s="173">
        <v>450</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t="s">
        <v>335</v>
      </c>
      <c r="S12" s="175" t="s">
        <v>214</v>
      </c>
      <c r="T12" s="176" t="s">
        <v>215</v>
      </c>
      <c r="U12" s="161">
        <v>0.121</v>
      </c>
      <c r="V12" s="161">
        <f>ROUND(E12*U12,2)</f>
        <v>54.45</v>
      </c>
      <c r="W12" s="161"/>
      <c r="X12" s="161" t="s">
        <v>216</v>
      </c>
      <c r="Y12" s="161" t="s">
        <v>174</v>
      </c>
      <c r="Z12" s="151"/>
      <c r="AA12" s="151"/>
      <c r="AB12" s="151"/>
      <c r="AC12" s="151"/>
      <c r="AD12" s="151"/>
      <c r="AE12" s="151"/>
      <c r="AF12" s="151"/>
      <c r="AG12" s="151" t="s">
        <v>475</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2" x14ac:dyDescent="0.2">
      <c r="A13" s="158"/>
      <c r="B13" s="159"/>
      <c r="C13" s="264" t="s">
        <v>749</v>
      </c>
      <c r="D13" s="265"/>
      <c r="E13" s="265"/>
      <c r="F13" s="265"/>
      <c r="G13" s="265"/>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219</v>
      </c>
      <c r="AH13" s="151"/>
      <c r="AI13" s="151"/>
      <c r="AJ13" s="151"/>
      <c r="AK13" s="151"/>
      <c r="AL13" s="151"/>
      <c r="AM13" s="151"/>
      <c r="AN13" s="151"/>
      <c r="AO13" s="151"/>
      <c r="AP13" s="151"/>
      <c r="AQ13" s="151"/>
      <c r="AR13" s="151"/>
      <c r="AS13" s="151"/>
      <c r="AT13" s="151"/>
      <c r="AU13" s="151"/>
      <c r="AV13" s="151"/>
      <c r="AW13" s="151"/>
      <c r="AX13" s="151"/>
      <c r="AY13" s="151"/>
      <c r="AZ13" s="151"/>
      <c r="BA13" s="184" t="str">
        <f>C13</f>
        <v>pro vysazování rostlin v hornině 1 až 4 bez výměny půdy, s případným naložením přebytečných výkopků na dopravní prostředek, s odvozem na vzdálenost do 20 km a se složením,</v>
      </c>
      <c r="BB13" s="151"/>
      <c r="BC13" s="151"/>
      <c r="BD13" s="151"/>
      <c r="BE13" s="151"/>
      <c r="BF13" s="151"/>
      <c r="BG13" s="151"/>
      <c r="BH13" s="151"/>
    </row>
    <row r="14" spans="1:60" outlineLevel="1" x14ac:dyDescent="0.2">
      <c r="A14" s="170">
        <v>4</v>
      </c>
      <c r="B14" s="171" t="s">
        <v>750</v>
      </c>
      <c r="C14" s="178" t="s">
        <v>751</v>
      </c>
      <c r="D14" s="172" t="s">
        <v>212</v>
      </c>
      <c r="E14" s="173">
        <v>225</v>
      </c>
      <c r="F14" s="174"/>
      <c r="G14" s="175">
        <f>ROUND(E14*F14,2)</f>
        <v>0</v>
      </c>
      <c r="H14" s="174"/>
      <c r="I14" s="175">
        <f>ROUND(E14*H14,2)</f>
        <v>0</v>
      </c>
      <c r="J14" s="174"/>
      <c r="K14" s="175">
        <f>ROUND(E14*J14,2)</f>
        <v>0</v>
      </c>
      <c r="L14" s="175">
        <v>21</v>
      </c>
      <c r="M14" s="175">
        <f>G14*(1+L14/100)</f>
        <v>0</v>
      </c>
      <c r="N14" s="173">
        <v>0</v>
      </c>
      <c r="O14" s="173">
        <f>ROUND(E14*N14,2)</f>
        <v>0</v>
      </c>
      <c r="P14" s="173">
        <v>0</v>
      </c>
      <c r="Q14" s="173">
        <f>ROUND(E14*P14,2)</f>
        <v>0</v>
      </c>
      <c r="R14" s="175" t="s">
        <v>335</v>
      </c>
      <c r="S14" s="175" t="s">
        <v>214</v>
      </c>
      <c r="T14" s="176" t="s">
        <v>215</v>
      </c>
      <c r="U14" s="161">
        <v>4.9000000000000002E-2</v>
      </c>
      <c r="V14" s="161">
        <f>ROUND(E14*U14,2)</f>
        <v>11.03</v>
      </c>
      <c r="W14" s="161"/>
      <c r="X14" s="161" t="s">
        <v>216</v>
      </c>
      <c r="Y14" s="161" t="s">
        <v>174</v>
      </c>
      <c r="Z14" s="151"/>
      <c r="AA14" s="151"/>
      <c r="AB14" s="151"/>
      <c r="AC14" s="151"/>
      <c r="AD14" s="151"/>
      <c r="AE14" s="151"/>
      <c r="AF14" s="151"/>
      <c r="AG14" s="151" t="s">
        <v>475</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22.5" outlineLevel="2" x14ac:dyDescent="0.2">
      <c r="A15" s="158"/>
      <c r="B15" s="159"/>
      <c r="C15" s="264" t="s">
        <v>752</v>
      </c>
      <c r="D15" s="265"/>
      <c r="E15" s="265"/>
      <c r="F15" s="265"/>
      <c r="G15" s="265"/>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219</v>
      </c>
      <c r="AH15" s="151"/>
      <c r="AI15" s="151"/>
      <c r="AJ15" s="151"/>
      <c r="AK15" s="151"/>
      <c r="AL15" s="151"/>
      <c r="AM15" s="151"/>
      <c r="AN15" s="151"/>
      <c r="AO15" s="151"/>
      <c r="AP15" s="151"/>
      <c r="AQ15" s="151"/>
      <c r="AR15" s="151"/>
      <c r="AS15" s="151"/>
      <c r="AT15" s="151"/>
      <c r="AU15" s="151"/>
      <c r="AV15" s="151"/>
      <c r="AW15" s="151"/>
      <c r="AX15" s="151"/>
      <c r="AY15" s="151"/>
      <c r="AZ15" s="151"/>
      <c r="BA15" s="184" t="str">
        <f>C15</f>
        <v>pro vysazování rostlin s urovnáním a s případným naložením odpadu na dopravní prostředek, s odvozem na vzdálenost do 20 km a se složením,</v>
      </c>
      <c r="BB15" s="151"/>
      <c r="BC15" s="151"/>
      <c r="BD15" s="151"/>
      <c r="BE15" s="151"/>
      <c r="BF15" s="151"/>
      <c r="BG15" s="151"/>
      <c r="BH15" s="151"/>
    </row>
    <row r="16" spans="1:60" outlineLevel="2" x14ac:dyDescent="0.2">
      <c r="A16" s="158"/>
      <c r="B16" s="159"/>
      <c r="C16" s="266" t="s">
        <v>753</v>
      </c>
      <c r="D16" s="267"/>
      <c r="E16" s="267"/>
      <c r="F16" s="267"/>
      <c r="G16" s="267"/>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177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70">
        <v>5</v>
      </c>
      <c r="B17" s="171" t="s">
        <v>754</v>
      </c>
      <c r="C17" s="178" t="s">
        <v>755</v>
      </c>
      <c r="D17" s="172" t="s">
        <v>419</v>
      </c>
      <c r="E17" s="173">
        <v>450</v>
      </c>
      <c r="F17" s="174"/>
      <c r="G17" s="175">
        <f>ROUND(E17*F17,2)</f>
        <v>0</v>
      </c>
      <c r="H17" s="174"/>
      <c r="I17" s="175">
        <f>ROUND(E17*H17,2)</f>
        <v>0</v>
      </c>
      <c r="J17" s="174"/>
      <c r="K17" s="175">
        <f>ROUND(E17*J17,2)</f>
        <v>0</v>
      </c>
      <c r="L17" s="175">
        <v>21</v>
      </c>
      <c r="M17" s="175">
        <f>G17*(1+L17/100)</f>
        <v>0</v>
      </c>
      <c r="N17" s="173">
        <v>0</v>
      </c>
      <c r="O17" s="173">
        <f>ROUND(E17*N17,2)</f>
        <v>0</v>
      </c>
      <c r="P17" s="173">
        <v>0</v>
      </c>
      <c r="Q17" s="173">
        <f>ROUND(E17*P17,2)</f>
        <v>0</v>
      </c>
      <c r="R17" s="175" t="s">
        <v>335</v>
      </c>
      <c r="S17" s="175" t="s">
        <v>214</v>
      </c>
      <c r="T17" s="176" t="s">
        <v>215</v>
      </c>
      <c r="U17" s="161">
        <v>0.104</v>
      </c>
      <c r="V17" s="161">
        <f>ROUND(E17*U17,2)</f>
        <v>46.8</v>
      </c>
      <c r="W17" s="161"/>
      <c r="X17" s="161" t="s">
        <v>216</v>
      </c>
      <c r="Y17" s="161" t="s">
        <v>174</v>
      </c>
      <c r="Z17" s="151"/>
      <c r="AA17" s="151"/>
      <c r="AB17" s="151"/>
      <c r="AC17" s="151"/>
      <c r="AD17" s="151"/>
      <c r="AE17" s="151"/>
      <c r="AF17" s="151"/>
      <c r="AG17" s="151" t="s">
        <v>475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2" x14ac:dyDescent="0.2">
      <c r="A18" s="158"/>
      <c r="B18" s="159"/>
      <c r="C18" s="264" t="s">
        <v>756</v>
      </c>
      <c r="D18" s="265"/>
      <c r="E18" s="265"/>
      <c r="F18" s="265"/>
      <c r="G18" s="265"/>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219</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86">
        <v>6</v>
      </c>
      <c r="B19" s="187" t="s">
        <v>757</v>
      </c>
      <c r="C19" s="193" t="s">
        <v>758</v>
      </c>
      <c r="D19" s="188" t="s">
        <v>419</v>
      </c>
      <c r="E19" s="189">
        <v>450</v>
      </c>
      <c r="F19" s="190"/>
      <c r="G19" s="191">
        <f>ROUND(E19*F19,2)</f>
        <v>0</v>
      </c>
      <c r="H19" s="190"/>
      <c r="I19" s="191">
        <f>ROUND(E19*H19,2)</f>
        <v>0</v>
      </c>
      <c r="J19" s="190"/>
      <c r="K19" s="191">
        <f>ROUND(E19*J19,2)</f>
        <v>0</v>
      </c>
      <c r="L19" s="191">
        <v>21</v>
      </c>
      <c r="M19" s="191">
        <f>G19*(1+L19/100)</f>
        <v>0</v>
      </c>
      <c r="N19" s="189">
        <v>0</v>
      </c>
      <c r="O19" s="189">
        <f>ROUND(E19*N19,2)</f>
        <v>0</v>
      </c>
      <c r="P19" s="189">
        <v>0</v>
      </c>
      <c r="Q19" s="189">
        <f>ROUND(E19*P19,2)</f>
        <v>0</v>
      </c>
      <c r="R19" s="191"/>
      <c r="S19" s="191" t="s">
        <v>171</v>
      </c>
      <c r="T19" s="192" t="s">
        <v>172</v>
      </c>
      <c r="U19" s="161">
        <v>0.06</v>
      </c>
      <c r="V19" s="161">
        <f>ROUND(E19*U19,2)</f>
        <v>27</v>
      </c>
      <c r="W19" s="161"/>
      <c r="X19" s="161" t="s">
        <v>216</v>
      </c>
      <c r="Y19" s="161" t="s">
        <v>174</v>
      </c>
      <c r="Z19" s="151"/>
      <c r="AA19" s="151"/>
      <c r="AB19" s="151"/>
      <c r="AC19" s="151"/>
      <c r="AD19" s="151"/>
      <c r="AE19" s="151"/>
      <c r="AF19" s="151"/>
      <c r="AG19" s="151" t="s">
        <v>475</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86">
        <v>7</v>
      </c>
      <c r="B20" s="187" t="s">
        <v>759</v>
      </c>
      <c r="C20" s="193" t="s">
        <v>760</v>
      </c>
      <c r="D20" s="188" t="s">
        <v>419</v>
      </c>
      <c r="E20" s="189">
        <v>450</v>
      </c>
      <c r="F20" s="190"/>
      <c r="G20" s="191">
        <f>ROUND(E20*F20,2)</f>
        <v>0</v>
      </c>
      <c r="H20" s="190"/>
      <c r="I20" s="191">
        <f>ROUND(E20*H20,2)</f>
        <v>0</v>
      </c>
      <c r="J20" s="190"/>
      <c r="K20" s="191">
        <f>ROUND(E20*J20,2)</f>
        <v>0</v>
      </c>
      <c r="L20" s="191">
        <v>21</v>
      </c>
      <c r="M20" s="191">
        <f>G20*(1+L20/100)</f>
        <v>0</v>
      </c>
      <c r="N20" s="189">
        <v>0</v>
      </c>
      <c r="O20" s="189">
        <f>ROUND(E20*N20,2)</f>
        <v>0</v>
      </c>
      <c r="P20" s="189">
        <v>0</v>
      </c>
      <c r="Q20" s="189">
        <f>ROUND(E20*P20,2)</f>
        <v>0</v>
      </c>
      <c r="R20" s="191"/>
      <c r="S20" s="191" t="s">
        <v>214</v>
      </c>
      <c r="T20" s="192" t="s">
        <v>215</v>
      </c>
      <c r="U20" s="161">
        <v>0.05</v>
      </c>
      <c r="V20" s="161">
        <f>ROUND(E20*U20,2)</f>
        <v>22.5</v>
      </c>
      <c r="W20" s="161"/>
      <c r="X20" s="161" t="s">
        <v>216</v>
      </c>
      <c r="Y20" s="161" t="s">
        <v>174</v>
      </c>
      <c r="Z20" s="151"/>
      <c r="AA20" s="151"/>
      <c r="AB20" s="151"/>
      <c r="AC20" s="151"/>
      <c r="AD20" s="151"/>
      <c r="AE20" s="151"/>
      <c r="AF20" s="151"/>
      <c r="AG20" s="151" t="s">
        <v>475</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0">
        <v>8</v>
      </c>
      <c r="B21" s="171" t="s">
        <v>761</v>
      </c>
      <c r="C21" s="178" t="s">
        <v>762</v>
      </c>
      <c r="D21" s="172" t="s">
        <v>212</v>
      </c>
      <c r="E21" s="173">
        <v>225</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t="s">
        <v>335</v>
      </c>
      <c r="S21" s="175" t="s">
        <v>214</v>
      </c>
      <c r="T21" s="176" t="s">
        <v>215</v>
      </c>
      <c r="U21" s="161">
        <v>0.16</v>
      </c>
      <c r="V21" s="161">
        <f>ROUND(E21*U21,2)</f>
        <v>36</v>
      </c>
      <c r="W21" s="161"/>
      <c r="X21" s="161" t="s">
        <v>216</v>
      </c>
      <c r="Y21" s="161" t="s">
        <v>174</v>
      </c>
      <c r="Z21" s="151"/>
      <c r="AA21" s="151"/>
      <c r="AB21" s="151"/>
      <c r="AC21" s="151"/>
      <c r="AD21" s="151"/>
      <c r="AE21" s="151"/>
      <c r="AF21" s="151"/>
      <c r="AG21" s="151" t="s">
        <v>475</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2" x14ac:dyDescent="0.2">
      <c r="A22" s="158"/>
      <c r="B22" s="159"/>
      <c r="C22" s="264" t="s">
        <v>763</v>
      </c>
      <c r="D22" s="265"/>
      <c r="E22" s="265"/>
      <c r="F22" s="265"/>
      <c r="G22" s="265"/>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219</v>
      </c>
      <c r="AH22" s="151"/>
      <c r="AI22" s="151"/>
      <c r="AJ22" s="151"/>
      <c r="AK22" s="151"/>
      <c r="AL22" s="151"/>
      <c r="AM22" s="151"/>
      <c r="AN22" s="151"/>
      <c r="AO22" s="151"/>
      <c r="AP22" s="151"/>
      <c r="AQ22" s="151"/>
      <c r="AR22" s="151"/>
      <c r="AS22" s="151"/>
      <c r="AT22" s="151"/>
      <c r="AU22" s="151"/>
      <c r="AV22" s="151"/>
      <c r="AW22" s="151"/>
      <c r="AX22" s="151"/>
      <c r="AY22" s="151"/>
      <c r="AZ22" s="151"/>
      <c r="BA22" s="184" t="str">
        <f>C22</f>
        <v>vysazených rostlin s případným naložením odpadu na dopravní prostředek, s odvezením do 20 km a se složením,</v>
      </c>
      <c r="BB22" s="151"/>
      <c r="BC22" s="151"/>
      <c r="BD22" s="151"/>
      <c r="BE22" s="151"/>
      <c r="BF22" s="151"/>
      <c r="BG22" s="151"/>
      <c r="BH22" s="151"/>
    </row>
    <row r="23" spans="1:60" outlineLevel="1" x14ac:dyDescent="0.2">
      <c r="A23" s="186">
        <v>9</v>
      </c>
      <c r="B23" s="187" t="s">
        <v>764</v>
      </c>
      <c r="C23" s="193" t="s">
        <v>765</v>
      </c>
      <c r="D23" s="188" t="s">
        <v>256</v>
      </c>
      <c r="E23" s="189">
        <v>4.5</v>
      </c>
      <c r="F23" s="190"/>
      <c r="G23" s="191">
        <f t="shared" ref="G23:G28" si="0">ROUND(E23*F23,2)</f>
        <v>0</v>
      </c>
      <c r="H23" s="190"/>
      <c r="I23" s="191">
        <f t="shared" ref="I23:I28" si="1">ROUND(E23*H23,2)</f>
        <v>0</v>
      </c>
      <c r="J23" s="190"/>
      <c r="K23" s="191">
        <f t="shared" ref="K23:K28" si="2">ROUND(E23*J23,2)</f>
        <v>0</v>
      </c>
      <c r="L23" s="191">
        <v>21</v>
      </c>
      <c r="M23" s="191">
        <f t="shared" ref="M23:M28" si="3">G23*(1+L23/100)</f>
        <v>0</v>
      </c>
      <c r="N23" s="189">
        <v>0</v>
      </c>
      <c r="O23" s="189">
        <f t="shared" ref="O23:O28" si="4">ROUND(E23*N23,2)</f>
        <v>0</v>
      </c>
      <c r="P23" s="189">
        <v>0</v>
      </c>
      <c r="Q23" s="189">
        <f t="shared" ref="Q23:Q28" si="5">ROUND(E23*P23,2)</f>
        <v>0</v>
      </c>
      <c r="R23" s="191" t="s">
        <v>335</v>
      </c>
      <c r="S23" s="191" t="s">
        <v>214</v>
      </c>
      <c r="T23" s="192" t="s">
        <v>215</v>
      </c>
      <c r="U23" s="161">
        <v>0.88400000000000001</v>
      </c>
      <c r="V23" s="161">
        <f t="shared" ref="V23:V28" si="6">ROUND(E23*U23,2)</f>
        <v>3.98</v>
      </c>
      <c r="W23" s="161"/>
      <c r="X23" s="161" t="s">
        <v>216</v>
      </c>
      <c r="Y23" s="161" t="s">
        <v>174</v>
      </c>
      <c r="Z23" s="151"/>
      <c r="AA23" s="151"/>
      <c r="AB23" s="151"/>
      <c r="AC23" s="151"/>
      <c r="AD23" s="151"/>
      <c r="AE23" s="151"/>
      <c r="AF23" s="151"/>
      <c r="AG23" s="151" t="s">
        <v>475</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6">
        <v>10</v>
      </c>
      <c r="B24" s="187" t="s">
        <v>766</v>
      </c>
      <c r="C24" s="193" t="s">
        <v>767</v>
      </c>
      <c r="D24" s="188" t="s">
        <v>419</v>
      </c>
      <c r="E24" s="189">
        <v>225</v>
      </c>
      <c r="F24" s="190"/>
      <c r="G24" s="191">
        <f t="shared" si="0"/>
        <v>0</v>
      </c>
      <c r="H24" s="190"/>
      <c r="I24" s="191">
        <f t="shared" si="1"/>
        <v>0</v>
      </c>
      <c r="J24" s="190"/>
      <c r="K24" s="191">
        <f t="shared" si="2"/>
        <v>0</v>
      </c>
      <c r="L24" s="191">
        <v>21</v>
      </c>
      <c r="M24" s="191">
        <f t="shared" si="3"/>
        <v>0</v>
      </c>
      <c r="N24" s="189">
        <v>2E-3</v>
      </c>
      <c r="O24" s="189">
        <f t="shared" si="4"/>
        <v>0.45</v>
      </c>
      <c r="P24" s="189">
        <v>0</v>
      </c>
      <c r="Q24" s="189">
        <f t="shared" si="5"/>
        <v>0</v>
      </c>
      <c r="R24" s="191"/>
      <c r="S24" s="191" t="s">
        <v>171</v>
      </c>
      <c r="T24" s="192" t="s">
        <v>172</v>
      </c>
      <c r="U24" s="161">
        <v>0</v>
      </c>
      <c r="V24" s="161">
        <f t="shared" si="6"/>
        <v>0</v>
      </c>
      <c r="W24" s="161"/>
      <c r="X24" s="161" t="s">
        <v>377</v>
      </c>
      <c r="Y24" s="161" t="s">
        <v>174</v>
      </c>
      <c r="Z24" s="151"/>
      <c r="AA24" s="151"/>
      <c r="AB24" s="151"/>
      <c r="AC24" s="151"/>
      <c r="AD24" s="151"/>
      <c r="AE24" s="151"/>
      <c r="AF24" s="151"/>
      <c r="AG24" s="151" t="s">
        <v>768</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6">
        <v>11</v>
      </c>
      <c r="B25" s="187" t="s">
        <v>769</v>
      </c>
      <c r="C25" s="193" t="s">
        <v>770</v>
      </c>
      <c r="D25" s="188" t="s">
        <v>419</v>
      </c>
      <c r="E25" s="189">
        <v>225</v>
      </c>
      <c r="F25" s="190"/>
      <c r="G25" s="191">
        <f t="shared" si="0"/>
        <v>0</v>
      </c>
      <c r="H25" s="190"/>
      <c r="I25" s="191">
        <f t="shared" si="1"/>
        <v>0</v>
      </c>
      <c r="J25" s="190"/>
      <c r="K25" s="191">
        <f t="shared" si="2"/>
        <v>0</v>
      </c>
      <c r="L25" s="191">
        <v>21</v>
      </c>
      <c r="M25" s="191">
        <f t="shared" si="3"/>
        <v>0</v>
      </c>
      <c r="N25" s="189">
        <v>2E-3</v>
      </c>
      <c r="O25" s="189">
        <f t="shared" si="4"/>
        <v>0.45</v>
      </c>
      <c r="P25" s="189">
        <v>0</v>
      </c>
      <c r="Q25" s="189">
        <f t="shared" si="5"/>
        <v>0</v>
      </c>
      <c r="R25" s="191"/>
      <c r="S25" s="191" t="s">
        <v>171</v>
      </c>
      <c r="T25" s="192" t="s">
        <v>172</v>
      </c>
      <c r="U25" s="161">
        <v>0</v>
      </c>
      <c r="V25" s="161">
        <f t="shared" si="6"/>
        <v>0</v>
      </c>
      <c r="W25" s="161"/>
      <c r="X25" s="161" t="s">
        <v>377</v>
      </c>
      <c r="Y25" s="161" t="s">
        <v>174</v>
      </c>
      <c r="Z25" s="151"/>
      <c r="AA25" s="151"/>
      <c r="AB25" s="151"/>
      <c r="AC25" s="151"/>
      <c r="AD25" s="151"/>
      <c r="AE25" s="151"/>
      <c r="AF25" s="151"/>
      <c r="AG25" s="151" t="s">
        <v>768</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86">
        <v>12</v>
      </c>
      <c r="B26" s="187" t="s">
        <v>771</v>
      </c>
      <c r="C26" s="193" t="s">
        <v>772</v>
      </c>
      <c r="D26" s="188" t="s">
        <v>256</v>
      </c>
      <c r="E26" s="189">
        <v>4.5</v>
      </c>
      <c r="F26" s="190"/>
      <c r="G26" s="191">
        <f t="shared" si="0"/>
        <v>0</v>
      </c>
      <c r="H26" s="190"/>
      <c r="I26" s="191">
        <f t="shared" si="1"/>
        <v>0</v>
      </c>
      <c r="J26" s="190"/>
      <c r="K26" s="191">
        <f t="shared" si="2"/>
        <v>0</v>
      </c>
      <c r="L26" s="191">
        <v>21</v>
      </c>
      <c r="M26" s="191">
        <f t="shared" si="3"/>
        <v>0</v>
      </c>
      <c r="N26" s="189">
        <v>0</v>
      </c>
      <c r="O26" s="189">
        <f t="shared" si="4"/>
        <v>0</v>
      </c>
      <c r="P26" s="189">
        <v>0</v>
      </c>
      <c r="Q26" s="189">
        <f t="shared" si="5"/>
        <v>0</v>
      </c>
      <c r="R26" s="191"/>
      <c r="S26" s="191" t="s">
        <v>171</v>
      </c>
      <c r="T26" s="192" t="s">
        <v>172</v>
      </c>
      <c r="U26" s="161">
        <v>0</v>
      </c>
      <c r="V26" s="161">
        <f t="shared" si="6"/>
        <v>0</v>
      </c>
      <c r="W26" s="161"/>
      <c r="X26" s="161" t="s">
        <v>377</v>
      </c>
      <c r="Y26" s="161" t="s">
        <v>174</v>
      </c>
      <c r="Z26" s="151"/>
      <c r="AA26" s="151"/>
      <c r="AB26" s="151"/>
      <c r="AC26" s="151"/>
      <c r="AD26" s="151"/>
      <c r="AE26" s="151"/>
      <c r="AF26" s="151"/>
      <c r="AG26" s="151" t="s">
        <v>768</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86">
        <v>13</v>
      </c>
      <c r="B27" s="187" t="s">
        <v>773</v>
      </c>
      <c r="C27" s="193" t="s">
        <v>774</v>
      </c>
      <c r="D27" s="188" t="s">
        <v>256</v>
      </c>
      <c r="E27" s="189">
        <v>18</v>
      </c>
      <c r="F27" s="190"/>
      <c r="G27" s="191">
        <f t="shared" si="0"/>
        <v>0</v>
      </c>
      <c r="H27" s="190"/>
      <c r="I27" s="191">
        <f t="shared" si="1"/>
        <v>0</v>
      </c>
      <c r="J27" s="190"/>
      <c r="K27" s="191">
        <f t="shared" si="2"/>
        <v>0</v>
      </c>
      <c r="L27" s="191">
        <v>21</v>
      </c>
      <c r="M27" s="191">
        <f t="shared" si="3"/>
        <v>0</v>
      </c>
      <c r="N27" s="189">
        <v>0.6</v>
      </c>
      <c r="O27" s="189">
        <f t="shared" si="4"/>
        <v>10.8</v>
      </c>
      <c r="P27" s="189">
        <v>0</v>
      </c>
      <c r="Q27" s="189">
        <f t="shared" si="5"/>
        <v>0</v>
      </c>
      <c r="R27" s="191" t="s">
        <v>376</v>
      </c>
      <c r="S27" s="191" t="s">
        <v>214</v>
      </c>
      <c r="T27" s="192" t="s">
        <v>172</v>
      </c>
      <c r="U27" s="161">
        <v>0</v>
      </c>
      <c r="V27" s="161">
        <f t="shared" si="6"/>
        <v>0</v>
      </c>
      <c r="W27" s="161"/>
      <c r="X27" s="161" t="s">
        <v>377</v>
      </c>
      <c r="Y27" s="161" t="s">
        <v>174</v>
      </c>
      <c r="Z27" s="151"/>
      <c r="AA27" s="151"/>
      <c r="AB27" s="151"/>
      <c r="AC27" s="151"/>
      <c r="AD27" s="151"/>
      <c r="AE27" s="151"/>
      <c r="AF27" s="151"/>
      <c r="AG27" s="151" t="s">
        <v>768</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86">
        <v>14</v>
      </c>
      <c r="B28" s="187" t="s">
        <v>775</v>
      </c>
      <c r="C28" s="193" t="s">
        <v>776</v>
      </c>
      <c r="D28" s="188" t="s">
        <v>777</v>
      </c>
      <c r="E28" s="189">
        <v>450</v>
      </c>
      <c r="F28" s="190"/>
      <c r="G28" s="191">
        <f t="shared" si="0"/>
        <v>0</v>
      </c>
      <c r="H28" s="190"/>
      <c r="I28" s="191">
        <f t="shared" si="1"/>
        <v>0</v>
      </c>
      <c r="J28" s="190"/>
      <c r="K28" s="191">
        <f t="shared" si="2"/>
        <v>0</v>
      </c>
      <c r="L28" s="191">
        <v>21</v>
      </c>
      <c r="M28" s="191">
        <f t="shared" si="3"/>
        <v>0</v>
      </c>
      <c r="N28" s="189">
        <v>1E-4</v>
      </c>
      <c r="O28" s="189">
        <f t="shared" si="4"/>
        <v>0.05</v>
      </c>
      <c r="P28" s="189">
        <v>0</v>
      </c>
      <c r="Q28" s="189">
        <f t="shared" si="5"/>
        <v>0</v>
      </c>
      <c r="R28" s="191"/>
      <c r="S28" s="191" t="s">
        <v>171</v>
      </c>
      <c r="T28" s="192" t="s">
        <v>172</v>
      </c>
      <c r="U28" s="161">
        <v>0</v>
      </c>
      <c r="V28" s="161">
        <f t="shared" si="6"/>
        <v>0</v>
      </c>
      <c r="W28" s="161"/>
      <c r="X28" s="161" t="s">
        <v>377</v>
      </c>
      <c r="Y28" s="161" t="s">
        <v>174</v>
      </c>
      <c r="Z28" s="151"/>
      <c r="AA28" s="151"/>
      <c r="AB28" s="151"/>
      <c r="AC28" s="151"/>
      <c r="AD28" s="151"/>
      <c r="AE28" s="151"/>
      <c r="AF28" s="151"/>
      <c r="AG28" s="151" t="s">
        <v>768</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x14ac:dyDescent="0.2">
      <c r="A29" s="163" t="s">
        <v>166</v>
      </c>
      <c r="B29" s="164" t="s">
        <v>115</v>
      </c>
      <c r="C29" s="177" t="s">
        <v>116</v>
      </c>
      <c r="D29" s="165"/>
      <c r="E29" s="166"/>
      <c r="F29" s="167"/>
      <c r="G29" s="167">
        <f>SUMIF(AG30:AG33,"&lt;&gt;NOR",G30:G33)</f>
        <v>0</v>
      </c>
      <c r="H29" s="167"/>
      <c r="I29" s="167">
        <f>SUM(I30:I33)</f>
        <v>0</v>
      </c>
      <c r="J29" s="167"/>
      <c r="K29" s="167">
        <f>SUM(K30:K33)</f>
        <v>0</v>
      </c>
      <c r="L29" s="167"/>
      <c r="M29" s="167">
        <f>SUM(M30:M33)</f>
        <v>0</v>
      </c>
      <c r="N29" s="166"/>
      <c r="O29" s="166">
        <f>SUM(O30:O33)</f>
        <v>0</v>
      </c>
      <c r="P29" s="166"/>
      <c r="Q29" s="166">
        <f>SUM(Q30:Q33)</f>
        <v>0</v>
      </c>
      <c r="R29" s="167"/>
      <c r="S29" s="167"/>
      <c r="T29" s="168"/>
      <c r="U29" s="162"/>
      <c r="V29" s="162">
        <f>SUM(V30:V33)</f>
        <v>29.11</v>
      </c>
      <c r="W29" s="162"/>
      <c r="X29" s="162"/>
      <c r="Y29" s="162"/>
      <c r="AG29" t="s">
        <v>167</v>
      </c>
    </row>
    <row r="30" spans="1:60" ht="22.5" outlineLevel="1" x14ac:dyDescent="0.2">
      <c r="A30" s="170">
        <v>15</v>
      </c>
      <c r="B30" s="171" t="s">
        <v>778</v>
      </c>
      <c r="C30" s="178" t="s">
        <v>779</v>
      </c>
      <c r="D30" s="172" t="s">
        <v>385</v>
      </c>
      <c r="E30" s="173">
        <v>15.12</v>
      </c>
      <c r="F30" s="174"/>
      <c r="G30" s="175">
        <f>ROUND(E30*F30,2)</f>
        <v>0</v>
      </c>
      <c r="H30" s="174"/>
      <c r="I30" s="175">
        <f>ROUND(E30*H30,2)</f>
        <v>0</v>
      </c>
      <c r="J30" s="174"/>
      <c r="K30" s="175">
        <f>ROUND(E30*J30,2)</f>
        <v>0</v>
      </c>
      <c r="L30" s="175">
        <v>21</v>
      </c>
      <c r="M30" s="175">
        <f>G30*(1+L30/100)</f>
        <v>0</v>
      </c>
      <c r="N30" s="173">
        <v>0</v>
      </c>
      <c r="O30" s="173">
        <f>ROUND(E30*N30,2)</f>
        <v>0</v>
      </c>
      <c r="P30" s="173">
        <v>0</v>
      </c>
      <c r="Q30" s="173">
        <f>ROUND(E30*P30,2)</f>
        <v>0</v>
      </c>
      <c r="R30" s="175" t="s">
        <v>335</v>
      </c>
      <c r="S30" s="175" t="s">
        <v>214</v>
      </c>
      <c r="T30" s="176" t="s">
        <v>215</v>
      </c>
      <c r="U30" s="161">
        <v>1.925</v>
      </c>
      <c r="V30" s="161">
        <f>ROUND(E30*U30,2)</f>
        <v>29.11</v>
      </c>
      <c r="W30" s="161"/>
      <c r="X30" s="161" t="s">
        <v>780</v>
      </c>
      <c r="Y30" s="161" t="s">
        <v>174</v>
      </c>
      <c r="Z30" s="151"/>
      <c r="AA30" s="151"/>
      <c r="AB30" s="151"/>
      <c r="AC30" s="151"/>
      <c r="AD30" s="151"/>
      <c r="AE30" s="151"/>
      <c r="AF30" s="151"/>
      <c r="AG30" s="151" t="s">
        <v>781</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2" x14ac:dyDescent="0.2">
      <c r="A31" s="158"/>
      <c r="B31" s="159"/>
      <c r="C31" s="185" t="s">
        <v>724</v>
      </c>
      <c r="D31" s="182"/>
      <c r="E31" s="183"/>
      <c r="F31" s="161"/>
      <c r="G31" s="161"/>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221</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3" x14ac:dyDescent="0.2">
      <c r="A32" s="158"/>
      <c r="B32" s="159"/>
      <c r="C32" s="185" t="s">
        <v>782</v>
      </c>
      <c r="D32" s="182"/>
      <c r="E32" s="183"/>
      <c r="F32" s="161"/>
      <c r="G32" s="161"/>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221</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3" x14ac:dyDescent="0.2">
      <c r="A33" s="158"/>
      <c r="B33" s="159"/>
      <c r="C33" s="185" t="s">
        <v>783</v>
      </c>
      <c r="D33" s="182"/>
      <c r="E33" s="183">
        <v>15.12</v>
      </c>
      <c r="F33" s="161"/>
      <c r="G33" s="161"/>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221</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x14ac:dyDescent="0.2">
      <c r="A34" s="3"/>
      <c r="B34" s="4"/>
      <c r="C34" s="179"/>
      <c r="D34" s="6"/>
      <c r="E34" s="3"/>
      <c r="F34" s="3"/>
      <c r="G34" s="3"/>
      <c r="H34" s="3"/>
      <c r="I34" s="3"/>
      <c r="J34" s="3"/>
      <c r="K34" s="3"/>
      <c r="L34" s="3"/>
      <c r="M34" s="3"/>
      <c r="N34" s="3"/>
      <c r="O34" s="3"/>
      <c r="P34" s="3"/>
      <c r="Q34" s="3"/>
      <c r="R34" s="3"/>
      <c r="S34" s="3"/>
      <c r="T34" s="3"/>
      <c r="U34" s="3"/>
      <c r="V34" s="3"/>
      <c r="W34" s="3"/>
      <c r="X34" s="3"/>
      <c r="Y34" s="3"/>
      <c r="AE34">
        <v>15</v>
      </c>
      <c r="AF34">
        <v>21</v>
      </c>
      <c r="AG34" t="s">
        <v>152</v>
      </c>
    </row>
    <row r="35" spans="1:60" x14ac:dyDescent="0.2">
      <c r="A35" s="154"/>
      <c r="B35" s="155" t="s">
        <v>29</v>
      </c>
      <c r="C35" s="180"/>
      <c r="D35" s="156"/>
      <c r="E35" s="157"/>
      <c r="F35" s="157"/>
      <c r="G35" s="169">
        <f>G8+G29</f>
        <v>0</v>
      </c>
      <c r="H35" s="3"/>
      <c r="I35" s="3"/>
      <c r="J35" s="3"/>
      <c r="K35" s="3"/>
      <c r="L35" s="3"/>
      <c r="M35" s="3"/>
      <c r="N35" s="3"/>
      <c r="O35" s="3"/>
      <c r="P35" s="3"/>
      <c r="Q35" s="3"/>
      <c r="R35" s="3"/>
      <c r="S35" s="3"/>
      <c r="T35" s="3"/>
      <c r="U35" s="3"/>
      <c r="V35" s="3"/>
      <c r="W35" s="3"/>
      <c r="X35" s="3"/>
      <c r="Y35" s="3"/>
      <c r="AE35">
        <f>SUMIF(L7:L33,AE34,G7:G33)</f>
        <v>0</v>
      </c>
      <c r="AF35">
        <f>SUMIF(L7:L33,AF34,G7:G33)</f>
        <v>0</v>
      </c>
      <c r="AG35" t="s">
        <v>206</v>
      </c>
    </row>
    <row r="36" spans="1:60" x14ac:dyDescent="0.2">
      <c r="A36" s="268" t="s">
        <v>732</v>
      </c>
      <c r="B36" s="268"/>
      <c r="C36" s="179"/>
      <c r="D36" s="6"/>
      <c r="E36" s="3"/>
      <c r="F36" s="3"/>
      <c r="G36" s="3"/>
      <c r="H36" s="3"/>
      <c r="I36" s="3"/>
      <c r="J36" s="3"/>
      <c r="K36" s="3"/>
      <c r="L36" s="3"/>
      <c r="M36" s="3"/>
      <c r="N36" s="3"/>
      <c r="O36" s="3"/>
      <c r="P36" s="3"/>
      <c r="Q36" s="3"/>
      <c r="R36" s="3"/>
      <c r="S36" s="3"/>
      <c r="T36" s="3"/>
      <c r="U36" s="3"/>
      <c r="V36" s="3"/>
      <c r="W36" s="3"/>
      <c r="X36" s="3"/>
      <c r="Y36" s="3"/>
    </row>
    <row r="37" spans="1:60" x14ac:dyDescent="0.2">
      <c r="A37" s="3"/>
      <c r="B37" s="4" t="s">
        <v>733</v>
      </c>
      <c r="C37" s="179" t="s">
        <v>734</v>
      </c>
      <c r="D37" s="6"/>
      <c r="E37" s="3"/>
      <c r="F37" s="3"/>
      <c r="G37" s="3"/>
      <c r="H37" s="3"/>
      <c r="I37" s="3"/>
      <c r="J37" s="3"/>
      <c r="K37" s="3"/>
      <c r="L37" s="3"/>
      <c r="M37" s="3"/>
      <c r="N37" s="3"/>
      <c r="O37" s="3"/>
      <c r="P37" s="3"/>
      <c r="Q37" s="3"/>
      <c r="R37" s="3"/>
      <c r="S37" s="3"/>
      <c r="T37" s="3"/>
      <c r="U37" s="3"/>
      <c r="V37" s="3"/>
      <c r="W37" s="3"/>
      <c r="X37" s="3"/>
      <c r="Y37" s="3"/>
      <c r="AG37" t="s">
        <v>735</v>
      </c>
    </row>
    <row r="38" spans="1:60" x14ac:dyDescent="0.2">
      <c r="A38" s="3"/>
      <c r="B38" s="4" t="s">
        <v>736</v>
      </c>
      <c r="C38" s="179" t="s">
        <v>737</v>
      </c>
      <c r="D38" s="6"/>
      <c r="E38" s="3"/>
      <c r="F38" s="3"/>
      <c r="G38" s="3"/>
      <c r="H38" s="3"/>
      <c r="I38" s="3"/>
      <c r="J38" s="3"/>
      <c r="K38" s="3"/>
      <c r="L38" s="3"/>
      <c r="M38" s="3"/>
      <c r="N38" s="3"/>
      <c r="O38" s="3"/>
      <c r="P38" s="3"/>
      <c r="Q38" s="3"/>
      <c r="R38" s="3"/>
      <c r="S38" s="3"/>
      <c r="T38" s="3"/>
      <c r="U38" s="3"/>
      <c r="V38" s="3"/>
      <c r="W38" s="3"/>
      <c r="X38" s="3"/>
      <c r="Y38" s="3"/>
      <c r="AG38" t="s">
        <v>738</v>
      </c>
    </row>
    <row r="39" spans="1:60" x14ac:dyDescent="0.2">
      <c r="A39" s="3"/>
      <c r="B39" s="4"/>
      <c r="C39" s="179" t="s">
        <v>739</v>
      </c>
      <c r="D39" s="6"/>
      <c r="E39" s="3"/>
      <c r="F39" s="3"/>
      <c r="G39" s="3"/>
      <c r="H39" s="3"/>
      <c r="I39" s="3"/>
      <c r="J39" s="3"/>
      <c r="K39" s="3"/>
      <c r="L39" s="3"/>
      <c r="M39" s="3"/>
      <c r="N39" s="3"/>
      <c r="O39" s="3"/>
      <c r="P39" s="3"/>
      <c r="Q39" s="3"/>
      <c r="R39" s="3"/>
      <c r="S39" s="3"/>
      <c r="T39" s="3"/>
      <c r="U39" s="3"/>
      <c r="V39" s="3"/>
      <c r="W39" s="3"/>
      <c r="X39" s="3"/>
      <c r="Y39" s="3"/>
      <c r="AG39" t="s">
        <v>740</v>
      </c>
    </row>
    <row r="40" spans="1:60" x14ac:dyDescent="0.2">
      <c r="A40" s="3"/>
      <c r="B40" s="4"/>
      <c r="C40" s="179"/>
      <c r="D40" s="6"/>
      <c r="E40" s="3"/>
      <c r="F40" s="3"/>
      <c r="G40" s="3"/>
      <c r="H40" s="3"/>
      <c r="I40" s="3"/>
      <c r="J40" s="3"/>
      <c r="K40" s="3"/>
      <c r="L40" s="3"/>
      <c r="M40" s="3"/>
      <c r="N40" s="3"/>
      <c r="O40" s="3"/>
      <c r="P40" s="3"/>
      <c r="Q40" s="3"/>
      <c r="R40" s="3"/>
      <c r="S40" s="3"/>
      <c r="T40" s="3"/>
      <c r="U40" s="3"/>
      <c r="V40" s="3"/>
      <c r="W40" s="3"/>
      <c r="X40" s="3"/>
      <c r="Y40" s="3"/>
    </row>
    <row r="41" spans="1:60" x14ac:dyDescent="0.2">
      <c r="C41" s="181"/>
      <c r="D41" s="10"/>
      <c r="AG41" t="s">
        <v>207</v>
      </c>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tU/59TRP+vGdUolqmuxf7qitpwswpe1qLCsug812x8SnJy20FFZVCqBkQZgcFEhoo2DBcrOJCrc3n8bkmcb+g==" saltValue="lPXKrMXPIwBUck4AtHks4A==" spinCount="100000" sheet="1" formatRows="0"/>
  <mergeCells count="11">
    <mergeCell ref="A1:G1"/>
    <mergeCell ref="C2:G2"/>
    <mergeCell ref="C3:G3"/>
    <mergeCell ref="C4:G4"/>
    <mergeCell ref="A36:B36"/>
    <mergeCell ref="C11:G11"/>
    <mergeCell ref="C13:G13"/>
    <mergeCell ref="C15:G15"/>
    <mergeCell ref="C16:G16"/>
    <mergeCell ref="C18:G18"/>
    <mergeCell ref="C22:G22"/>
  </mergeCells>
  <pageMargins left="0.59055118110236227" right="0.19685039370078741" top="0.78740157480314965" bottom="0.78740157480314965" header="0.31496062992125984" footer="0.31496062992125984"/>
  <pageSetup paperSize="9" orientation="landscape" r:id="rId1"/>
  <headerFooter>
    <oddHeader>&amp;LREVITALIZACE ul.DVORSKÉHO, TŘEBÍČ - Město Třebíč&amp;RSoupis prací</oddHeader>
    <oddFooter>&amp;LSO-01.2 Sadové úpravy&amp;C&amp;P/&amp;N&amp;Rbřezen 2023</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7" t="s">
        <v>208</v>
      </c>
      <c r="B1" s="257"/>
      <c r="C1" s="257"/>
      <c r="D1" s="257"/>
      <c r="E1" s="257"/>
      <c r="F1" s="257"/>
      <c r="G1" s="257"/>
      <c r="AG1" t="s">
        <v>137</v>
      </c>
    </row>
    <row r="2" spans="1:60" ht="24.95" customHeight="1" x14ac:dyDescent="0.2">
      <c r="A2" s="143" t="s">
        <v>7</v>
      </c>
      <c r="B2" s="48" t="s">
        <v>43</v>
      </c>
      <c r="C2" s="258" t="s">
        <v>44</v>
      </c>
      <c r="D2" s="259"/>
      <c r="E2" s="259"/>
      <c r="F2" s="259"/>
      <c r="G2" s="260"/>
      <c r="AG2" t="s">
        <v>138</v>
      </c>
    </row>
    <row r="3" spans="1:60" ht="24.95" customHeight="1" x14ac:dyDescent="0.2">
      <c r="A3" s="143" t="s">
        <v>8</v>
      </c>
      <c r="B3" s="48" t="s">
        <v>67</v>
      </c>
      <c r="C3" s="258" t="s">
        <v>68</v>
      </c>
      <c r="D3" s="259"/>
      <c r="E3" s="259"/>
      <c r="F3" s="259"/>
      <c r="G3" s="260"/>
      <c r="AC3" s="124" t="s">
        <v>209</v>
      </c>
      <c r="AG3" t="s">
        <v>142</v>
      </c>
    </row>
    <row r="4" spans="1:60" ht="24.95" customHeight="1" x14ac:dyDescent="0.2">
      <c r="A4" s="144" t="s">
        <v>9</v>
      </c>
      <c r="B4" s="145" t="s">
        <v>69</v>
      </c>
      <c r="C4" s="261" t="s">
        <v>70</v>
      </c>
      <c r="D4" s="262"/>
      <c r="E4" s="262"/>
      <c r="F4" s="262"/>
      <c r="G4" s="263"/>
      <c r="AG4" t="s">
        <v>143</v>
      </c>
    </row>
    <row r="5" spans="1:60" x14ac:dyDescent="0.2">
      <c r="D5" s="10"/>
    </row>
    <row r="6" spans="1:60" ht="38.25" x14ac:dyDescent="0.2">
      <c r="A6" s="147" t="s">
        <v>144</v>
      </c>
      <c r="B6" s="149" t="s">
        <v>145</v>
      </c>
      <c r="C6" s="149" t="s">
        <v>146</v>
      </c>
      <c r="D6" s="148" t="s">
        <v>147</v>
      </c>
      <c r="E6" s="147" t="s">
        <v>148</v>
      </c>
      <c r="F6" s="146" t="s">
        <v>149</v>
      </c>
      <c r="G6" s="147" t="s">
        <v>29</v>
      </c>
      <c r="H6" s="150" t="s">
        <v>30</v>
      </c>
      <c r="I6" s="150" t="s">
        <v>150</v>
      </c>
      <c r="J6" s="150" t="s">
        <v>31</v>
      </c>
      <c r="K6" s="150" t="s">
        <v>151</v>
      </c>
      <c r="L6" s="150" t="s">
        <v>152</v>
      </c>
      <c r="M6" s="150" t="s">
        <v>153</v>
      </c>
      <c r="N6" s="150" t="s">
        <v>154</v>
      </c>
      <c r="O6" s="150" t="s">
        <v>155</v>
      </c>
      <c r="P6" s="150" t="s">
        <v>156</v>
      </c>
      <c r="Q6" s="150" t="s">
        <v>157</v>
      </c>
      <c r="R6" s="150" t="s">
        <v>158</v>
      </c>
      <c r="S6" s="150" t="s">
        <v>159</v>
      </c>
      <c r="T6" s="150" t="s">
        <v>160</v>
      </c>
      <c r="U6" s="150" t="s">
        <v>161</v>
      </c>
      <c r="V6" s="150" t="s">
        <v>162</v>
      </c>
      <c r="W6" s="150" t="s">
        <v>163</v>
      </c>
      <c r="X6" s="150" t="s">
        <v>164</v>
      </c>
      <c r="Y6" s="150" t="s">
        <v>165</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3" t="s">
        <v>166</v>
      </c>
      <c r="B8" s="164" t="s">
        <v>119</v>
      </c>
      <c r="C8" s="177" t="s">
        <v>120</v>
      </c>
      <c r="D8" s="165"/>
      <c r="E8" s="166"/>
      <c r="F8" s="167"/>
      <c r="G8" s="167">
        <f>SUMIF(AG9:AG45,"&lt;&gt;NOR",G9:G45)</f>
        <v>0</v>
      </c>
      <c r="H8" s="167"/>
      <c r="I8" s="167">
        <f>SUM(I9:I45)</f>
        <v>0</v>
      </c>
      <c r="J8" s="167"/>
      <c r="K8" s="167">
        <f>SUM(K9:K45)</f>
        <v>0</v>
      </c>
      <c r="L8" s="167"/>
      <c r="M8" s="167">
        <f>SUM(M9:M45)</f>
        <v>0</v>
      </c>
      <c r="N8" s="166"/>
      <c r="O8" s="166">
        <f>SUM(O9:O45)</f>
        <v>0</v>
      </c>
      <c r="P8" s="166"/>
      <c r="Q8" s="166">
        <f>SUM(Q9:Q45)</f>
        <v>0</v>
      </c>
      <c r="R8" s="167"/>
      <c r="S8" s="167"/>
      <c r="T8" s="168"/>
      <c r="U8" s="162"/>
      <c r="V8" s="162">
        <f>SUM(V9:V45)</f>
        <v>0</v>
      </c>
      <c r="W8" s="162"/>
      <c r="X8" s="162"/>
      <c r="Y8" s="162"/>
      <c r="AG8" t="s">
        <v>167</v>
      </c>
    </row>
    <row r="9" spans="1:60" outlineLevel="1" x14ac:dyDescent="0.2">
      <c r="A9" s="170">
        <v>1</v>
      </c>
      <c r="B9" s="171" t="s">
        <v>784</v>
      </c>
      <c r="C9" s="178" t="s">
        <v>785</v>
      </c>
      <c r="D9" s="172" t="s">
        <v>786</v>
      </c>
      <c r="E9" s="173">
        <v>3</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171</v>
      </c>
      <c r="T9" s="176" t="s">
        <v>172</v>
      </c>
      <c r="U9" s="161">
        <v>0</v>
      </c>
      <c r="V9" s="161">
        <f>ROUND(E9*U9,2)</f>
        <v>0</v>
      </c>
      <c r="W9" s="161"/>
      <c r="X9" s="161" t="s">
        <v>216</v>
      </c>
      <c r="Y9" s="161" t="s">
        <v>174</v>
      </c>
      <c r="Z9" s="151"/>
      <c r="AA9" s="151"/>
      <c r="AB9" s="151"/>
      <c r="AC9" s="151"/>
      <c r="AD9" s="151"/>
      <c r="AE9" s="151"/>
      <c r="AF9" s="151"/>
      <c r="AG9" s="151" t="s">
        <v>787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2" x14ac:dyDescent="0.2">
      <c r="A10" s="158"/>
      <c r="B10" s="159"/>
      <c r="C10" s="255" t="s">
        <v>788</v>
      </c>
      <c r="D10" s="256"/>
      <c r="E10" s="256"/>
      <c r="F10" s="256"/>
      <c r="G10" s="256"/>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177</v>
      </c>
      <c r="AH10" s="151"/>
      <c r="AI10" s="151"/>
      <c r="AJ10" s="151"/>
      <c r="AK10" s="151"/>
      <c r="AL10" s="151"/>
      <c r="AM10" s="151"/>
      <c r="AN10" s="151"/>
      <c r="AO10" s="151"/>
      <c r="AP10" s="151"/>
      <c r="AQ10" s="151"/>
      <c r="AR10" s="151"/>
      <c r="AS10" s="151"/>
      <c r="AT10" s="151"/>
      <c r="AU10" s="151"/>
      <c r="AV10" s="151"/>
      <c r="AW10" s="151"/>
      <c r="AX10" s="151"/>
      <c r="AY10" s="151"/>
      <c r="AZ10" s="151"/>
      <c r="BA10" s="184" t="str">
        <f>C10</f>
        <v>Typová plastová přípojková skříň v plastovém pilíři bez nápně, celk.rozměry: š.400, v.1930, hl.240mm, IP44/20, přívod CYKY-J 4x16mm2 a 2x vývod CYKY-J 4x16mm2</v>
      </c>
      <c r="BB10" s="151"/>
      <c r="BC10" s="151"/>
      <c r="BD10" s="151"/>
      <c r="BE10" s="151"/>
      <c r="BF10" s="151"/>
      <c r="BG10" s="151"/>
      <c r="BH10" s="151"/>
    </row>
    <row r="11" spans="1:60" outlineLevel="1" x14ac:dyDescent="0.2">
      <c r="A11" s="170">
        <v>2</v>
      </c>
      <c r="B11" s="171" t="s">
        <v>789</v>
      </c>
      <c r="C11" s="178" t="s">
        <v>790</v>
      </c>
      <c r="D11" s="172" t="s">
        <v>791</v>
      </c>
      <c r="E11" s="173">
        <v>3</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c r="S11" s="175" t="s">
        <v>171</v>
      </c>
      <c r="T11" s="176" t="s">
        <v>172</v>
      </c>
      <c r="U11" s="161">
        <v>0</v>
      </c>
      <c r="V11" s="161">
        <f>ROUND(E11*U11,2)</f>
        <v>0</v>
      </c>
      <c r="W11" s="161"/>
      <c r="X11" s="161" t="s">
        <v>216</v>
      </c>
      <c r="Y11" s="161" t="s">
        <v>174</v>
      </c>
      <c r="Z11" s="151"/>
      <c r="AA11" s="151"/>
      <c r="AB11" s="151"/>
      <c r="AC11" s="151"/>
      <c r="AD11" s="151"/>
      <c r="AE11" s="151"/>
      <c r="AF11" s="151"/>
      <c r="AG11" s="151" t="s">
        <v>787</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2" x14ac:dyDescent="0.2">
      <c r="A12" s="158"/>
      <c r="B12" s="159"/>
      <c r="C12" s="255" t="s">
        <v>792</v>
      </c>
      <c r="D12" s="256"/>
      <c r="E12" s="256"/>
      <c r="F12" s="256"/>
      <c r="G12" s="256"/>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177</v>
      </c>
      <c r="AH12" s="151"/>
      <c r="AI12" s="151"/>
      <c r="AJ12" s="151"/>
      <c r="AK12" s="151"/>
      <c r="AL12" s="151"/>
      <c r="AM12" s="151"/>
      <c r="AN12" s="151"/>
      <c r="AO12" s="151"/>
      <c r="AP12" s="151"/>
      <c r="AQ12" s="151"/>
      <c r="AR12" s="151"/>
      <c r="AS12" s="151"/>
      <c r="AT12" s="151"/>
      <c r="AU12" s="151"/>
      <c r="AV12" s="151"/>
      <c r="AW12" s="151"/>
      <c r="AX12" s="151"/>
      <c r="AY12" s="151"/>
      <c r="AZ12" s="151"/>
      <c r="BA12" s="184" t="str">
        <f>C12</f>
        <v>Typová plastová nástěnná rozvodnice 1x18TE, IP30, včetně osazení spínacích a jistících prvků, zkoušek a prohlášení. Skříň bude osazena do přípojkové skříně SS3, která bude dodána bez náplně.</v>
      </c>
      <c r="BB12" s="151"/>
      <c r="BC12" s="151"/>
      <c r="BD12" s="151"/>
      <c r="BE12" s="151"/>
      <c r="BF12" s="151"/>
      <c r="BG12" s="151"/>
      <c r="BH12" s="151"/>
    </row>
    <row r="13" spans="1:60" outlineLevel="1" x14ac:dyDescent="0.2">
      <c r="A13" s="186">
        <v>3</v>
      </c>
      <c r="B13" s="187" t="s">
        <v>793</v>
      </c>
      <c r="C13" s="193" t="s">
        <v>794</v>
      </c>
      <c r="D13" s="188" t="s">
        <v>791</v>
      </c>
      <c r="E13" s="189">
        <v>27</v>
      </c>
      <c r="F13" s="190"/>
      <c r="G13" s="191">
        <f t="shared" ref="G13:G18" si="0">ROUND(E13*F13,2)</f>
        <v>0</v>
      </c>
      <c r="H13" s="190"/>
      <c r="I13" s="191">
        <f t="shared" ref="I13:I18" si="1">ROUND(E13*H13,2)</f>
        <v>0</v>
      </c>
      <c r="J13" s="190"/>
      <c r="K13" s="191">
        <f t="shared" ref="K13:K18" si="2">ROUND(E13*J13,2)</f>
        <v>0</v>
      </c>
      <c r="L13" s="191">
        <v>21</v>
      </c>
      <c r="M13" s="191">
        <f t="shared" ref="M13:M18" si="3">G13*(1+L13/100)</f>
        <v>0</v>
      </c>
      <c r="N13" s="189">
        <v>0</v>
      </c>
      <c r="O13" s="189">
        <f t="shared" ref="O13:O18" si="4">ROUND(E13*N13,2)</f>
        <v>0</v>
      </c>
      <c r="P13" s="189">
        <v>0</v>
      </c>
      <c r="Q13" s="189">
        <f t="shared" ref="Q13:Q18" si="5">ROUND(E13*P13,2)</f>
        <v>0</v>
      </c>
      <c r="R13" s="191"/>
      <c r="S13" s="191" t="s">
        <v>171</v>
      </c>
      <c r="T13" s="192" t="s">
        <v>172</v>
      </c>
      <c r="U13" s="161">
        <v>0</v>
      </c>
      <c r="V13" s="161">
        <f t="shared" ref="V13:V18" si="6">ROUND(E13*U13,2)</f>
        <v>0</v>
      </c>
      <c r="W13" s="161"/>
      <c r="X13" s="161" t="s">
        <v>216</v>
      </c>
      <c r="Y13" s="161" t="s">
        <v>174</v>
      </c>
      <c r="Z13" s="151"/>
      <c r="AA13" s="151"/>
      <c r="AB13" s="151"/>
      <c r="AC13" s="151"/>
      <c r="AD13" s="151"/>
      <c r="AE13" s="151"/>
      <c r="AF13" s="151"/>
      <c r="AG13" s="151" t="s">
        <v>787</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86">
        <v>4</v>
      </c>
      <c r="B14" s="187" t="s">
        <v>795</v>
      </c>
      <c r="C14" s="193" t="s">
        <v>796</v>
      </c>
      <c r="D14" s="188" t="s">
        <v>245</v>
      </c>
      <c r="E14" s="189">
        <v>6</v>
      </c>
      <c r="F14" s="190"/>
      <c r="G14" s="191">
        <f t="shared" si="0"/>
        <v>0</v>
      </c>
      <c r="H14" s="190"/>
      <c r="I14" s="191">
        <f t="shared" si="1"/>
        <v>0</v>
      </c>
      <c r="J14" s="190"/>
      <c r="K14" s="191">
        <f t="shared" si="2"/>
        <v>0</v>
      </c>
      <c r="L14" s="191">
        <v>21</v>
      </c>
      <c r="M14" s="191">
        <f t="shared" si="3"/>
        <v>0</v>
      </c>
      <c r="N14" s="189">
        <v>0</v>
      </c>
      <c r="O14" s="189">
        <f t="shared" si="4"/>
        <v>0</v>
      </c>
      <c r="P14" s="189">
        <v>0</v>
      </c>
      <c r="Q14" s="189">
        <f t="shared" si="5"/>
        <v>0</v>
      </c>
      <c r="R14" s="191"/>
      <c r="S14" s="191" t="s">
        <v>171</v>
      </c>
      <c r="T14" s="192" t="s">
        <v>172</v>
      </c>
      <c r="U14" s="161">
        <v>0</v>
      </c>
      <c r="V14" s="161">
        <f t="shared" si="6"/>
        <v>0</v>
      </c>
      <c r="W14" s="161"/>
      <c r="X14" s="161" t="s">
        <v>216</v>
      </c>
      <c r="Y14" s="161" t="s">
        <v>174</v>
      </c>
      <c r="Z14" s="151"/>
      <c r="AA14" s="151"/>
      <c r="AB14" s="151"/>
      <c r="AC14" s="151"/>
      <c r="AD14" s="151"/>
      <c r="AE14" s="151"/>
      <c r="AF14" s="151"/>
      <c r="AG14" s="151" t="s">
        <v>787</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86">
        <v>5</v>
      </c>
      <c r="B15" s="187" t="s">
        <v>797</v>
      </c>
      <c r="C15" s="193" t="s">
        <v>798</v>
      </c>
      <c r="D15" s="188" t="s">
        <v>245</v>
      </c>
      <c r="E15" s="189">
        <v>70</v>
      </c>
      <c r="F15" s="190"/>
      <c r="G15" s="191">
        <f t="shared" si="0"/>
        <v>0</v>
      </c>
      <c r="H15" s="190"/>
      <c r="I15" s="191">
        <f t="shared" si="1"/>
        <v>0</v>
      </c>
      <c r="J15" s="190"/>
      <c r="K15" s="191">
        <f t="shared" si="2"/>
        <v>0</v>
      </c>
      <c r="L15" s="191">
        <v>21</v>
      </c>
      <c r="M15" s="191">
        <f t="shared" si="3"/>
        <v>0</v>
      </c>
      <c r="N15" s="189">
        <v>0</v>
      </c>
      <c r="O15" s="189">
        <f t="shared" si="4"/>
        <v>0</v>
      </c>
      <c r="P15" s="189">
        <v>0</v>
      </c>
      <c r="Q15" s="189">
        <f t="shared" si="5"/>
        <v>0</v>
      </c>
      <c r="R15" s="191"/>
      <c r="S15" s="191" t="s">
        <v>171</v>
      </c>
      <c r="T15" s="192" t="s">
        <v>172</v>
      </c>
      <c r="U15" s="161">
        <v>0</v>
      </c>
      <c r="V15" s="161">
        <f t="shared" si="6"/>
        <v>0</v>
      </c>
      <c r="W15" s="161"/>
      <c r="X15" s="161" t="s">
        <v>216</v>
      </c>
      <c r="Y15" s="161" t="s">
        <v>174</v>
      </c>
      <c r="Z15" s="151"/>
      <c r="AA15" s="151"/>
      <c r="AB15" s="151"/>
      <c r="AC15" s="151"/>
      <c r="AD15" s="151"/>
      <c r="AE15" s="151"/>
      <c r="AF15" s="151"/>
      <c r="AG15" s="151" t="s">
        <v>787</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86">
        <v>6</v>
      </c>
      <c r="B16" s="187" t="s">
        <v>799</v>
      </c>
      <c r="C16" s="193" t="s">
        <v>800</v>
      </c>
      <c r="D16" s="188" t="s">
        <v>245</v>
      </c>
      <c r="E16" s="189">
        <v>420</v>
      </c>
      <c r="F16" s="190"/>
      <c r="G16" s="191">
        <f t="shared" si="0"/>
        <v>0</v>
      </c>
      <c r="H16" s="190"/>
      <c r="I16" s="191">
        <f t="shared" si="1"/>
        <v>0</v>
      </c>
      <c r="J16" s="190"/>
      <c r="K16" s="191">
        <f t="shared" si="2"/>
        <v>0</v>
      </c>
      <c r="L16" s="191">
        <v>21</v>
      </c>
      <c r="M16" s="191">
        <f t="shared" si="3"/>
        <v>0</v>
      </c>
      <c r="N16" s="189">
        <v>0</v>
      </c>
      <c r="O16" s="189">
        <f t="shared" si="4"/>
        <v>0</v>
      </c>
      <c r="P16" s="189">
        <v>0</v>
      </c>
      <c r="Q16" s="189">
        <f t="shared" si="5"/>
        <v>0</v>
      </c>
      <c r="R16" s="191"/>
      <c r="S16" s="191" t="s">
        <v>171</v>
      </c>
      <c r="T16" s="192" t="s">
        <v>172</v>
      </c>
      <c r="U16" s="161">
        <v>0</v>
      </c>
      <c r="V16" s="161">
        <f t="shared" si="6"/>
        <v>0</v>
      </c>
      <c r="W16" s="161"/>
      <c r="X16" s="161" t="s">
        <v>216</v>
      </c>
      <c r="Y16" s="161" t="s">
        <v>174</v>
      </c>
      <c r="Z16" s="151"/>
      <c r="AA16" s="151"/>
      <c r="AB16" s="151"/>
      <c r="AC16" s="151"/>
      <c r="AD16" s="151"/>
      <c r="AE16" s="151"/>
      <c r="AF16" s="151"/>
      <c r="AG16" s="151" t="s">
        <v>787</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86">
        <v>7</v>
      </c>
      <c r="B17" s="187" t="s">
        <v>801</v>
      </c>
      <c r="C17" s="193" t="s">
        <v>802</v>
      </c>
      <c r="D17" s="188" t="s">
        <v>791</v>
      </c>
      <c r="E17" s="189">
        <v>1</v>
      </c>
      <c r="F17" s="190"/>
      <c r="G17" s="191">
        <f t="shared" si="0"/>
        <v>0</v>
      </c>
      <c r="H17" s="190"/>
      <c r="I17" s="191">
        <f t="shared" si="1"/>
        <v>0</v>
      </c>
      <c r="J17" s="190"/>
      <c r="K17" s="191">
        <f t="shared" si="2"/>
        <v>0</v>
      </c>
      <c r="L17" s="191">
        <v>21</v>
      </c>
      <c r="M17" s="191">
        <f t="shared" si="3"/>
        <v>0</v>
      </c>
      <c r="N17" s="189">
        <v>0</v>
      </c>
      <c r="O17" s="189">
        <f t="shared" si="4"/>
        <v>0</v>
      </c>
      <c r="P17" s="189">
        <v>0</v>
      </c>
      <c r="Q17" s="189">
        <f t="shared" si="5"/>
        <v>0</v>
      </c>
      <c r="R17" s="191"/>
      <c r="S17" s="191" t="s">
        <v>171</v>
      </c>
      <c r="T17" s="192" t="s">
        <v>172</v>
      </c>
      <c r="U17" s="161">
        <v>0</v>
      </c>
      <c r="V17" s="161">
        <f t="shared" si="6"/>
        <v>0</v>
      </c>
      <c r="W17" s="161"/>
      <c r="X17" s="161" t="s">
        <v>216</v>
      </c>
      <c r="Y17" s="161" t="s">
        <v>174</v>
      </c>
      <c r="Z17" s="151"/>
      <c r="AA17" s="151"/>
      <c r="AB17" s="151"/>
      <c r="AC17" s="151"/>
      <c r="AD17" s="151"/>
      <c r="AE17" s="151"/>
      <c r="AF17" s="151"/>
      <c r="AG17" s="151" t="s">
        <v>787</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0">
        <v>8</v>
      </c>
      <c r="B18" s="171" t="s">
        <v>803</v>
      </c>
      <c r="C18" s="178" t="s">
        <v>804</v>
      </c>
      <c r="D18" s="172" t="s">
        <v>245</v>
      </c>
      <c r="E18" s="173">
        <v>20</v>
      </c>
      <c r="F18" s="174"/>
      <c r="G18" s="175">
        <f t="shared" si="0"/>
        <v>0</v>
      </c>
      <c r="H18" s="174"/>
      <c r="I18" s="175">
        <f t="shared" si="1"/>
        <v>0</v>
      </c>
      <c r="J18" s="174"/>
      <c r="K18" s="175">
        <f t="shared" si="2"/>
        <v>0</v>
      </c>
      <c r="L18" s="175">
        <v>21</v>
      </c>
      <c r="M18" s="175">
        <f t="shared" si="3"/>
        <v>0</v>
      </c>
      <c r="N18" s="173">
        <v>0</v>
      </c>
      <c r="O18" s="173">
        <f t="shared" si="4"/>
        <v>0</v>
      </c>
      <c r="P18" s="173">
        <v>0</v>
      </c>
      <c r="Q18" s="173">
        <f t="shared" si="5"/>
        <v>0</v>
      </c>
      <c r="R18" s="175"/>
      <c r="S18" s="175" t="s">
        <v>171</v>
      </c>
      <c r="T18" s="176" t="s">
        <v>172</v>
      </c>
      <c r="U18" s="161">
        <v>0</v>
      </c>
      <c r="V18" s="161">
        <f t="shared" si="6"/>
        <v>0</v>
      </c>
      <c r="W18" s="161"/>
      <c r="X18" s="161" t="s">
        <v>216</v>
      </c>
      <c r="Y18" s="161" t="s">
        <v>174</v>
      </c>
      <c r="Z18" s="151"/>
      <c r="AA18" s="151"/>
      <c r="AB18" s="151"/>
      <c r="AC18" s="151"/>
      <c r="AD18" s="151"/>
      <c r="AE18" s="151"/>
      <c r="AF18" s="151"/>
      <c r="AG18" s="151" t="s">
        <v>787</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2" x14ac:dyDescent="0.2">
      <c r="A19" s="158"/>
      <c r="B19" s="159"/>
      <c r="C19" s="255" t="s">
        <v>805</v>
      </c>
      <c r="D19" s="256"/>
      <c r="E19" s="256"/>
      <c r="F19" s="256"/>
      <c r="G19" s="256"/>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177</v>
      </c>
      <c r="AH19" s="151"/>
      <c r="AI19" s="151"/>
      <c r="AJ19" s="151"/>
      <c r="AK19" s="151"/>
      <c r="AL19" s="151"/>
      <c r="AM19" s="151"/>
      <c r="AN19" s="151"/>
      <c r="AO19" s="151"/>
      <c r="AP19" s="151"/>
      <c r="AQ19" s="151"/>
      <c r="AR19" s="151"/>
      <c r="AS19" s="151"/>
      <c r="AT19" s="151"/>
      <c r="AU19" s="151"/>
      <c r="AV19" s="151"/>
      <c r="AW19" s="151"/>
      <c r="AX19" s="151"/>
      <c r="AY19" s="151"/>
      <c r="AZ19" s="151"/>
      <c r="BA19" s="184" t="str">
        <f>C19</f>
        <v>PVC tuhá trubka 50 UV stabilní, mechanická pevnost 320N/5cm, včetně nerez pásků pro uchycení na sloup a montáže na sloup</v>
      </c>
      <c r="BB19" s="151"/>
      <c r="BC19" s="151"/>
      <c r="BD19" s="151"/>
      <c r="BE19" s="151"/>
      <c r="BF19" s="151"/>
      <c r="BG19" s="151"/>
      <c r="BH19" s="151"/>
    </row>
    <row r="20" spans="1:60" outlineLevel="1" x14ac:dyDescent="0.2">
      <c r="A20" s="186">
        <v>9</v>
      </c>
      <c r="B20" s="187" t="s">
        <v>806</v>
      </c>
      <c r="C20" s="193" t="s">
        <v>807</v>
      </c>
      <c r="D20" s="188" t="s">
        <v>245</v>
      </c>
      <c r="E20" s="189">
        <v>400</v>
      </c>
      <c r="F20" s="190"/>
      <c r="G20" s="191">
        <f>ROUND(E20*F20,2)</f>
        <v>0</v>
      </c>
      <c r="H20" s="190"/>
      <c r="I20" s="191">
        <f>ROUND(E20*H20,2)</f>
        <v>0</v>
      </c>
      <c r="J20" s="190"/>
      <c r="K20" s="191">
        <f>ROUND(E20*J20,2)</f>
        <v>0</v>
      </c>
      <c r="L20" s="191">
        <v>21</v>
      </c>
      <c r="M20" s="191">
        <f>G20*(1+L20/100)</f>
        <v>0</v>
      </c>
      <c r="N20" s="189">
        <v>0</v>
      </c>
      <c r="O20" s="189">
        <f>ROUND(E20*N20,2)</f>
        <v>0</v>
      </c>
      <c r="P20" s="189">
        <v>0</v>
      </c>
      <c r="Q20" s="189">
        <f>ROUND(E20*P20,2)</f>
        <v>0</v>
      </c>
      <c r="R20" s="191"/>
      <c r="S20" s="191" t="s">
        <v>171</v>
      </c>
      <c r="T20" s="192" t="s">
        <v>172</v>
      </c>
      <c r="U20" s="161">
        <v>0</v>
      </c>
      <c r="V20" s="161">
        <f>ROUND(E20*U20,2)</f>
        <v>0</v>
      </c>
      <c r="W20" s="161"/>
      <c r="X20" s="161" t="s">
        <v>216</v>
      </c>
      <c r="Y20" s="161" t="s">
        <v>174</v>
      </c>
      <c r="Z20" s="151"/>
      <c r="AA20" s="151"/>
      <c r="AB20" s="151"/>
      <c r="AC20" s="151"/>
      <c r="AD20" s="151"/>
      <c r="AE20" s="151"/>
      <c r="AF20" s="151"/>
      <c r="AG20" s="151" t="s">
        <v>787</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86">
        <v>10</v>
      </c>
      <c r="B21" s="187" t="s">
        <v>808</v>
      </c>
      <c r="C21" s="193" t="s">
        <v>809</v>
      </c>
      <c r="D21" s="188" t="s">
        <v>245</v>
      </c>
      <c r="E21" s="189">
        <v>246</v>
      </c>
      <c r="F21" s="190"/>
      <c r="G21" s="191">
        <f>ROUND(E21*F21,2)</f>
        <v>0</v>
      </c>
      <c r="H21" s="190"/>
      <c r="I21" s="191">
        <f>ROUND(E21*H21,2)</f>
        <v>0</v>
      </c>
      <c r="J21" s="190"/>
      <c r="K21" s="191">
        <f>ROUND(E21*J21,2)</f>
        <v>0</v>
      </c>
      <c r="L21" s="191">
        <v>21</v>
      </c>
      <c r="M21" s="191">
        <f>G21*(1+L21/100)</f>
        <v>0</v>
      </c>
      <c r="N21" s="189">
        <v>0</v>
      </c>
      <c r="O21" s="189">
        <f>ROUND(E21*N21,2)</f>
        <v>0</v>
      </c>
      <c r="P21" s="189">
        <v>0</v>
      </c>
      <c r="Q21" s="189">
        <f>ROUND(E21*P21,2)</f>
        <v>0</v>
      </c>
      <c r="R21" s="191"/>
      <c r="S21" s="191" t="s">
        <v>171</v>
      </c>
      <c r="T21" s="192" t="s">
        <v>172</v>
      </c>
      <c r="U21" s="161">
        <v>0</v>
      </c>
      <c r="V21" s="161">
        <f>ROUND(E21*U21,2)</f>
        <v>0</v>
      </c>
      <c r="W21" s="161"/>
      <c r="X21" s="161" t="s">
        <v>216</v>
      </c>
      <c r="Y21" s="161" t="s">
        <v>174</v>
      </c>
      <c r="Z21" s="151"/>
      <c r="AA21" s="151"/>
      <c r="AB21" s="151"/>
      <c r="AC21" s="151"/>
      <c r="AD21" s="151"/>
      <c r="AE21" s="151"/>
      <c r="AF21" s="151"/>
      <c r="AG21" s="151" t="s">
        <v>787</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86">
        <v>11</v>
      </c>
      <c r="B22" s="187" t="s">
        <v>810</v>
      </c>
      <c r="C22" s="193" t="s">
        <v>811</v>
      </c>
      <c r="D22" s="188" t="s">
        <v>245</v>
      </c>
      <c r="E22" s="189">
        <v>265</v>
      </c>
      <c r="F22" s="190"/>
      <c r="G22" s="191">
        <f>ROUND(E22*F22,2)</f>
        <v>0</v>
      </c>
      <c r="H22" s="190"/>
      <c r="I22" s="191">
        <f>ROUND(E22*H22,2)</f>
        <v>0</v>
      </c>
      <c r="J22" s="190"/>
      <c r="K22" s="191">
        <f>ROUND(E22*J22,2)</f>
        <v>0</v>
      </c>
      <c r="L22" s="191">
        <v>21</v>
      </c>
      <c r="M22" s="191">
        <f>G22*(1+L22/100)</f>
        <v>0</v>
      </c>
      <c r="N22" s="189">
        <v>0</v>
      </c>
      <c r="O22" s="189">
        <f>ROUND(E22*N22,2)</f>
        <v>0</v>
      </c>
      <c r="P22" s="189">
        <v>0</v>
      </c>
      <c r="Q22" s="189">
        <f>ROUND(E22*P22,2)</f>
        <v>0</v>
      </c>
      <c r="R22" s="191"/>
      <c r="S22" s="191" t="s">
        <v>171</v>
      </c>
      <c r="T22" s="192" t="s">
        <v>172</v>
      </c>
      <c r="U22" s="161">
        <v>0</v>
      </c>
      <c r="V22" s="161">
        <f>ROUND(E22*U22,2)</f>
        <v>0</v>
      </c>
      <c r="W22" s="161"/>
      <c r="X22" s="161" t="s">
        <v>216</v>
      </c>
      <c r="Y22" s="161" t="s">
        <v>174</v>
      </c>
      <c r="Z22" s="151"/>
      <c r="AA22" s="151"/>
      <c r="AB22" s="151"/>
      <c r="AC22" s="151"/>
      <c r="AD22" s="151"/>
      <c r="AE22" s="151"/>
      <c r="AF22" s="151"/>
      <c r="AG22" s="151" t="s">
        <v>787</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86">
        <v>12</v>
      </c>
      <c r="B23" s="187" t="s">
        <v>812</v>
      </c>
      <c r="C23" s="193" t="s">
        <v>813</v>
      </c>
      <c r="D23" s="188" t="s">
        <v>791</v>
      </c>
      <c r="E23" s="189">
        <v>2</v>
      </c>
      <c r="F23" s="190"/>
      <c r="G23" s="191">
        <f>ROUND(E23*F23,2)</f>
        <v>0</v>
      </c>
      <c r="H23" s="190"/>
      <c r="I23" s="191">
        <f>ROUND(E23*H23,2)</f>
        <v>0</v>
      </c>
      <c r="J23" s="190"/>
      <c r="K23" s="191">
        <f>ROUND(E23*J23,2)</f>
        <v>0</v>
      </c>
      <c r="L23" s="191">
        <v>21</v>
      </c>
      <c r="M23" s="191">
        <f>G23*(1+L23/100)</f>
        <v>0</v>
      </c>
      <c r="N23" s="189">
        <v>0</v>
      </c>
      <c r="O23" s="189">
        <f>ROUND(E23*N23,2)</f>
        <v>0</v>
      </c>
      <c r="P23" s="189">
        <v>0</v>
      </c>
      <c r="Q23" s="189">
        <f>ROUND(E23*P23,2)</f>
        <v>0</v>
      </c>
      <c r="R23" s="191"/>
      <c r="S23" s="191" t="s">
        <v>171</v>
      </c>
      <c r="T23" s="192" t="s">
        <v>172</v>
      </c>
      <c r="U23" s="161">
        <v>0</v>
      </c>
      <c r="V23" s="161">
        <f>ROUND(E23*U23,2)</f>
        <v>0</v>
      </c>
      <c r="W23" s="161"/>
      <c r="X23" s="161" t="s">
        <v>216</v>
      </c>
      <c r="Y23" s="161" t="s">
        <v>174</v>
      </c>
      <c r="Z23" s="151"/>
      <c r="AA23" s="151"/>
      <c r="AB23" s="151"/>
      <c r="AC23" s="151"/>
      <c r="AD23" s="151"/>
      <c r="AE23" s="151"/>
      <c r="AF23" s="151"/>
      <c r="AG23" s="151" t="s">
        <v>787</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70">
        <v>13</v>
      </c>
      <c r="B24" s="171" t="s">
        <v>814</v>
      </c>
      <c r="C24" s="178" t="s">
        <v>815</v>
      </c>
      <c r="D24" s="172" t="s">
        <v>791</v>
      </c>
      <c r="E24" s="173">
        <v>7</v>
      </c>
      <c r="F24" s="174"/>
      <c r="G24" s="175">
        <f>ROUND(E24*F24,2)</f>
        <v>0</v>
      </c>
      <c r="H24" s="174"/>
      <c r="I24" s="175">
        <f>ROUND(E24*H24,2)</f>
        <v>0</v>
      </c>
      <c r="J24" s="174"/>
      <c r="K24" s="175">
        <f>ROUND(E24*J24,2)</f>
        <v>0</v>
      </c>
      <c r="L24" s="175">
        <v>21</v>
      </c>
      <c r="M24" s="175">
        <f>G24*(1+L24/100)</f>
        <v>0</v>
      </c>
      <c r="N24" s="173">
        <v>0</v>
      </c>
      <c r="O24" s="173">
        <f>ROUND(E24*N24,2)</f>
        <v>0</v>
      </c>
      <c r="P24" s="173">
        <v>0</v>
      </c>
      <c r="Q24" s="173">
        <f>ROUND(E24*P24,2)</f>
        <v>0</v>
      </c>
      <c r="R24" s="175"/>
      <c r="S24" s="175" t="s">
        <v>171</v>
      </c>
      <c r="T24" s="176" t="s">
        <v>172</v>
      </c>
      <c r="U24" s="161">
        <v>0</v>
      </c>
      <c r="V24" s="161">
        <f>ROUND(E24*U24,2)</f>
        <v>0</v>
      </c>
      <c r="W24" s="161"/>
      <c r="X24" s="161" t="s">
        <v>216</v>
      </c>
      <c r="Y24" s="161" t="s">
        <v>174</v>
      </c>
      <c r="Z24" s="151"/>
      <c r="AA24" s="151"/>
      <c r="AB24" s="151"/>
      <c r="AC24" s="151"/>
      <c r="AD24" s="151"/>
      <c r="AE24" s="151"/>
      <c r="AF24" s="151"/>
      <c r="AG24" s="151" t="s">
        <v>787</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33.75" outlineLevel="2" x14ac:dyDescent="0.2">
      <c r="A25" s="158"/>
      <c r="B25" s="159"/>
      <c r="C25" s="255" t="s">
        <v>816</v>
      </c>
      <c r="D25" s="256"/>
      <c r="E25" s="256"/>
      <c r="F25" s="256"/>
      <c r="G25" s="256"/>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177</v>
      </c>
      <c r="AH25" s="151"/>
      <c r="AI25" s="151"/>
      <c r="AJ25" s="151"/>
      <c r="AK25" s="151"/>
      <c r="AL25" s="151"/>
      <c r="AM25" s="151"/>
      <c r="AN25" s="151"/>
      <c r="AO25" s="151"/>
      <c r="AP25" s="151"/>
      <c r="AQ25" s="151"/>
      <c r="AR25" s="151"/>
      <c r="AS25" s="151"/>
      <c r="AT25" s="151"/>
      <c r="AU25" s="151"/>
      <c r="AV25" s="151"/>
      <c r="AW25" s="151"/>
      <c r="AX25" s="151"/>
      <c r="AY25" s="151"/>
      <c r="AZ25" s="151"/>
      <c r="BA25" s="184" t="str">
        <f>C25</f>
        <v>Svítidlo LED 35W, 230V, IP66, montáž na výložník, hliníkové tělo lité pod vysokým tlakem, nerez šrouby a držáky, krytí optiky UV stabilizovaný polykarbonát,  požadovaná teplota chromatičnosti 3000K nebo nižší, LED svítidla by měla splňovat min. třídu oslnění D4 nebo D5-6, třídu svítivosti min. G4 nebo G5-6.</v>
      </c>
      <c r="BB25" s="151"/>
      <c r="BC25" s="151"/>
      <c r="BD25" s="151"/>
      <c r="BE25" s="151"/>
      <c r="BF25" s="151"/>
      <c r="BG25" s="151"/>
      <c r="BH25" s="151"/>
    </row>
    <row r="26" spans="1:60" outlineLevel="1" x14ac:dyDescent="0.2">
      <c r="A26" s="170">
        <v>14</v>
      </c>
      <c r="B26" s="171" t="s">
        <v>817</v>
      </c>
      <c r="C26" s="178" t="s">
        <v>818</v>
      </c>
      <c r="D26" s="172" t="s">
        <v>791</v>
      </c>
      <c r="E26" s="173">
        <v>7</v>
      </c>
      <c r="F26" s="174"/>
      <c r="G26" s="175">
        <f>ROUND(E26*F26,2)</f>
        <v>0</v>
      </c>
      <c r="H26" s="174"/>
      <c r="I26" s="175">
        <f>ROUND(E26*H26,2)</f>
        <v>0</v>
      </c>
      <c r="J26" s="174"/>
      <c r="K26" s="175">
        <f>ROUND(E26*J26,2)</f>
        <v>0</v>
      </c>
      <c r="L26" s="175">
        <v>21</v>
      </c>
      <c r="M26" s="175">
        <f>G26*(1+L26/100)</f>
        <v>0</v>
      </c>
      <c r="N26" s="173">
        <v>0</v>
      </c>
      <c r="O26" s="173">
        <f>ROUND(E26*N26,2)</f>
        <v>0</v>
      </c>
      <c r="P26" s="173">
        <v>0</v>
      </c>
      <c r="Q26" s="173">
        <f>ROUND(E26*P26,2)</f>
        <v>0</v>
      </c>
      <c r="R26" s="175"/>
      <c r="S26" s="175" t="s">
        <v>171</v>
      </c>
      <c r="T26" s="176" t="s">
        <v>172</v>
      </c>
      <c r="U26" s="161">
        <v>0</v>
      </c>
      <c r="V26" s="161">
        <f>ROUND(E26*U26,2)</f>
        <v>0</v>
      </c>
      <c r="W26" s="161"/>
      <c r="X26" s="161" t="s">
        <v>216</v>
      </c>
      <c r="Y26" s="161" t="s">
        <v>174</v>
      </c>
      <c r="Z26" s="151"/>
      <c r="AA26" s="151"/>
      <c r="AB26" s="151"/>
      <c r="AC26" s="151"/>
      <c r="AD26" s="151"/>
      <c r="AE26" s="151"/>
      <c r="AF26" s="151"/>
      <c r="AG26" s="151" t="s">
        <v>787</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2.5" outlineLevel="2" x14ac:dyDescent="0.2">
      <c r="A27" s="158"/>
      <c r="B27" s="159"/>
      <c r="C27" s="255" t="s">
        <v>819</v>
      </c>
      <c r="D27" s="256"/>
      <c r="E27" s="256"/>
      <c r="F27" s="256"/>
      <c r="G27" s="256"/>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177</v>
      </c>
      <c r="AH27" s="151"/>
      <c r="AI27" s="151"/>
      <c r="AJ27" s="151"/>
      <c r="AK27" s="151"/>
      <c r="AL27" s="151"/>
      <c r="AM27" s="151"/>
      <c r="AN27" s="151"/>
      <c r="AO27" s="151"/>
      <c r="AP27" s="151"/>
      <c r="AQ27" s="151"/>
      <c r="AR27" s="151"/>
      <c r="AS27" s="151"/>
      <c r="AT27" s="151"/>
      <c r="AU27" s="151"/>
      <c r="AV27" s="151"/>
      <c r="AW27" s="151"/>
      <c r="AX27" s="151"/>
      <c r="AY27" s="151"/>
      <c r="AZ27" s="151"/>
      <c r="BA27" s="184" t="str">
        <f>C27</f>
        <v>Stožár ocelový silniční třístupňový pro obloukový výložník, celková délka stožáru 6,9m, vetknutí 1m, výška svítidla nad terénem l=8m, průměr dříku 89mm, oboustranně žárově zinkovaný, včetně ochranné manžety do výšky dvířek</v>
      </c>
      <c r="BB27" s="151"/>
      <c r="BC27" s="151"/>
      <c r="BD27" s="151"/>
      <c r="BE27" s="151"/>
      <c r="BF27" s="151"/>
      <c r="BG27" s="151"/>
      <c r="BH27" s="151"/>
    </row>
    <row r="28" spans="1:60" outlineLevel="1" x14ac:dyDescent="0.2">
      <c r="A28" s="170">
        <v>15</v>
      </c>
      <c r="B28" s="171" t="s">
        <v>820</v>
      </c>
      <c r="C28" s="178" t="s">
        <v>821</v>
      </c>
      <c r="D28" s="172" t="s">
        <v>791</v>
      </c>
      <c r="E28" s="173">
        <v>7</v>
      </c>
      <c r="F28" s="174"/>
      <c r="G28" s="175">
        <f>ROUND(E28*F28,2)</f>
        <v>0</v>
      </c>
      <c r="H28" s="174"/>
      <c r="I28" s="175">
        <f>ROUND(E28*H28,2)</f>
        <v>0</v>
      </c>
      <c r="J28" s="174"/>
      <c r="K28" s="175">
        <f>ROUND(E28*J28,2)</f>
        <v>0</v>
      </c>
      <c r="L28" s="175">
        <v>21</v>
      </c>
      <c r="M28" s="175">
        <f>G28*(1+L28/100)</f>
        <v>0</v>
      </c>
      <c r="N28" s="173">
        <v>0</v>
      </c>
      <c r="O28" s="173">
        <f>ROUND(E28*N28,2)</f>
        <v>0</v>
      </c>
      <c r="P28" s="173">
        <v>0</v>
      </c>
      <c r="Q28" s="173">
        <f>ROUND(E28*P28,2)</f>
        <v>0</v>
      </c>
      <c r="R28" s="175"/>
      <c r="S28" s="175" t="s">
        <v>171</v>
      </c>
      <c r="T28" s="176" t="s">
        <v>172</v>
      </c>
      <c r="U28" s="161">
        <v>0</v>
      </c>
      <c r="V28" s="161">
        <f>ROUND(E28*U28,2)</f>
        <v>0</v>
      </c>
      <c r="W28" s="161"/>
      <c r="X28" s="161" t="s">
        <v>216</v>
      </c>
      <c r="Y28" s="161" t="s">
        <v>174</v>
      </c>
      <c r="Z28" s="151"/>
      <c r="AA28" s="151"/>
      <c r="AB28" s="151"/>
      <c r="AC28" s="151"/>
      <c r="AD28" s="151"/>
      <c r="AE28" s="151"/>
      <c r="AF28" s="151"/>
      <c r="AG28" s="151" t="s">
        <v>787</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2" x14ac:dyDescent="0.2">
      <c r="A29" s="158"/>
      <c r="B29" s="159"/>
      <c r="C29" s="255" t="s">
        <v>822</v>
      </c>
      <c r="D29" s="256"/>
      <c r="E29" s="256"/>
      <c r="F29" s="256"/>
      <c r="G29" s="256"/>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177</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0">
        <v>16</v>
      </c>
      <c r="B30" s="171" t="s">
        <v>823</v>
      </c>
      <c r="C30" s="178" t="s">
        <v>824</v>
      </c>
      <c r="D30" s="172" t="s">
        <v>791</v>
      </c>
      <c r="E30" s="173">
        <v>8</v>
      </c>
      <c r="F30" s="174"/>
      <c r="G30" s="175">
        <f>ROUND(E30*F30,2)</f>
        <v>0</v>
      </c>
      <c r="H30" s="174"/>
      <c r="I30" s="175">
        <f>ROUND(E30*H30,2)</f>
        <v>0</v>
      </c>
      <c r="J30" s="174"/>
      <c r="K30" s="175">
        <f>ROUND(E30*J30,2)</f>
        <v>0</v>
      </c>
      <c r="L30" s="175">
        <v>21</v>
      </c>
      <c r="M30" s="175">
        <f>G30*(1+L30/100)</f>
        <v>0</v>
      </c>
      <c r="N30" s="173">
        <v>0</v>
      </c>
      <c r="O30" s="173">
        <f>ROUND(E30*N30,2)</f>
        <v>0</v>
      </c>
      <c r="P30" s="173">
        <v>0</v>
      </c>
      <c r="Q30" s="173">
        <f>ROUND(E30*P30,2)</f>
        <v>0</v>
      </c>
      <c r="R30" s="175"/>
      <c r="S30" s="175" t="s">
        <v>171</v>
      </c>
      <c r="T30" s="176" t="s">
        <v>172</v>
      </c>
      <c r="U30" s="161">
        <v>0</v>
      </c>
      <c r="V30" s="161">
        <f>ROUND(E30*U30,2)</f>
        <v>0</v>
      </c>
      <c r="W30" s="161"/>
      <c r="X30" s="161" t="s">
        <v>216</v>
      </c>
      <c r="Y30" s="161" t="s">
        <v>174</v>
      </c>
      <c r="Z30" s="151"/>
      <c r="AA30" s="151"/>
      <c r="AB30" s="151"/>
      <c r="AC30" s="151"/>
      <c r="AD30" s="151"/>
      <c r="AE30" s="151"/>
      <c r="AF30" s="151"/>
      <c r="AG30" s="151" t="s">
        <v>787</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2" x14ac:dyDescent="0.2">
      <c r="A31" s="158"/>
      <c r="B31" s="159"/>
      <c r="C31" s="255" t="s">
        <v>825</v>
      </c>
      <c r="D31" s="256"/>
      <c r="E31" s="256"/>
      <c r="F31" s="256"/>
      <c r="G31" s="256"/>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177</v>
      </c>
      <c r="AH31" s="151"/>
      <c r="AI31" s="151"/>
      <c r="AJ31" s="151"/>
      <c r="AK31" s="151"/>
      <c r="AL31" s="151"/>
      <c r="AM31" s="151"/>
      <c r="AN31" s="151"/>
      <c r="AO31" s="151"/>
      <c r="AP31" s="151"/>
      <c r="AQ31" s="151"/>
      <c r="AR31" s="151"/>
      <c r="AS31" s="151"/>
      <c r="AT31" s="151"/>
      <c r="AU31" s="151"/>
      <c r="AV31" s="151"/>
      <c r="AW31" s="151"/>
      <c r="AX31" s="151"/>
      <c r="AY31" s="151"/>
      <c r="AZ31" s="151"/>
      <c r="BA31" s="184" t="str">
        <f>C31</f>
        <v>Elektrovýzbroj stožáru pro 1 okruh, pro styk kabelů 2x CYKY-J 4x16mm2, včetně krytu, pro pojistku 1xE27, IP54</v>
      </c>
      <c r="BB31" s="151"/>
      <c r="BC31" s="151"/>
      <c r="BD31" s="151"/>
      <c r="BE31" s="151"/>
      <c r="BF31" s="151"/>
      <c r="BG31" s="151"/>
      <c r="BH31" s="151"/>
    </row>
    <row r="32" spans="1:60" outlineLevel="1" x14ac:dyDescent="0.2">
      <c r="A32" s="186">
        <v>17</v>
      </c>
      <c r="B32" s="187" t="s">
        <v>826</v>
      </c>
      <c r="C32" s="193" t="s">
        <v>827</v>
      </c>
      <c r="D32" s="188" t="s">
        <v>791</v>
      </c>
      <c r="E32" s="189">
        <v>8</v>
      </c>
      <c r="F32" s="190"/>
      <c r="G32" s="191">
        <f t="shared" ref="G32:G45" si="7">ROUND(E32*F32,2)</f>
        <v>0</v>
      </c>
      <c r="H32" s="190"/>
      <c r="I32" s="191">
        <f t="shared" ref="I32:I45" si="8">ROUND(E32*H32,2)</f>
        <v>0</v>
      </c>
      <c r="J32" s="190"/>
      <c r="K32" s="191">
        <f t="shared" ref="K32:K45" si="9">ROUND(E32*J32,2)</f>
        <v>0</v>
      </c>
      <c r="L32" s="191">
        <v>21</v>
      </c>
      <c r="M32" s="191">
        <f t="shared" ref="M32:M45" si="10">G32*(1+L32/100)</f>
        <v>0</v>
      </c>
      <c r="N32" s="189">
        <v>0</v>
      </c>
      <c r="O32" s="189">
        <f t="shared" ref="O32:O45" si="11">ROUND(E32*N32,2)</f>
        <v>0</v>
      </c>
      <c r="P32" s="189">
        <v>0</v>
      </c>
      <c r="Q32" s="189">
        <f t="shared" ref="Q32:Q45" si="12">ROUND(E32*P32,2)</f>
        <v>0</v>
      </c>
      <c r="R32" s="191"/>
      <c r="S32" s="191" t="s">
        <v>171</v>
      </c>
      <c r="T32" s="192" t="s">
        <v>172</v>
      </c>
      <c r="U32" s="161">
        <v>0</v>
      </c>
      <c r="V32" s="161">
        <f t="shared" ref="V32:V45" si="13">ROUND(E32*U32,2)</f>
        <v>0</v>
      </c>
      <c r="W32" s="161"/>
      <c r="X32" s="161" t="s">
        <v>216</v>
      </c>
      <c r="Y32" s="161" t="s">
        <v>174</v>
      </c>
      <c r="Z32" s="151"/>
      <c r="AA32" s="151"/>
      <c r="AB32" s="151"/>
      <c r="AC32" s="151"/>
      <c r="AD32" s="151"/>
      <c r="AE32" s="151"/>
      <c r="AF32" s="151"/>
      <c r="AG32" s="151" t="s">
        <v>787</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86">
        <v>18</v>
      </c>
      <c r="B33" s="187" t="s">
        <v>828</v>
      </c>
      <c r="C33" s="193" t="s">
        <v>829</v>
      </c>
      <c r="D33" s="188" t="s">
        <v>791</v>
      </c>
      <c r="E33" s="189">
        <v>7</v>
      </c>
      <c r="F33" s="190"/>
      <c r="G33" s="191">
        <f t="shared" si="7"/>
        <v>0</v>
      </c>
      <c r="H33" s="190"/>
      <c r="I33" s="191">
        <f t="shared" si="8"/>
        <v>0</v>
      </c>
      <c r="J33" s="190"/>
      <c r="K33" s="191">
        <f t="shared" si="9"/>
        <v>0</v>
      </c>
      <c r="L33" s="191">
        <v>21</v>
      </c>
      <c r="M33" s="191">
        <f t="shared" si="10"/>
        <v>0</v>
      </c>
      <c r="N33" s="189">
        <v>0</v>
      </c>
      <c r="O33" s="189">
        <f t="shared" si="11"/>
        <v>0</v>
      </c>
      <c r="P33" s="189">
        <v>0</v>
      </c>
      <c r="Q33" s="189">
        <f t="shared" si="12"/>
        <v>0</v>
      </c>
      <c r="R33" s="191"/>
      <c r="S33" s="191" t="s">
        <v>171</v>
      </c>
      <c r="T33" s="192" t="s">
        <v>172</v>
      </c>
      <c r="U33" s="161">
        <v>0</v>
      </c>
      <c r="V33" s="161">
        <f t="shared" si="13"/>
        <v>0</v>
      </c>
      <c r="W33" s="161"/>
      <c r="X33" s="161" t="s">
        <v>216</v>
      </c>
      <c r="Y33" s="161" t="s">
        <v>174</v>
      </c>
      <c r="Z33" s="151"/>
      <c r="AA33" s="151"/>
      <c r="AB33" s="151"/>
      <c r="AC33" s="151"/>
      <c r="AD33" s="151"/>
      <c r="AE33" s="151"/>
      <c r="AF33" s="151"/>
      <c r="AG33" s="151" t="s">
        <v>787</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86">
        <v>19</v>
      </c>
      <c r="B34" s="187" t="s">
        <v>830</v>
      </c>
      <c r="C34" s="193" t="s">
        <v>831</v>
      </c>
      <c r="D34" s="188" t="s">
        <v>245</v>
      </c>
      <c r="E34" s="189">
        <v>398</v>
      </c>
      <c r="F34" s="190"/>
      <c r="G34" s="191">
        <f t="shared" si="7"/>
        <v>0</v>
      </c>
      <c r="H34" s="190"/>
      <c r="I34" s="191">
        <f t="shared" si="8"/>
        <v>0</v>
      </c>
      <c r="J34" s="190"/>
      <c r="K34" s="191">
        <f t="shared" si="9"/>
        <v>0</v>
      </c>
      <c r="L34" s="191">
        <v>21</v>
      </c>
      <c r="M34" s="191">
        <f t="shared" si="10"/>
        <v>0</v>
      </c>
      <c r="N34" s="189">
        <v>0</v>
      </c>
      <c r="O34" s="189">
        <f t="shared" si="11"/>
        <v>0</v>
      </c>
      <c r="P34" s="189">
        <v>0</v>
      </c>
      <c r="Q34" s="189">
        <f t="shared" si="12"/>
        <v>0</v>
      </c>
      <c r="R34" s="191"/>
      <c r="S34" s="191" t="s">
        <v>171</v>
      </c>
      <c r="T34" s="192" t="s">
        <v>172</v>
      </c>
      <c r="U34" s="161">
        <v>0</v>
      </c>
      <c r="V34" s="161">
        <f t="shared" si="13"/>
        <v>0</v>
      </c>
      <c r="W34" s="161"/>
      <c r="X34" s="161" t="s">
        <v>216</v>
      </c>
      <c r="Y34" s="161" t="s">
        <v>174</v>
      </c>
      <c r="Z34" s="151"/>
      <c r="AA34" s="151"/>
      <c r="AB34" s="151"/>
      <c r="AC34" s="151"/>
      <c r="AD34" s="151"/>
      <c r="AE34" s="151"/>
      <c r="AF34" s="151"/>
      <c r="AG34" s="151" t="s">
        <v>787</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86">
        <v>20</v>
      </c>
      <c r="B35" s="187" t="s">
        <v>832</v>
      </c>
      <c r="C35" s="193" t="s">
        <v>833</v>
      </c>
      <c r="D35" s="188" t="s">
        <v>791</v>
      </c>
      <c r="E35" s="189">
        <v>15</v>
      </c>
      <c r="F35" s="190"/>
      <c r="G35" s="191">
        <f t="shared" si="7"/>
        <v>0</v>
      </c>
      <c r="H35" s="190"/>
      <c r="I35" s="191">
        <f t="shared" si="8"/>
        <v>0</v>
      </c>
      <c r="J35" s="190"/>
      <c r="K35" s="191">
        <f t="shared" si="9"/>
        <v>0</v>
      </c>
      <c r="L35" s="191">
        <v>21</v>
      </c>
      <c r="M35" s="191">
        <f t="shared" si="10"/>
        <v>0</v>
      </c>
      <c r="N35" s="189">
        <v>0</v>
      </c>
      <c r="O35" s="189">
        <f t="shared" si="11"/>
        <v>0</v>
      </c>
      <c r="P35" s="189">
        <v>0</v>
      </c>
      <c r="Q35" s="189">
        <f t="shared" si="12"/>
        <v>0</v>
      </c>
      <c r="R35" s="191"/>
      <c r="S35" s="191" t="s">
        <v>171</v>
      </c>
      <c r="T35" s="192" t="s">
        <v>172</v>
      </c>
      <c r="U35" s="161">
        <v>0</v>
      </c>
      <c r="V35" s="161">
        <f t="shared" si="13"/>
        <v>0</v>
      </c>
      <c r="W35" s="161"/>
      <c r="X35" s="161" t="s">
        <v>216</v>
      </c>
      <c r="Y35" s="161" t="s">
        <v>174</v>
      </c>
      <c r="Z35" s="151"/>
      <c r="AA35" s="151"/>
      <c r="AB35" s="151"/>
      <c r="AC35" s="151"/>
      <c r="AD35" s="151"/>
      <c r="AE35" s="151"/>
      <c r="AF35" s="151"/>
      <c r="AG35" s="151" t="s">
        <v>787</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86">
        <v>21</v>
      </c>
      <c r="B36" s="187" t="s">
        <v>834</v>
      </c>
      <c r="C36" s="193" t="s">
        <v>835</v>
      </c>
      <c r="D36" s="188" t="s">
        <v>791</v>
      </c>
      <c r="E36" s="189">
        <v>10</v>
      </c>
      <c r="F36" s="190"/>
      <c r="G36" s="191">
        <f t="shared" si="7"/>
        <v>0</v>
      </c>
      <c r="H36" s="190"/>
      <c r="I36" s="191">
        <f t="shared" si="8"/>
        <v>0</v>
      </c>
      <c r="J36" s="190"/>
      <c r="K36" s="191">
        <f t="shared" si="9"/>
        <v>0</v>
      </c>
      <c r="L36" s="191">
        <v>21</v>
      </c>
      <c r="M36" s="191">
        <f t="shared" si="10"/>
        <v>0</v>
      </c>
      <c r="N36" s="189">
        <v>0</v>
      </c>
      <c r="O36" s="189">
        <f t="shared" si="11"/>
        <v>0</v>
      </c>
      <c r="P36" s="189">
        <v>0</v>
      </c>
      <c r="Q36" s="189">
        <f t="shared" si="12"/>
        <v>0</v>
      </c>
      <c r="R36" s="191"/>
      <c r="S36" s="191" t="s">
        <v>171</v>
      </c>
      <c r="T36" s="192" t="s">
        <v>172</v>
      </c>
      <c r="U36" s="161">
        <v>0</v>
      </c>
      <c r="V36" s="161">
        <f t="shared" si="13"/>
        <v>0</v>
      </c>
      <c r="W36" s="161"/>
      <c r="X36" s="161" t="s">
        <v>216</v>
      </c>
      <c r="Y36" s="161" t="s">
        <v>174</v>
      </c>
      <c r="Z36" s="151"/>
      <c r="AA36" s="151"/>
      <c r="AB36" s="151"/>
      <c r="AC36" s="151"/>
      <c r="AD36" s="151"/>
      <c r="AE36" s="151"/>
      <c r="AF36" s="151"/>
      <c r="AG36" s="151" t="s">
        <v>787</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86">
        <v>22</v>
      </c>
      <c r="B37" s="187" t="s">
        <v>836</v>
      </c>
      <c r="C37" s="193" t="s">
        <v>837</v>
      </c>
      <c r="D37" s="188" t="s">
        <v>245</v>
      </c>
      <c r="E37" s="189">
        <v>5</v>
      </c>
      <c r="F37" s="190"/>
      <c r="G37" s="191">
        <f t="shared" si="7"/>
        <v>0</v>
      </c>
      <c r="H37" s="190"/>
      <c r="I37" s="191">
        <f t="shared" si="8"/>
        <v>0</v>
      </c>
      <c r="J37" s="190"/>
      <c r="K37" s="191">
        <f t="shared" si="9"/>
        <v>0</v>
      </c>
      <c r="L37" s="191">
        <v>21</v>
      </c>
      <c r="M37" s="191">
        <f t="shared" si="10"/>
        <v>0</v>
      </c>
      <c r="N37" s="189">
        <v>0</v>
      </c>
      <c r="O37" s="189">
        <f t="shared" si="11"/>
        <v>0</v>
      </c>
      <c r="P37" s="189">
        <v>0</v>
      </c>
      <c r="Q37" s="189">
        <f t="shared" si="12"/>
        <v>0</v>
      </c>
      <c r="R37" s="191"/>
      <c r="S37" s="191" t="s">
        <v>171</v>
      </c>
      <c r="T37" s="192" t="s">
        <v>172</v>
      </c>
      <c r="U37" s="161">
        <v>0</v>
      </c>
      <c r="V37" s="161">
        <f t="shared" si="13"/>
        <v>0</v>
      </c>
      <c r="W37" s="161"/>
      <c r="X37" s="161" t="s">
        <v>216</v>
      </c>
      <c r="Y37" s="161" t="s">
        <v>174</v>
      </c>
      <c r="Z37" s="151"/>
      <c r="AA37" s="151"/>
      <c r="AB37" s="151"/>
      <c r="AC37" s="151"/>
      <c r="AD37" s="151"/>
      <c r="AE37" s="151"/>
      <c r="AF37" s="151"/>
      <c r="AG37" s="151" t="s">
        <v>787</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86">
        <v>23</v>
      </c>
      <c r="B38" s="187" t="s">
        <v>838</v>
      </c>
      <c r="C38" s="193" t="s">
        <v>839</v>
      </c>
      <c r="D38" s="188" t="s">
        <v>245</v>
      </c>
      <c r="E38" s="189">
        <v>370</v>
      </c>
      <c r="F38" s="190"/>
      <c r="G38" s="191">
        <f t="shared" si="7"/>
        <v>0</v>
      </c>
      <c r="H38" s="190"/>
      <c r="I38" s="191">
        <f t="shared" si="8"/>
        <v>0</v>
      </c>
      <c r="J38" s="190"/>
      <c r="K38" s="191">
        <f t="shared" si="9"/>
        <v>0</v>
      </c>
      <c r="L38" s="191">
        <v>21</v>
      </c>
      <c r="M38" s="191">
        <f t="shared" si="10"/>
        <v>0</v>
      </c>
      <c r="N38" s="189">
        <v>0</v>
      </c>
      <c r="O38" s="189">
        <f t="shared" si="11"/>
        <v>0</v>
      </c>
      <c r="P38" s="189">
        <v>0</v>
      </c>
      <c r="Q38" s="189">
        <f t="shared" si="12"/>
        <v>0</v>
      </c>
      <c r="R38" s="191"/>
      <c r="S38" s="191" t="s">
        <v>171</v>
      </c>
      <c r="T38" s="192" t="s">
        <v>172</v>
      </c>
      <c r="U38" s="161">
        <v>0</v>
      </c>
      <c r="V38" s="161">
        <f t="shared" si="13"/>
        <v>0</v>
      </c>
      <c r="W38" s="161"/>
      <c r="X38" s="161" t="s">
        <v>216</v>
      </c>
      <c r="Y38" s="161" t="s">
        <v>174</v>
      </c>
      <c r="Z38" s="151"/>
      <c r="AA38" s="151"/>
      <c r="AB38" s="151"/>
      <c r="AC38" s="151"/>
      <c r="AD38" s="151"/>
      <c r="AE38" s="151"/>
      <c r="AF38" s="151"/>
      <c r="AG38" s="151" t="s">
        <v>787</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86">
        <v>24</v>
      </c>
      <c r="B39" s="187" t="s">
        <v>840</v>
      </c>
      <c r="C39" s="193" t="s">
        <v>841</v>
      </c>
      <c r="D39" s="188" t="s">
        <v>791</v>
      </c>
      <c r="E39" s="189">
        <v>7</v>
      </c>
      <c r="F39" s="190"/>
      <c r="G39" s="191">
        <f t="shared" si="7"/>
        <v>0</v>
      </c>
      <c r="H39" s="190"/>
      <c r="I39" s="191">
        <f t="shared" si="8"/>
        <v>0</v>
      </c>
      <c r="J39" s="190"/>
      <c r="K39" s="191">
        <f t="shared" si="9"/>
        <v>0</v>
      </c>
      <c r="L39" s="191">
        <v>21</v>
      </c>
      <c r="M39" s="191">
        <f t="shared" si="10"/>
        <v>0</v>
      </c>
      <c r="N39" s="189">
        <v>0</v>
      </c>
      <c r="O39" s="189">
        <f t="shared" si="11"/>
        <v>0</v>
      </c>
      <c r="P39" s="189">
        <v>0</v>
      </c>
      <c r="Q39" s="189">
        <f t="shared" si="12"/>
        <v>0</v>
      </c>
      <c r="R39" s="191"/>
      <c r="S39" s="191" t="s">
        <v>171</v>
      </c>
      <c r="T39" s="192" t="s">
        <v>172</v>
      </c>
      <c r="U39" s="161">
        <v>0</v>
      </c>
      <c r="V39" s="161">
        <f t="shared" si="13"/>
        <v>0</v>
      </c>
      <c r="W39" s="161"/>
      <c r="X39" s="161" t="s">
        <v>216</v>
      </c>
      <c r="Y39" s="161" t="s">
        <v>174</v>
      </c>
      <c r="Z39" s="151"/>
      <c r="AA39" s="151"/>
      <c r="AB39" s="151"/>
      <c r="AC39" s="151"/>
      <c r="AD39" s="151"/>
      <c r="AE39" s="151"/>
      <c r="AF39" s="151"/>
      <c r="AG39" s="151" t="s">
        <v>787</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86">
        <v>25</v>
      </c>
      <c r="B40" s="187" t="s">
        <v>842</v>
      </c>
      <c r="C40" s="193" t="s">
        <v>843</v>
      </c>
      <c r="D40" s="188" t="s">
        <v>791</v>
      </c>
      <c r="E40" s="189">
        <v>7</v>
      </c>
      <c r="F40" s="190"/>
      <c r="G40" s="191">
        <f t="shared" si="7"/>
        <v>0</v>
      </c>
      <c r="H40" s="190"/>
      <c r="I40" s="191">
        <f t="shared" si="8"/>
        <v>0</v>
      </c>
      <c r="J40" s="190"/>
      <c r="K40" s="191">
        <f t="shared" si="9"/>
        <v>0</v>
      </c>
      <c r="L40" s="191">
        <v>21</v>
      </c>
      <c r="M40" s="191">
        <f t="shared" si="10"/>
        <v>0</v>
      </c>
      <c r="N40" s="189">
        <v>0</v>
      </c>
      <c r="O40" s="189">
        <f t="shared" si="11"/>
        <v>0</v>
      </c>
      <c r="P40" s="189">
        <v>0</v>
      </c>
      <c r="Q40" s="189">
        <f t="shared" si="12"/>
        <v>0</v>
      </c>
      <c r="R40" s="191"/>
      <c r="S40" s="191" t="s">
        <v>171</v>
      </c>
      <c r="T40" s="192" t="s">
        <v>172</v>
      </c>
      <c r="U40" s="161">
        <v>0</v>
      </c>
      <c r="V40" s="161">
        <f t="shared" si="13"/>
        <v>0</v>
      </c>
      <c r="W40" s="161"/>
      <c r="X40" s="161" t="s">
        <v>216</v>
      </c>
      <c r="Y40" s="161" t="s">
        <v>174</v>
      </c>
      <c r="Z40" s="151"/>
      <c r="AA40" s="151"/>
      <c r="AB40" s="151"/>
      <c r="AC40" s="151"/>
      <c r="AD40" s="151"/>
      <c r="AE40" s="151"/>
      <c r="AF40" s="151"/>
      <c r="AG40" s="151" t="s">
        <v>787</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86">
        <v>26</v>
      </c>
      <c r="B41" s="187" t="s">
        <v>844</v>
      </c>
      <c r="C41" s="193" t="s">
        <v>845</v>
      </c>
      <c r="D41" s="188" t="s">
        <v>791</v>
      </c>
      <c r="E41" s="189">
        <v>9</v>
      </c>
      <c r="F41" s="190"/>
      <c r="G41" s="191">
        <f t="shared" si="7"/>
        <v>0</v>
      </c>
      <c r="H41" s="190"/>
      <c r="I41" s="191">
        <f t="shared" si="8"/>
        <v>0</v>
      </c>
      <c r="J41" s="190"/>
      <c r="K41" s="191">
        <f t="shared" si="9"/>
        <v>0</v>
      </c>
      <c r="L41" s="191">
        <v>21</v>
      </c>
      <c r="M41" s="191">
        <f t="shared" si="10"/>
        <v>0</v>
      </c>
      <c r="N41" s="189">
        <v>0</v>
      </c>
      <c r="O41" s="189">
        <f t="shared" si="11"/>
        <v>0</v>
      </c>
      <c r="P41" s="189">
        <v>0</v>
      </c>
      <c r="Q41" s="189">
        <f t="shared" si="12"/>
        <v>0</v>
      </c>
      <c r="R41" s="191"/>
      <c r="S41" s="191" t="s">
        <v>171</v>
      </c>
      <c r="T41" s="192" t="s">
        <v>172</v>
      </c>
      <c r="U41" s="161">
        <v>0</v>
      </c>
      <c r="V41" s="161">
        <f t="shared" si="13"/>
        <v>0</v>
      </c>
      <c r="W41" s="161"/>
      <c r="X41" s="161" t="s">
        <v>216</v>
      </c>
      <c r="Y41" s="161" t="s">
        <v>174</v>
      </c>
      <c r="Z41" s="151"/>
      <c r="AA41" s="151"/>
      <c r="AB41" s="151"/>
      <c r="AC41" s="151"/>
      <c r="AD41" s="151"/>
      <c r="AE41" s="151"/>
      <c r="AF41" s="151"/>
      <c r="AG41" s="151" t="s">
        <v>787</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86">
        <v>27</v>
      </c>
      <c r="B42" s="187" t="s">
        <v>846</v>
      </c>
      <c r="C42" s="193" t="s">
        <v>847</v>
      </c>
      <c r="D42" s="188" t="s">
        <v>791</v>
      </c>
      <c r="E42" s="189">
        <v>26</v>
      </c>
      <c r="F42" s="190"/>
      <c r="G42" s="191">
        <f t="shared" si="7"/>
        <v>0</v>
      </c>
      <c r="H42" s="190"/>
      <c r="I42" s="191">
        <f t="shared" si="8"/>
        <v>0</v>
      </c>
      <c r="J42" s="190"/>
      <c r="K42" s="191">
        <f t="shared" si="9"/>
        <v>0</v>
      </c>
      <c r="L42" s="191">
        <v>21</v>
      </c>
      <c r="M42" s="191">
        <f t="shared" si="10"/>
        <v>0</v>
      </c>
      <c r="N42" s="189">
        <v>0</v>
      </c>
      <c r="O42" s="189">
        <f t="shared" si="11"/>
        <v>0</v>
      </c>
      <c r="P42" s="189">
        <v>0</v>
      </c>
      <c r="Q42" s="189">
        <f t="shared" si="12"/>
        <v>0</v>
      </c>
      <c r="R42" s="191"/>
      <c r="S42" s="191" t="s">
        <v>171</v>
      </c>
      <c r="T42" s="192" t="s">
        <v>172</v>
      </c>
      <c r="U42" s="161">
        <v>0</v>
      </c>
      <c r="V42" s="161">
        <f t="shared" si="13"/>
        <v>0</v>
      </c>
      <c r="W42" s="161"/>
      <c r="X42" s="161" t="s">
        <v>216</v>
      </c>
      <c r="Y42" s="161" t="s">
        <v>174</v>
      </c>
      <c r="Z42" s="151"/>
      <c r="AA42" s="151"/>
      <c r="AB42" s="151"/>
      <c r="AC42" s="151"/>
      <c r="AD42" s="151"/>
      <c r="AE42" s="151"/>
      <c r="AF42" s="151"/>
      <c r="AG42" s="151" t="s">
        <v>787</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86">
        <v>28</v>
      </c>
      <c r="B43" s="187" t="s">
        <v>848</v>
      </c>
      <c r="C43" s="193" t="s">
        <v>849</v>
      </c>
      <c r="D43" s="188" t="s">
        <v>786</v>
      </c>
      <c r="E43" s="189">
        <v>1</v>
      </c>
      <c r="F43" s="190"/>
      <c r="G43" s="191">
        <f t="shared" si="7"/>
        <v>0</v>
      </c>
      <c r="H43" s="190"/>
      <c r="I43" s="191">
        <f t="shared" si="8"/>
        <v>0</v>
      </c>
      <c r="J43" s="190"/>
      <c r="K43" s="191">
        <f t="shared" si="9"/>
        <v>0</v>
      </c>
      <c r="L43" s="191">
        <v>21</v>
      </c>
      <c r="M43" s="191">
        <f t="shared" si="10"/>
        <v>0</v>
      </c>
      <c r="N43" s="189">
        <v>0</v>
      </c>
      <c r="O43" s="189">
        <f t="shared" si="11"/>
        <v>0</v>
      </c>
      <c r="P43" s="189">
        <v>0</v>
      </c>
      <c r="Q43" s="189">
        <f t="shared" si="12"/>
        <v>0</v>
      </c>
      <c r="R43" s="191"/>
      <c r="S43" s="191" t="s">
        <v>171</v>
      </c>
      <c r="T43" s="192" t="s">
        <v>172</v>
      </c>
      <c r="U43" s="161">
        <v>0</v>
      </c>
      <c r="V43" s="161">
        <f t="shared" si="13"/>
        <v>0</v>
      </c>
      <c r="W43" s="161"/>
      <c r="X43" s="161" t="s">
        <v>216</v>
      </c>
      <c r="Y43" s="161" t="s">
        <v>174</v>
      </c>
      <c r="Z43" s="151"/>
      <c r="AA43" s="151"/>
      <c r="AB43" s="151"/>
      <c r="AC43" s="151"/>
      <c r="AD43" s="151"/>
      <c r="AE43" s="151"/>
      <c r="AF43" s="151"/>
      <c r="AG43" s="151" t="s">
        <v>787</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86">
        <v>29</v>
      </c>
      <c r="B44" s="187" t="s">
        <v>850</v>
      </c>
      <c r="C44" s="193" t="s">
        <v>851</v>
      </c>
      <c r="D44" s="188" t="s">
        <v>786</v>
      </c>
      <c r="E44" s="189">
        <v>1</v>
      </c>
      <c r="F44" s="190"/>
      <c r="G44" s="191">
        <f t="shared" si="7"/>
        <v>0</v>
      </c>
      <c r="H44" s="190"/>
      <c r="I44" s="191">
        <f t="shared" si="8"/>
        <v>0</v>
      </c>
      <c r="J44" s="190"/>
      <c r="K44" s="191">
        <f t="shared" si="9"/>
        <v>0</v>
      </c>
      <c r="L44" s="191">
        <v>21</v>
      </c>
      <c r="M44" s="191">
        <f t="shared" si="10"/>
        <v>0</v>
      </c>
      <c r="N44" s="189">
        <v>0</v>
      </c>
      <c r="O44" s="189">
        <f t="shared" si="11"/>
        <v>0</v>
      </c>
      <c r="P44" s="189">
        <v>0</v>
      </c>
      <c r="Q44" s="189">
        <f t="shared" si="12"/>
        <v>0</v>
      </c>
      <c r="R44" s="191"/>
      <c r="S44" s="191" t="s">
        <v>171</v>
      </c>
      <c r="T44" s="192" t="s">
        <v>172</v>
      </c>
      <c r="U44" s="161">
        <v>0</v>
      </c>
      <c r="V44" s="161">
        <f t="shared" si="13"/>
        <v>0</v>
      </c>
      <c r="W44" s="161"/>
      <c r="X44" s="161" t="s">
        <v>216</v>
      </c>
      <c r="Y44" s="161" t="s">
        <v>174</v>
      </c>
      <c r="Z44" s="151"/>
      <c r="AA44" s="151"/>
      <c r="AB44" s="151"/>
      <c r="AC44" s="151"/>
      <c r="AD44" s="151"/>
      <c r="AE44" s="151"/>
      <c r="AF44" s="151"/>
      <c r="AG44" s="151" t="s">
        <v>787</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86">
        <v>30</v>
      </c>
      <c r="B45" s="187" t="s">
        <v>852</v>
      </c>
      <c r="C45" s="193" t="s">
        <v>853</v>
      </c>
      <c r="D45" s="188" t="s">
        <v>786</v>
      </c>
      <c r="E45" s="189">
        <v>1</v>
      </c>
      <c r="F45" s="190"/>
      <c r="G45" s="191">
        <f t="shared" si="7"/>
        <v>0</v>
      </c>
      <c r="H45" s="190"/>
      <c r="I45" s="191">
        <f t="shared" si="8"/>
        <v>0</v>
      </c>
      <c r="J45" s="190"/>
      <c r="K45" s="191">
        <f t="shared" si="9"/>
        <v>0</v>
      </c>
      <c r="L45" s="191">
        <v>21</v>
      </c>
      <c r="M45" s="191">
        <f t="shared" si="10"/>
        <v>0</v>
      </c>
      <c r="N45" s="189">
        <v>0</v>
      </c>
      <c r="O45" s="189">
        <f t="shared" si="11"/>
        <v>0</v>
      </c>
      <c r="P45" s="189">
        <v>0</v>
      </c>
      <c r="Q45" s="189">
        <f t="shared" si="12"/>
        <v>0</v>
      </c>
      <c r="R45" s="191"/>
      <c r="S45" s="191" t="s">
        <v>171</v>
      </c>
      <c r="T45" s="192" t="s">
        <v>172</v>
      </c>
      <c r="U45" s="161">
        <v>0</v>
      </c>
      <c r="V45" s="161">
        <f t="shared" si="13"/>
        <v>0</v>
      </c>
      <c r="W45" s="161"/>
      <c r="X45" s="161" t="s">
        <v>216</v>
      </c>
      <c r="Y45" s="161" t="s">
        <v>174</v>
      </c>
      <c r="Z45" s="151"/>
      <c r="AA45" s="151"/>
      <c r="AB45" s="151"/>
      <c r="AC45" s="151"/>
      <c r="AD45" s="151"/>
      <c r="AE45" s="151"/>
      <c r="AF45" s="151"/>
      <c r="AG45" s="151" t="s">
        <v>787</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x14ac:dyDescent="0.2">
      <c r="A46" s="163" t="s">
        <v>166</v>
      </c>
      <c r="B46" s="164" t="s">
        <v>121</v>
      </c>
      <c r="C46" s="177" t="s">
        <v>122</v>
      </c>
      <c r="D46" s="165"/>
      <c r="E46" s="166"/>
      <c r="F46" s="167"/>
      <c r="G46" s="167">
        <f>SUMIF(AG47:AG48,"&lt;&gt;NOR",G47:G48)</f>
        <v>0</v>
      </c>
      <c r="H46" s="167"/>
      <c r="I46" s="167">
        <f>SUM(I47:I48)</f>
        <v>0</v>
      </c>
      <c r="J46" s="167"/>
      <c r="K46" s="167">
        <f>SUM(K47:K48)</f>
        <v>0</v>
      </c>
      <c r="L46" s="167"/>
      <c r="M46" s="167">
        <f>SUM(M47:M48)</f>
        <v>0</v>
      </c>
      <c r="N46" s="166"/>
      <c r="O46" s="166">
        <f>SUM(O47:O48)</f>
        <v>0</v>
      </c>
      <c r="P46" s="166"/>
      <c r="Q46" s="166">
        <f>SUM(Q47:Q48)</f>
        <v>0</v>
      </c>
      <c r="R46" s="167"/>
      <c r="S46" s="167"/>
      <c r="T46" s="168"/>
      <c r="U46" s="162"/>
      <c r="V46" s="162">
        <f>SUM(V47:V48)</f>
        <v>0</v>
      </c>
      <c r="W46" s="162"/>
      <c r="X46" s="162"/>
      <c r="Y46" s="162"/>
      <c r="AG46" t="s">
        <v>167</v>
      </c>
    </row>
    <row r="47" spans="1:60" outlineLevel="1" x14ac:dyDescent="0.2">
      <c r="A47" s="186">
        <v>31</v>
      </c>
      <c r="B47" s="187" t="s">
        <v>854</v>
      </c>
      <c r="C47" s="193" t="s">
        <v>855</v>
      </c>
      <c r="D47" s="188" t="s">
        <v>786</v>
      </c>
      <c r="E47" s="189">
        <v>7</v>
      </c>
      <c r="F47" s="190"/>
      <c r="G47" s="191">
        <f>ROUND(E47*F47,2)</f>
        <v>0</v>
      </c>
      <c r="H47" s="190"/>
      <c r="I47" s="191">
        <f>ROUND(E47*H47,2)</f>
        <v>0</v>
      </c>
      <c r="J47" s="190"/>
      <c r="K47" s="191">
        <f>ROUND(E47*J47,2)</f>
        <v>0</v>
      </c>
      <c r="L47" s="191">
        <v>21</v>
      </c>
      <c r="M47" s="191">
        <f>G47*(1+L47/100)</f>
        <v>0</v>
      </c>
      <c r="N47" s="189">
        <v>0</v>
      </c>
      <c r="O47" s="189">
        <f>ROUND(E47*N47,2)</f>
        <v>0</v>
      </c>
      <c r="P47" s="189">
        <v>0</v>
      </c>
      <c r="Q47" s="189">
        <f>ROUND(E47*P47,2)</f>
        <v>0</v>
      </c>
      <c r="R47" s="191"/>
      <c r="S47" s="191" t="s">
        <v>171</v>
      </c>
      <c r="T47" s="192" t="s">
        <v>172</v>
      </c>
      <c r="U47" s="161">
        <v>0</v>
      </c>
      <c r="V47" s="161">
        <f>ROUND(E47*U47,2)</f>
        <v>0</v>
      </c>
      <c r="W47" s="161"/>
      <c r="X47" s="161" t="s">
        <v>216</v>
      </c>
      <c r="Y47" s="161" t="s">
        <v>174</v>
      </c>
      <c r="Z47" s="151"/>
      <c r="AA47" s="151"/>
      <c r="AB47" s="151"/>
      <c r="AC47" s="151"/>
      <c r="AD47" s="151"/>
      <c r="AE47" s="151"/>
      <c r="AF47" s="151"/>
      <c r="AG47" s="151" t="s">
        <v>787</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86">
        <v>32</v>
      </c>
      <c r="B48" s="187" t="s">
        <v>856</v>
      </c>
      <c r="C48" s="193" t="s">
        <v>857</v>
      </c>
      <c r="D48" s="188" t="s">
        <v>786</v>
      </c>
      <c r="E48" s="189">
        <v>1</v>
      </c>
      <c r="F48" s="190"/>
      <c r="G48" s="191">
        <f>ROUND(E48*F48,2)</f>
        <v>0</v>
      </c>
      <c r="H48" s="190"/>
      <c r="I48" s="191">
        <f>ROUND(E48*H48,2)</f>
        <v>0</v>
      </c>
      <c r="J48" s="190"/>
      <c r="K48" s="191">
        <f>ROUND(E48*J48,2)</f>
        <v>0</v>
      </c>
      <c r="L48" s="191">
        <v>21</v>
      </c>
      <c r="M48" s="191">
        <f>G48*(1+L48/100)</f>
        <v>0</v>
      </c>
      <c r="N48" s="189">
        <v>0</v>
      </c>
      <c r="O48" s="189">
        <f>ROUND(E48*N48,2)</f>
        <v>0</v>
      </c>
      <c r="P48" s="189">
        <v>0</v>
      </c>
      <c r="Q48" s="189">
        <f>ROUND(E48*P48,2)</f>
        <v>0</v>
      </c>
      <c r="R48" s="191"/>
      <c r="S48" s="191" t="s">
        <v>171</v>
      </c>
      <c r="T48" s="192" t="s">
        <v>172</v>
      </c>
      <c r="U48" s="161">
        <v>0</v>
      </c>
      <c r="V48" s="161">
        <f>ROUND(E48*U48,2)</f>
        <v>0</v>
      </c>
      <c r="W48" s="161"/>
      <c r="X48" s="161" t="s">
        <v>216</v>
      </c>
      <c r="Y48" s="161" t="s">
        <v>174</v>
      </c>
      <c r="Z48" s="151"/>
      <c r="AA48" s="151"/>
      <c r="AB48" s="151"/>
      <c r="AC48" s="151"/>
      <c r="AD48" s="151"/>
      <c r="AE48" s="151"/>
      <c r="AF48" s="151"/>
      <c r="AG48" s="151" t="s">
        <v>787</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x14ac:dyDescent="0.2">
      <c r="A49" s="163" t="s">
        <v>166</v>
      </c>
      <c r="B49" s="164" t="s">
        <v>127</v>
      </c>
      <c r="C49" s="177" t="s">
        <v>128</v>
      </c>
      <c r="D49" s="165"/>
      <c r="E49" s="166"/>
      <c r="F49" s="167"/>
      <c r="G49" s="167">
        <f>SUMIF(AG50:AG54,"&lt;&gt;NOR",G50:G54)</f>
        <v>0</v>
      </c>
      <c r="H49" s="167"/>
      <c r="I49" s="167">
        <f>SUM(I50:I54)</f>
        <v>0</v>
      </c>
      <c r="J49" s="167"/>
      <c r="K49" s="167">
        <f>SUM(K50:K54)</f>
        <v>0</v>
      </c>
      <c r="L49" s="167"/>
      <c r="M49" s="167">
        <f>SUM(M50:M54)</f>
        <v>0</v>
      </c>
      <c r="N49" s="166"/>
      <c r="O49" s="166">
        <f>SUM(O50:O54)</f>
        <v>0</v>
      </c>
      <c r="P49" s="166"/>
      <c r="Q49" s="166">
        <f>SUM(Q50:Q54)</f>
        <v>0</v>
      </c>
      <c r="R49" s="167"/>
      <c r="S49" s="167"/>
      <c r="T49" s="168"/>
      <c r="U49" s="162"/>
      <c r="V49" s="162">
        <f>SUM(V50:V54)</f>
        <v>0</v>
      </c>
      <c r="W49" s="162"/>
      <c r="X49" s="162"/>
      <c r="Y49" s="162"/>
      <c r="AG49" t="s">
        <v>167</v>
      </c>
    </row>
    <row r="50" spans="1:60" outlineLevel="1" x14ac:dyDescent="0.2">
      <c r="A50" s="186">
        <v>33</v>
      </c>
      <c r="B50" s="187" t="s">
        <v>858</v>
      </c>
      <c r="C50" s="193" t="s">
        <v>859</v>
      </c>
      <c r="D50" s="188" t="s">
        <v>791</v>
      </c>
      <c r="E50" s="189">
        <v>1</v>
      </c>
      <c r="F50" s="190"/>
      <c r="G50" s="191">
        <f>ROUND(E50*F50,2)</f>
        <v>0</v>
      </c>
      <c r="H50" s="190"/>
      <c r="I50" s="191">
        <f>ROUND(E50*H50,2)</f>
        <v>0</v>
      </c>
      <c r="J50" s="190"/>
      <c r="K50" s="191">
        <f>ROUND(E50*J50,2)</f>
        <v>0</v>
      </c>
      <c r="L50" s="191">
        <v>21</v>
      </c>
      <c r="M50" s="191">
        <f>G50*(1+L50/100)</f>
        <v>0</v>
      </c>
      <c r="N50" s="189">
        <v>0</v>
      </c>
      <c r="O50" s="189">
        <f>ROUND(E50*N50,2)</f>
        <v>0</v>
      </c>
      <c r="P50" s="189">
        <v>0</v>
      </c>
      <c r="Q50" s="189">
        <f>ROUND(E50*P50,2)</f>
        <v>0</v>
      </c>
      <c r="R50" s="191"/>
      <c r="S50" s="191" t="s">
        <v>171</v>
      </c>
      <c r="T50" s="192" t="s">
        <v>172</v>
      </c>
      <c r="U50" s="161">
        <v>0</v>
      </c>
      <c r="V50" s="161">
        <f>ROUND(E50*U50,2)</f>
        <v>0</v>
      </c>
      <c r="W50" s="161"/>
      <c r="X50" s="161" t="s">
        <v>216</v>
      </c>
      <c r="Y50" s="161" t="s">
        <v>174</v>
      </c>
      <c r="Z50" s="151"/>
      <c r="AA50" s="151"/>
      <c r="AB50" s="151"/>
      <c r="AC50" s="151"/>
      <c r="AD50" s="151"/>
      <c r="AE50" s="151"/>
      <c r="AF50" s="151"/>
      <c r="AG50" s="151" t="s">
        <v>787</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86">
        <v>34</v>
      </c>
      <c r="B51" s="187" t="s">
        <v>860</v>
      </c>
      <c r="C51" s="193" t="s">
        <v>861</v>
      </c>
      <c r="D51" s="188" t="s">
        <v>786</v>
      </c>
      <c r="E51" s="189">
        <v>1</v>
      </c>
      <c r="F51" s="190"/>
      <c r="G51" s="191">
        <f>ROUND(E51*F51,2)</f>
        <v>0</v>
      </c>
      <c r="H51" s="190"/>
      <c r="I51" s="191">
        <f>ROUND(E51*H51,2)</f>
        <v>0</v>
      </c>
      <c r="J51" s="190"/>
      <c r="K51" s="191">
        <f>ROUND(E51*J51,2)</f>
        <v>0</v>
      </c>
      <c r="L51" s="191">
        <v>21</v>
      </c>
      <c r="M51" s="191">
        <f>G51*(1+L51/100)</f>
        <v>0</v>
      </c>
      <c r="N51" s="189">
        <v>0</v>
      </c>
      <c r="O51" s="189">
        <f>ROUND(E51*N51,2)</f>
        <v>0</v>
      </c>
      <c r="P51" s="189">
        <v>0</v>
      </c>
      <c r="Q51" s="189">
        <f>ROUND(E51*P51,2)</f>
        <v>0</v>
      </c>
      <c r="R51" s="191"/>
      <c r="S51" s="191" t="s">
        <v>171</v>
      </c>
      <c r="T51" s="192" t="s">
        <v>172</v>
      </c>
      <c r="U51" s="161">
        <v>0</v>
      </c>
      <c r="V51" s="161">
        <f>ROUND(E51*U51,2)</f>
        <v>0</v>
      </c>
      <c r="W51" s="161"/>
      <c r="X51" s="161" t="s">
        <v>216</v>
      </c>
      <c r="Y51" s="161" t="s">
        <v>174</v>
      </c>
      <c r="Z51" s="151"/>
      <c r="AA51" s="151"/>
      <c r="AB51" s="151"/>
      <c r="AC51" s="151"/>
      <c r="AD51" s="151"/>
      <c r="AE51" s="151"/>
      <c r="AF51" s="151"/>
      <c r="AG51" s="151" t="s">
        <v>787</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86">
        <v>35</v>
      </c>
      <c r="B52" s="187" t="s">
        <v>862</v>
      </c>
      <c r="C52" s="193" t="s">
        <v>863</v>
      </c>
      <c r="D52" s="188" t="s">
        <v>786</v>
      </c>
      <c r="E52" s="189">
        <v>1</v>
      </c>
      <c r="F52" s="190"/>
      <c r="G52" s="191">
        <f>ROUND(E52*F52,2)</f>
        <v>0</v>
      </c>
      <c r="H52" s="190"/>
      <c r="I52" s="191">
        <f>ROUND(E52*H52,2)</f>
        <v>0</v>
      </c>
      <c r="J52" s="190"/>
      <c r="K52" s="191">
        <f>ROUND(E52*J52,2)</f>
        <v>0</v>
      </c>
      <c r="L52" s="191">
        <v>21</v>
      </c>
      <c r="M52" s="191">
        <f>G52*(1+L52/100)</f>
        <v>0</v>
      </c>
      <c r="N52" s="189">
        <v>0</v>
      </c>
      <c r="O52" s="189">
        <f>ROUND(E52*N52,2)</f>
        <v>0</v>
      </c>
      <c r="P52" s="189">
        <v>0</v>
      </c>
      <c r="Q52" s="189">
        <f>ROUND(E52*P52,2)</f>
        <v>0</v>
      </c>
      <c r="R52" s="191"/>
      <c r="S52" s="191" t="s">
        <v>171</v>
      </c>
      <c r="T52" s="192" t="s">
        <v>172</v>
      </c>
      <c r="U52" s="161">
        <v>0</v>
      </c>
      <c r="V52" s="161">
        <f>ROUND(E52*U52,2)</f>
        <v>0</v>
      </c>
      <c r="W52" s="161"/>
      <c r="X52" s="161" t="s">
        <v>216</v>
      </c>
      <c r="Y52" s="161" t="s">
        <v>174</v>
      </c>
      <c r="Z52" s="151"/>
      <c r="AA52" s="151"/>
      <c r="AB52" s="151"/>
      <c r="AC52" s="151"/>
      <c r="AD52" s="151"/>
      <c r="AE52" s="151"/>
      <c r="AF52" s="151"/>
      <c r="AG52" s="151" t="s">
        <v>787</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0">
        <v>36</v>
      </c>
      <c r="B53" s="171" t="s">
        <v>864</v>
      </c>
      <c r="C53" s="178" t="s">
        <v>865</v>
      </c>
      <c r="D53" s="172" t="s">
        <v>786</v>
      </c>
      <c r="E53" s="173">
        <v>1</v>
      </c>
      <c r="F53" s="174"/>
      <c r="G53" s="175">
        <f>ROUND(E53*F53,2)</f>
        <v>0</v>
      </c>
      <c r="H53" s="174"/>
      <c r="I53" s="175">
        <f>ROUND(E53*H53,2)</f>
        <v>0</v>
      </c>
      <c r="J53" s="174"/>
      <c r="K53" s="175">
        <f>ROUND(E53*J53,2)</f>
        <v>0</v>
      </c>
      <c r="L53" s="175">
        <v>21</v>
      </c>
      <c r="M53" s="175">
        <f>G53*(1+L53/100)</f>
        <v>0</v>
      </c>
      <c r="N53" s="173">
        <v>0</v>
      </c>
      <c r="O53" s="173">
        <f>ROUND(E53*N53,2)</f>
        <v>0</v>
      </c>
      <c r="P53" s="173">
        <v>0</v>
      </c>
      <c r="Q53" s="173">
        <f>ROUND(E53*P53,2)</f>
        <v>0</v>
      </c>
      <c r="R53" s="175"/>
      <c r="S53" s="175" t="s">
        <v>171</v>
      </c>
      <c r="T53" s="176" t="s">
        <v>172</v>
      </c>
      <c r="U53" s="161">
        <v>0</v>
      </c>
      <c r="V53" s="161">
        <f>ROUND(E53*U53,2)</f>
        <v>0</v>
      </c>
      <c r="W53" s="161"/>
      <c r="X53" s="161" t="s">
        <v>216</v>
      </c>
      <c r="Y53" s="161" t="s">
        <v>174</v>
      </c>
      <c r="Z53" s="151"/>
      <c r="AA53" s="151"/>
      <c r="AB53" s="151"/>
      <c r="AC53" s="151"/>
      <c r="AD53" s="151"/>
      <c r="AE53" s="151"/>
      <c r="AF53" s="151"/>
      <c r="AG53" s="151" t="s">
        <v>787</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33.75" outlineLevel="2" x14ac:dyDescent="0.2">
      <c r="A54" s="158"/>
      <c r="B54" s="159"/>
      <c r="C54" s="255" t="s">
        <v>866</v>
      </c>
      <c r="D54" s="256"/>
      <c r="E54" s="256"/>
      <c r="F54" s="256"/>
      <c r="G54" s="256"/>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177</v>
      </c>
      <c r="AH54" s="151"/>
      <c r="AI54" s="151"/>
      <c r="AJ54" s="151"/>
      <c r="AK54" s="151"/>
      <c r="AL54" s="151"/>
      <c r="AM54" s="151"/>
      <c r="AN54" s="151"/>
      <c r="AO54" s="151"/>
      <c r="AP54" s="151"/>
      <c r="AQ54" s="151"/>
      <c r="AR54" s="151"/>
      <c r="AS54" s="151"/>
      <c r="AT54" s="151"/>
      <c r="AU54" s="151"/>
      <c r="AV54" s="151"/>
      <c r="AW54" s="151"/>
      <c r="AX54" s="151"/>
      <c r="AY54" s="151"/>
      <c r="AZ54" s="151"/>
      <c r="BA54" s="184" t="str">
        <f>C54</f>
        <v>Odpojení kabelů z nadzemního vedení, domontáž skříně SP - MAN z podpěrného bodu NN, montáž skříně na podpěrný bod NN v ul. Mánesova, zapojení kabelů 2x CYKY-J 4x 16mm2 a CYKY-J 3x2,5mm2 do skříně SP-MAN, zapojení kabelů CYKY-J 3x2,5mm2 a CYKY-J 1x16mm2 na nadzemní vedení NN a VO v součinnosti s provozovatelem distribiční sítě NN - EG.D.</v>
      </c>
      <c r="BB54" s="151"/>
      <c r="BC54" s="151"/>
      <c r="BD54" s="151"/>
      <c r="BE54" s="151"/>
      <c r="BF54" s="151"/>
      <c r="BG54" s="151"/>
      <c r="BH54" s="151"/>
    </row>
    <row r="55" spans="1:60" x14ac:dyDescent="0.2">
      <c r="A55" s="163" t="s">
        <v>166</v>
      </c>
      <c r="B55" s="164" t="s">
        <v>129</v>
      </c>
      <c r="C55" s="177" t="s">
        <v>130</v>
      </c>
      <c r="D55" s="165"/>
      <c r="E55" s="166"/>
      <c r="F55" s="167"/>
      <c r="G55" s="167">
        <f>SUMIF(AG56:AG100,"&lt;&gt;NOR",G56:G100)</f>
        <v>0</v>
      </c>
      <c r="H55" s="167"/>
      <c r="I55" s="167">
        <f>SUM(I56:I100)</f>
        <v>0</v>
      </c>
      <c r="J55" s="167"/>
      <c r="K55" s="167">
        <f>SUM(K56:K100)</f>
        <v>0</v>
      </c>
      <c r="L55" s="167"/>
      <c r="M55" s="167">
        <f>SUM(M56:M100)</f>
        <v>0</v>
      </c>
      <c r="N55" s="166"/>
      <c r="O55" s="166">
        <f>SUM(O56:O100)</f>
        <v>149.82999999999998</v>
      </c>
      <c r="P55" s="166"/>
      <c r="Q55" s="166">
        <f>SUM(Q56:Q100)</f>
        <v>0</v>
      </c>
      <c r="R55" s="167"/>
      <c r="S55" s="167"/>
      <c r="T55" s="168"/>
      <c r="U55" s="162"/>
      <c r="V55" s="162">
        <f>SUM(V56:V100)</f>
        <v>658.71999999999991</v>
      </c>
      <c r="W55" s="162"/>
      <c r="X55" s="162"/>
      <c r="Y55" s="162"/>
      <c r="AG55" t="s">
        <v>167</v>
      </c>
    </row>
    <row r="56" spans="1:60" outlineLevel="1" x14ac:dyDescent="0.2">
      <c r="A56" s="186">
        <v>37</v>
      </c>
      <c r="B56" s="187" t="s">
        <v>867</v>
      </c>
      <c r="C56" s="193" t="s">
        <v>868</v>
      </c>
      <c r="D56" s="188" t="s">
        <v>869</v>
      </c>
      <c r="E56" s="189">
        <v>0.3</v>
      </c>
      <c r="F56" s="190"/>
      <c r="G56" s="191">
        <f>ROUND(E56*F56,2)</f>
        <v>0</v>
      </c>
      <c r="H56" s="190"/>
      <c r="I56" s="191">
        <f>ROUND(E56*H56,2)</f>
        <v>0</v>
      </c>
      <c r="J56" s="190"/>
      <c r="K56" s="191">
        <f>ROUND(E56*J56,2)</f>
        <v>0</v>
      </c>
      <c r="L56" s="191">
        <v>21</v>
      </c>
      <c r="M56" s="191">
        <f>G56*(1+L56/100)</f>
        <v>0</v>
      </c>
      <c r="N56" s="189">
        <v>3.4209999999999997E-2</v>
      </c>
      <c r="O56" s="189">
        <f>ROUND(E56*N56,2)</f>
        <v>0.01</v>
      </c>
      <c r="P56" s="189">
        <v>0</v>
      </c>
      <c r="Q56" s="189">
        <f>ROUND(E56*P56,2)</f>
        <v>0</v>
      </c>
      <c r="R56" s="191"/>
      <c r="S56" s="191" t="s">
        <v>214</v>
      </c>
      <c r="T56" s="192" t="s">
        <v>215</v>
      </c>
      <c r="U56" s="161">
        <v>4.4880000000000004</v>
      </c>
      <c r="V56" s="161">
        <f>ROUND(E56*U56,2)</f>
        <v>1.35</v>
      </c>
      <c r="W56" s="161"/>
      <c r="X56" s="161" t="s">
        <v>216</v>
      </c>
      <c r="Y56" s="161" t="s">
        <v>174</v>
      </c>
      <c r="Z56" s="151"/>
      <c r="AA56" s="151"/>
      <c r="AB56" s="151"/>
      <c r="AC56" s="151"/>
      <c r="AD56" s="151"/>
      <c r="AE56" s="151"/>
      <c r="AF56" s="151"/>
      <c r="AG56" s="151" t="s">
        <v>475</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0">
        <v>38</v>
      </c>
      <c r="B57" s="171" t="s">
        <v>870</v>
      </c>
      <c r="C57" s="178" t="s">
        <v>871</v>
      </c>
      <c r="D57" s="172" t="s">
        <v>212</v>
      </c>
      <c r="E57" s="173">
        <v>148</v>
      </c>
      <c r="F57" s="174"/>
      <c r="G57" s="175">
        <f>ROUND(E57*F57,2)</f>
        <v>0</v>
      </c>
      <c r="H57" s="174"/>
      <c r="I57" s="175">
        <f>ROUND(E57*H57,2)</f>
        <v>0</v>
      </c>
      <c r="J57" s="174"/>
      <c r="K57" s="175">
        <f>ROUND(E57*J57,2)</f>
        <v>0</v>
      </c>
      <c r="L57" s="175">
        <v>21</v>
      </c>
      <c r="M57" s="175">
        <f>G57*(1+L57/100)</f>
        <v>0</v>
      </c>
      <c r="N57" s="173">
        <v>0</v>
      </c>
      <c r="O57" s="173">
        <f>ROUND(E57*N57,2)</f>
        <v>0</v>
      </c>
      <c r="P57" s="173">
        <v>0</v>
      </c>
      <c r="Q57" s="173">
        <f>ROUND(E57*P57,2)</f>
        <v>0</v>
      </c>
      <c r="R57" s="175"/>
      <c r="S57" s="175" t="s">
        <v>214</v>
      </c>
      <c r="T57" s="176" t="s">
        <v>215</v>
      </c>
      <c r="U57" s="161">
        <v>0.249</v>
      </c>
      <c r="V57" s="161">
        <f>ROUND(E57*U57,2)</f>
        <v>36.85</v>
      </c>
      <c r="W57" s="161"/>
      <c r="X57" s="161" t="s">
        <v>216</v>
      </c>
      <c r="Y57" s="161" t="s">
        <v>174</v>
      </c>
      <c r="Z57" s="151"/>
      <c r="AA57" s="151"/>
      <c r="AB57" s="151"/>
      <c r="AC57" s="151"/>
      <c r="AD57" s="151"/>
      <c r="AE57" s="151"/>
      <c r="AF57" s="151"/>
      <c r="AG57" s="151" t="s">
        <v>475</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2" x14ac:dyDescent="0.2">
      <c r="A58" s="158"/>
      <c r="B58" s="159"/>
      <c r="C58" s="255" t="s">
        <v>872</v>
      </c>
      <c r="D58" s="256"/>
      <c r="E58" s="256"/>
      <c r="F58" s="256"/>
      <c r="G58" s="256"/>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177</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86">
        <v>39</v>
      </c>
      <c r="B59" s="187" t="s">
        <v>873</v>
      </c>
      <c r="C59" s="193" t="s">
        <v>874</v>
      </c>
      <c r="D59" s="188" t="s">
        <v>212</v>
      </c>
      <c r="E59" s="189">
        <v>22</v>
      </c>
      <c r="F59" s="190"/>
      <c r="G59" s="191">
        <f t="shared" ref="G59:G67" si="14">ROUND(E59*F59,2)</f>
        <v>0</v>
      </c>
      <c r="H59" s="190"/>
      <c r="I59" s="191">
        <f t="shared" ref="I59:I67" si="15">ROUND(E59*H59,2)</f>
        <v>0</v>
      </c>
      <c r="J59" s="190"/>
      <c r="K59" s="191">
        <f t="shared" ref="K59:K67" si="16">ROUND(E59*J59,2)</f>
        <v>0</v>
      </c>
      <c r="L59" s="191">
        <v>21</v>
      </c>
      <c r="M59" s="191">
        <f t="shared" ref="M59:M67" si="17">G59*(1+L59/100)</f>
        <v>0</v>
      </c>
      <c r="N59" s="189">
        <v>0</v>
      </c>
      <c r="O59" s="189">
        <f t="shared" ref="O59:O67" si="18">ROUND(E59*N59,2)</f>
        <v>0</v>
      </c>
      <c r="P59" s="189">
        <v>0</v>
      </c>
      <c r="Q59" s="189">
        <f t="shared" ref="Q59:Q67" si="19">ROUND(E59*P59,2)</f>
        <v>0</v>
      </c>
      <c r="R59" s="191"/>
      <c r="S59" s="191" t="s">
        <v>214</v>
      </c>
      <c r="T59" s="192" t="s">
        <v>215</v>
      </c>
      <c r="U59" s="161">
        <v>0.39500000000000002</v>
      </c>
      <c r="V59" s="161">
        <f t="shared" ref="V59:V67" si="20">ROUND(E59*U59,2)</f>
        <v>8.69</v>
      </c>
      <c r="W59" s="161"/>
      <c r="X59" s="161" t="s">
        <v>216</v>
      </c>
      <c r="Y59" s="161" t="s">
        <v>174</v>
      </c>
      <c r="Z59" s="151"/>
      <c r="AA59" s="151"/>
      <c r="AB59" s="151"/>
      <c r="AC59" s="151"/>
      <c r="AD59" s="151"/>
      <c r="AE59" s="151"/>
      <c r="AF59" s="151"/>
      <c r="AG59" s="151" t="s">
        <v>475</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86">
        <v>40</v>
      </c>
      <c r="B60" s="187" t="s">
        <v>875</v>
      </c>
      <c r="C60" s="193" t="s">
        <v>876</v>
      </c>
      <c r="D60" s="188" t="s">
        <v>212</v>
      </c>
      <c r="E60" s="189">
        <v>22</v>
      </c>
      <c r="F60" s="190"/>
      <c r="G60" s="191">
        <f t="shared" si="14"/>
        <v>0</v>
      </c>
      <c r="H60" s="190"/>
      <c r="I60" s="191">
        <f t="shared" si="15"/>
        <v>0</v>
      </c>
      <c r="J60" s="190"/>
      <c r="K60" s="191">
        <f t="shared" si="16"/>
        <v>0</v>
      </c>
      <c r="L60" s="191">
        <v>21</v>
      </c>
      <c r="M60" s="191">
        <f t="shared" si="17"/>
        <v>0</v>
      </c>
      <c r="N60" s="189">
        <v>0</v>
      </c>
      <c r="O60" s="189">
        <f t="shared" si="18"/>
        <v>0</v>
      </c>
      <c r="P60" s="189">
        <v>0</v>
      </c>
      <c r="Q60" s="189">
        <f t="shared" si="19"/>
        <v>0</v>
      </c>
      <c r="R60" s="191"/>
      <c r="S60" s="191" t="s">
        <v>214</v>
      </c>
      <c r="T60" s="192" t="s">
        <v>215</v>
      </c>
      <c r="U60" s="161">
        <v>0.59499999999999997</v>
      </c>
      <c r="V60" s="161">
        <f t="shared" si="20"/>
        <v>13.09</v>
      </c>
      <c r="W60" s="161"/>
      <c r="X60" s="161" t="s">
        <v>216</v>
      </c>
      <c r="Y60" s="161" t="s">
        <v>174</v>
      </c>
      <c r="Z60" s="151"/>
      <c r="AA60" s="151"/>
      <c r="AB60" s="151"/>
      <c r="AC60" s="151"/>
      <c r="AD60" s="151"/>
      <c r="AE60" s="151"/>
      <c r="AF60" s="151"/>
      <c r="AG60" s="151" t="s">
        <v>475</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86">
        <v>41</v>
      </c>
      <c r="B61" s="187" t="s">
        <v>877</v>
      </c>
      <c r="C61" s="193" t="s">
        <v>878</v>
      </c>
      <c r="D61" s="188" t="s">
        <v>245</v>
      </c>
      <c r="E61" s="189">
        <v>90</v>
      </c>
      <c r="F61" s="190"/>
      <c r="G61" s="191">
        <f t="shared" si="14"/>
        <v>0</v>
      </c>
      <c r="H61" s="190"/>
      <c r="I61" s="191">
        <f t="shared" si="15"/>
        <v>0</v>
      </c>
      <c r="J61" s="190"/>
      <c r="K61" s="191">
        <f t="shared" si="16"/>
        <v>0</v>
      </c>
      <c r="L61" s="191">
        <v>21</v>
      </c>
      <c r="M61" s="191">
        <f t="shared" si="17"/>
        <v>0</v>
      </c>
      <c r="N61" s="189">
        <v>0</v>
      </c>
      <c r="O61" s="189">
        <f t="shared" si="18"/>
        <v>0</v>
      </c>
      <c r="P61" s="189">
        <v>0</v>
      </c>
      <c r="Q61" s="189">
        <f t="shared" si="19"/>
        <v>0</v>
      </c>
      <c r="R61" s="191"/>
      <c r="S61" s="191" t="s">
        <v>214</v>
      </c>
      <c r="T61" s="192" t="s">
        <v>215</v>
      </c>
      <c r="U61" s="161">
        <v>0.27500000000000002</v>
      </c>
      <c r="V61" s="161">
        <f t="shared" si="20"/>
        <v>24.75</v>
      </c>
      <c r="W61" s="161"/>
      <c r="X61" s="161" t="s">
        <v>216</v>
      </c>
      <c r="Y61" s="161" t="s">
        <v>174</v>
      </c>
      <c r="Z61" s="151"/>
      <c r="AA61" s="151"/>
      <c r="AB61" s="151"/>
      <c r="AC61" s="151"/>
      <c r="AD61" s="151"/>
      <c r="AE61" s="151"/>
      <c r="AF61" s="151"/>
      <c r="AG61" s="151" t="s">
        <v>475</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86">
        <v>42</v>
      </c>
      <c r="B62" s="187" t="s">
        <v>879</v>
      </c>
      <c r="C62" s="193" t="s">
        <v>880</v>
      </c>
      <c r="D62" s="188" t="s">
        <v>245</v>
      </c>
      <c r="E62" s="189">
        <v>300</v>
      </c>
      <c r="F62" s="190"/>
      <c r="G62" s="191">
        <f t="shared" si="14"/>
        <v>0</v>
      </c>
      <c r="H62" s="190"/>
      <c r="I62" s="191">
        <f t="shared" si="15"/>
        <v>0</v>
      </c>
      <c r="J62" s="190"/>
      <c r="K62" s="191">
        <f t="shared" si="16"/>
        <v>0</v>
      </c>
      <c r="L62" s="191">
        <v>21</v>
      </c>
      <c r="M62" s="191">
        <f t="shared" si="17"/>
        <v>0</v>
      </c>
      <c r="N62" s="189">
        <v>0</v>
      </c>
      <c r="O62" s="189">
        <f t="shared" si="18"/>
        <v>0</v>
      </c>
      <c r="P62" s="189">
        <v>0</v>
      </c>
      <c r="Q62" s="189">
        <f t="shared" si="19"/>
        <v>0</v>
      </c>
      <c r="R62" s="191"/>
      <c r="S62" s="191" t="s">
        <v>214</v>
      </c>
      <c r="T62" s="192" t="s">
        <v>215</v>
      </c>
      <c r="U62" s="161">
        <v>9.64E-2</v>
      </c>
      <c r="V62" s="161">
        <f t="shared" si="20"/>
        <v>28.92</v>
      </c>
      <c r="W62" s="161"/>
      <c r="X62" s="161" t="s">
        <v>216</v>
      </c>
      <c r="Y62" s="161" t="s">
        <v>174</v>
      </c>
      <c r="Z62" s="151"/>
      <c r="AA62" s="151"/>
      <c r="AB62" s="151"/>
      <c r="AC62" s="151"/>
      <c r="AD62" s="151"/>
      <c r="AE62" s="151"/>
      <c r="AF62" s="151"/>
      <c r="AG62" s="151" t="s">
        <v>475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86">
        <v>43</v>
      </c>
      <c r="B63" s="187" t="s">
        <v>881</v>
      </c>
      <c r="C63" s="193" t="s">
        <v>882</v>
      </c>
      <c r="D63" s="188" t="s">
        <v>245</v>
      </c>
      <c r="E63" s="189">
        <v>11</v>
      </c>
      <c r="F63" s="190"/>
      <c r="G63" s="191">
        <f t="shared" si="14"/>
        <v>0</v>
      </c>
      <c r="H63" s="190"/>
      <c r="I63" s="191">
        <f t="shared" si="15"/>
        <v>0</v>
      </c>
      <c r="J63" s="190"/>
      <c r="K63" s="191">
        <f t="shared" si="16"/>
        <v>0</v>
      </c>
      <c r="L63" s="191">
        <v>21</v>
      </c>
      <c r="M63" s="191">
        <f t="shared" si="17"/>
        <v>0</v>
      </c>
      <c r="N63" s="189">
        <v>0</v>
      </c>
      <c r="O63" s="189">
        <f t="shared" si="18"/>
        <v>0</v>
      </c>
      <c r="P63" s="189">
        <v>0</v>
      </c>
      <c r="Q63" s="189">
        <f t="shared" si="19"/>
        <v>0</v>
      </c>
      <c r="R63" s="191"/>
      <c r="S63" s="191" t="s">
        <v>214</v>
      </c>
      <c r="T63" s="192" t="s">
        <v>215</v>
      </c>
      <c r="U63" s="161">
        <v>0.15110000000000001</v>
      </c>
      <c r="V63" s="161">
        <f t="shared" si="20"/>
        <v>1.66</v>
      </c>
      <c r="W63" s="161"/>
      <c r="X63" s="161" t="s">
        <v>216</v>
      </c>
      <c r="Y63" s="161" t="s">
        <v>174</v>
      </c>
      <c r="Z63" s="151"/>
      <c r="AA63" s="151"/>
      <c r="AB63" s="151"/>
      <c r="AC63" s="151"/>
      <c r="AD63" s="151"/>
      <c r="AE63" s="151"/>
      <c r="AF63" s="151"/>
      <c r="AG63" s="151" t="s">
        <v>475</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86">
        <v>44</v>
      </c>
      <c r="B64" s="187" t="s">
        <v>883</v>
      </c>
      <c r="C64" s="193" t="s">
        <v>884</v>
      </c>
      <c r="D64" s="188" t="s">
        <v>245</v>
      </c>
      <c r="E64" s="189">
        <v>71</v>
      </c>
      <c r="F64" s="190"/>
      <c r="G64" s="191">
        <f t="shared" si="14"/>
        <v>0</v>
      </c>
      <c r="H64" s="190"/>
      <c r="I64" s="191">
        <f t="shared" si="15"/>
        <v>0</v>
      </c>
      <c r="J64" s="190"/>
      <c r="K64" s="191">
        <f t="shared" si="16"/>
        <v>0</v>
      </c>
      <c r="L64" s="191">
        <v>21</v>
      </c>
      <c r="M64" s="191">
        <f t="shared" si="17"/>
        <v>0</v>
      </c>
      <c r="N64" s="189">
        <v>0</v>
      </c>
      <c r="O64" s="189">
        <f t="shared" si="18"/>
        <v>0</v>
      </c>
      <c r="P64" s="189">
        <v>0</v>
      </c>
      <c r="Q64" s="189">
        <f t="shared" si="19"/>
        <v>0</v>
      </c>
      <c r="R64" s="191"/>
      <c r="S64" s="191" t="s">
        <v>214</v>
      </c>
      <c r="T64" s="192" t="s">
        <v>215</v>
      </c>
      <c r="U64" s="161">
        <v>0.17050000000000001</v>
      </c>
      <c r="V64" s="161">
        <f t="shared" si="20"/>
        <v>12.11</v>
      </c>
      <c r="W64" s="161"/>
      <c r="X64" s="161" t="s">
        <v>216</v>
      </c>
      <c r="Y64" s="161" t="s">
        <v>174</v>
      </c>
      <c r="Z64" s="151"/>
      <c r="AA64" s="151"/>
      <c r="AB64" s="151"/>
      <c r="AC64" s="151"/>
      <c r="AD64" s="151"/>
      <c r="AE64" s="151"/>
      <c r="AF64" s="151"/>
      <c r="AG64" s="151" t="s">
        <v>475</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86">
        <v>45</v>
      </c>
      <c r="B65" s="187" t="s">
        <v>885</v>
      </c>
      <c r="C65" s="193" t="s">
        <v>886</v>
      </c>
      <c r="D65" s="188" t="s">
        <v>212</v>
      </c>
      <c r="E65" s="189">
        <v>56</v>
      </c>
      <c r="F65" s="190"/>
      <c r="G65" s="191">
        <f t="shared" si="14"/>
        <v>0</v>
      </c>
      <c r="H65" s="190"/>
      <c r="I65" s="191">
        <f t="shared" si="15"/>
        <v>0</v>
      </c>
      <c r="J65" s="190"/>
      <c r="K65" s="191">
        <f t="shared" si="16"/>
        <v>0</v>
      </c>
      <c r="L65" s="191">
        <v>21</v>
      </c>
      <c r="M65" s="191">
        <f t="shared" si="17"/>
        <v>0</v>
      </c>
      <c r="N65" s="189">
        <v>0.46166000000000001</v>
      </c>
      <c r="O65" s="189">
        <f t="shared" si="18"/>
        <v>25.85</v>
      </c>
      <c r="P65" s="189">
        <v>0</v>
      </c>
      <c r="Q65" s="189">
        <f t="shared" si="19"/>
        <v>0</v>
      </c>
      <c r="R65" s="191"/>
      <c r="S65" s="191" t="s">
        <v>214</v>
      </c>
      <c r="T65" s="192" t="s">
        <v>215</v>
      </c>
      <c r="U65" s="161">
        <v>0.15210000000000001</v>
      </c>
      <c r="V65" s="161">
        <f t="shared" si="20"/>
        <v>8.52</v>
      </c>
      <c r="W65" s="161"/>
      <c r="X65" s="161" t="s">
        <v>216</v>
      </c>
      <c r="Y65" s="161" t="s">
        <v>174</v>
      </c>
      <c r="Z65" s="151"/>
      <c r="AA65" s="151"/>
      <c r="AB65" s="151"/>
      <c r="AC65" s="151"/>
      <c r="AD65" s="151"/>
      <c r="AE65" s="151"/>
      <c r="AF65" s="151"/>
      <c r="AG65" s="151" t="s">
        <v>475</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86">
        <v>46</v>
      </c>
      <c r="B66" s="187" t="s">
        <v>887</v>
      </c>
      <c r="C66" s="193" t="s">
        <v>888</v>
      </c>
      <c r="D66" s="188" t="s">
        <v>256</v>
      </c>
      <c r="E66" s="189">
        <v>67.25</v>
      </c>
      <c r="F66" s="190"/>
      <c r="G66" s="191">
        <f t="shared" si="14"/>
        <v>0</v>
      </c>
      <c r="H66" s="190"/>
      <c r="I66" s="191">
        <f t="shared" si="15"/>
        <v>0</v>
      </c>
      <c r="J66" s="190"/>
      <c r="K66" s="191">
        <f t="shared" si="16"/>
        <v>0</v>
      </c>
      <c r="L66" s="191">
        <v>21</v>
      </c>
      <c r="M66" s="191">
        <f t="shared" si="17"/>
        <v>0</v>
      </c>
      <c r="N66" s="189">
        <v>0</v>
      </c>
      <c r="O66" s="189">
        <f t="shared" si="18"/>
        <v>0</v>
      </c>
      <c r="P66" s="189">
        <v>0</v>
      </c>
      <c r="Q66" s="189">
        <f t="shared" si="19"/>
        <v>0</v>
      </c>
      <c r="R66" s="191"/>
      <c r="S66" s="191" t="s">
        <v>214</v>
      </c>
      <c r="T66" s="192" t="s">
        <v>215</v>
      </c>
      <c r="U66" s="161">
        <v>0.66300000000000003</v>
      </c>
      <c r="V66" s="161">
        <f t="shared" si="20"/>
        <v>44.59</v>
      </c>
      <c r="W66" s="161"/>
      <c r="X66" s="161" t="s">
        <v>216</v>
      </c>
      <c r="Y66" s="161" t="s">
        <v>174</v>
      </c>
      <c r="Z66" s="151"/>
      <c r="AA66" s="151"/>
      <c r="AB66" s="151"/>
      <c r="AC66" s="151"/>
      <c r="AD66" s="151"/>
      <c r="AE66" s="151"/>
      <c r="AF66" s="151"/>
      <c r="AG66" s="151" t="s">
        <v>475</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0">
        <v>47</v>
      </c>
      <c r="B67" s="171" t="s">
        <v>889</v>
      </c>
      <c r="C67" s="178" t="s">
        <v>890</v>
      </c>
      <c r="D67" s="172" t="s">
        <v>256</v>
      </c>
      <c r="E67" s="173">
        <v>49.5</v>
      </c>
      <c r="F67" s="174"/>
      <c r="G67" s="175">
        <f t="shared" si="14"/>
        <v>0</v>
      </c>
      <c r="H67" s="174"/>
      <c r="I67" s="175">
        <f t="shared" si="15"/>
        <v>0</v>
      </c>
      <c r="J67" s="174"/>
      <c r="K67" s="175">
        <f t="shared" si="16"/>
        <v>0</v>
      </c>
      <c r="L67" s="175">
        <v>21</v>
      </c>
      <c r="M67" s="175">
        <f t="shared" si="17"/>
        <v>0</v>
      </c>
      <c r="N67" s="173">
        <v>0</v>
      </c>
      <c r="O67" s="173">
        <f t="shared" si="18"/>
        <v>0</v>
      </c>
      <c r="P67" s="173">
        <v>0</v>
      </c>
      <c r="Q67" s="173">
        <f t="shared" si="19"/>
        <v>0</v>
      </c>
      <c r="R67" s="175"/>
      <c r="S67" s="175" t="s">
        <v>214</v>
      </c>
      <c r="T67" s="176" t="s">
        <v>215</v>
      </c>
      <c r="U67" s="161">
        <v>0</v>
      </c>
      <c r="V67" s="161">
        <f t="shared" si="20"/>
        <v>0</v>
      </c>
      <c r="W67" s="161"/>
      <c r="X67" s="161" t="s">
        <v>216</v>
      </c>
      <c r="Y67" s="161" t="s">
        <v>174</v>
      </c>
      <c r="Z67" s="151"/>
      <c r="AA67" s="151"/>
      <c r="AB67" s="151"/>
      <c r="AC67" s="151"/>
      <c r="AD67" s="151"/>
      <c r="AE67" s="151"/>
      <c r="AF67" s="151"/>
      <c r="AG67" s="151" t="s">
        <v>475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2" x14ac:dyDescent="0.2">
      <c r="A68" s="158"/>
      <c r="B68" s="159"/>
      <c r="C68" s="185" t="s">
        <v>891</v>
      </c>
      <c r="D68" s="182"/>
      <c r="E68" s="183"/>
      <c r="F68" s="161"/>
      <c r="G68" s="161"/>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221</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3" x14ac:dyDescent="0.2">
      <c r="A69" s="158"/>
      <c r="B69" s="159"/>
      <c r="C69" s="185" t="s">
        <v>892</v>
      </c>
      <c r="D69" s="182"/>
      <c r="E69" s="183"/>
      <c r="F69" s="161"/>
      <c r="G69" s="161"/>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221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86">
        <v>48</v>
      </c>
      <c r="B70" s="187" t="s">
        <v>893</v>
      </c>
      <c r="C70" s="193" t="s">
        <v>894</v>
      </c>
      <c r="D70" s="188" t="s">
        <v>212</v>
      </c>
      <c r="E70" s="189">
        <v>10</v>
      </c>
      <c r="F70" s="190"/>
      <c r="G70" s="191">
        <f>ROUND(E70*F70,2)</f>
        <v>0</v>
      </c>
      <c r="H70" s="190"/>
      <c r="I70" s="191">
        <f>ROUND(E70*H70,2)</f>
        <v>0</v>
      </c>
      <c r="J70" s="190"/>
      <c r="K70" s="191">
        <f>ROUND(E70*J70,2)</f>
        <v>0</v>
      </c>
      <c r="L70" s="191">
        <v>21</v>
      </c>
      <c r="M70" s="191">
        <f>G70*(1+L70/100)</f>
        <v>0</v>
      </c>
      <c r="N70" s="189">
        <v>2.0000000000000002E-5</v>
      </c>
      <c r="O70" s="189">
        <f>ROUND(E70*N70,2)</f>
        <v>0</v>
      </c>
      <c r="P70" s="189">
        <v>0</v>
      </c>
      <c r="Q70" s="189">
        <f>ROUND(E70*P70,2)</f>
        <v>0</v>
      </c>
      <c r="R70" s="191"/>
      <c r="S70" s="191" t="s">
        <v>214</v>
      </c>
      <c r="T70" s="192" t="s">
        <v>215</v>
      </c>
      <c r="U70" s="161">
        <v>0.05</v>
      </c>
      <c r="V70" s="161">
        <f>ROUND(E70*U70,2)</f>
        <v>0.5</v>
      </c>
      <c r="W70" s="161"/>
      <c r="X70" s="161" t="s">
        <v>216</v>
      </c>
      <c r="Y70" s="161" t="s">
        <v>174</v>
      </c>
      <c r="Z70" s="151"/>
      <c r="AA70" s="151"/>
      <c r="AB70" s="151"/>
      <c r="AC70" s="151"/>
      <c r="AD70" s="151"/>
      <c r="AE70" s="151"/>
      <c r="AF70" s="151"/>
      <c r="AG70" s="151" t="s">
        <v>475</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70">
        <v>49</v>
      </c>
      <c r="B71" s="171" t="s">
        <v>477</v>
      </c>
      <c r="C71" s="178" t="s">
        <v>895</v>
      </c>
      <c r="D71" s="172" t="s">
        <v>256</v>
      </c>
      <c r="E71" s="173">
        <v>0.5</v>
      </c>
      <c r="F71" s="174"/>
      <c r="G71" s="175">
        <f>ROUND(E71*F71,2)</f>
        <v>0</v>
      </c>
      <c r="H71" s="174"/>
      <c r="I71" s="175">
        <f>ROUND(E71*H71,2)</f>
        <v>0</v>
      </c>
      <c r="J71" s="174"/>
      <c r="K71" s="175">
        <f>ROUND(E71*J71,2)</f>
        <v>0</v>
      </c>
      <c r="L71" s="175">
        <v>21</v>
      </c>
      <c r="M71" s="175">
        <f>G71*(1+L71/100)</f>
        <v>0</v>
      </c>
      <c r="N71" s="173">
        <v>0</v>
      </c>
      <c r="O71" s="173">
        <f>ROUND(E71*N71,2)</f>
        <v>0</v>
      </c>
      <c r="P71" s="173">
        <v>0</v>
      </c>
      <c r="Q71" s="173">
        <f>ROUND(E71*P71,2)</f>
        <v>0</v>
      </c>
      <c r="R71" s="175"/>
      <c r="S71" s="175" t="s">
        <v>171</v>
      </c>
      <c r="T71" s="176" t="s">
        <v>172</v>
      </c>
      <c r="U71" s="161">
        <v>3.96</v>
      </c>
      <c r="V71" s="161">
        <f>ROUND(E71*U71,2)</f>
        <v>1.98</v>
      </c>
      <c r="W71" s="161"/>
      <c r="X71" s="161" t="s">
        <v>216</v>
      </c>
      <c r="Y71" s="161" t="s">
        <v>174</v>
      </c>
      <c r="Z71" s="151"/>
      <c r="AA71" s="151"/>
      <c r="AB71" s="151"/>
      <c r="AC71" s="151"/>
      <c r="AD71" s="151"/>
      <c r="AE71" s="151"/>
      <c r="AF71" s="151"/>
      <c r="AG71" s="151" t="s">
        <v>475</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2" x14ac:dyDescent="0.2">
      <c r="A72" s="158"/>
      <c r="B72" s="159"/>
      <c r="C72" s="255" t="s">
        <v>896</v>
      </c>
      <c r="D72" s="256"/>
      <c r="E72" s="256"/>
      <c r="F72" s="256"/>
      <c r="G72" s="256"/>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177</v>
      </c>
      <c r="AH72" s="151"/>
      <c r="AI72" s="151"/>
      <c r="AJ72" s="151"/>
      <c r="AK72" s="151"/>
      <c r="AL72" s="151"/>
      <c r="AM72" s="151"/>
      <c r="AN72" s="151"/>
      <c r="AO72" s="151"/>
      <c r="AP72" s="151"/>
      <c r="AQ72" s="151"/>
      <c r="AR72" s="151"/>
      <c r="AS72" s="151"/>
      <c r="AT72" s="151"/>
      <c r="AU72" s="151"/>
      <c r="AV72" s="151"/>
      <c r="AW72" s="151"/>
      <c r="AX72" s="151"/>
      <c r="AY72" s="151"/>
      <c r="AZ72" s="151"/>
      <c r="BA72" s="184" t="str">
        <f>C72</f>
        <v>Jáma pro pilíř pojistkové skříně, hornina třídy 3-4, ručně, ruční výkop jámy, rozměr d.0,6 x š.0,4 x hl.0,7m, počet 3ks</v>
      </c>
      <c r="BB72" s="151"/>
      <c r="BC72" s="151"/>
      <c r="BD72" s="151"/>
      <c r="BE72" s="151"/>
      <c r="BF72" s="151"/>
      <c r="BG72" s="151"/>
      <c r="BH72" s="151"/>
    </row>
    <row r="73" spans="1:60" outlineLevel="1" x14ac:dyDescent="0.2">
      <c r="A73" s="186">
        <v>50</v>
      </c>
      <c r="B73" s="187" t="s">
        <v>897</v>
      </c>
      <c r="C73" s="193" t="s">
        <v>898</v>
      </c>
      <c r="D73" s="188" t="s">
        <v>245</v>
      </c>
      <c r="E73" s="189">
        <v>70</v>
      </c>
      <c r="F73" s="190"/>
      <c r="G73" s="191">
        <f t="shared" ref="G73:G84" si="21">ROUND(E73*F73,2)</f>
        <v>0</v>
      </c>
      <c r="H73" s="190"/>
      <c r="I73" s="191">
        <f t="shared" ref="I73:I84" si="22">ROUND(E73*H73,2)</f>
        <v>0</v>
      </c>
      <c r="J73" s="190"/>
      <c r="K73" s="191">
        <f t="shared" ref="K73:K84" si="23">ROUND(E73*J73,2)</f>
        <v>0</v>
      </c>
      <c r="L73" s="191">
        <v>21</v>
      </c>
      <c r="M73" s="191">
        <f t="shared" ref="M73:M84" si="24">G73*(1+L73/100)</f>
        <v>0</v>
      </c>
      <c r="N73" s="189">
        <v>0.22574</v>
      </c>
      <c r="O73" s="189">
        <f t="shared" ref="O73:O84" si="25">ROUND(E73*N73,2)</f>
        <v>15.8</v>
      </c>
      <c r="P73" s="189">
        <v>0</v>
      </c>
      <c r="Q73" s="189">
        <f t="shared" ref="Q73:Q84" si="26">ROUND(E73*P73,2)</f>
        <v>0</v>
      </c>
      <c r="R73" s="191"/>
      <c r="S73" s="191" t="s">
        <v>214</v>
      </c>
      <c r="T73" s="192" t="s">
        <v>215</v>
      </c>
      <c r="U73" s="161">
        <v>0.313</v>
      </c>
      <c r="V73" s="161">
        <f t="shared" ref="V73:V84" si="27">ROUND(E73*U73,2)</f>
        <v>21.91</v>
      </c>
      <c r="W73" s="161"/>
      <c r="X73" s="161" t="s">
        <v>216</v>
      </c>
      <c r="Y73" s="161" t="s">
        <v>174</v>
      </c>
      <c r="Z73" s="151"/>
      <c r="AA73" s="151"/>
      <c r="AB73" s="151"/>
      <c r="AC73" s="151"/>
      <c r="AD73" s="151"/>
      <c r="AE73" s="151"/>
      <c r="AF73" s="151"/>
      <c r="AG73" s="151" t="s">
        <v>475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86">
        <v>51</v>
      </c>
      <c r="B74" s="187" t="s">
        <v>899</v>
      </c>
      <c r="C74" s="193" t="s">
        <v>900</v>
      </c>
      <c r="D74" s="188" t="s">
        <v>245</v>
      </c>
      <c r="E74" s="189">
        <v>70</v>
      </c>
      <c r="F74" s="190"/>
      <c r="G74" s="191">
        <f t="shared" si="21"/>
        <v>0</v>
      </c>
      <c r="H74" s="190"/>
      <c r="I74" s="191">
        <f t="shared" si="22"/>
        <v>0</v>
      </c>
      <c r="J74" s="190"/>
      <c r="K74" s="191">
        <f t="shared" si="23"/>
        <v>0</v>
      </c>
      <c r="L74" s="191">
        <v>21</v>
      </c>
      <c r="M74" s="191">
        <f t="shared" si="24"/>
        <v>0</v>
      </c>
      <c r="N74" s="189">
        <v>0.33861000000000002</v>
      </c>
      <c r="O74" s="189">
        <f t="shared" si="25"/>
        <v>23.7</v>
      </c>
      <c r="P74" s="189">
        <v>0</v>
      </c>
      <c r="Q74" s="189">
        <f t="shared" si="26"/>
        <v>0</v>
      </c>
      <c r="R74" s="191"/>
      <c r="S74" s="191" t="s">
        <v>214</v>
      </c>
      <c r="T74" s="192" t="s">
        <v>215</v>
      </c>
      <c r="U74" s="161">
        <v>0.56799999999999995</v>
      </c>
      <c r="V74" s="161">
        <f t="shared" si="27"/>
        <v>39.76</v>
      </c>
      <c r="W74" s="161"/>
      <c r="X74" s="161" t="s">
        <v>216</v>
      </c>
      <c r="Y74" s="161" t="s">
        <v>174</v>
      </c>
      <c r="Z74" s="151"/>
      <c r="AA74" s="151"/>
      <c r="AB74" s="151"/>
      <c r="AC74" s="151"/>
      <c r="AD74" s="151"/>
      <c r="AE74" s="151"/>
      <c r="AF74" s="151"/>
      <c r="AG74" s="151" t="s">
        <v>475</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86">
        <v>52</v>
      </c>
      <c r="B75" s="187" t="s">
        <v>901</v>
      </c>
      <c r="C75" s="193" t="s">
        <v>902</v>
      </c>
      <c r="D75" s="188" t="s">
        <v>419</v>
      </c>
      <c r="E75" s="189">
        <v>7</v>
      </c>
      <c r="F75" s="190"/>
      <c r="G75" s="191">
        <f t="shared" si="21"/>
        <v>0</v>
      </c>
      <c r="H75" s="190"/>
      <c r="I75" s="191">
        <f t="shared" si="22"/>
        <v>0</v>
      </c>
      <c r="J75" s="190"/>
      <c r="K75" s="191">
        <f t="shared" si="23"/>
        <v>0</v>
      </c>
      <c r="L75" s="191">
        <v>21</v>
      </c>
      <c r="M75" s="191">
        <f t="shared" si="24"/>
        <v>0</v>
      </c>
      <c r="N75" s="189">
        <v>0</v>
      </c>
      <c r="O75" s="189">
        <f t="shared" si="25"/>
        <v>0</v>
      </c>
      <c r="P75" s="189">
        <v>0</v>
      </c>
      <c r="Q75" s="189">
        <f t="shared" si="26"/>
        <v>0</v>
      </c>
      <c r="R75" s="191"/>
      <c r="S75" s="191" t="s">
        <v>214</v>
      </c>
      <c r="T75" s="192" t="s">
        <v>215</v>
      </c>
      <c r="U75" s="161">
        <v>2.4020000000000001</v>
      </c>
      <c r="V75" s="161">
        <f t="shared" si="27"/>
        <v>16.809999999999999</v>
      </c>
      <c r="W75" s="161"/>
      <c r="X75" s="161" t="s">
        <v>216</v>
      </c>
      <c r="Y75" s="161" t="s">
        <v>174</v>
      </c>
      <c r="Z75" s="151"/>
      <c r="AA75" s="151"/>
      <c r="AB75" s="151"/>
      <c r="AC75" s="151"/>
      <c r="AD75" s="151"/>
      <c r="AE75" s="151"/>
      <c r="AF75" s="151"/>
      <c r="AG75" s="151" t="s">
        <v>475</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86">
        <v>53</v>
      </c>
      <c r="B76" s="187" t="s">
        <v>903</v>
      </c>
      <c r="C76" s="193" t="s">
        <v>904</v>
      </c>
      <c r="D76" s="188" t="s">
        <v>419</v>
      </c>
      <c r="E76" s="189">
        <v>7</v>
      </c>
      <c r="F76" s="190"/>
      <c r="G76" s="191">
        <f t="shared" si="21"/>
        <v>0</v>
      </c>
      <c r="H76" s="190"/>
      <c r="I76" s="191">
        <f t="shared" si="22"/>
        <v>0</v>
      </c>
      <c r="J76" s="190"/>
      <c r="K76" s="191">
        <f t="shared" si="23"/>
        <v>0</v>
      </c>
      <c r="L76" s="191">
        <v>21</v>
      </c>
      <c r="M76" s="191">
        <f t="shared" si="24"/>
        <v>0</v>
      </c>
      <c r="N76" s="189">
        <v>1.8304800000000001</v>
      </c>
      <c r="O76" s="189">
        <f t="shared" si="25"/>
        <v>12.81</v>
      </c>
      <c r="P76" s="189">
        <v>0</v>
      </c>
      <c r="Q76" s="189">
        <f t="shared" si="26"/>
        <v>0</v>
      </c>
      <c r="R76" s="191"/>
      <c r="S76" s="191" t="s">
        <v>214</v>
      </c>
      <c r="T76" s="192" t="s">
        <v>215</v>
      </c>
      <c r="U76" s="161">
        <v>2.7130000000000001</v>
      </c>
      <c r="V76" s="161">
        <f t="shared" si="27"/>
        <v>18.989999999999998</v>
      </c>
      <c r="W76" s="161"/>
      <c r="X76" s="161" t="s">
        <v>216</v>
      </c>
      <c r="Y76" s="161" t="s">
        <v>174</v>
      </c>
      <c r="Z76" s="151"/>
      <c r="AA76" s="151"/>
      <c r="AB76" s="151"/>
      <c r="AC76" s="151"/>
      <c r="AD76" s="151"/>
      <c r="AE76" s="151"/>
      <c r="AF76" s="151"/>
      <c r="AG76" s="151" t="s">
        <v>475</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86">
        <v>54</v>
      </c>
      <c r="B77" s="187" t="s">
        <v>905</v>
      </c>
      <c r="C77" s="193" t="s">
        <v>906</v>
      </c>
      <c r="D77" s="188" t="s">
        <v>245</v>
      </c>
      <c r="E77" s="189">
        <v>300</v>
      </c>
      <c r="F77" s="190"/>
      <c r="G77" s="191">
        <f t="shared" si="21"/>
        <v>0</v>
      </c>
      <c r="H77" s="190"/>
      <c r="I77" s="191">
        <f t="shared" si="22"/>
        <v>0</v>
      </c>
      <c r="J77" s="190"/>
      <c r="K77" s="191">
        <f t="shared" si="23"/>
        <v>0</v>
      </c>
      <c r="L77" s="191">
        <v>21</v>
      </c>
      <c r="M77" s="191">
        <f t="shared" si="24"/>
        <v>0</v>
      </c>
      <c r="N77" s="189">
        <v>0</v>
      </c>
      <c r="O77" s="189">
        <f t="shared" si="25"/>
        <v>0</v>
      </c>
      <c r="P77" s="189">
        <v>0</v>
      </c>
      <c r="Q77" s="189">
        <f t="shared" si="26"/>
        <v>0</v>
      </c>
      <c r="R77" s="191"/>
      <c r="S77" s="191" t="s">
        <v>214</v>
      </c>
      <c r="T77" s="192" t="s">
        <v>215</v>
      </c>
      <c r="U77" s="161">
        <v>0.74192999999999998</v>
      </c>
      <c r="V77" s="161">
        <f t="shared" si="27"/>
        <v>222.58</v>
      </c>
      <c r="W77" s="161"/>
      <c r="X77" s="161" t="s">
        <v>216</v>
      </c>
      <c r="Y77" s="161" t="s">
        <v>174</v>
      </c>
      <c r="Z77" s="151"/>
      <c r="AA77" s="151"/>
      <c r="AB77" s="151"/>
      <c r="AC77" s="151"/>
      <c r="AD77" s="151"/>
      <c r="AE77" s="151"/>
      <c r="AF77" s="151"/>
      <c r="AG77" s="151" t="s">
        <v>475</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86">
        <v>55</v>
      </c>
      <c r="B78" s="187" t="s">
        <v>907</v>
      </c>
      <c r="C78" s="193" t="s">
        <v>908</v>
      </c>
      <c r="D78" s="188" t="s">
        <v>245</v>
      </c>
      <c r="E78" s="189">
        <v>11</v>
      </c>
      <c r="F78" s="190"/>
      <c r="G78" s="191">
        <f t="shared" si="21"/>
        <v>0</v>
      </c>
      <c r="H78" s="190"/>
      <c r="I78" s="191">
        <f t="shared" si="22"/>
        <v>0</v>
      </c>
      <c r="J78" s="190"/>
      <c r="K78" s="191">
        <f t="shared" si="23"/>
        <v>0</v>
      </c>
      <c r="L78" s="191">
        <v>21</v>
      </c>
      <c r="M78" s="191">
        <f t="shared" si="24"/>
        <v>0</v>
      </c>
      <c r="N78" s="189">
        <v>0</v>
      </c>
      <c r="O78" s="189">
        <f t="shared" si="25"/>
        <v>0</v>
      </c>
      <c r="P78" s="189">
        <v>0</v>
      </c>
      <c r="Q78" s="189">
        <f t="shared" si="26"/>
        <v>0</v>
      </c>
      <c r="R78" s="191"/>
      <c r="S78" s="191" t="s">
        <v>214</v>
      </c>
      <c r="T78" s="192" t="s">
        <v>215</v>
      </c>
      <c r="U78" s="161">
        <v>0.98924000000000001</v>
      </c>
      <c r="V78" s="161">
        <f t="shared" si="27"/>
        <v>10.88</v>
      </c>
      <c r="W78" s="161"/>
      <c r="X78" s="161" t="s">
        <v>216</v>
      </c>
      <c r="Y78" s="161" t="s">
        <v>174</v>
      </c>
      <c r="Z78" s="151"/>
      <c r="AA78" s="151"/>
      <c r="AB78" s="151"/>
      <c r="AC78" s="151"/>
      <c r="AD78" s="151"/>
      <c r="AE78" s="151"/>
      <c r="AF78" s="151"/>
      <c r="AG78" s="151" t="s">
        <v>475</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86">
        <v>56</v>
      </c>
      <c r="B79" s="187" t="s">
        <v>909</v>
      </c>
      <c r="C79" s="193" t="s">
        <v>910</v>
      </c>
      <c r="D79" s="188" t="s">
        <v>245</v>
      </c>
      <c r="E79" s="189">
        <v>71</v>
      </c>
      <c r="F79" s="190"/>
      <c r="G79" s="191">
        <f t="shared" si="21"/>
        <v>0</v>
      </c>
      <c r="H79" s="190"/>
      <c r="I79" s="191">
        <f t="shared" si="22"/>
        <v>0</v>
      </c>
      <c r="J79" s="190"/>
      <c r="K79" s="191">
        <f t="shared" si="23"/>
        <v>0</v>
      </c>
      <c r="L79" s="191">
        <v>21</v>
      </c>
      <c r="M79" s="191">
        <f t="shared" si="24"/>
        <v>0</v>
      </c>
      <c r="N79" s="189">
        <v>0</v>
      </c>
      <c r="O79" s="189">
        <f t="shared" si="25"/>
        <v>0</v>
      </c>
      <c r="P79" s="189">
        <v>0</v>
      </c>
      <c r="Q79" s="189">
        <f t="shared" si="26"/>
        <v>0</v>
      </c>
      <c r="R79" s="191"/>
      <c r="S79" s="191" t="s">
        <v>214</v>
      </c>
      <c r="T79" s="192" t="s">
        <v>215</v>
      </c>
      <c r="U79" s="161">
        <v>0.121</v>
      </c>
      <c r="V79" s="161">
        <f t="shared" si="27"/>
        <v>8.59</v>
      </c>
      <c r="W79" s="161"/>
      <c r="X79" s="161" t="s">
        <v>216</v>
      </c>
      <c r="Y79" s="161" t="s">
        <v>174</v>
      </c>
      <c r="Z79" s="151"/>
      <c r="AA79" s="151"/>
      <c r="AB79" s="151"/>
      <c r="AC79" s="151"/>
      <c r="AD79" s="151"/>
      <c r="AE79" s="151"/>
      <c r="AF79" s="151"/>
      <c r="AG79" s="151" t="s">
        <v>475</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86">
        <v>57</v>
      </c>
      <c r="B80" s="187" t="s">
        <v>911</v>
      </c>
      <c r="C80" s="193" t="s">
        <v>912</v>
      </c>
      <c r="D80" s="188" t="s">
        <v>245</v>
      </c>
      <c r="E80" s="189">
        <v>71</v>
      </c>
      <c r="F80" s="190"/>
      <c r="G80" s="191">
        <f t="shared" si="21"/>
        <v>0</v>
      </c>
      <c r="H80" s="190"/>
      <c r="I80" s="191">
        <f t="shared" si="22"/>
        <v>0</v>
      </c>
      <c r="J80" s="190"/>
      <c r="K80" s="191">
        <f t="shared" si="23"/>
        <v>0</v>
      </c>
      <c r="L80" s="191">
        <v>21</v>
      </c>
      <c r="M80" s="191">
        <f t="shared" si="24"/>
        <v>0</v>
      </c>
      <c r="N80" s="189">
        <v>0</v>
      </c>
      <c r="O80" s="189">
        <f t="shared" si="25"/>
        <v>0</v>
      </c>
      <c r="P80" s="189">
        <v>0</v>
      </c>
      <c r="Q80" s="189">
        <f t="shared" si="26"/>
        <v>0</v>
      </c>
      <c r="R80" s="191"/>
      <c r="S80" s="191" t="s">
        <v>214</v>
      </c>
      <c r="T80" s="192" t="s">
        <v>215</v>
      </c>
      <c r="U80" s="161">
        <v>0.29039999999999999</v>
      </c>
      <c r="V80" s="161">
        <f t="shared" si="27"/>
        <v>20.62</v>
      </c>
      <c r="W80" s="161"/>
      <c r="X80" s="161" t="s">
        <v>216</v>
      </c>
      <c r="Y80" s="161" t="s">
        <v>174</v>
      </c>
      <c r="Z80" s="151"/>
      <c r="AA80" s="151"/>
      <c r="AB80" s="151"/>
      <c r="AC80" s="151"/>
      <c r="AD80" s="151"/>
      <c r="AE80" s="151"/>
      <c r="AF80" s="151"/>
      <c r="AG80" s="151" t="s">
        <v>475</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86">
        <v>58</v>
      </c>
      <c r="B81" s="187" t="s">
        <v>913</v>
      </c>
      <c r="C81" s="193" t="s">
        <v>914</v>
      </c>
      <c r="D81" s="188" t="s">
        <v>245</v>
      </c>
      <c r="E81" s="189">
        <v>310</v>
      </c>
      <c r="F81" s="190"/>
      <c r="G81" s="191">
        <f t="shared" si="21"/>
        <v>0</v>
      </c>
      <c r="H81" s="190"/>
      <c r="I81" s="191">
        <f t="shared" si="22"/>
        <v>0</v>
      </c>
      <c r="J81" s="190"/>
      <c r="K81" s="191">
        <f t="shared" si="23"/>
        <v>0</v>
      </c>
      <c r="L81" s="191">
        <v>21</v>
      </c>
      <c r="M81" s="191">
        <f t="shared" si="24"/>
        <v>0</v>
      </c>
      <c r="N81" s="189">
        <v>0.14699999999999999</v>
      </c>
      <c r="O81" s="189">
        <f t="shared" si="25"/>
        <v>45.57</v>
      </c>
      <c r="P81" s="189">
        <v>0</v>
      </c>
      <c r="Q81" s="189">
        <f t="shared" si="26"/>
        <v>0</v>
      </c>
      <c r="R81" s="191"/>
      <c r="S81" s="191" t="s">
        <v>214</v>
      </c>
      <c r="T81" s="192" t="s">
        <v>215</v>
      </c>
      <c r="U81" s="161">
        <v>5.9799999999999999E-2</v>
      </c>
      <c r="V81" s="161">
        <f t="shared" si="27"/>
        <v>18.54</v>
      </c>
      <c r="W81" s="161"/>
      <c r="X81" s="161" t="s">
        <v>216</v>
      </c>
      <c r="Y81" s="161" t="s">
        <v>174</v>
      </c>
      <c r="Z81" s="151"/>
      <c r="AA81" s="151"/>
      <c r="AB81" s="151"/>
      <c r="AC81" s="151"/>
      <c r="AD81" s="151"/>
      <c r="AE81" s="151"/>
      <c r="AF81" s="151"/>
      <c r="AG81" s="151" t="s">
        <v>475</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86">
        <v>59</v>
      </c>
      <c r="B82" s="187" t="s">
        <v>367</v>
      </c>
      <c r="C82" s="193" t="s">
        <v>368</v>
      </c>
      <c r="D82" s="188" t="s">
        <v>256</v>
      </c>
      <c r="E82" s="189">
        <v>49.5</v>
      </c>
      <c r="F82" s="190"/>
      <c r="G82" s="191">
        <f t="shared" si="21"/>
        <v>0</v>
      </c>
      <c r="H82" s="190"/>
      <c r="I82" s="191">
        <f t="shared" si="22"/>
        <v>0</v>
      </c>
      <c r="J82" s="190"/>
      <c r="K82" s="191">
        <f t="shared" si="23"/>
        <v>0</v>
      </c>
      <c r="L82" s="191">
        <v>21</v>
      </c>
      <c r="M82" s="191">
        <f t="shared" si="24"/>
        <v>0</v>
      </c>
      <c r="N82" s="189">
        <v>0</v>
      </c>
      <c r="O82" s="189">
        <f t="shared" si="25"/>
        <v>0</v>
      </c>
      <c r="P82" s="189">
        <v>0</v>
      </c>
      <c r="Q82" s="189">
        <f t="shared" si="26"/>
        <v>0</v>
      </c>
      <c r="R82" s="191" t="s">
        <v>257</v>
      </c>
      <c r="S82" s="191" t="s">
        <v>214</v>
      </c>
      <c r="T82" s="192" t="s">
        <v>215</v>
      </c>
      <c r="U82" s="161">
        <v>0</v>
      </c>
      <c r="V82" s="161">
        <f t="shared" si="27"/>
        <v>0</v>
      </c>
      <c r="W82" s="161"/>
      <c r="X82" s="161" t="s">
        <v>216</v>
      </c>
      <c r="Y82" s="161" t="s">
        <v>174</v>
      </c>
      <c r="Z82" s="151"/>
      <c r="AA82" s="151"/>
      <c r="AB82" s="151"/>
      <c r="AC82" s="151"/>
      <c r="AD82" s="151"/>
      <c r="AE82" s="151"/>
      <c r="AF82" s="151"/>
      <c r="AG82" s="151" t="s">
        <v>475</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22.5" outlineLevel="1" x14ac:dyDescent="0.2">
      <c r="A83" s="186">
        <v>60</v>
      </c>
      <c r="B83" s="187" t="s">
        <v>915</v>
      </c>
      <c r="C83" s="193" t="s">
        <v>916</v>
      </c>
      <c r="D83" s="188" t="s">
        <v>917</v>
      </c>
      <c r="E83" s="189">
        <v>23.7</v>
      </c>
      <c r="F83" s="190"/>
      <c r="G83" s="191">
        <f t="shared" si="21"/>
        <v>0</v>
      </c>
      <c r="H83" s="190"/>
      <c r="I83" s="191">
        <f t="shared" si="22"/>
        <v>0</v>
      </c>
      <c r="J83" s="190"/>
      <c r="K83" s="191">
        <f t="shared" si="23"/>
        <v>0</v>
      </c>
      <c r="L83" s="191">
        <v>21</v>
      </c>
      <c r="M83" s="191">
        <f t="shared" si="24"/>
        <v>0</v>
      </c>
      <c r="N83" s="189">
        <v>0</v>
      </c>
      <c r="O83" s="189">
        <f t="shared" si="25"/>
        <v>0</v>
      </c>
      <c r="P83" s="189">
        <v>0</v>
      </c>
      <c r="Q83" s="189">
        <f t="shared" si="26"/>
        <v>0</v>
      </c>
      <c r="R83" s="191"/>
      <c r="S83" s="191" t="s">
        <v>171</v>
      </c>
      <c r="T83" s="192" t="s">
        <v>172</v>
      </c>
      <c r="U83" s="161">
        <v>0.19</v>
      </c>
      <c r="V83" s="161">
        <f t="shared" si="27"/>
        <v>4.5</v>
      </c>
      <c r="W83" s="161"/>
      <c r="X83" s="161" t="s">
        <v>918</v>
      </c>
      <c r="Y83" s="161" t="s">
        <v>174</v>
      </c>
      <c r="Z83" s="151"/>
      <c r="AA83" s="151"/>
      <c r="AB83" s="151"/>
      <c r="AC83" s="151"/>
      <c r="AD83" s="151"/>
      <c r="AE83" s="151"/>
      <c r="AF83" s="151"/>
      <c r="AG83" s="151" t="s">
        <v>919</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70">
        <v>61</v>
      </c>
      <c r="B84" s="171" t="s">
        <v>920</v>
      </c>
      <c r="C84" s="178" t="s">
        <v>921</v>
      </c>
      <c r="D84" s="172" t="s">
        <v>917</v>
      </c>
      <c r="E84" s="173">
        <v>7.26</v>
      </c>
      <c r="F84" s="174"/>
      <c r="G84" s="175">
        <f t="shared" si="21"/>
        <v>0</v>
      </c>
      <c r="H84" s="174"/>
      <c r="I84" s="175">
        <f t="shared" si="22"/>
        <v>0</v>
      </c>
      <c r="J84" s="174"/>
      <c r="K84" s="175">
        <f t="shared" si="23"/>
        <v>0</v>
      </c>
      <c r="L84" s="175">
        <v>21</v>
      </c>
      <c r="M84" s="175">
        <f t="shared" si="24"/>
        <v>0</v>
      </c>
      <c r="N84" s="173">
        <v>0</v>
      </c>
      <c r="O84" s="173">
        <f t="shared" si="25"/>
        <v>0</v>
      </c>
      <c r="P84" s="173">
        <v>0</v>
      </c>
      <c r="Q84" s="173">
        <f t="shared" si="26"/>
        <v>0</v>
      </c>
      <c r="R84" s="175"/>
      <c r="S84" s="175" t="s">
        <v>171</v>
      </c>
      <c r="T84" s="176" t="s">
        <v>172</v>
      </c>
      <c r="U84" s="161">
        <v>0.19</v>
      </c>
      <c r="V84" s="161">
        <f t="shared" si="27"/>
        <v>1.38</v>
      </c>
      <c r="W84" s="161"/>
      <c r="X84" s="161" t="s">
        <v>216</v>
      </c>
      <c r="Y84" s="161" t="s">
        <v>174</v>
      </c>
      <c r="Z84" s="151"/>
      <c r="AA84" s="151"/>
      <c r="AB84" s="151"/>
      <c r="AC84" s="151"/>
      <c r="AD84" s="151"/>
      <c r="AE84" s="151"/>
      <c r="AF84" s="151"/>
      <c r="AG84" s="151" t="s">
        <v>475</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2.5" outlineLevel="2" x14ac:dyDescent="0.2">
      <c r="A85" s="158"/>
      <c r="B85" s="159"/>
      <c r="C85" s="255" t="s">
        <v>922</v>
      </c>
      <c r="D85" s="256"/>
      <c r="E85" s="256"/>
      <c r="F85" s="256"/>
      <c r="G85" s="256"/>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177</v>
      </c>
      <c r="AH85" s="151"/>
      <c r="AI85" s="151"/>
      <c r="AJ85" s="151"/>
      <c r="AK85" s="151"/>
      <c r="AL85" s="151"/>
      <c r="AM85" s="151"/>
      <c r="AN85" s="151"/>
      <c r="AO85" s="151"/>
      <c r="AP85" s="151"/>
      <c r="AQ85" s="151"/>
      <c r="AR85" s="151"/>
      <c r="AS85" s="151"/>
      <c r="AT85" s="151"/>
      <c r="AU85" s="151"/>
      <c r="AV85" s="151"/>
      <c r="AW85" s="151"/>
      <c r="AX85" s="151"/>
      <c r="AY85" s="151"/>
      <c r="AZ85" s="151"/>
      <c r="BA85" s="184" t="str">
        <f>C85</f>
        <v>v režii zhotovitele podle jeho možností a zvyklostí, odvoz včetně naložení na dopravní prostředek a složení na skládku, bez poplatku za skládku nebo recyklace</v>
      </c>
      <c r="BB85" s="151"/>
      <c r="BC85" s="151"/>
      <c r="BD85" s="151"/>
      <c r="BE85" s="151"/>
      <c r="BF85" s="151"/>
      <c r="BG85" s="151"/>
      <c r="BH85" s="151"/>
    </row>
    <row r="86" spans="1:60" ht="22.5" outlineLevel="1" x14ac:dyDescent="0.2">
      <c r="A86" s="186">
        <v>62</v>
      </c>
      <c r="B86" s="187" t="s">
        <v>430</v>
      </c>
      <c r="C86" s="193" t="s">
        <v>431</v>
      </c>
      <c r="D86" s="188" t="s">
        <v>212</v>
      </c>
      <c r="E86" s="189">
        <v>12.75</v>
      </c>
      <c r="F86" s="190"/>
      <c r="G86" s="191">
        <f>ROUND(E86*F86,2)</f>
        <v>0</v>
      </c>
      <c r="H86" s="190"/>
      <c r="I86" s="191">
        <f>ROUND(E86*H86,2)</f>
        <v>0</v>
      </c>
      <c r="J86" s="190"/>
      <c r="K86" s="191">
        <f>ROUND(E86*J86,2)</f>
        <v>0</v>
      </c>
      <c r="L86" s="191">
        <v>21</v>
      </c>
      <c r="M86" s="191">
        <f>G86*(1+L86/100)</f>
        <v>0</v>
      </c>
      <c r="N86" s="189">
        <v>0.27994000000000002</v>
      </c>
      <c r="O86" s="189">
        <f>ROUND(E86*N86,2)</f>
        <v>3.57</v>
      </c>
      <c r="P86" s="189">
        <v>0</v>
      </c>
      <c r="Q86" s="189">
        <f>ROUND(E86*P86,2)</f>
        <v>0</v>
      </c>
      <c r="R86" s="191" t="s">
        <v>213</v>
      </c>
      <c r="S86" s="191" t="s">
        <v>214</v>
      </c>
      <c r="T86" s="192" t="s">
        <v>215</v>
      </c>
      <c r="U86" s="161">
        <v>2.5999999999999999E-2</v>
      </c>
      <c r="V86" s="161">
        <f>ROUND(E86*U86,2)</f>
        <v>0.33</v>
      </c>
      <c r="W86" s="161"/>
      <c r="X86" s="161" t="s">
        <v>216</v>
      </c>
      <c r="Y86" s="161" t="s">
        <v>174</v>
      </c>
      <c r="Z86" s="151"/>
      <c r="AA86" s="151"/>
      <c r="AB86" s="151"/>
      <c r="AC86" s="151"/>
      <c r="AD86" s="151"/>
      <c r="AE86" s="151"/>
      <c r="AF86" s="151"/>
      <c r="AG86" s="151" t="s">
        <v>217</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22.5" outlineLevel="1" x14ac:dyDescent="0.2">
      <c r="A87" s="186">
        <v>63</v>
      </c>
      <c r="B87" s="187" t="s">
        <v>433</v>
      </c>
      <c r="C87" s="193" t="s">
        <v>434</v>
      </c>
      <c r="D87" s="188" t="s">
        <v>212</v>
      </c>
      <c r="E87" s="189">
        <v>10</v>
      </c>
      <c r="F87" s="190"/>
      <c r="G87" s="191">
        <f>ROUND(E87*F87,2)</f>
        <v>0</v>
      </c>
      <c r="H87" s="190"/>
      <c r="I87" s="191">
        <f>ROUND(E87*H87,2)</f>
        <v>0</v>
      </c>
      <c r="J87" s="190"/>
      <c r="K87" s="191">
        <f>ROUND(E87*J87,2)</f>
        <v>0</v>
      </c>
      <c r="L87" s="191">
        <v>21</v>
      </c>
      <c r="M87" s="191">
        <f>G87*(1+L87/100)</f>
        <v>0</v>
      </c>
      <c r="N87" s="189">
        <v>0.441</v>
      </c>
      <c r="O87" s="189">
        <f>ROUND(E87*N87,2)</f>
        <v>4.41</v>
      </c>
      <c r="P87" s="189">
        <v>0</v>
      </c>
      <c r="Q87" s="189">
        <f>ROUND(E87*P87,2)</f>
        <v>0</v>
      </c>
      <c r="R87" s="191" t="s">
        <v>213</v>
      </c>
      <c r="S87" s="191" t="s">
        <v>214</v>
      </c>
      <c r="T87" s="192" t="s">
        <v>215</v>
      </c>
      <c r="U87" s="161">
        <v>2.9000000000000001E-2</v>
      </c>
      <c r="V87" s="161">
        <f>ROUND(E87*U87,2)</f>
        <v>0.28999999999999998</v>
      </c>
      <c r="W87" s="161"/>
      <c r="X87" s="161" t="s">
        <v>216</v>
      </c>
      <c r="Y87" s="161" t="s">
        <v>174</v>
      </c>
      <c r="Z87" s="151"/>
      <c r="AA87" s="151"/>
      <c r="AB87" s="151"/>
      <c r="AC87" s="151"/>
      <c r="AD87" s="151"/>
      <c r="AE87" s="151"/>
      <c r="AF87" s="151"/>
      <c r="AG87" s="151" t="s">
        <v>217</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22.5" outlineLevel="1" x14ac:dyDescent="0.2">
      <c r="A88" s="170">
        <v>64</v>
      </c>
      <c r="B88" s="171" t="s">
        <v>439</v>
      </c>
      <c r="C88" s="178" t="s">
        <v>440</v>
      </c>
      <c r="D88" s="172" t="s">
        <v>212</v>
      </c>
      <c r="E88" s="173">
        <v>10</v>
      </c>
      <c r="F88" s="174"/>
      <c r="G88" s="175">
        <f>ROUND(E88*F88,2)</f>
        <v>0</v>
      </c>
      <c r="H88" s="174"/>
      <c r="I88" s="175">
        <f>ROUND(E88*H88,2)</f>
        <v>0</v>
      </c>
      <c r="J88" s="174"/>
      <c r="K88" s="175">
        <f>ROUND(E88*J88,2)</f>
        <v>0</v>
      </c>
      <c r="L88" s="175">
        <v>21</v>
      </c>
      <c r="M88" s="175">
        <f>G88*(1+L88/100)</f>
        <v>0</v>
      </c>
      <c r="N88" s="173">
        <v>0.21099999999999999</v>
      </c>
      <c r="O88" s="173">
        <f>ROUND(E88*N88,2)</f>
        <v>2.11</v>
      </c>
      <c r="P88" s="173">
        <v>0</v>
      </c>
      <c r="Q88" s="173">
        <f>ROUND(E88*P88,2)</f>
        <v>0</v>
      </c>
      <c r="R88" s="175" t="s">
        <v>213</v>
      </c>
      <c r="S88" s="175" t="s">
        <v>214</v>
      </c>
      <c r="T88" s="176" t="s">
        <v>215</v>
      </c>
      <c r="U88" s="161">
        <v>3.2000000000000001E-2</v>
      </c>
      <c r="V88" s="161">
        <f>ROUND(E88*U88,2)</f>
        <v>0.32</v>
      </c>
      <c r="W88" s="161"/>
      <c r="X88" s="161" t="s">
        <v>216</v>
      </c>
      <c r="Y88" s="161" t="s">
        <v>174</v>
      </c>
      <c r="Z88" s="151"/>
      <c r="AA88" s="151"/>
      <c r="AB88" s="151"/>
      <c r="AC88" s="151"/>
      <c r="AD88" s="151"/>
      <c r="AE88" s="151"/>
      <c r="AF88" s="151"/>
      <c r="AG88" s="151" t="s">
        <v>217</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2" x14ac:dyDescent="0.2">
      <c r="A89" s="158"/>
      <c r="B89" s="159"/>
      <c r="C89" s="264" t="s">
        <v>441</v>
      </c>
      <c r="D89" s="265"/>
      <c r="E89" s="265"/>
      <c r="F89" s="265"/>
      <c r="G89" s="265"/>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219</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70">
        <v>65</v>
      </c>
      <c r="B90" s="171" t="s">
        <v>446</v>
      </c>
      <c r="C90" s="178" t="s">
        <v>447</v>
      </c>
      <c r="D90" s="172" t="s">
        <v>212</v>
      </c>
      <c r="E90" s="173">
        <v>10</v>
      </c>
      <c r="F90" s="174"/>
      <c r="G90" s="175">
        <f>ROUND(E90*F90,2)</f>
        <v>0</v>
      </c>
      <c r="H90" s="174"/>
      <c r="I90" s="175">
        <f>ROUND(E90*H90,2)</f>
        <v>0</v>
      </c>
      <c r="J90" s="174"/>
      <c r="K90" s="175">
        <f>ROUND(E90*J90,2)</f>
        <v>0</v>
      </c>
      <c r="L90" s="175">
        <v>21</v>
      </c>
      <c r="M90" s="175">
        <f>G90*(1+L90/100)</f>
        <v>0</v>
      </c>
      <c r="N90" s="173">
        <v>6.0099999999999997E-3</v>
      </c>
      <c r="O90" s="173">
        <f>ROUND(E90*N90,2)</f>
        <v>0.06</v>
      </c>
      <c r="P90" s="173">
        <v>0</v>
      </c>
      <c r="Q90" s="173">
        <f>ROUND(E90*P90,2)</f>
        <v>0</v>
      </c>
      <c r="R90" s="175" t="s">
        <v>213</v>
      </c>
      <c r="S90" s="175" t="s">
        <v>386</v>
      </c>
      <c r="T90" s="176" t="s">
        <v>386</v>
      </c>
      <c r="U90" s="161">
        <v>4.0000000000000001E-3</v>
      </c>
      <c r="V90" s="161">
        <f>ROUND(E90*U90,2)</f>
        <v>0.04</v>
      </c>
      <c r="W90" s="161"/>
      <c r="X90" s="161" t="s">
        <v>216</v>
      </c>
      <c r="Y90" s="161" t="s">
        <v>174</v>
      </c>
      <c r="Z90" s="151"/>
      <c r="AA90" s="151"/>
      <c r="AB90" s="151"/>
      <c r="AC90" s="151"/>
      <c r="AD90" s="151"/>
      <c r="AE90" s="151"/>
      <c r="AF90" s="151"/>
      <c r="AG90" s="151" t="s">
        <v>217</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2" x14ac:dyDescent="0.2">
      <c r="A91" s="158"/>
      <c r="B91" s="159"/>
      <c r="C91" s="255" t="s">
        <v>448</v>
      </c>
      <c r="D91" s="256"/>
      <c r="E91" s="256"/>
      <c r="F91" s="256"/>
      <c r="G91" s="256"/>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177</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ht="22.5" outlineLevel="1" x14ac:dyDescent="0.2">
      <c r="A92" s="170">
        <v>66</v>
      </c>
      <c r="B92" s="171" t="s">
        <v>450</v>
      </c>
      <c r="C92" s="178" t="s">
        <v>451</v>
      </c>
      <c r="D92" s="172" t="s">
        <v>212</v>
      </c>
      <c r="E92" s="173">
        <v>10</v>
      </c>
      <c r="F92" s="174"/>
      <c r="G92" s="175">
        <f>ROUND(E92*F92,2)</f>
        <v>0</v>
      </c>
      <c r="H92" s="174"/>
      <c r="I92" s="175">
        <f>ROUND(E92*H92,2)</f>
        <v>0</v>
      </c>
      <c r="J92" s="174"/>
      <c r="K92" s="175">
        <f>ROUND(E92*J92,2)</f>
        <v>0</v>
      </c>
      <c r="L92" s="175">
        <v>21</v>
      </c>
      <c r="M92" s="175">
        <f>G92*(1+L92/100)</f>
        <v>0</v>
      </c>
      <c r="N92" s="173">
        <v>6.0999999999999997E-4</v>
      </c>
      <c r="O92" s="173">
        <f>ROUND(E92*N92,2)</f>
        <v>0.01</v>
      </c>
      <c r="P92" s="173">
        <v>0</v>
      </c>
      <c r="Q92" s="173">
        <f>ROUND(E92*P92,2)</f>
        <v>0</v>
      </c>
      <c r="R92" s="175" t="s">
        <v>213</v>
      </c>
      <c r="S92" s="175" t="s">
        <v>386</v>
      </c>
      <c r="T92" s="176" t="s">
        <v>386</v>
      </c>
      <c r="U92" s="161">
        <v>2E-3</v>
      </c>
      <c r="V92" s="161">
        <f>ROUND(E92*U92,2)</f>
        <v>0.02</v>
      </c>
      <c r="W92" s="161"/>
      <c r="X92" s="161" t="s">
        <v>216</v>
      </c>
      <c r="Y92" s="161" t="s">
        <v>174</v>
      </c>
      <c r="Z92" s="151"/>
      <c r="AA92" s="151"/>
      <c r="AB92" s="151"/>
      <c r="AC92" s="151"/>
      <c r="AD92" s="151"/>
      <c r="AE92" s="151"/>
      <c r="AF92" s="151"/>
      <c r="AG92" s="151" t="s">
        <v>217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2" x14ac:dyDescent="0.2">
      <c r="A93" s="158"/>
      <c r="B93" s="159"/>
      <c r="C93" s="264" t="s">
        <v>452</v>
      </c>
      <c r="D93" s="265"/>
      <c r="E93" s="265"/>
      <c r="F93" s="265"/>
      <c r="G93" s="265"/>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219</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2" x14ac:dyDescent="0.2">
      <c r="A94" s="158"/>
      <c r="B94" s="159"/>
      <c r="C94" s="266" t="s">
        <v>453</v>
      </c>
      <c r="D94" s="267"/>
      <c r="E94" s="267"/>
      <c r="F94" s="267"/>
      <c r="G94" s="267"/>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177</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2.5" outlineLevel="1" x14ac:dyDescent="0.2">
      <c r="A95" s="186">
        <v>67</v>
      </c>
      <c r="B95" s="187" t="s">
        <v>455</v>
      </c>
      <c r="C95" s="193" t="s">
        <v>456</v>
      </c>
      <c r="D95" s="188" t="s">
        <v>212</v>
      </c>
      <c r="E95" s="189">
        <v>10</v>
      </c>
      <c r="F95" s="190"/>
      <c r="G95" s="191">
        <f>ROUND(E95*F95,2)</f>
        <v>0</v>
      </c>
      <c r="H95" s="190"/>
      <c r="I95" s="191">
        <f>ROUND(E95*H95,2)</f>
        <v>0</v>
      </c>
      <c r="J95" s="190"/>
      <c r="K95" s="191">
        <f>ROUND(E95*J95,2)</f>
        <v>0</v>
      </c>
      <c r="L95" s="191">
        <v>21</v>
      </c>
      <c r="M95" s="191">
        <f>G95*(1+L95/100)</f>
        <v>0</v>
      </c>
      <c r="N95" s="189">
        <v>0.10373</v>
      </c>
      <c r="O95" s="189">
        <f>ROUND(E95*N95,2)</f>
        <v>1.04</v>
      </c>
      <c r="P95" s="189">
        <v>0</v>
      </c>
      <c r="Q95" s="189">
        <f>ROUND(E95*P95,2)</f>
        <v>0</v>
      </c>
      <c r="R95" s="191" t="s">
        <v>213</v>
      </c>
      <c r="S95" s="191" t="s">
        <v>214</v>
      </c>
      <c r="T95" s="192" t="s">
        <v>215</v>
      </c>
      <c r="U95" s="161">
        <v>1.4999999999999999E-2</v>
      </c>
      <c r="V95" s="161">
        <f>ROUND(E95*U95,2)</f>
        <v>0.15</v>
      </c>
      <c r="W95" s="161"/>
      <c r="X95" s="161" t="s">
        <v>216</v>
      </c>
      <c r="Y95" s="161" t="s">
        <v>174</v>
      </c>
      <c r="Z95" s="151"/>
      <c r="AA95" s="151"/>
      <c r="AB95" s="151"/>
      <c r="AC95" s="151"/>
      <c r="AD95" s="151"/>
      <c r="AE95" s="151"/>
      <c r="AF95" s="151"/>
      <c r="AG95" s="151" t="s">
        <v>217</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70">
        <v>68</v>
      </c>
      <c r="B96" s="171" t="s">
        <v>458</v>
      </c>
      <c r="C96" s="178" t="s">
        <v>459</v>
      </c>
      <c r="D96" s="172" t="s">
        <v>212</v>
      </c>
      <c r="E96" s="173">
        <v>148</v>
      </c>
      <c r="F96" s="174"/>
      <c r="G96" s="175">
        <f>ROUND(E96*F96,2)</f>
        <v>0</v>
      </c>
      <c r="H96" s="174"/>
      <c r="I96" s="175">
        <f>ROUND(E96*H96,2)</f>
        <v>0</v>
      </c>
      <c r="J96" s="174"/>
      <c r="K96" s="175">
        <f>ROUND(E96*J96,2)</f>
        <v>0</v>
      </c>
      <c r="L96" s="175">
        <v>21</v>
      </c>
      <c r="M96" s="175">
        <f>G96*(1+L96/100)</f>
        <v>0</v>
      </c>
      <c r="N96" s="173">
        <v>7.3899999999999993E-2</v>
      </c>
      <c r="O96" s="173">
        <f>ROUND(E96*N96,2)</f>
        <v>10.94</v>
      </c>
      <c r="P96" s="173">
        <v>0</v>
      </c>
      <c r="Q96" s="173">
        <f>ROUND(E96*P96,2)</f>
        <v>0</v>
      </c>
      <c r="R96" s="175" t="s">
        <v>213</v>
      </c>
      <c r="S96" s="175" t="s">
        <v>214</v>
      </c>
      <c r="T96" s="176" t="s">
        <v>215</v>
      </c>
      <c r="U96" s="161">
        <v>0.45200000000000001</v>
      </c>
      <c r="V96" s="161">
        <f>ROUND(E96*U96,2)</f>
        <v>66.900000000000006</v>
      </c>
      <c r="W96" s="161"/>
      <c r="X96" s="161" t="s">
        <v>216</v>
      </c>
      <c r="Y96" s="161" t="s">
        <v>174</v>
      </c>
      <c r="Z96" s="151"/>
      <c r="AA96" s="151"/>
      <c r="AB96" s="151"/>
      <c r="AC96" s="151"/>
      <c r="AD96" s="151"/>
      <c r="AE96" s="151"/>
      <c r="AF96" s="151"/>
      <c r="AG96" s="151" t="s">
        <v>217</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2.5" outlineLevel="2" x14ac:dyDescent="0.2">
      <c r="A97" s="158"/>
      <c r="B97" s="159"/>
      <c r="C97" s="264" t="s">
        <v>460</v>
      </c>
      <c r="D97" s="265"/>
      <c r="E97" s="265"/>
      <c r="F97" s="265"/>
      <c r="G97" s="265"/>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219</v>
      </c>
      <c r="AH97" s="151"/>
      <c r="AI97" s="151"/>
      <c r="AJ97" s="151"/>
      <c r="AK97" s="151"/>
      <c r="AL97" s="151"/>
      <c r="AM97" s="151"/>
      <c r="AN97" s="151"/>
      <c r="AO97" s="151"/>
      <c r="AP97" s="151"/>
      <c r="AQ97" s="151"/>
      <c r="AR97" s="151"/>
      <c r="AS97" s="151"/>
      <c r="AT97" s="151"/>
      <c r="AU97" s="151"/>
      <c r="AV97" s="151"/>
      <c r="AW97" s="151"/>
      <c r="AX97" s="151"/>
      <c r="AY97" s="151"/>
      <c r="AZ97" s="151"/>
      <c r="BA97" s="184" t="str">
        <f>C97</f>
        <v>s provedením lože z kameniva drceného, s vyplněním spár, s dvojitým hutněním a se smetením přebytečného materiálu na krajnici. S dodáním hmot pro lože a výplň spár.</v>
      </c>
      <c r="BB97" s="151"/>
      <c r="BC97" s="151"/>
      <c r="BD97" s="151"/>
      <c r="BE97" s="151"/>
      <c r="BF97" s="151"/>
      <c r="BG97" s="151"/>
      <c r="BH97" s="151"/>
    </row>
    <row r="98" spans="1:60" outlineLevel="1" x14ac:dyDescent="0.2">
      <c r="A98" s="186">
        <v>69</v>
      </c>
      <c r="B98" s="187" t="s">
        <v>923</v>
      </c>
      <c r="C98" s="193" t="s">
        <v>478</v>
      </c>
      <c r="D98" s="188" t="s">
        <v>245</v>
      </c>
      <c r="E98" s="189">
        <v>90</v>
      </c>
      <c r="F98" s="190"/>
      <c r="G98" s="191">
        <f>ROUND(E98*F98,2)</f>
        <v>0</v>
      </c>
      <c r="H98" s="190"/>
      <c r="I98" s="191">
        <f>ROUND(E98*H98,2)</f>
        <v>0</v>
      </c>
      <c r="J98" s="190"/>
      <c r="K98" s="191">
        <f>ROUND(E98*J98,2)</f>
        <v>0</v>
      </c>
      <c r="L98" s="191">
        <v>21</v>
      </c>
      <c r="M98" s="191">
        <f>G98*(1+L98/100)</f>
        <v>0</v>
      </c>
      <c r="N98" s="189">
        <v>3.5999999999999999E-3</v>
      </c>
      <c r="O98" s="189">
        <f>ROUND(E98*N98,2)</f>
        <v>0.32</v>
      </c>
      <c r="P98" s="189">
        <v>0</v>
      </c>
      <c r="Q98" s="189">
        <f>ROUND(E98*P98,2)</f>
        <v>0</v>
      </c>
      <c r="R98" s="191"/>
      <c r="S98" s="191" t="s">
        <v>171</v>
      </c>
      <c r="T98" s="192" t="s">
        <v>172</v>
      </c>
      <c r="U98" s="161">
        <v>0.05</v>
      </c>
      <c r="V98" s="161">
        <f>ROUND(E98*U98,2)</f>
        <v>4.5</v>
      </c>
      <c r="W98" s="161"/>
      <c r="X98" s="161" t="s">
        <v>918</v>
      </c>
      <c r="Y98" s="161" t="s">
        <v>174</v>
      </c>
      <c r="Z98" s="151"/>
      <c r="AA98" s="151"/>
      <c r="AB98" s="151"/>
      <c r="AC98" s="151"/>
      <c r="AD98" s="151"/>
      <c r="AE98" s="151"/>
      <c r="AF98" s="151"/>
      <c r="AG98" s="151" t="s">
        <v>919</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86">
        <v>70</v>
      </c>
      <c r="B99" s="187" t="s">
        <v>924</v>
      </c>
      <c r="C99" s="193" t="s">
        <v>925</v>
      </c>
      <c r="D99" s="188" t="s">
        <v>245</v>
      </c>
      <c r="E99" s="189">
        <v>60</v>
      </c>
      <c r="F99" s="190"/>
      <c r="G99" s="191">
        <f>ROUND(E99*F99,2)</f>
        <v>0</v>
      </c>
      <c r="H99" s="190"/>
      <c r="I99" s="191">
        <f>ROUND(E99*H99,2)</f>
        <v>0</v>
      </c>
      <c r="J99" s="190"/>
      <c r="K99" s="191">
        <f>ROUND(E99*J99,2)</f>
        <v>0</v>
      </c>
      <c r="L99" s="191">
        <v>21</v>
      </c>
      <c r="M99" s="191">
        <f>G99*(1+L99/100)</f>
        <v>0</v>
      </c>
      <c r="N99" s="189">
        <v>1.52E-2</v>
      </c>
      <c r="O99" s="189">
        <f>ROUND(E99*N99,2)</f>
        <v>0.91</v>
      </c>
      <c r="P99" s="189">
        <v>0</v>
      </c>
      <c r="Q99" s="189">
        <f>ROUND(E99*P99,2)</f>
        <v>0</v>
      </c>
      <c r="R99" s="191"/>
      <c r="S99" s="191" t="s">
        <v>214</v>
      </c>
      <c r="T99" s="192" t="s">
        <v>215</v>
      </c>
      <c r="U99" s="161">
        <v>0.215</v>
      </c>
      <c r="V99" s="161">
        <f>ROUND(E99*U99,2)</f>
        <v>12.9</v>
      </c>
      <c r="W99" s="161"/>
      <c r="X99" s="161" t="s">
        <v>216</v>
      </c>
      <c r="Y99" s="161" t="s">
        <v>174</v>
      </c>
      <c r="Z99" s="151"/>
      <c r="AA99" s="151"/>
      <c r="AB99" s="151"/>
      <c r="AC99" s="151"/>
      <c r="AD99" s="151"/>
      <c r="AE99" s="151"/>
      <c r="AF99" s="151"/>
      <c r="AG99" s="151" t="s">
        <v>475</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70">
        <v>71</v>
      </c>
      <c r="B100" s="171" t="s">
        <v>926</v>
      </c>
      <c r="C100" s="178" t="s">
        <v>927</v>
      </c>
      <c r="D100" s="172" t="s">
        <v>419</v>
      </c>
      <c r="E100" s="173">
        <v>15</v>
      </c>
      <c r="F100" s="174"/>
      <c r="G100" s="175">
        <f>ROUND(E100*F100,2)</f>
        <v>0</v>
      </c>
      <c r="H100" s="174"/>
      <c r="I100" s="175">
        <f>ROUND(E100*H100,2)</f>
        <v>0</v>
      </c>
      <c r="J100" s="174"/>
      <c r="K100" s="175">
        <f>ROUND(E100*J100,2)</f>
        <v>0</v>
      </c>
      <c r="L100" s="175">
        <v>21</v>
      </c>
      <c r="M100" s="175">
        <f>G100*(1+L100/100)</f>
        <v>0</v>
      </c>
      <c r="N100" s="173">
        <v>0.18107999999999999</v>
      </c>
      <c r="O100" s="173">
        <f>ROUND(E100*N100,2)</f>
        <v>2.72</v>
      </c>
      <c r="P100" s="173">
        <v>0</v>
      </c>
      <c r="Q100" s="173">
        <f>ROUND(E100*P100,2)</f>
        <v>0</v>
      </c>
      <c r="R100" s="175"/>
      <c r="S100" s="175" t="s">
        <v>171</v>
      </c>
      <c r="T100" s="176" t="s">
        <v>172</v>
      </c>
      <c r="U100" s="161">
        <v>0.38</v>
      </c>
      <c r="V100" s="161">
        <f>ROUND(E100*U100,2)</f>
        <v>5.7</v>
      </c>
      <c r="W100" s="161"/>
      <c r="X100" s="161" t="s">
        <v>216</v>
      </c>
      <c r="Y100" s="161" t="s">
        <v>174</v>
      </c>
      <c r="Z100" s="151"/>
      <c r="AA100" s="151"/>
      <c r="AB100" s="151"/>
      <c r="AC100" s="151"/>
      <c r="AD100" s="151"/>
      <c r="AE100" s="151"/>
      <c r="AF100" s="151"/>
      <c r="AG100" s="151" t="s">
        <v>475</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x14ac:dyDescent="0.2">
      <c r="A101" s="3"/>
      <c r="B101" s="4"/>
      <c r="C101" s="179"/>
      <c r="D101" s="6"/>
      <c r="E101" s="3"/>
      <c r="F101" s="3"/>
      <c r="G101" s="3"/>
      <c r="H101" s="3"/>
      <c r="I101" s="3"/>
      <c r="J101" s="3"/>
      <c r="K101" s="3"/>
      <c r="L101" s="3"/>
      <c r="M101" s="3"/>
      <c r="N101" s="3"/>
      <c r="O101" s="3"/>
      <c r="P101" s="3"/>
      <c r="Q101" s="3"/>
      <c r="R101" s="3"/>
      <c r="S101" s="3"/>
      <c r="T101" s="3"/>
      <c r="U101" s="3"/>
      <c r="V101" s="3"/>
      <c r="W101" s="3"/>
      <c r="X101" s="3"/>
      <c r="Y101" s="3"/>
      <c r="AE101">
        <v>15</v>
      </c>
      <c r="AF101">
        <v>21</v>
      </c>
      <c r="AG101" t="s">
        <v>152</v>
      </c>
    </row>
    <row r="102" spans="1:60" x14ac:dyDescent="0.2">
      <c r="A102" s="154"/>
      <c r="B102" s="155" t="s">
        <v>29</v>
      </c>
      <c r="C102" s="180"/>
      <c r="D102" s="156"/>
      <c r="E102" s="157"/>
      <c r="F102" s="157"/>
      <c r="G102" s="169">
        <f>G8+G46+G49+G55</f>
        <v>0</v>
      </c>
      <c r="H102" s="3"/>
      <c r="I102" s="3"/>
      <c r="J102" s="3"/>
      <c r="K102" s="3"/>
      <c r="L102" s="3"/>
      <c r="M102" s="3"/>
      <c r="N102" s="3"/>
      <c r="O102" s="3"/>
      <c r="P102" s="3"/>
      <c r="Q102" s="3"/>
      <c r="R102" s="3"/>
      <c r="S102" s="3"/>
      <c r="T102" s="3"/>
      <c r="U102" s="3"/>
      <c r="V102" s="3"/>
      <c r="W102" s="3"/>
      <c r="X102" s="3"/>
      <c r="Y102" s="3"/>
      <c r="AE102">
        <f>SUMIF(L7:L100,AE101,G7:G100)</f>
        <v>0</v>
      </c>
      <c r="AF102">
        <f>SUMIF(L7:L100,AF101,G7:G100)</f>
        <v>0</v>
      </c>
      <c r="AG102" t="s">
        <v>206</v>
      </c>
    </row>
    <row r="103" spans="1:60" x14ac:dyDescent="0.2">
      <c r="A103" s="268" t="s">
        <v>732</v>
      </c>
      <c r="B103" s="268"/>
      <c r="C103" s="179"/>
      <c r="D103" s="6"/>
      <c r="E103" s="3"/>
      <c r="F103" s="3"/>
      <c r="G103" s="3"/>
      <c r="H103" s="3"/>
      <c r="I103" s="3"/>
      <c r="J103" s="3"/>
      <c r="K103" s="3"/>
      <c r="L103" s="3"/>
      <c r="M103" s="3"/>
      <c r="N103" s="3"/>
      <c r="O103" s="3"/>
      <c r="P103" s="3"/>
      <c r="Q103" s="3"/>
      <c r="R103" s="3"/>
      <c r="S103" s="3"/>
      <c r="T103" s="3"/>
      <c r="U103" s="3"/>
      <c r="V103" s="3"/>
      <c r="W103" s="3"/>
      <c r="X103" s="3"/>
      <c r="Y103" s="3"/>
    </row>
    <row r="104" spans="1:60" x14ac:dyDescent="0.2">
      <c r="A104" s="3"/>
      <c r="B104" s="4" t="s">
        <v>928</v>
      </c>
      <c r="C104" s="179" t="s">
        <v>929</v>
      </c>
      <c r="D104" s="6"/>
      <c r="E104" s="3"/>
      <c r="F104" s="3"/>
      <c r="G104" s="3"/>
      <c r="H104" s="3"/>
      <c r="I104" s="3"/>
      <c r="J104" s="3"/>
      <c r="K104" s="3"/>
      <c r="L104" s="3"/>
      <c r="M104" s="3"/>
      <c r="N104" s="3"/>
      <c r="O104" s="3"/>
      <c r="P104" s="3"/>
      <c r="Q104" s="3"/>
      <c r="R104" s="3"/>
      <c r="S104" s="3"/>
      <c r="T104" s="3"/>
      <c r="U104" s="3"/>
      <c r="V104" s="3"/>
      <c r="W104" s="3"/>
      <c r="X104" s="3"/>
      <c r="Y104" s="3"/>
      <c r="AG104" t="s">
        <v>735</v>
      </c>
    </row>
    <row r="105" spans="1:60" x14ac:dyDescent="0.2">
      <c r="A105" s="3"/>
      <c r="B105" s="4" t="s">
        <v>930</v>
      </c>
      <c r="C105" s="179" t="s">
        <v>931</v>
      </c>
      <c r="D105" s="6"/>
      <c r="E105" s="3"/>
      <c r="F105" s="3"/>
      <c r="G105" s="3"/>
      <c r="H105" s="3"/>
      <c r="I105" s="3"/>
      <c r="J105" s="3"/>
      <c r="K105" s="3"/>
      <c r="L105" s="3"/>
      <c r="M105" s="3"/>
      <c r="N105" s="3"/>
      <c r="O105" s="3"/>
      <c r="P105" s="3"/>
      <c r="Q105" s="3"/>
      <c r="R105" s="3"/>
      <c r="S105" s="3"/>
      <c r="T105" s="3"/>
      <c r="U105" s="3"/>
      <c r="V105" s="3"/>
      <c r="W105" s="3"/>
      <c r="X105" s="3"/>
      <c r="Y105" s="3"/>
      <c r="AG105" t="s">
        <v>738</v>
      </c>
    </row>
    <row r="106" spans="1:60" x14ac:dyDescent="0.2">
      <c r="A106" s="3"/>
      <c r="B106" s="4"/>
      <c r="C106" s="179" t="s">
        <v>739</v>
      </c>
      <c r="D106" s="6"/>
      <c r="E106" s="3"/>
      <c r="F106" s="3"/>
      <c r="G106" s="3"/>
      <c r="H106" s="3"/>
      <c r="I106" s="3"/>
      <c r="J106" s="3"/>
      <c r="K106" s="3"/>
      <c r="L106" s="3"/>
      <c r="M106" s="3"/>
      <c r="N106" s="3"/>
      <c r="O106" s="3"/>
      <c r="P106" s="3"/>
      <c r="Q106" s="3"/>
      <c r="R106" s="3"/>
      <c r="S106" s="3"/>
      <c r="T106" s="3"/>
      <c r="U106" s="3"/>
      <c r="V106" s="3"/>
      <c r="W106" s="3"/>
      <c r="X106" s="3"/>
      <c r="Y106" s="3"/>
      <c r="AG106" t="s">
        <v>740</v>
      </c>
    </row>
    <row r="107" spans="1:60" x14ac:dyDescent="0.2">
      <c r="A107" s="3"/>
      <c r="B107" s="4"/>
      <c r="C107" s="179"/>
      <c r="D107" s="6"/>
      <c r="E107" s="3"/>
      <c r="F107" s="3"/>
      <c r="G107" s="3"/>
      <c r="H107" s="3"/>
      <c r="I107" s="3"/>
      <c r="J107" s="3"/>
      <c r="K107" s="3"/>
      <c r="L107" s="3"/>
      <c r="M107" s="3"/>
      <c r="N107" s="3"/>
      <c r="O107" s="3"/>
      <c r="P107" s="3"/>
      <c r="Q107" s="3"/>
      <c r="R107" s="3"/>
      <c r="S107" s="3"/>
      <c r="T107" s="3"/>
      <c r="U107" s="3"/>
      <c r="V107" s="3"/>
      <c r="W107" s="3"/>
      <c r="X107" s="3"/>
      <c r="Y107" s="3"/>
    </row>
    <row r="108" spans="1:60" x14ac:dyDescent="0.2">
      <c r="C108" s="181"/>
      <c r="D108" s="10"/>
      <c r="AG108" t="s">
        <v>207</v>
      </c>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mYmDVTLVfCsotHiLjWqrb6wWxeV/U3YFSv4mGiWtA+/a0CF2IObV4t3EGhaPsON/BoXs9+yCaUiV8gJywVVQ==" saltValue="8G4xsKHwzrlowWAAqAKkYw==" spinCount="100000" sheet="1" formatRows="0"/>
  <mergeCells count="21">
    <mergeCell ref="A103:B103"/>
    <mergeCell ref="C10:G10"/>
    <mergeCell ref="C12:G12"/>
    <mergeCell ref="C19:G19"/>
    <mergeCell ref="C25:G25"/>
    <mergeCell ref="C27:G27"/>
    <mergeCell ref="C85:G85"/>
    <mergeCell ref="C31:G31"/>
    <mergeCell ref="C54:G54"/>
    <mergeCell ref="C58:G58"/>
    <mergeCell ref="C72:G72"/>
    <mergeCell ref="C89:G89"/>
    <mergeCell ref="C91:G91"/>
    <mergeCell ref="C93:G93"/>
    <mergeCell ref="C94:G94"/>
    <mergeCell ref="C97:G97"/>
    <mergeCell ref="A1:G1"/>
    <mergeCell ref="C2:G2"/>
    <mergeCell ref="C3:G3"/>
    <mergeCell ref="C4:G4"/>
    <mergeCell ref="C29:G29"/>
  </mergeCells>
  <pageMargins left="0.59055118110236227" right="0.19685039370078741" top="0.78740157480314965" bottom="0.78740157480314965" header="0.31496062992125984" footer="0.31496062992125984"/>
  <pageSetup paperSize="9" orientation="landscape" r:id="rId1"/>
  <headerFooter>
    <oddHeader>&amp;LREVITALIZACE ul.DVORSKÉHO, TŘEBÍČ - Město Třebíč&amp;RSoupis prací</oddHeader>
    <oddFooter>&amp;LSO-04.1 Veřejné osvětlení&amp;C&amp;P/&amp;N&amp;Rbřezen 2023</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17" activePane="bottomLeft" state="frozen"/>
      <selection pane="bottomLeft" activeCell="C142" sqref="C142"/>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7" t="s">
        <v>208</v>
      </c>
      <c r="B1" s="257"/>
      <c r="C1" s="257"/>
      <c r="D1" s="257"/>
      <c r="E1" s="257"/>
      <c r="F1" s="257"/>
      <c r="G1" s="257"/>
      <c r="AG1" t="s">
        <v>137</v>
      </c>
    </row>
    <row r="2" spans="1:60" ht="24.95" customHeight="1" x14ac:dyDescent="0.2">
      <c r="A2" s="143" t="s">
        <v>7</v>
      </c>
      <c r="B2" s="48" t="s">
        <v>43</v>
      </c>
      <c r="C2" s="258" t="s">
        <v>44</v>
      </c>
      <c r="D2" s="259"/>
      <c r="E2" s="259"/>
      <c r="F2" s="259"/>
      <c r="G2" s="260"/>
      <c r="AG2" t="s">
        <v>138</v>
      </c>
    </row>
    <row r="3" spans="1:60" ht="24.95" customHeight="1" x14ac:dyDescent="0.2">
      <c r="A3" s="143" t="s">
        <v>8</v>
      </c>
      <c r="B3" s="48" t="s">
        <v>71</v>
      </c>
      <c r="C3" s="258" t="s">
        <v>72</v>
      </c>
      <c r="D3" s="259"/>
      <c r="E3" s="259"/>
      <c r="F3" s="259"/>
      <c r="G3" s="260"/>
      <c r="AC3" s="124" t="s">
        <v>209</v>
      </c>
      <c r="AG3" t="s">
        <v>142</v>
      </c>
    </row>
    <row r="4" spans="1:60" ht="24.95" customHeight="1" x14ac:dyDescent="0.2">
      <c r="A4" s="144" t="s">
        <v>9</v>
      </c>
      <c r="B4" s="145" t="s">
        <v>73</v>
      </c>
      <c r="C4" s="261" t="s">
        <v>74</v>
      </c>
      <c r="D4" s="262"/>
      <c r="E4" s="262"/>
      <c r="F4" s="262"/>
      <c r="G4" s="263"/>
      <c r="AG4" t="s">
        <v>143</v>
      </c>
    </row>
    <row r="5" spans="1:60" x14ac:dyDescent="0.2">
      <c r="D5" s="10"/>
    </row>
    <row r="6" spans="1:60" ht="38.25" x14ac:dyDescent="0.2">
      <c r="A6" s="147" t="s">
        <v>144</v>
      </c>
      <c r="B6" s="149" t="s">
        <v>145</v>
      </c>
      <c r="C6" s="149" t="s">
        <v>146</v>
      </c>
      <c r="D6" s="148" t="s">
        <v>147</v>
      </c>
      <c r="E6" s="147" t="s">
        <v>148</v>
      </c>
      <c r="F6" s="146" t="s">
        <v>149</v>
      </c>
      <c r="G6" s="147" t="s">
        <v>29</v>
      </c>
      <c r="H6" s="150" t="s">
        <v>30</v>
      </c>
      <c r="I6" s="150" t="s">
        <v>150</v>
      </c>
      <c r="J6" s="150" t="s">
        <v>31</v>
      </c>
      <c r="K6" s="150" t="s">
        <v>151</v>
      </c>
      <c r="L6" s="150" t="s">
        <v>152</v>
      </c>
      <c r="M6" s="150" t="s">
        <v>153</v>
      </c>
      <c r="N6" s="150" t="s">
        <v>154</v>
      </c>
      <c r="O6" s="150" t="s">
        <v>155</v>
      </c>
      <c r="P6" s="150" t="s">
        <v>156</v>
      </c>
      <c r="Q6" s="150" t="s">
        <v>157</v>
      </c>
      <c r="R6" s="150" t="s">
        <v>158</v>
      </c>
      <c r="S6" s="150" t="s">
        <v>159</v>
      </c>
      <c r="T6" s="150" t="s">
        <v>160</v>
      </c>
      <c r="U6" s="150" t="s">
        <v>161</v>
      </c>
      <c r="V6" s="150" t="s">
        <v>162</v>
      </c>
      <c r="W6" s="150" t="s">
        <v>163</v>
      </c>
      <c r="X6" s="150" t="s">
        <v>164</v>
      </c>
      <c r="Y6" s="150" t="s">
        <v>165</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3" t="s">
        <v>166</v>
      </c>
      <c r="B8" s="164" t="s">
        <v>95</v>
      </c>
      <c r="C8" s="177" t="s">
        <v>96</v>
      </c>
      <c r="D8" s="165"/>
      <c r="E8" s="166"/>
      <c r="F8" s="167"/>
      <c r="G8" s="167">
        <f>SUMIF(AG9:AG80,"&lt;&gt;NOR",G9:G80)</f>
        <v>0</v>
      </c>
      <c r="H8" s="167"/>
      <c r="I8" s="167">
        <f>SUM(I9:I80)</f>
        <v>0</v>
      </c>
      <c r="J8" s="167"/>
      <c r="K8" s="167">
        <f>SUM(K9:K80)</f>
        <v>0</v>
      </c>
      <c r="L8" s="167"/>
      <c r="M8" s="167">
        <f>SUM(M9:M80)</f>
        <v>0</v>
      </c>
      <c r="N8" s="166"/>
      <c r="O8" s="166">
        <f>SUM(O9:O80)</f>
        <v>2</v>
      </c>
      <c r="P8" s="166"/>
      <c r="Q8" s="166">
        <f>SUM(Q9:Q80)</f>
        <v>0</v>
      </c>
      <c r="R8" s="167"/>
      <c r="S8" s="167"/>
      <c r="T8" s="168"/>
      <c r="U8" s="162"/>
      <c r="V8" s="162">
        <f>SUM(V9:V80)</f>
        <v>0</v>
      </c>
      <c r="W8" s="162"/>
      <c r="X8" s="162"/>
      <c r="Y8" s="162"/>
      <c r="AG8" t="s">
        <v>167</v>
      </c>
    </row>
    <row r="9" spans="1:60" outlineLevel="1" x14ac:dyDescent="0.2">
      <c r="A9" s="170">
        <v>1</v>
      </c>
      <c r="B9" s="171" t="s">
        <v>932</v>
      </c>
      <c r="C9" s="178" t="s">
        <v>933</v>
      </c>
      <c r="D9" s="172" t="s">
        <v>212</v>
      </c>
      <c r="E9" s="173">
        <v>41.5</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171</v>
      </c>
      <c r="T9" s="176" t="s">
        <v>172</v>
      </c>
      <c r="U9" s="161">
        <v>0</v>
      </c>
      <c r="V9" s="161">
        <f>ROUND(E9*U9,2)</f>
        <v>0</v>
      </c>
      <c r="W9" s="161"/>
      <c r="X9" s="161" t="s">
        <v>216</v>
      </c>
      <c r="Y9" s="161" t="s">
        <v>174</v>
      </c>
      <c r="Z9" s="151"/>
      <c r="AA9" s="151"/>
      <c r="AB9" s="151"/>
      <c r="AC9" s="151"/>
      <c r="AD9" s="151"/>
      <c r="AE9" s="151"/>
      <c r="AF9" s="151"/>
      <c r="AG9" s="151" t="s">
        <v>934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185" t="s">
        <v>935</v>
      </c>
      <c r="D10" s="182"/>
      <c r="E10" s="183">
        <v>35.5</v>
      </c>
      <c r="F10" s="161"/>
      <c r="G10" s="161"/>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221</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3" x14ac:dyDescent="0.2">
      <c r="A11" s="158"/>
      <c r="B11" s="159"/>
      <c r="C11" s="185" t="s">
        <v>936</v>
      </c>
      <c r="D11" s="182"/>
      <c r="E11" s="183">
        <v>6</v>
      </c>
      <c r="F11" s="161"/>
      <c r="G11" s="161"/>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221</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0">
        <v>2</v>
      </c>
      <c r="B12" s="171" t="s">
        <v>937</v>
      </c>
      <c r="C12" s="178" t="s">
        <v>938</v>
      </c>
      <c r="D12" s="172" t="s">
        <v>212</v>
      </c>
      <c r="E12" s="173">
        <v>73.25</v>
      </c>
      <c r="F12" s="174"/>
      <c r="G12" s="175">
        <f>ROUND(E12*F12,2)</f>
        <v>0</v>
      </c>
      <c r="H12" s="174"/>
      <c r="I12" s="175">
        <f>ROUND(E12*H12,2)</f>
        <v>0</v>
      </c>
      <c r="J12" s="174"/>
      <c r="K12" s="175">
        <f>ROUND(E12*J12,2)</f>
        <v>0</v>
      </c>
      <c r="L12" s="175">
        <v>21</v>
      </c>
      <c r="M12" s="175">
        <f>G12*(1+L12/100)</f>
        <v>0</v>
      </c>
      <c r="N12" s="173">
        <v>0</v>
      </c>
      <c r="O12" s="173">
        <f>ROUND(E12*N12,2)</f>
        <v>0</v>
      </c>
      <c r="P12" s="173">
        <v>0</v>
      </c>
      <c r="Q12" s="173">
        <f>ROUND(E12*P12,2)</f>
        <v>0</v>
      </c>
      <c r="R12" s="175"/>
      <c r="S12" s="175" t="s">
        <v>171</v>
      </c>
      <c r="T12" s="176" t="s">
        <v>172</v>
      </c>
      <c r="U12" s="161">
        <v>0</v>
      </c>
      <c r="V12" s="161">
        <f>ROUND(E12*U12,2)</f>
        <v>0</v>
      </c>
      <c r="W12" s="161"/>
      <c r="X12" s="161" t="s">
        <v>216</v>
      </c>
      <c r="Y12" s="161" t="s">
        <v>174</v>
      </c>
      <c r="Z12" s="151"/>
      <c r="AA12" s="151"/>
      <c r="AB12" s="151"/>
      <c r="AC12" s="151"/>
      <c r="AD12" s="151"/>
      <c r="AE12" s="151"/>
      <c r="AF12" s="151"/>
      <c r="AG12" s="151" t="s">
        <v>934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2" x14ac:dyDescent="0.2">
      <c r="A13" s="158"/>
      <c r="B13" s="159"/>
      <c r="C13" s="185" t="s">
        <v>939</v>
      </c>
      <c r="D13" s="182"/>
      <c r="E13" s="183">
        <v>73.25</v>
      </c>
      <c r="F13" s="161"/>
      <c r="G13" s="161"/>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221</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70">
        <v>3</v>
      </c>
      <c r="B14" s="171" t="s">
        <v>940</v>
      </c>
      <c r="C14" s="178" t="s">
        <v>941</v>
      </c>
      <c r="D14" s="172" t="s">
        <v>212</v>
      </c>
      <c r="E14" s="173">
        <v>73.25</v>
      </c>
      <c r="F14" s="174"/>
      <c r="G14" s="175">
        <f>ROUND(E14*F14,2)</f>
        <v>0</v>
      </c>
      <c r="H14" s="174"/>
      <c r="I14" s="175">
        <f>ROUND(E14*H14,2)</f>
        <v>0</v>
      </c>
      <c r="J14" s="174"/>
      <c r="K14" s="175">
        <f>ROUND(E14*J14,2)</f>
        <v>0</v>
      </c>
      <c r="L14" s="175">
        <v>21</v>
      </c>
      <c r="M14" s="175">
        <f>G14*(1+L14/100)</f>
        <v>0</v>
      </c>
      <c r="N14" s="173">
        <v>0</v>
      </c>
      <c r="O14" s="173">
        <f>ROUND(E14*N14,2)</f>
        <v>0</v>
      </c>
      <c r="P14" s="173">
        <v>0</v>
      </c>
      <c r="Q14" s="173">
        <f>ROUND(E14*P14,2)</f>
        <v>0</v>
      </c>
      <c r="R14" s="175"/>
      <c r="S14" s="175" t="s">
        <v>171</v>
      </c>
      <c r="T14" s="176" t="s">
        <v>172</v>
      </c>
      <c r="U14" s="161">
        <v>0</v>
      </c>
      <c r="V14" s="161">
        <f>ROUND(E14*U14,2)</f>
        <v>0</v>
      </c>
      <c r="W14" s="161"/>
      <c r="X14" s="161" t="s">
        <v>216</v>
      </c>
      <c r="Y14" s="161" t="s">
        <v>174</v>
      </c>
      <c r="Z14" s="151"/>
      <c r="AA14" s="151"/>
      <c r="AB14" s="151"/>
      <c r="AC14" s="151"/>
      <c r="AD14" s="151"/>
      <c r="AE14" s="151"/>
      <c r="AF14" s="151"/>
      <c r="AG14" s="151" t="s">
        <v>934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2" x14ac:dyDescent="0.2">
      <c r="A15" s="158"/>
      <c r="B15" s="159"/>
      <c r="C15" s="185" t="s">
        <v>939</v>
      </c>
      <c r="D15" s="182"/>
      <c r="E15" s="183">
        <v>73.25</v>
      </c>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221</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0">
        <v>4</v>
      </c>
      <c r="B16" s="171" t="s">
        <v>942</v>
      </c>
      <c r="C16" s="178" t="s">
        <v>943</v>
      </c>
      <c r="D16" s="172" t="s">
        <v>212</v>
      </c>
      <c r="E16" s="173">
        <v>108.75</v>
      </c>
      <c r="F16" s="174"/>
      <c r="G16" s="175">
        <f>ROUND(E16*F16,2)</f>
        <v>0</v>
      </c>
      <c r="H16" s="174"/>
      <c r="I16" s="175">
        <f>ROUND(E16*H16,2)</f>
        <v>0</v>
      </c>
      <c r="J16" s="174"/>
      <c r="K16" s="175">
        <f>ROUND(E16*J16,2)</f>
        <v>0</v>
      </c>
      <c r="L16" s="175">
        <v>21</v>
      </c>
      <c r="M16" s="175">
        <f>G16*(1+L16/100)</f>
        <v>0</v>
      </c>
      <c r="N16" s="173">
        <v>0</v>
      </c>
      <c r="O16" s="173">
        <f>ROUND(E16*N16,2)</f>
        <v>0</v>
      </c>
      <c r="P16" s="173">
        <v>0</v>
      </c>
      <c r="Q16" s="173">
        <f>ROUND(E16*P16,2)</f>
        <v>0</v>
      </c>
      <c r="R16" s="175"/>
      <c r="S16" s="175" t="s">
        <v>171</v>
      </c>
      <c r="T16" s="176" t="s">
        <v>172</v>
      </c>
      <c r="U16" s="161">
        <v>0</v>
      </c>
      <c r="V16" s="161">
        <f>ROUND(E16*U16,2)</f>
        <v>0</v>
      </c>
      <c r="W16" s="161"/>
      <c r="X16" s="161" t="s">
        <v>216</v>
      </c>
      <c r="Y16" s="161" t="s">
        <v>174</v>
      </c>
      <c r="Z16" s="151"/>
      <c r="AA16" s="151"/>
      <c r="AB16" s="151"/>
      <c r="AC16" s="151"/>
      <c r="AD16" s="151"/>
      <c r="AE16" s="151"/>
      <c r="AF16" s="151"/>
      <c r="AG16" s="151" t="s">
        <v>934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2" x14ac:dyDescent="0.2">
      <c r="A17" s="158"/>
      <c r="B17" s="159"/>
      <c r="C17" s="185" t="s">
        <v>939</v>
      </c>
      <c r="D17" s="182"/>
      <c r="E17" s="183">
        <v>73.25</v>
      </c>
      <c r="F17" s="161"/>
      <c r="G17" s="161"/>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221</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3" x14ac:dyDescent="0.2">
      <c r="A18" s="158"/>
      <c r="B18" s="159"/>
      <c r="C18" s="185" t="s">
        <v>935</v>
      </c>
      <c r="D18" s="182"/>
      <c r="E18" s="183">
        <v>35.5</v>
      </c>
      <c r="F18" s="161"/>
      <c r="G18" s="161"/>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221</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70">
        <v>5</v>
      </c>
      <c r="B19" s="171" t="s">
        <v>944</v>
      </c>
      <c r="C19" s="178" t="s">
        <v>945</v>
      </c>
      <c r="D19" s="172" t="s">
        <v>212</v>
      </c>
      <c r="E19" s="173">
        <v>82.75</v>
      </c>
      <c r="F19" s="174"/>
      <c r="G19" s="175">
        <f>ROUND(E19*F19,2)</f>
        <v>0</v>
      </c>
      <c r="H19" s="174"/>
      <c r="I19" s="175">
        <f>ROUND(E19*H19,2)</f>
        <v>0</v>
      </c>
      <c r="J19" s="174"/>
      <c r="K19" s="175">
        <f>ROUND(E19*J19,2)</f>
        <v>0</v>
      </c>
      <c r="L19" s="175">
        <v>21</v>
      </c>
      <c r="M19" s="175">
        <f>G19*(1+L19/100)</f>
        <v>0</v>
      </c>
      <c r="N19" s="173">
        <v>0</v>
      </c>
      <c r="O19" s="173">
        <f>ROUND(E19*N19,2)</f>
        <v>0</v>
      </c>
      <c r="P19" s="173">
        <v>0</v>
      </c>
      <c r="Q19" s="173">
        <f>ROUND(E19*P19,2)</f>
        <v>0</v>
      </c>
      <c r="R19" s="175"/>
      <c r="S19" s="175" t="s">
        <v>171</v>
      </c>
      <c r="T19" s="176" t="s">
        <v>172</v>
      </c>
      <c r="U19" s="161">
        <v>0</v>
      </c>
      <c r="V19" s="161">
        <f>ROUND(E19*U19,2)</f>
        <v>0</v>
      </c>
      <c r="W19" s="161"/>
      <c r="X19" s="161" t="s">
        <v>216</v>
      </c>
      <c r="Y19" s="161" t="s">
        <v>174</v>
      </c>
      <c r="Z19" s="151"/>
      <c r="AA19" s="151"/>
      <c r="AB19" s="151"/>
      <c r="AC19" s="151"/>
      <c r="AD19" s="151"/>
      <c r="AE19" s="151"/>
      <c r="AF19" s="151"/>
      <c r="AG19" s="151" t="s">
        <v>934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2" x14ac:dyDescent="0.2">
      <c r="A20" s="158"/>
      <c r="B20" s="159"/>
      <c r="C20" s="185" t="s">
        <v>946</v>
      </c>
      <c r="D20" s="182"/>
      <c r="E20" s="183">
        <v>82.75</v>
      </c>
      <c r="F20" s="161"/>
      <c r="G20" s="161"/>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221</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70">
        <v>6</v>
      </c>
      <c r="B21" s="171" t="s">
        <v>947</v>
      </c>
      <c r="C21" s="178" t="s">
        <v>948</v>
      </c>
      <c r="D21" s="172" t="s">
        <v>212</v>
      </c>
      <c r="E21" s="173">
        <v>82.75</v>
      </c>
      <c r="F21" s="174"/>
      <c r="G21" s="175">
        <f>ROUND(E21*F21,2)</f>
        <v>0</v>
      </c>
      <c r="H21" s="174"/>
      <c r="I21" s="175">
        <f>ROUND(E21*H21,2)</f>
        <v>0</v>
      </c>
      <c r="J21" s="174"/>
      <c r="K21" s="175">
        <f>ROUND(E21*J21,2)</f>
        <v>0</v>
      </c>
      <c r="L21" s="175">
        <v>21</v>
      </c>
      <c r="M21" s="175">
        <f>G21*(1+L21/100)</f>
        <v>0</v>
      </c>
      <c r="N21" s="173">
        <v>0</v>
      </c>
      <c r="O21" s="173">
        <f>ROUND(E21*N21,2)</f>
        <v>0</v>
      </c>
      <c r="P21" s="173">
        <v>0</v>
      </c>
      <c r="Q21" s="173">
        <f>ROUND(E21*P21,2)</f>
        <v>0</v>
      </c>
      <c r="R21" s="175"/>
      <c r="S21" s="175" t="s">
        <v>171</v>
      </c>
      <c r="T21" s="176" t="s">
        <v>172</v>
      </c>
      <c r="U21" s="161">
        <v>0</v>
      </c>
      <c r="V21" s="161">
        <f>ROUND(E21*U21,2)</f>
        <v>0</v>
      </c>
      <c r="W21" s="161"/>
      <c r="X21" s="161" t="s">
        <v>216</v>
      </c>
      <c r="Y21" s="161" t="s">
        <v>174</v>
      </c>
      <c r="Z21" s="151"/>
      <c r="AA21" s="151"/>
      <c r="AB21" s="151"/>
      <c r="AC21" s="151"/>
      <c r="AD21" s="151"/>
      <c r="AE21" s="151"/>
      <c r="AF21" s="151"/>
      <c r="AG21" s="151" t="s">
        <v>934</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2" x14ac:dyDescent="0.2">
      <c r="A22" s="158"/>
      <c r="B22" s="159"/>
      <c r="C22" s="185" t="s">
        <v>946</v>
      </c>
      <c r="D22" s="182"/>
      <c r="E22" s="183">
        <v>82.75</v>
      </c>
      <c r="F22" s="161"/>
      <c r="G22" s="161"/>
      <c r="H22" s="161"/>
      <c r="I22" s="161"/>
      <c r="J22" s="161"/>
      <c r="K22" s="161"/>
      <c r="L22" s="161"/>
      <c r="M22" s="161"/>
      <c r="N22" s="160"/>
      <c r="O22" s="160"/>
      <c r="P22" s="160"/>
      <c r="Q22" s="160"/>
      <c r="R22" s="161"/>
      <c r="S22" s="161"/>
      <c r="T22" s="161"/>
      <c r="U22" s="161"/>
      <c r="V22" s="161"/>
      <c r="W22" s="161"/>
      <c r="X22" s="161"/>
      <c r="Y22" s="161"/>
      <c r="Z22" s="151"/>
      <c r="AA22" s="151"/>
      <c r="AB22" s="151"/>
      <c r="AC22" s="151"/>
      <c r="AD22" s="151"/>
      <c r="AE22" s="151"/>
      <c r="AF22" s="151"/>
      <c r="AG22" s="151" t="s">
        <v>221</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70">
        <v>7</v>
      </c>
      <c r="B23" s="171" t="s">
        <v>949</v>
      </c>
      <c r="C23" s="178" t="s">
        <v>950</v>
      </c>
      <c r="D23" s="172" t="s">
        <v>212</v>
      </c>
      <c r="E23" s="173">
        <v>35.5</v>
      </c>
      <c r="F23" s="174"/>
      <c r="G23" s="175">
        <f>ROUND(E23*F23,2)</f>
        <v>0</v>
      </c>
      <c r="H23" s="174"/>
      <c r="I23" s="175">
        <f>ROUND(E23*H23,2)</f>
        <v>0</v>
      </c>
      <c r="J23" s="174"/>
      <c r="K23" s="175">
        <f>ROUND(E23*J23,2)</f>
        <v>0</v>
      </c>
      <c r="L23" s="175">
        <v>21</v>
      </c>
      <c r="M23" s="175">
        <f>G23*(1+L23/100)</f>
        <v>0</v>
      </c>
      <c r="N23" s="173">
        <v>0</v>
      </c>
      <c r="O23" s="173">
        <f>ROUND(E23*N23,2)</f>
        <v>0</v>
      </c>
      <c r="P23" s="173">
        <v>0</v>
      </c>
      <c r="Q23" s="173">
        <f>ROUND(E23*P23,2)</f>
        <v>0</v>
      </c>
      <c r="R23" s="175"/>
      <c r="S23" s="175" t="s">
        <v>171</v>
      </c>
      <c r="T23" s="176" t="s">
        <v>172</v>
      </c>
      <c r="U23" s="161">
        <v>0</v>
      </c>
      <c r="V23" s="161">
        <f>ROUND(E23*U23,2)</f>
        <v>0</v>
      </c>
      <c r="W23" s="161"/>
      <c r="X23" s="161" t="s">
        <v>216</v>
      </c>
      <c r="Y23" s="161" t="s">
        <v>174</v>
      </c>
      <c r="Z23" s="151"/>
      <c r="AA23" s="151"/>
      <c r="AB23" s="151"/>
      <c r="AC23" s="151"/>
      <c r="AD23" s="151"/>
      <c r="AE23" s="151"/>
      <c r="AF23" s="151"/>
      <c r="AG23" s="151" t="s">
        <v>934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2" x14ac:dyDescent="0.2">
      <c r="A24" s="158"/>
      <c r="B24" s="159"/>
      <c r="C24" s="185" t="s">
        <v>935</v>
      </c>
      <c r="D24" s="182"/>
      <c r="E24" s="183">
        <v>35.5</v>
      </c>
      <c r="F24" s="161"/>
      <c r="G24" s="161"/>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221</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6">
        <v>8</v>
      </c>
      <c r="B25" s="187" t="s">
        <v>951</v>
      </c>
      <c r="C25" s="193" t="s">
        <v>952</v>
      </c>
      <c r="D25" s="188" t="s">
        <v>245</v>
      </c>
      <c r="E25" s="189">
        <v>10</v>
      </c>
      <c r="F25" s="190"/>
      <c r="G25" s="191">
        <f>ROUND(E25*F25,2)</f>
        <v>0</v>
      </c>
      <c r="H25" s="190"/>
      <c r="I25" s="191">
        <f>ROUND(E25*H25,2)</f>
        <v>0</v>
      </c>
      <c r="J25" s="190"/>
      <c r="K25" s="191">
        <f>ROUND(E25*J25,2)</f>
        <v>0</v>
      </c>
      <c r="L25" s="191">
        <v>21</v>
      </c>
      <c r="M25" s="191">
        <f>G25*(1+L25/100)</f>
        <v>0</v>
      </c>
      <c r="N25" s="189">
        <v>0</v>
      </c>
      <c r="O25" s="189">
        <f>ROUND(E25*N25,2)</f>
        <v>0</v>
      </c>
      <c r="P25" s="189">
        <v>0</v>
      </c>
      <c r="Q25" s="189">
        <f>ROUND(E25*P25,2)</f>
        <v>0</v>
      </c>
      <c r="R25" s="191"/>
      <c r="S25" s="191" t="s">
        <v>171</v>
      </c>
      <c r="T25" s="192" t="s">
        <v>172</v>
      </c>
      <c r="U25" s="161">
        <v>0</v>
      </c>
      <c r="V25" s="161">
        <f>ROUND(E25*U25,2)</f>
        <v>0</v>
      </c>
      <c r="W25" s="161"/>
      <c r="X25" s="161" t="s">
        <v>216</v>
      </c>
      <c r="Y25" s="161" t="s">
        <v>174</v>
      </c>
      <c r="Z25" s="151"/>
      <c r="AA25" s="151"/>
      <c r="AB25" s="151"/>
      <c r="AC25" s="151"/>
      <c r="AD25" s="151"/>
      <c r="AE25" s="151"/>
      <c r="AF25" s="151"/>
      <c r="AG25" s="151" t="s">
        <v>934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86">
        <v>9</v>
      </c>
      <c r="B26" s="187" t="s">
        <v>953</v>
      </c>
      <c r="C26" s="193" t="s">
        <v>954</v>
      </c>
      <c r="D26" s="188" t="s">
        <v>245</v>
      </c>
      <c r="E26" s="189">
        <v>10</v>
      </c>
      <c r="F26" s="190"/>
      <c r="G26" s="191">
        <f>ROUND(E26*F26,2)</f>
        <v>0</v>
      </c>
      <c r="H26" s="190"/>
      <c r="I26" s="191">
        <f>ROUND(E26*H26,2)</f>
        <v>0</v>
      </c>
      <c r="J26" s="190"/>
      <c r="K26" s="191">
        <f>ROUND(E26*J26,2)</f>
        <v>0</v>
      </c>
      <c r="L26" s="191">
        <v>21</v>
      </c>
      <c r="M26" s="191">
        <f>G26*(1+L26/100)</f>
        <v>0</v>
      </c>
      <c r="N26" s="189">
        <v>2.478E-2</v>
      </c>
      <c r="O26" s="189">
        <f>ROUND(E26*N26,2)</f>
        <v>0.25</v>
      </c>
      <c r="P26" s="189">
        <v>0</v>
      </c>
      <c r="Q26" s="189">
        <f>ROUND(E26*P26,2)</f>
        <v>0</v>
      </c>
      <c r="R26" s="191"/>
      <c r="S26" s="191" t="s">
        <v>171</v>
      </c>
      <c r="T26" s="192" t="s">
        <v>172</v>
      </c>
      <c r="U26" s="161">
        <v>0</v>
      </c>
      <c r="V26" s="161">
        <f>ROUND(E26*U26,2)</f>
        <v>0</v>
      </c>
      <c r="W26" s="161"/>
      <c r="X26" s="161" t="s">
        <v>216</v>
      </c>
      <c r="Y26" s="161" t="s">
        <v>174</v>
      </c>
      <c r="Z26" s="151"/>
      <c r="AA26" s="151"/>
      <c r="AB26" s="151"/>
      <c r="AC26" s="151"/>
      <c r="AD26" s="151"/>
      <c r="AE26" s="151"/>
      <c r="AF26" s="151"/>
      <c r="AG26" s="151" t="s">
        <v>934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70">
        <v>10</v>
      </c>
      <c r="B27" s="171" t="s">
        <v>955</v>
      </c>
      <c r="C27" s="178" t="s">
        <v>956</v>
      </c>
      <c r="D27" s="172" t="s">
        <v>245</v>
      </c>
      <c r="E27" s="173">
        <v>460</v>
      </c>
      <c r="F27" s="174"/>
      <c r="G27" s="175">
        <f>ROUND(E27*F27,2)</f>
        <v>0</v>
      </c>
      <c r="H27" s="174"/>
      <c r="I27" s="175">
        <f>ROUND(E27*H27,2)</f>
        <v>0</v>
      </c>
      <c r="J27" s="174"/>
      <c r="K27" s="175">
        <f>ROUND(E27*J27,2)</f>
        <v>0</v>
      </c>
      <c r="L27" s="175">
        <v>21</v>
      </c>
      <c r="M27" s="175">
        <f>G27*(1+L27/100)</f>
        <v>0</v>
      </c>
      <c r="N27" s="173">
        <v>0</v>
      </c>
      <c r="O27" s="173">
        <f>ROUND(E27*N27,2)</f>
        <v>0</v>
      </c>
      <c r="P27" s="173">
        <v>0</v>
      </c>
      <c r="Q27" s="173">
        <f>ROUND(E27*P27,2)</f>
        <v>0</v>
      </c>
      <c r="R27" s="175"/>
      <c r="S27" s="175" t="s">
        <v>171</v>
      </c>
      <c r="T27" s="176" t="s">
        <v>172</v>
      </c>
      <c r="U27" s="161">
        <v>0</v>
      </c>
      <c r="V27" s="161">
        <f>ROUND(E27*U27,2)</f>
        <v>0</v>
      </c>
      <c r="W27" s="161"/>
      <c r="X27" s="161" t="s">
        <v>216</v>
      </c>
      <c r="Y27" s="161" t="s">
        <v>174</v>
      </c>
      <c r="Z27" s="151"/>
      <c r="AA27" s="151"/>
      <c r="AB27" s="151"/>
      <c r="AC27" s="151"/>
      <c r="AD27" s="151"/>
      <c r="AE27" s="151"/>
      <c r="AF27" s="151"/>
      <c r="AG27" s="151" t="s">
        <v>934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2" x14ac:dyDescent="0.2">
      <c r="A28" s="158"/>
      <c r="B28" s="159"/>
      <c r="C28" s="185" t="s">
        <v>957</v>
      </c>
      <c r="D28" s="182"/>
      <c r="E28" s="183">
        <v>460</v>
      </c>
      <c r="F28" s="161"/>
      <c r="G28" s="161"/>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221</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86">
        <v>11</v>
      </c>
      <c r="B29" s="187" t="s">
        <v>958</v>
      </c>
      <c r="C29" s="193" t="s">
        <v>959</v>
      </c>
      <c r="D29" s="188" t="s">
        <v>245</v>
      </c>
      <c r="E29" s="189">
        <v>460</v>
      </c>
      <c r="F29" s="190"/>
      <c r="G29" s="191">
        <f>ROUND(E29*F29,2)</f>
        <v>0</v>
      </c>
      <c r="H29" s="190"/>
      <c r="I29" s="191">
        <f>ROUND(E29*H29,2)</f>
        <v>0</v>
      </c>
      <c r="J29" s="190"/>
      <c r="K29" s="191">
        <f>ROUND(E29*J29,2)</f>
        <v>0</v>
      </c>
      <c r="L29" s="191">
        <v>21</v>
      </c>
      <c r="M29" s="191">
        <f>G29*(1+L29/100)</f>
        <v>0</v>
      </c>
      <c r="N29" s="189">
        <v>0</v>
      </c>
      <c r="O29" s="189">
        <f>ROUND(E29*N29,2)</f>
        <v>0</v>
      </c>
      <c r="P29" s="189">
        <v>0</v>
      </c>
      <c r="Q29" s="189">
        <f>ROUND(E29*P29,2)</f>
        <v>0</v>
      </c>
      <c r="R29" s="191"/>
      <c r="S29" s="191" t="s">
        <v>171</v>
      </c>
      <c r="T29" s="192" t="s">
        <v>172</v>
      </c>
      <c r="U29" s="161">
        <v>0</v>
      </c>
      <c r="V29" s="161">
        <f>ROUND(E29*U29,2)</f>
        <v>0</v>
      </c>
      <c r="W29" s="161"/>
      <c r="X29" s="161" t="s">
        <v>216</v>
      </c>
      <c r="Y29" s="161" t="s">
        <v>174</v>
      </c>
      <c r="Z29" s="151"/>
      <c r="AA29" s="151"/>
      <c r="AB29" s="151"/>
      <c r="AC29" s="151"/>
      <c r="AD29" s="151"/>
      <c r="AE29" s="151"/>
      <c r="AF29" s="151"/>
      <c r="AG29" s="151" t="s">
        <v>934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70">
        <v>12</v>
      </c>
      <c r="B30" s="171" t="s">
        <v>960</v>
      </c>
      <c r="C30" s="178" t="s">
        <v>961</v>
      </c>
      <c r="D30" s="172" t="s">
        <v>256</v>
      </c>
      <c r="E30" s="173">
        <v>59.1</v>
      </c>
      <c r="F30" s="174"/>
      <c r="G30" s="175">
        <f>ROUND(E30*F30,2)</f>
        <v>0</v>
      </c>
      <c r="H30" s="174"/>
      <c r="I30" s="175">
        <f>ROUND(E30*H30,2)</f>
        <v>0</v>
      </c>
      <c r="J30" s="174"/>
      <c r="K30" s="175">
        <f>ROUND(E30*J30,2)</f>
        <v>0</v>
      </c>
      <c r="L30" s="175">
        <v>21</v>
      </c>
      <c r="M30" s="175">
        <f>G30*(1+L30/100)</f>
        <v>0</v>
      </c>
      <c r="N30" s="173">
        <v>0</v>
      </c>
      <c r="O30" s="173">
        <f>ROUND(E30*N30,2)</f>
        <v>0</v>
      </c>
      <c r="P30" s="173">
        <v>0</v>
      </c>
      <c r="Q30" s="173">
        <f>ROUND(E30*P30,2)</f>
        <v>0</v>
      </c>
      <c r="R30" s="175"/>
      <c r="S30" s="175" t="s">
        <v>171</v>
      </c>
      <c r="T30" s="176" t="s">
        <v>172</v>
      </c>
      <c r="U30" s="161">
        <v>0</v>
      </c>
      <c r="V30" s="161">
        <f>ROUND(E30*U30,2)</f>
        <v>0</v>
      </c>
      <c r="W30" s="161"/>
      <c r="X30" s="161" t="s">
        <v>216</v>
      </c>
      <c r="Y30" s="161" t="s">
        <v>174</v>
      </c>
      <c r="Z30" s="151"/>
      <c r="AA30" s="151"/>
      <c r="AB30" s="151"/>
      <c r="AC30" s="151"/>
      <c r="AD30" s="151"/>
      <c r="AE30" s="151"/>
      <c r="AF30" s="151"/>
      <c r="AG30" s="151" t="s">
        <v>934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2" x14ac:dyDescent="0.2">
      <c r="A31" s="158"/>
      <c r="B31" s="159"/>
      <c r="C31" s="185" t="s">
        <v>962</v>
      </c>
      <c r="D31" s="182"/>
      <c r="E31" s="183">
        <v>59.1</v>
      </c>
      <c r="F31" s="161"/>
      <c r="G31" s="161"/>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221</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70">
        <v>13</v>
      </c>
      <c r="B32" s="171" t="s">
        <v>963</v>
      </c>
      <c r="C32" s="178" t="s">
        <v>964</v>
      </c>
      <c r="D32" s="172" t="s">
        <v>256</v>
      </c>
      <c r="E32" s="173">
        <v>213.22790000000001</v>
      </c>
      <c r="F32" s="174"/>
      <c r="G32" s="175">
        <f>ROUND(E32*F32,2)</f>
        <v>0</v>
      </c>
      <c r="H32" s="174"/>
      <c r="I32" s="175">
        <f>ROUND(E32*H32,2)</f>
        <v>0</v>
      </c>
      <c r="J32" s="174"/>
      <c r="K32" s="175">
        <f>ROUND(E32*J32,2)</f>
        <v>0</v>
      </c>
      <c r="L32" s="175">
        <v>21</v>
      </c>
      <c r="M32" s="175">
        <f>G32*(1+L32/100)</f>
        <v>0</v>
      </c>
      <c r="N32" s="173">
        <v>0</v>
      </c>
      <c r="O32" s="173">
        <f>ROUND(E32*N32,2)</f>
        <v>0</v>
      </c>
      <c r="P32" s="173">
        <v>0</v>
      </c>
      <c r="Q32" s="173">
        <f>ROUND(E32*P32,2)</f>
        <v>0</v>
      </c>
      <c r="R32" s="175"/>
      <c r="S32" s="175" t="s">
        <v>171</v>
      </c>
      <c r="T32" s="176" t="s">
        <v>172</v>
      </c>
      <c r="U32" s="161">
        <v>0</v>
      </c>
      <c r="V32" s="161">
        <f>ROUND(E32*U32,2)</f>
        <v>0</v>
      </c>
      <c r="W32" s="161"/>
      <c r="X32" s="161" t="s">
        <v>216</v>
      </c>
      <c r="Y32" s="161" t="s">
        <v>174</v>
      </c>
      <c r="Z32" s="151"/>
      <c r="AA32" s="151"/>
      <c r="AB32" s="151"/>
      <c r="AC32" s="151"/>
      <c r="AD32" s="151"/>
      <c r="AE32" s="151"/>
      <c r="AF32" s="151"/>
      <c r="AG32" s="151" t="s">
        <v>934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2" x14ac:dyDescent="0.2">
      <c r="A33" s="158"/>
      <c r="B33" s="159"/>
      <c r="C33" s="185" t="s">
        <v>965</v>
      </c>
      <c r="D33" s="182"/>
      <c r="E33" s="183">
        <v>50.82</v>
      </c>
      <c r="F33" s="161"/>
      <c r="G33" s="161"/>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221</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3" x14ac:dyDescent="0.2">
      <c r="A34" s="158"/>
      <c r="B34" s="159"/>
      <c r="C34" s="185" t="s">
        <v>966</v>
      </c>
      <c r="D34" s="182"/>
      <c r="E34" s="183">
        <v>44.2</v>
      </c>
      <c r="F34" s="161"/>
      <c r="G34" s="161"/>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221</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3" x14ac:dyDescent="0.2">
      <c r="A35" s="158"/>
      <c r="B35" s="159"/>
      <c r="C35" s="185" t="s">
        <v>967</v>
      </c>
      <c r="D35" s="182"/>
      <c r="E35" s="183">
        <v>118.21</v>
      </c>
      <c r="F35" s="161"/>
      <c r="G35" s="161"/>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221</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70">
        <v>14</v>
      </c>
      <c r="B36" s="171" t="s">
        <v>968</v>
      </c>
      <c r="C36" s="178" t="s">
        <v>969</v>
      </c>
      <c r="D36" s="172" t="s">
        <v>256</v>
      </c>
      <c r="E36" s="173">
        <v>19.384399999999999</v>
      </c>
      <c r="F36" s="174"/>
      <c r="G36" s="175">
        <f>ROUND(E36*F36,2)</f>
        <v>0</v>
      </c>
      <c r="H36" s="174"/>
      <c r="I36" s="175">
        <f>ROUND(E36*H36,2)</f>
        <v>0</v>
      </c>
      <c r="J36" s="174"/>
      <c r="K36" s="175">
        <f>ROUND(E36*J36,2)</f>
        <v>0</v>
      </c>
      <c r="L36" s="175">
        <v>21</v>
      </c>
      <c r="M36" s="175">
        <f>G36*(1+L36/100)</f>
        <v>0</v>
      </c>
      <c r="N36" s="173">
        <v>0</v>
      </c>
      <c r="O36" s="173">
        <f>ROUND(E36*N36,2)</f>
        <v>0</v>
      </c>
      <c r="P36" s="173">
        <v>0</v>
      </c>
      <c r="Q36" s="173">
        <f>ROUND(E36*P36,2)</f>
        <v>0</v>
      </c>
      <c r="R36" s="175"/>
      <c r="S36" s="175" t="s">
        <v>171</v>
      </c>
      <c r="T36" s="176" t="s">
        <v>172</v>
      </c>
      <c r="U36" s="161">
        <v>0</v>
      </c>
      <c r="V36" s="161">
        <f>ROUND(E36*U36,2)</f>
        <v>0</v>
      </c>
      <c r="W36" s="161"/>
      <c r="X36" s="161" t="s">
        <v>216</v>
      </c>
      <c r="Y36" s="161" t="s">
        <v>174</v>
      </c>
      <c r="Z36" s="151"/>
      <c r="AA36" s="151"/>
      <c r="AB36" s="151"/>
      <c r="AC36" s="151"/>
      <c r="AD36" s="151"/>
      <c r="AE36" s="151"/>
      <c r="AF36" s="151"/>
      <c r="AG36" s="151" t="s">
        <v>934</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2" x14ac:dyDescent="0.2">
      <c r="A37" s="158"/>
      <c r="B37" s="159"/>
      <c r="C37" s="185" t="s">
        <v>970</v>
      </c>
      <c r="D37" s="182"/>
      <c r="E37" s="183">
        <v>4.62</v>
      </c>
      <c r="F37" s="161"/>
      <c r="G37" s="161"/>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221</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3" x14ac:dyDescent="0.2">
      <c r="A38" s="158"/>
      <c r="B38" s="159"/>
      <c r="C38" s="185" t="s">
        <v>971</v>
      </c>
      <c r="D38" s="182"/>
      <c r="E38" s="183">
        <v>4.0199999999999996</v>
      </c>
      <c r="F38" s="161"/>
      <c r="G38" s="161"/>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221</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185" t="s">
        <v>972</v>
      </c>
      <c r="D39" s="182"/>
      <c r="E39" s="183">
        <v>10.75</v>
      </c>
      <c r="F39" s="161"/>
      <c r="G39" s="161"/>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221</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70">
        <v>15</v>
      </c>
      <c r="B40" s="171" t="s">
        <v>973</v>
      </c>
      <c r="C40" s="178" t="s">
        <v>974</v>
      </c>
      <c r="D40" s="172" t="s">
        <v>256</v>
      </c>
      <c r="E40" s="173">
        <v>116.3061</v>
      </c>
      <c r="F40" s="174"/>
      <c r="G40" s="175">
        <f>ROUND(E40*F40,2)</f>
        <v>0</v>
      </c>
      <c r="H40" s="174"/>
      <c r="I40" s="175">
        <f>ROUND(E40*H40,2)</f>
        <v>0</v>
      </c>
      <c r="J40" s="174"/>
      <c r="K40" s="175">
        <f>ROUND(E40*J40,2)</f>
        <v>0</v>
      </c>
      <c r="L40" s="175">
        <v>21</v>
      </c>
      <c r="M40" s="175">
        <f>G40*(1+L40/100)</f>
        <v>0</v>
      </c>
      <c r="N40" s="173">
        <v>0</v>
      </c>
      <c r="O40" s="173">
        <f>ROUND(E40*N40,2)</f>
        <v>0</v>
      </c>
      <c r="P40" s="173">
        <v>0</v>
      </c>
      <c r="Q40" s="173">
        <f>ROUND(E40*P40,2)</f>
        <v>0</v>
      </c>
      <c r="R40" s="175"/>
      <c r="S40" s="175" t="s">
        <v>171</v>
      </c>
      <c r="T40" s="176" t="s">
        <v>172</v>
      </c>
      <c r="U40" s="161">
        <v>0</v>
      </c>
      <c r="V40" s="161">
        <f>ROUND(E40*U40,2)</f>
        <v>0</v>
      </c>
      <c r="W40" s="161"/>
      <c r="X40" s="161" t="s">
        <v>216</v>
      </c>
      <c r="Y40" s="161" t="s">
        <v>174</v>
      </c>
      <c r="Z40" s="151"/>
      <c r="AA40" s="151"/>
      <c r="AB40" s="151"/>
      <c r="AC40" s="151"/>
      <c r="AD40" s="151"/>
      <c r="AE40" s="151"/>
      <c r="AF40" s="151"/>
      <c r="AG40" s="151" t="s">
        <v>934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2" x14ac:dyDescent="0.2">
      <c r="A41" s="158"/>
      <c r="B41" s="159"/>
      <c r="C41" s="185" t="s">
        <v>975</v>
      </c>
      <c r="D41" s="182"/>
      <c r="E41" s="183">
        <v>27.72</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221</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3" x14ac:dyDescent="0.2">
      <c r="A42" s="158"/>
      <c r="B42" s="159"/>
      <c r="C42" s="185" t="s">
        <v>976</v>
      </c>
      <c r="D42" s="182"/>
      <c r="E42" s="183">
        <v>24.11</v>
      </c>
      <c r="F42" s="161"/>
      <c r="G42" s="161"/>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221</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3" x14ac:dyDescent="0.2">
      <c r="A43" s="158"/>
      <c r="B43" s="159"/>
      <c r="C43" s="185" t="s">
        <v>977</v>
      </c>
      <c r="D43" s="182"/>
      <c r="E43" s="183">
        <v>64.48</v>
      </c>
      <c r="F43" s="161"/>
      <c r="G43" s="161"/>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221</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70">
        <v>16</v>
      </c>
      <c r="B44" s="171" t="s">
        <v>978</v>
      </c>
      <c r="C44" s="178" t="s">
        <v>979</v>
      </c>
      <c r="D44" s="172" t="s">
        <v>256</v>
      </c>
      <c r="E44" s="173">
        <v>38.768700000000003</v>
      </c>
      <c r="F44" s="174"/>
      <c r="G44" s="175">
        <f>ROUND(E44*F44,2)</f>
        <v>0</v>
      </c>
      <c r="H44" s="174"/>
      <c r="I44" s="175">
        <f>ROUND(E44*H44,2)</f>
        <v>0</v>
      </c>
      <c r="J44" s="174"/>
      <c r="K44" s="175">
        <f>ROUND(E44*J44,2)</f>
        <v>0</v>
      </c>
      <c r="L44" s="175">
        <v>21</v>
      </c>
      <c r="M44" s="175">
        <f>G44*(1+L44/100)</f>
        <v>0</v>
      </c>
      <c r="N44" s="173">
        <v>1.702E-2</v>
      </c>
      <c r="O44" s="173">
        <f>ROUND(E44*N44,2)</f>
        <v>0.66</v>
      </c>
      <c r="P44" s="173">
        <v>0</v>
      </c>
      <c r="Q44" s="173">
        <f>ROUND(E44*P44,2)</f>
        <v>0</v>
      </c>
      <c r="R44" s="175"/>
      <c r="S44" s="175" t="s">
        <v>171</v>
      </c>
      <c r="T44" s="176" t="s">
        <v>172</v>
      </c>
      <c r="U44" s="161">
        <v>0</v>
      </c>
      <c r="V44" s="161">
        <f>ROUND(E44*U44,2)</f>
        <v>0</v>
      </c>
      <c r="W44" s="161"/>
      <c r="X44" s="161" t="s">
        <v>216</v>
      </c>
      <c r="Y44" s="161" t="s">
        <v>174</v>
      </c>
      <c r="Z44" s="151"/>
      <c r="AA44" s="151"/>
      <c r="AB44" s="151"/>
      <c r="AC44" s="151"/>
      <c r="AD44" s="151"/>
      <c r="AE44" s="151"/>
      <c r="AF44" s="151"/>
      <c r="AG44" s="151" t="s">
        <v>934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2" x14ac:dyDescent="0.2">
      <c r="A45" s="158"/>
      <c r="B45" s="159"/>
      <c r="C45" s="185" t="s">
        <v>980</v>
      </c>
      <c r="D45" s="182"/>
      <c r="E45" s="183">
        <v>9.24</v>
      </c>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221</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3" x14ac:dyDescent="0.2">
      <c r="A46" s="158"/>
      <c r="B46" s="159"/>
      <c r="C46" s="185" t="s">
        <v>981</v>
      </c>
      <c r="D46" s="182"/>
      <c r="E46" s="183">
        <v>8.0399999999999991</v>
      </c>
      <c r="F46" s="161"/>
      <c r="G46" s="161"/>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221</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3" x14ac:dyDescent="0.2">
      <c r="A47" s="158"/>
      <c r="B47" s="159"/>
      <c r="C47" s="185" t="s">
        <v>982</v>
      </c>
      <c r="D47" s="182"/>
      <c r="E47" s="183">
        <v>21.49</v>
      </c>
      <c r="F47" s="161"/>
      <c r="G47" s="161"/>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221</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70">
        <v>17</v>
      </c>
      <c r="B48" s="171" t="s">
        <v>983</v>
      </c>
      <c r="C48" s="178" t="s">
        <v>984</v>
      </c>
      <c r="D48" s="172" t="s">
        <v>212</v>
      </c>
      <c r="E48" s="173">
        <v>589.79999999999995</v>
      </c>
      <c r="F48" s="174"/>
      <c r="G48" s="175">
        <f>ROUND(E48*F48,2)</f>
        <v>0</v>
      </c>
      <c r="H48" s="174"/>
      <c r="I48" s="175">
        <f>ROUND(E48*H48,2)</f>
        <v>0</v>
      </c>
      <c r="J48" s="174"/>
      <c r="K48" s="175">
        <f>ROUND(E48*J48,2)</f>
        <v>0</v>
      </c>
      <c r="L48" s="175">
        <v>21</v>
      </c>
      <c r="M48" s="175">
        <f>G48*(1+L48/100)</f>
        <v>0</v>
      </c>
      <c r="N48" s="173">
        <v>9.8999999999999999E-4</v>
      </c>
      <c r="O48" s="173">
        <f>ROUND(E48*N48,2)</f>
        <v>0.57999999999999996</v>
      </c>
      <c r="P48" s="173">
        <v>0</v>
      </c>
      <c r="Q48" s="173">
        <f>ROUND(E48*P48,2)</f>
        <v>0</v>
      </c>
      <c r="R48" s="175"/>
      <c r="S48" s="175" t="s">
        <v>171</v>
      </c>
      <c r="T48" s="176" t="s">
        <v>172</v>
      </c>
      <c r="U48" s="161">
        <v>0</v>
      </c>
      <c r="V48" s="161">
        <f>ROUND(E48*U48,2)</f>
        <v>0</v>
      </c>
      <c r="W48" s="161"/>
      <c r="X48" s="161" t="s">
        <v>216</v>
      </c>
      <c r="Y48" s="161" t="s">
        <v>174</v>
      </c>
      <c r="Z48" s="151"/>
      <c r="AA48" s="151"/>
      <c r="AB48" s="151"/>
      <c r="AC48" s="151"/>
      <c r="AD48" s="151"/>
      <c r="AE48" s="151"/>
      <c r="AF48" s="151"/>
      <c r="AG48" s="151" t="s">
        <v>934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2" x14ac:dyDescent="0.2">
      <c r="A49" s="158"/>
      <c r="B49" s="159"/>
      <c r="C49" s="185" t="s">
        <v>985</v>
      </c>
      <c r="D49" s="182"/>
      <c r="E49" s="183">
        <v>589.79999999999995</v>
      </c>
      <c r="F49" s="161"/>
      <c r="G49" s="161"/>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221</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86">
        <v>18</v>
      </c>
      <c r="B50" s="187" t="s">
        <v>986</v>
      </c>
      <c r="C50" s="193" t="s">
        <v>987</v>
      </c>
      <c r="D50" s="188" t="s">
        <v>212</v>
      </c>
      <c r="E50" s="189">
        <v>589.79999999999995</v>
      </c>
      <c r="F50" s="190"/>
      <c r="G50" s="191">
        <f>ROUND(E50*F50,2)</f>
        <v>0</v>
      </c>
      <c r="H50" s="190"/>
      <c r="I50" s="191">
        <f>ROUND(E50*H50,2)</f>
        <v>0</v>
      </c>
      <c r="J50" s="190"/>
      <c r="K50" s="191">
        <f>ROUND(E50*J50,2)</f>
        <v>0</v>
      </c>
      <c r="L50" s="191">
        <v>21</v>
      </c>
      <c r="M50" s="191">
        <f>G50*(1+L50/100)</f>
        <v>0</v>
      </c>
      <c r="N50" s="189">
        <v>8.5999999999999998E-4</v>
      </c>
      <c r="O50" s="189">
        <f>ROUND(E50*N50,2)</f>
        <v>0.51</v>
      </c>
      <c r="P50" s="189">
        <v>0</v>
      </c>
      <c r="Q50" s="189">
        <f>ROUND(E50*P50,2)</f>
        <v>0</v>
      </c>
      <c r="R50" s="191"/>
      <c r="S50" s="191" t="s">
        <v>171</v>
      </c>
      <c r="T50" s="192" t="s">
        <v>172</v>
      </c>
      <c r="U50" s="161">
        <v>0</v>
      </c>
      <c r="V50" s="161">
        <f>ROUND(E50*U50,2)</f>
        <v>0</v>
      </c>
      <c r="W50" s="161"/>
      <c r="X50" s="161" t="s">
        <v>216</v>
      </c>
      <c r="Y50" s="161" t="s">
        <v>174</v>
      </c>
      <c r="Z50" s="151"/>
      <c r="AA50" s="151"/>
      <c r="AB50" s="151"/>
      <c r="AC50" s="151"/>
      <c r="AD50" s="151"/>
      <c r="AE50" s="151"/>
      <c r="AF50" s="151"/>
      <c r="AG50" s="151" t="s">
        <v>934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70">
        <v>19</v>
      </c>
      <c r="B51" s="171" t="s">
        <v>988</v>
      </c>
      <c r="C51" s="178" t="s">
        <v>989</v>
      </c>
      <c r="D51" s="172" t="s">
        <v>256</v>
      </c>
      <c r="E51" s="173">
        <v>544.6558</v>
      </c>
      <c r="F51" s="174"/>
      <c r="G51" s="175">
        <f>ROUND(E51*F51,2)</f>
        <v>0</v>
      </c>
      <c r="H51" s="174"/>
      <c r="I51" s="175">
        <f>ROUND(E51*H51,2)</f>
        <v>0</v>
      </c>
      <c r="J51" s="174"/>
      <c r="K51" s="175">
        <f>ROUND(E51*J51,2)</f>
        <v>0</v>
      </c>
      <c r="L51" s="175">
        <v>21</v>
      </c>
      <c r="M51" s="175">
        <f>G51*(1+L51/100)</f>
        <v>0</v>
      </c>
      <c r="N51" s="173">
        <v>0</v>
      </c>
      <c r="O51" s="173">
        <f>ROUND(E51*N51,2)</f>
        <v>0</v>
      </c>
      <c r="P51" s="173">
        <v>0</v>
      </c>
      <c r="Q51" s="173">
        <f>ROUND(E51*P51,2)</f>
        <v>0</v>
      </c>
      <c r="R51" s="175"/>
      <c r="S51" s="175" t="s">
        <v>171</v>
      </c>
      <c r="T51" s="176" t="s">
        <v>172</v>
      </c>
      <c r="U51" s="161">
        <v>0</v>
      </c>
      <c r="V51" s="161">
        <f>ROUND(E51*U51,2)</f>
        <v>0</v>
      </c>
      <c r="W51" s="161"/>
      <c r="X51" s="161" t="s">
        <v>216</v>
      </c>
      <c r="Y51" s="161" t="s">
        <v>174</v>
      </c>
      <c r="Z51" s="151"/>
      <c r="AA51" s="151"/>
      <c r="AB51" s="151"/>
      <c r="AC51" s="151"/>
      <c r="AD51" s="151"/>
      <c r="AE51" s="151"/>
      <c r="AF51" s="151"/>
      <c r="AG51" s="151" t="s">
        <v>934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2" x14ac:dyDescent="0.2">
      <c r="A52" s="158"/>
      <c r="B52" s="159"/>
      <c r="C52" s="185" t="s">
        <v>990</v>
      </c>
      <c r="D52" s="182"/>
      <c r="E52" s="183">
        <v>544.66</v>
      </c>
      <c r="F52" s="161"/>
      <c r="G52" s="161"/>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221</v>
      </c>
      <c r="AH52" s="151">
        <v>0</v>
      </c>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0">
        <v>20</v>
      </c>
      <c r="B53" s="171" t="s">
        <v>991</v>
      </c>
      <c r="C53" s="178" t="s">
        <v>992</v>
      </c>
      <c r="D53" s="172" t="s">
        <v>256</v>
      </c>
      <c r="E53" s="173">
        <v>294.55840000000001</v>
      </c>
      <c r="F53" s="174"/>
      <c r="G53" s="175">
        <f>ROUND(E53*F53,2)</f>
        <v>0</v>
      </c>
      <c r="H53" s="174"/>
      <c r="I53" s="175">
        <f>ROUND(E53*H53,2)</f>
        <v>0</v>
      </c>
      <c r="J53" s="174"/>
      <c r="K53" s="175">
        <f>ROUND(E53*J53,2)</f>
        <v>0</v>
      </c>
      <c r="L53" s="175">
        <v>21</v>
      </c>
      <c r="M53" s="175">
        <f>G53*(1+L53/100)</f>
        <v>0</v>
      </c>
      <c r="N53" s="173">
        <v>0</v>
      </c>
      <c r="O53" s="173">
        <f>ROUND(E53*N53,2)</f>
        <v>0</v>
      </c>
      <c r="P53" s="173">
        <v>0</v>
      </c>
      <c r="Q53" s="173">
        <f>ROUND(E53*P53,2)</f>
        <v>0</v>
      </c>
      <c r="R53" s="175"/>
      <c r="S53" s="175" t="s">
        <v>171</v>
      </c>
      <c r="T53" s="176" t="s">
        <v>172</v>
      </c>
      <c r="U53" s="161">
        <v>0</v>
      </c>
      <c r="V53" s="161">
        <f>ROUND(E53*U53,2)</f>
        <v>0</v>
      </c>
      <c r="W53" s="161"/>
      <c r="X53" s="161" t="s">
        <v>216</v>
      </c>
      <c r="Y53" s="161" t="s">
        <v>174</v>
      </c>
      <c r="Z53" s="151"/>
      <c r="AA53" s="151"/>
      <c r="AB53" s="151"/>
      <c r="AC53" s="151"/>
      <c r="AD53" s="151"/>
      <c r="AE53" s="151"/>
      <c r="AF53" s="151"/>
      <c r="AG53" s="151" t="s">
        <v>934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2" x14ac:dyDescent="0.2">
      <c r="A54" s="158"/>
      <c r="B54" s="159"/>
      <c r="C54" s="185" t="s">
        <v>993</v>
      </c>
      <c r="D54" s="182"/>
      <c r="E54" s="183">
        <v>294.56</v>
      </c>
      <c r="F54" s="161"/>
      <c r="G54" s="161"/>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221</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70">
        <v>21</v>
      </c>
      <c r="B55" s="171" t="s">
        <v>994</v>
      </c>
      <c r="C55" s="178" t="s">
        <v>995</v>
      </c>
      <c r="D55" s="172" t="s">
        <v>256</v>
      </c>
      <c r="E55" s="173">
        <v>25.426400000000001</v>
      </c>
      <c r="F55" s="174"/>
      <c r="G55" s="175">
        <f>ROUND(E55*F55,2)</f>
        <v>0</v>
      </c>
      <c r="H55" s="174"/>
      <c r="I55" s="175">
        <f>ROUND(E55*H55,2)</f>
        <v>0</v>
      </c>
      <c r="J55" s="174"/>
      <c r="K55" s="175">
        <f>ROUND(E55*J55,2)</f>
        <v>0</v>
      </c>
      <c r="L55" s="175">
        <v>21</v>
      </c>
      <c r="M55" s="175">
        <f>G55*(1+L55/100)</f>
        <v>0</v>
      </c>
      <c r="N55" s="173">
        <v>0</v>
      </c>
      <c r="O55" s="173">
        <f>ROUND(E55*N55,2)</f>
        <v>0</v>
      </c>
      <c r="P55" s="173">
        <v>0</v>
      </c>
      <c r="Q55" s="173">
        <f>ROUND(E55*P55,2)</f>
        <v>0</v>
      </c>
      <c r="R55" s="175"/>
      <c r="S55" s="175" t="s">
        <v>171</v>
      </c>
      <c r="T55" s="176" t="s">
        <v>172</v>
      </c>
      <c r="U55" s="161">
        <v>0</v>
      </c>
      <c r="V55" s="161">
        <f>ROUND(E55*U55,2)</f>
        <v>0</v>
      </c>
      <c r="W55" s="161"/>
      <c r="X55" s="161" t="s">
        <v>216</v>
      </c>
      <c r="Y55" s="161" t="s">
        <v>174</v>
      </c>
      <c r="Z55" s="151"/>
      <c r="AA55" s="151"/>
      <c r="AB55" s="151"/>
      <c r="AC55" s="151"/>
      <c r="AD55" s="151"/>
      <c r="AE55" s="151"/>
      <c r="AF55" s="151"/>
      <c r="AG55" s="151" t="s">
        <v>934</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2" x14ac:dyDescent="0.2">
      <c r="A56" s="158"/>
      <c r="B56" s="159"/>
      <c r="C56" s="185" t="s">
        <v>996</v>
      </c>
      <c r="D56" s="182"/>
      <c r="E56" s="183">
        <v>25.43</v>
      </c>
      <c r="F56" s="161"/>
      <c r="G56" s="161"/>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221</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0">
        <v>22</v>
      </c>
      <c r="B57" s="171" t="s">
        <v>997</v>
      </c>
      <c r="C57" s="178" t="s">
        <v>998</v>
      </c>
      <c r="D57" s="172" t="s">
        <v>256</v>
      </c>
      <c r="E57" s="173">
        <v>396.32799999999997</v>
      </c>
      <c r="F57" s="174"/>
      <c r="G57" s="175">
        <f>ROUND(E57*F57,2)</f>
        <v>0</v>
      </c>
      <c r="H57" s="174"/>
      <c r="I57" s="175">
        <f>ROUND(E57*H57,2)</f>
        <v>0</v>
      </c>
      <c r="J57" s="174"/>
      <c r="K57" s="175">
        <f>ROUND(E57*J57,2)</f>
        <v>0</v>
      </c>
      <c r="L57" s="175">
        <v>21</v>
      </c>
      <c r="M57" s="175">
        <f>G57*(1+L57/100)</f>
        <v>0</v>
      </c>
      <c r="N57" s="173">
        <v>0</v>
      </c>
      <c r="O57" s="173">
        <f>ROUND(E57*N57,2)</f>
        <v>0</v>
      </c>
      <c r="P57" s="173">
        <v>0</v>
      </c>
      <c r="Q57" s="173">
        <f>ROUND(E57*P57,2)</f>
        <v>0</v>
      </c>
      <c r="R57" s="175"/>
      <c r="S57" s="175" t="s">
        <v>171</v>
      </c>
      <c r="T57" s="176" t="s">
        <v>172</v>
      </c>
      <c r="U57" s="161">
        <v>0</v>
      </c>
      <c r="V57" s="161">
        <f>ROUND(E57*U57,2)</f>
        <v>0</v>
      </c>
      <c r="W57" s="161"/>
      <c r="X57" s="161" t="s">
        <v>216</v>
      </c>
      <c r="Y57" s="161" t="s">
        <v>174</v>
      </c>
      <c r="Z57" s="151"/>
      <c r="AA57" s="151"/>
      <c r="AB57" s="151"/>
      <c r="AC57" s="151"/>
      <c r="AD57" s="151"/>
      <c r="AE57" s="151"/>
      <c r="AF57" s="151"/>
      <c r="AG57" s="151" t="s">
        <v>934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2" x14ac:dyDescent="0.2">
      <c r="A58" s="158"/>
      <c r="B58" s="159"/>
      <c r="C58" s="185" t="s">
        <v>999</v>
      </c>
      <c r="D58" s="182"/>
      <c r="E58" s="183">
        <v>396.33</v>
      </c>
      <c r="F58" s="161"/>
      <c r="G58" s="161"/>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221</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86">
        <v>23</v>
      </c>
      <c r="B59" s="187" t="s">
        <v>1000</v>
      </c>
      <c r="C59" s="193" t="s">
        <v>1001</v>
      </c>
      <c r="D59" s="188" t="s">
        <v>256</v>
      </c>
      <c r="E59" s="189">
        <v>37.168700000000001</v>
      </c>
      <c r="F59" s="190"/>
      <c r="G59" s="191">
        <f>ROUND(E59*F59,2)</f>
        <v>0</v>
      </c>
      <c r="H59" s="190"/>
      <c r="I59" s="191">
        <f>ROUND(E59*H59,2)</f>
        <v>0</v>
      </c>
      <c r="J59" s="190"/>
      <c r="K59" s="191">
        <f>ROUND(E59*J59,2)</f>
        <v>0</v>
      </c>
      <c r="L59" s="191">
        <v>21</v>
      </c>
      <c r="M59" s="191">
        <f>G59*(1+L59/100)</f>
        <v>0</v>
      </c>
      <c r="N59" s="189">
        <v>0</v>
      </c>
      <c r="O59" s="189">
        <f>ROUND(E59*N59,2)</f>
        <v>0</v>
      </c>
      <c r="P59" s="189">
        <v>0</v>
      </c>
      <c r="Q59" s="189">
        <f>ROUND(E59*P59,2)</f>
        <v>0</v>
      </c>
      <c r="R59" s="191"/>
      <c r="S59" s="191" t="s">
        <v>171</v>
      </c>
      <c r="T59" s="192" t="s">
        <v>172</v>
      </c>
      <c r="U59" s="161">
        <v>0</v>
      </c>
      <c r="V59" s="161">
        <f>ROUND(E59*U59,2)</f>
        <v>0</v>
      </c>
      <c r="W59" s="161"/>
      <c r="X59" s="161" t="s">
        <v>216</v>
      </c>
      <c r="Y59" s="161" t="s">
        <v>174</v>
      </c>
      <c r="Z59" s="151"/>
      <c r="AA59" s="151"/>
      <c r="AB59" s="151"/>
      <c r="AC59" s="151"/>
      <c r="AD59" s="151"/>
      <c r="AE59" s="151"/>
      <c r="AF59" s="151"/>
      <c r="AG59" s="151" t="s">
        <v>934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70">
        <v>24</v>
      </c>
      <c r="B60" s="171" t="s">
        <v>1002</v>
      </c>
      <c r="C60" s="178" t="s">
        <v>1003</v>
      </c>
      <c r="D60" s="172" t="s">
        <v>256</v>
      </c>
      <c r="E60" s="173">
        <v>743.37400000000002</v>
      </c>
      <c r="F60" s="174"/>
      <c r="G60" s="175">
        <f>ROUND(E60*F60,2)</f>
        <v>0</v>
      </c>
      <c r="H60" s="174"/>
      <c r="I60" s="175">
        <f>ROUND(E60*H60,2)</f>
        <v>0</v>
      </c>
      <c r="J60" s="174"/>
      <c r="K60" s="175">
        <f>ROUND(E60*J60,2)</f>
        <v>0</v>
      </c>
      <c r="L60" s="175">
        <v>21</v>
      </c>
      <c r="M60" s="175">
        <f>G60*(1+L60/100)</f>
        <v>0</v>
      </c>
      <c r="N60" s="173">
        <v>0</v>
      </c>
      <c r="O60" s="173">
        <f>ROUND(E60*N60,2)</f>
        <v>0</v>
      </c>
      <c r="P60" s="173">
        <v>0</v>
      </c>
      <c r="Q60" s="173">
        <f>ROUND(E60*P60,2)</f>
        <v>0</v>
      </c>
      <c r="R60" s="175"/>
      <c r="S60" s="175" t="s">
        <v>171</v>
      </c>
      <c r="T60" s="176" t="s">
        <v>172</v>
      </c>
      <c r="U60" s="161">
        <v>0</v>
      </c>
      <c r="V60" s="161">
        <f>ROUND(E60*U60,2)</f>
        <v>0</v>
      </c>
      <c r="W60" s="161"/>
      <c r="X60" s="161" t="s">
        <v>216</v>
      </c>
      <c r="Y60" s="161" t="s">
        <v>174</v>
      </c>
      <c r="Z60" s="151"/>
      <c r="AA60" s="151"/>
      <c r="AB60" s="151"/>
      <c r="AC60" s="151"/>
      <c r="AD60" s="151"/>
      <c r="AE60" s="151"/>
      <c r="AF60" s="151"/>
      <c r="AG60" s="151" t="s">
        <v>934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2" x14ac:dyDescent="0.2">
      <c r="A61" s="158"/>
      <c r="B61" s="159"/>
      <c r="C61" s="185" t="s">
        <v>1004</v>
      </c>
      <c r="D61" s="182"/>
      <c r="E61" s="183">
        <v>743.37</v>
      </c>
      <c r="F61" s="161"/>
      <c r="G61" s="161"/>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221</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70">
        <v>25</v>
      </c>
      <c r="B62" s="171" t="s">
        <v>1005</v>
      </c>
      <c r="C62" s="178" t="s">
        <v>1006</v>
      </c>
      <c r="D62" s="172" t="s">
        <v>256</v>
      </c>
      <c r="E62" s="173">
        <v>272.3279</v>
      </c>
      <c r="F62" s="174"/>
      <c r="G62" s="175">
        <f>ROUND(E62*F62,2)</f>
        <v>0</v>
      </c>
      <c r="H62" s="174"/>
      <c r="I62" s="175">
        <f>ROUND(E62*H62,2)</f>
        <v>0</v>
      </c>
      <c r="J62" s="174"/>
      <c r="K62" s="175">
        <f>ROUND(E62*J62,2)</f>
        <v>0</v>
      </c>
      <c r="L62" s="175">
        <v>21</v>
      </c>
      <c r="M62" s="175">
        <f>G62*(1+L62/100)</f>
        <v>0</v>
      </c>
      <c r="N62" s="173">
        <v>0</v>
      </c>
      <c r="O62" s="173">
        <f>ROUND(E62*N62,2)</f>
        <v>0</v>
      </c>
      <c r="P62" s="173">
        <v>0</v>
      </c>
      <c r="Q62" s="173">
        <f>ROUND(E62*P62,2)</f>
        <v>0</v>
      </c>
      <c r="R62" s="175"/>
      <c r="S62" s="175" t="s">
        <v>171</v>
      </c>
      <c r="T62" s="176" t="s">
        <v>172</v>
      </c>
      <c r="U62" s="161">
        <v>0</v>
      </c>
      <c r="V62" s="161">
        <f>ROUND(E62*U62,2)</f>
        <v>0</v>
      </c>
      <c r="W62" s="161"/>
      <c r="X62" s="161" t="s">
        <v>216</v>
      </c>
      <c r="Y62" s="161" t="s">
        <v>174</v>
      </c>
      <c r="Z62" s="151"/>
      <c r="AA62" s="151"/>
      <c r="AB62" s="151"/>
      <c r="AC62" s="151"/>
      <c r="AD62" s="151"/>
      <c r="AE62" s="151"/>
      <c r="AF62" s="151"/>
      <c r="AG62" s="151" t="s">
        <v>934</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2" x14ac:dyDescent="0.2">
      <c r="A63" s="158"/>
      <c r="B63" s="159"/>
      <c r="C63" s="185" t="s">
        <v>1007</v>
      </c>
      <c r="D63" s="182"/>
      <c r="E63" s="183">
        <v>272.33</v>
      </c>
      <c r="F63" s="161"/>
      <c r="G63" s="161"/>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221</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70">
        <v>26</v>
      </c>
      <c r="B64" s="171" t="s">
        <v>1008</v>
      </c>
      <c r="C64" s="178" t="s">
        <v>1009</v>
      </c>
      <c r="D64" s="172" t="s">
        <v>256</v>
      </c>
      <c r="E64" s="173">
        <v>138.47919999999999</v>
      </c>
      <c r="F64" s="174"/>
      <c r="G64" s="175">
        <f>ROUND(E64*F64,2)</f>
        <v>0</v>
      </c>
      <c r="H64" s="174"/>
      <c r="I64" s="175">
        <f>ROUND(E64*H64,2)</f>
        <v>0</v>
      </c>
      <c r="J64" s="174"/>
      <c r="K64" s="175">
        <f>ROUND(E64*J64,2)</f>
        <v>0</v>
      </c>
      <c r="L64" s="175">
        <v>21</v>
      </c>
      <c r="M64" s="175">
        <f>G64*(1+L64/100)</f>
        <v>0</v>
      </c>
      <c r="N64" s="173">
        <v>0</v>
      </c>
      <c r="O64" s="173">
        <f>ROUND(E64*N64,2)</f>
        <v>0</v>
      </c>
      <c r="P64" s="173">
        <v>0</v>
      </c>
      <c r="Q64" s="173">
        <f>ROUND(E64*P64,2)</f>
        <v>0</v>
      </c>
      <c r="R64" s="175"/>
      <c r="S64" s="175" t="s">
        <v>171</v>
      </c>
      <c r="T64" s="176" t="s">
        <v>172</v>
      </c>
      <c r="U64" s="161">
        <v>0</v>
      </c>
      <c r="V64" s="161">
        <f>ROUND(E64*U64,2)</f>
        <v>0</v>
      </c>
      <c r="W64" s="161"/>
      <c r="X64" s="161" t="s">
        <v>216</v>
      </c>
      <c r="Y64" s="161" t="s">
        <v>174</v>
      </c>
      <c r="Z64" s="151"/>
      <c r="AA64" s="151"/>
      <c r="AB64" s="151"/>
      <c r="AC64" s="151"/>
      <c r="AD64" s="151"/>
      <c r="AE64" s="151"/>
      <c r="AF64" s="151"/>
      <c r="AG64" s="151" t="s">
        <v>934</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2" x14ac:dyDescent="0.2">
      <c r="A65" s="158"/>
      <c r="B65" s="159"/>
      <c r="C65" s="185" t="s">
        <v>1010</v>
      </c>
      <c r="D65" s="182"/>
      <c r="E65" s="183">
        <v>138.47999999999999</v>
      </c>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221</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70">
        <v>27</v>
      </c>
      <c r="B66" s="171" t="s">
        <v>1011</v>
      </c>
      <c r="C66" s="178" t="s">
        <v>1012</v>
      </c>
      <c r="D66" s="172" t="s">
        <v>385</v>
      </c>
      <c r="E66" s="173">
        <v>105.5072</v>
      </c>
      <c r="F66" s="174"/>
      <c r="G66" s="175">
        <f>ROUND(E66*F66,2)</f>
        <v>0</v>
      </c>
      <c r="H66" s="174"/>
      <c r="I66" s="175">
        <f>ROUND(E66*H66,2)</f>
        <v>0</v>
      </c>
      <c r="J66" s="174"/>
      <c r="K66" s="175">
        <f>ROUND(E66*J66,2)</f>
        <v>0</v>
      </c>
      <c r="L66" s="175">
        <v>21</v>
      </c>
      <c r="M66" s="175">
        <f>G66*(1+L66/100)</f>
        <v>0</v>
      </c>
      <c r="N66" s="173">
        <v>0</v>
      </c>
      <c r="O66" s="173">
        <f>ROUND(E66*N66,2)</f>
        <v>0</v>
      </c>
      <c r="P66" s="173">
        <v>0</v>
      </c>
      <c r="Q66" s="173">
        <f>ROUND(E66*P66,2)</f>
        <v>0</v>
      </c>
      <c r="R66" s="175"/>
      <c r="S66" s="175" t="s">
        <v>171</v>
      </c>
      <c r="T66" s="176" t="s">
        <v>172</v>
      </c>
      <c r="U66" s="161">
        <v>0</v>
      </c>
      <c r="V66" s="161">
        <f>ROUND(E66*U66,2)</f>
        <v>0</v>
      </c>
      <c r="W66" s="161"/>
      <c r="X66" s="161" t="s">
        <v>216</v>
      </c>
      <c r="Y66" s="161" t="s">
        <v>174</v>
      </c>
      <c r="Z66" s="151"/>
      <c r="AA66" s="151"/>
      <c r="AB66" s="151"/>
      <c r="AC66" s="151"/>
      <c r="AD66" s="151"/>
      <c r="AE66" s="151"/>
      <c r="AF66" s="151"/>
      <c r="AG66" s="151" t="s">
        <v>934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2" x14ac:dyDescent="0.2">
      <c r="A67" s="158"/>
      <c r="B67" s="159"/>
      <c r="C67" s="185" t="s">
        <v>1013</v>
      </c>
      <c r="D67" s="182"/>
      <c r="E67" s="183">
        <v>105.51</v>
      </c>
      <c r="F67" s="161"/>
      <c r="G67" s="161"/>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221</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70">
        <v>28</v>
      </c>
      <c r="B68" s="171" t="s">
        <v>1014</v>
      </c>
      <c r="C68" s="178" t="s">
        <v>1015</v>
      </c>
      <c r="D68" s="172" t="s">
        <v>256</v>
      </c>
      <c r="E68" s="173">
        <v>410.80709999999999</v>
      </c>
      <c r="F68" s="174"/>
      <c r="G68" s="175">
        <f>ROUND(E68*F68,2)</f>
        <v>0</v>
      </c>
      <c r="H68" s="174"/>
      <c r="I68" s="175">
        <f>ROUND(E68*H68,2)</f>
        <v>0</v>
      </c>
      <c r="J68" s="174"/>
      <c r="K68" s="175">
        <f>ROUND(E68*J68,2)</f>
        <v>0</v>
      </c>
      <c r="L68" s="175">
        <v>21</v>
      </c>
      <c r="M68" s="175">
        <f>G68*(1+L68/100)</f>
        <v>0</v>
      </c>
      <c r="N68" s="173">
        <v>0</v>
      </c>
      <c r="O68" s="173">
        <f>ROUND(E68*N68,2)</f>
        <v>0</v>
      </c>
      <c r="P68" s="173">
        <v>0</v>
      </c>
      <c r="Q68" s="173">
        <f>ROUND(E68*P68,2)</f>
        <v>0</v>
      </c>
      <c r="R68" s="175"/>
      <c r="S68" s="175" t="s">
        <v>171</v>
      </c>
      <c r="T68" s="176" t="s">
        <v>172</v>
      </c>
      <c r="U68" s="161">
        <v>0</v>
      </c>
      <c r="V68" s="161">
        <f>ROUND(E68*U68,2)</f>
        <v>0</v>
      </c>
      <c r="W68" s="161"/>
      <c r="X68" s="161" t="s">
        <v>216</v>
      </c>
      <c r="Y68" s="161" t="s">
        <v>174</v>
      </c>
      <c r="Z68" s="151"/>
      <c r="AA68" s="151"/>
      <c r="AB68" s="151"/>
      <c r="AC68" s="151"/>
      <c r="AD68" s="151"/>
      <c r="AE68" s="151"/>
      <c r="AF68" s="151"/>
      <c r="AG68" s="151" t="s">
        <v>934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2" x14ac:dyDescent="0.2">
      <c r="A69" s="158"/>
      <c r="B69" s="159"/>
      <c r="C69" s="185" t="s">
        <v>1016</v>
      </c>
      <c r="D69" s="182"/>
      <c r="E69" s="183">
        <v>349.68</v>
      </c>
      <c r="F69" s="161"/>
      <c r="G69" s="161"/>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221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3" x14ac:dyDescent="0.2">
      <c r="A70" s="158"/>
      <c r="B70" s="159"/>
      <c r="C70" s="185" t="s">
        <v>1017</v>
      </c>
      <c r="D70" s="182"/>
      <c r="E70" s="183">
        <v>28.22</v>
      </c>
      <c r="F70" s="161"/>
      <c r="G70" s="161"/>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221</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3" x14ac:dyDescent="0.2">
      <c r="A71" s="158"/>
      <c r="B71" s="159"/>
      <c r="C71" s="185" t="s">
        <v>1018</v>
      </c>
      <c r="D71" s="182"/>
      <c r="E71" s="183">
        <v>30.03</v>
      </c>
      <c r="F71" s="161"/>
      <c r="G71" s="161"/>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221</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3" x14ac:dyDescent="0.2">
      <c r="A72" s="158"/>
      <c r="B72" s="159"/>
      <c r="C72" s="185" t="s">
        <v>1019</v>
      </c>
      <c r="D72" s="182"/>
      <c r="E72" s="183">
        <v>2.88</v>
      </c>
      <c r="F72" s="161"/>
      <c r="G72" s="161"/>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221</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70">
        <v>29</v>
      </c>
      <c r="B73" s="171" t="s">
        <v>1020</v>
      </c>
      <c r="C73" s="178" t="s">
        <v>1021</v>
      </c>
      <c r="D73" s="172" t="s">
        <v>256</v>
      </c>
      <c r="E73" s="173">
        <v>48.555</v>
      </c>
      <c r="F73" s="174"/>
      <c r="G73" s="175">
        <f>ROUND(E73*F73,2)</f>
        <v>0</v>
      </c>
      <c r="H73" s="174"/>
      <c r="I73" s="175">
        <f>ROUND(E73*H73,2)</f>
        <v>0</v>
      </c>
      <c r="J73" s="174"/>
      <c r="K73" s="175">
        <f>ROUND(E73*J73,2)</f>
        <v>0</v>
      </c>
      <c r="L73" s="175">
        <v>21</v>
      </c>
      <c r="M73" s="175">
        <f>G73*(1+L73/100)</f>
        <v>0</v>
      </c>
      <c r="N73" s="173">
        <v>0</v>
      </c>
      <c r="O73" s="173">
        <f>ROUND(E73*N73,2)</f>
        <v>0</v>
      </c>
      <c r="P73" s="173">
        <v>0</v>
      </c>
      <c r="Q73" s="173">
        <f>ROUND(E73*P73,2)</f>
        <v>0</v>
      </c>
      <c r="R73" s="175"/>
      <c r="S73" s="175" t="s">
        <v>171</v>
      </c>
      <c r="T73" s="176" t="s">
        <v>172</v>
      </c>
      <c r="U73" s="161">
        <v>0</v>
      </c>
      <c r="V73" s="161">
        <f>ROUND(E73*U73,2)</f>
        <v>0</v>
      </c>
      <c r="W73" s="161"/>
      <c r="X73" s="161" t="s">
        <v>216</v>
      </c>
      <c r="Y73" s="161" t="s">
        <v>174</v>
      </c>
      <c r="Z73" s="151"/>
      <c r="AA73" s="151"/>
      <c r="AB73" s="151"/>
      <c r="AC73" s="151"/>
      <c r="AD73" s="151"/>
      <c r="AE73" s="151"/>
      <c r="AF73" s="151"/>
      <c r="AG73" s="151" t="s">
        <v>934</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2" x14ac:dyDescent="0.2">
      <c r="A74" s="158"/>
      <c r="B74" s="159"/>
      <c r="C74" s="185" t="s">
        <v>1022</v>
      </c>
      <c r="D74" s="182"/>
      <c r="E74" s="183">
        <v>48.55</v>
      </c>
      <c r="F74" s="161"/>
      <c r="G74" s="161"/>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221</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70">
        <v>30</v>
      </c>
      <c r="B75" s="171" t="s">
        <v>1023</v>
      </c>
      <c r="C75" s="178" t="s">
        <v>1024</v>
      </c>
      <c r="D75" s="172" t="s">
        <v>256</v>
      </c>
      <c r="E75" s="173">
        <v>48.555</v>
      </c>
      <c r="F75" s="174"/>
      <c r="G75" s="175">
        <f>ROUND(E75*F75,2)</f>
        <v>0</v>
      </c>
      <c r="H75" s="174"/>
      <c r="I75" s="175">
        <f>ROUND(E75*H75,2)</f>
        <v>0</v>
      </c>
      <c r="J75" s="174"/>
      <c r="K75" s="175">
        <f>ROUND(E75*J75,2)</f>
        <v>0</v>
      </c>
      <c r="L75" s="175">
        <v>21</v>
      </c>
      <c r="M75" s="175">
        <f>G75*(1+L75/100)</f>
        <v>0</v>
      </c>
      <c r="N75" s="173">
        <v>0</v>
      </c>
      <c r="O75" s="173">
        <f>ROUND(E75*N75,2)</f>
        <v>0</v>
      </c>
      <c r="P75" s="173">
        <v>0</v>
      </c>
      <c r="Q75" s="173">
        <f>ROUND(E75*P75,2)</f>
        <v>0</v>
      </c>
      <c r="R75" s="175"/>
      <c r="S75" s="175" t="s">
        <v>171</v>
      </c>
      <c r="T75" s="176" t="s">
        <v>172</v>
      </c>
      <c r="U75" s="161">
        <v>0</v>
      </c>
      <c r="V75" s="161">
        <f>ROUND(E75*U75,2)</f>
        <v>0</v>
      </c>
      <c r="W75" s="161"/>
      <c r="X75" s="161" t="s">
        <v>216</v>
      </c>
      <c r="Y75" s="161" t="s">
        <v>174</v>
      </c>
      <c r="Z75" s="151"/>
      <c r="AA75" s="151"/>
      <c r="AB75" s="151"/>
      <c r="AC75" s="151"/>
      <c r="AD75" s="151"/>
      <c r="AE75" s="151"/>
      <c r="AF75" s="151"/>
      <c r="AG75" s="151" t="s">
        <v>934</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2" x14ac:dyDescent="0.2">
      <c r="A76" s="158"/>
      <c r="B76" s="159"/>
      <c r="C76" s="185" t="s">
        <v>1022</v>
      </c>
      <c r="D76" s="182"/>
      <c r="E76" s="183">
        <v>48.55</v>
      </c>
      <c r="F76" s="161"/>
      <c r="G76" s="161"/>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221</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86">
        <v>31</v>
      </c>
      <c r="B77" s="187" t="s">
        <v>1025</v>
      </c>
      <c r="C77" s="193" t="s">
        <v>1026</v>
      </c>
      <c r="D77" s="188" t="s">
        <v>1027</v>
      </c>
      <c r="E77" s="189">
        <v>1</v>
      </c>
      <c r="F77" s="190"/>
      <c r="G77" s="191">
        <f>ROUND(E77*F77,2)</f>
        <v>0</v>
      </c>
      <c r="H77" s="190"/>
      <c r="I77" s="191">
        <f>ROUND(E77*H77,2)</f>
        <v>0</v>
      </c>
      <c r="J77" s="190"/>
      <c r="K77" s="191">
        <f>ROUND(E77*J77,2)</f>
        <v>0</v>
      </c>
      <c r="L77" s="191">
        <v>21</v>
      </c>
      <c r="M77" s="191">
        <f>G77*(1+L77/100)</f>
        <v>0</v>
      </c>
      <c r="N77" s="189">
        <v>0</v>
      </c>
      <c r="O77" s="189">
        <f>ROUND(E77*N77,2)</f>
        <v>0</v>
      </c>
      <c r="P77" s="189">
        <v>0</v>
      </c>
      <c r="Q77" s="189">
        <f>ROUND(E77*P77,2)</f>
        <v>0</v>
      </c>
      <c r="R77" s="191"/>
      <c r="S77" s="191" t="s">
        <v>171</v>
      </c>
      <c r="T77" s="192" t="s">
        <v>172</v>
      </c>
      <c r="U77" s="161">
        <v>0</v>
      </c>
      <c r="V77" s="161">
        <f>ROUND(E77*U77,2)</f>
        <v>0</v>
      </c>
      <c r="W77" s="161"/>
      <c r="X77" s="161" t="s">
        <v>216</v>
      </c>
      <c r="Y77" s="161" t="s">
        <v>174</v>
      </c>
      <c r="Z77" s="151"/>
      <c r="AA77" s="151"/>
      <c r="AB77" s="151"/>
      <c r="AC77" s="151"/>
      <c r="AD77" s="151"/>
      <c r="AE77" s="151"/>
      <c r="AF77" s="151"/>
      <c r="AG77" s="151" t="s">
        <v>934</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86">
        <v>32</v>
      </c>
      <c r="B78" s="187" t="s">
        <v>1028</v>
      </c>
      <c r="C78" s="193" t="s">
        <v>1029</v>
      </c>
      <c r="D78" s="188" t="s">
        <v>791</v>
      </c>
      <c r="E78" s="189">
        <v>2</v>
      </c>
      <c r="F78" s="190"/>
      <c r="G78" s="191">
        <f>ROUND(E78*F78,2)</f>
        <v>0</v>
      </c>
      <c r="H78" s="190"/>
      <c r="I78" s="191">
        <f>ROUND(E78*H78,2)</f>
        <v>0</v>
      </c>
      <c r="J78" s="190"/>
      <c r="K78" s="191">
        <f>ROUND(E78*J78,2)</f>
        <v>0</v>
      </c>
      <c r="L78" s="191">
        <v>21</v>
      </c>
      <c r="M78" s="191">
        <f>G78*(1+L78/100)</f>
        <v>0</v>
      </c>
      <c r="N78" s="189">
        <v>0</v>
      </c>
      <c r="O78" s="189">
        <f>ROUND(E78*N78,2)</f>
        <v>0</v>
      </c>
      <c r="P78" s="189">
        <v>0</v>
      </c>
      <c r="Q78" s="189">
        <f>ROUND(E78*P78,2)</f>
        <v>0</v>
      </c>
      <c r="R78" s="191"/>
      <c r="S78" s="191" t="s">
        <v>171</v>
      </c>
      <c r="T78" s="192" t="s">
        <v>172</v>
      </c>
      <c r="U78" s="161">
        <v>0</v>
      </c>
      <c r="V78" s="161">
        <f>ROUND(E78*U78,2)</f>
        <v>0</v>
      </c>
      <c r="W78" s="161"/>
      <c r="X78" s="161" t="s">
        <v>216</v>
      </c>
      <c r="Y78" s="161" t="s">
        <v>174</v>
      </c>
      <c r="Z78" s="151"/>
      <c r="AA78" s="151"/>
      <c r="AB78" s="151"/>
      <c r="AC78" s="151"/>
      <c r="AD78" s="151"/>
      <c r="AE78" s="151"/>
      <c r="AF78" s="151"/>
      <c r="AG78" s="151" t="s">
        <v>934</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70">
        <v>33</v>
      </c>
      <c r="B79" s="171" t="s">
        <v>1030</v>
      </c>
      <c r="C79" s="178" t="s">
        <v>1031</v>
      </c>
      <c r="D79" s="172" t="s">
        <v>1032</v>
      </c>
      <c r="E79" s="173">
        <v>166.7379</v>
      </c>
      <c r="F79" s="174"/>
      <c r="G79" s="175">
        <f>ROUND(E79*F79,2)</f>
        <v>0</v>
      </c>
      <c r="H79" s="174"/>
      <c r="I79" s="175">
        <f>ROUND(E79*H79,2)</f>
        <v>0</v>
      </c>
      <c r="J79" s="174"/>
      <c r="K79" s="175">
        <f>ROUND(E79*J79,2)</f>
        <v>0</v>
      </c>
      <c r="L79" s="175">
        <v>21</v>
      </c>
      <c r="M79" s="175">
        <f>G79*(1+L79/100)</f>
        <v>0</v>
      </c>
      <c r="N79" s="173">
        <v>0</v>
      </c>
      <c r="O79" s="173">
        <f>ROUND(E79*N79,2)</f>
        <v>0</v>
      </c>
      <c r="P79" s="173">
        <v>0</v>
      </c>
      <c r="Q79" s="173">
        <f>ROUND(E79*P79,2)</f>
        <v>0</v>
      </c>
      <c r="R79" s="175"/>
      <c r="S79" s="175" t="s">
        <v>171</v>
      </c>
      <c r="T79" s="176" t="s">
        <v>172</v>
      </c>
      <c r="U79" s="161">
        <v>0</v>
      </c>
      <c r="V79" s="161">
        <f>ROUND(E79*U79,2)</f>
        <v>0</v>
      </c>
      <c r="W79" s="161"/>
      <c r="X79" s="161" t="s">
        <v>377</v>
      </c>
      <c r="Y79" s="161" t="s">
        <v>174</v>
      </c>
      <c r="Z79" s="151"/>
      <c r="AA79" s="151"/>
      <c r="AB79" s="151"/>
      <c r="AC79" s="151"/>
      <c r="AD79" s="151"/>
      <c r="AE79" s="151"/>
      <c r="AF79" s="151"/>
      <c r="AG79" s="151" t="s">
        <v>378</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2" x14ac:dyDescent="0.2">
      <c r="A80" s="158"/>
      <c r="B80" s="159"/>
      <c r="C80" s="185" t="s">
        <v>1033</v>
      </c>
      <c r="D80" s="182"/>
      <c r="E80" s="183">
        <v>166.74</v>
      </c>
      <c r="F80" s="161"/>
      <c r="G80" s="161"/>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221</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x14ac:dyDescent="0.2">
      <c r="A81" s="163" t="s">
        <v>166</v>
      </c>
      <c r="B81" s="164" t="s">
        <v>103</v>
      </c>
      <c r="C81" s="177" t="s">
        <v>104</v>
      </c>
      <c r="D81" s="165"/>
      <c r="E81" s="166"/>
      <c r="F81" s="167"/>
      <c r="G81" s="167">
        <f>SUMIF(AG82:AG84,"&lt;&gt;NOR",G82:G84)</f>
        <v>0</v>
      </c>
      <c r="H81" s="167"/>
      <c r="I81" s="167">
        <f>SUM(I82:I84)</f>
        <v>0</v>
      </c>
      <c r="J81" s="167"/>
      <c r="K81" s="167">
        <f>SUM(K82:K84)</f>
        <v>0</v>
      </c>
      <c r="L81" s="167"/>
      <c r="M81" s="167">
        <f>SUM(M82:M84)</f>
        <v>0</v>
      </c>
      <c r="N81" s="166"/>
      <c r="O81" s="166">
        <f>SUM(O82:O84)</f>
        <v>2.87</v>
      </c>
      <c r="P81" s="166"/>
      <c r="Q81" s="166">
        <f>SUM(Q82:Q84)</f>
        <v>0</v>
      </c>
      <c r="R81" s="167"/>
      <c r="S81" s="167"/>
      <c r="T81" s="168"/>
      <c r="U81" s="162"/>
      <c r="V81" s="162">
        <f>SUM(V82:V84)</f>
        <v>0</v>
      </c>
      <c r="W81" s="162"/>
      <c r="X81" s="162"/>
      <c r="Y81" s="162"/>
      <c r="AG81" t="s">
        <v>167</v>
      </c>
    </row>
    <row r="82" spans="1:60" outlineLevel="1" x14ac:dyDescent="0.2">
      <c r="A82" s="186">
        <v>34</v>
      </c>
      <c r="B82" s="187" t="s">
        <v>1034</v>
      </c>
      <c r="C82" s="193" t="s">
        <v>1035</v>
      </c>
      <c r="D82" s="188" t="s">
        <v>212</v>
      </c>
      <c r="E82" s="189">
        <v>6</v>
      </c>
      <c r="F82" s="190"/>
      <c r="G82" s="191">
        <f>ROUND(E82*F82,2)</f>
        <v>0</v>
      </c>
      <c r="H82" s="190"/>
      <c r="I82" s="191">
        <f>ROUND(E82*H82,2)</f>
        <v>0</v>
      </c>
      <c r="J82" s="190"/>
      <c r="K82" s="191">
        <f>ROUND(E82*J82,2)</f>
        <v>0</v>
      </c>
      <c r="L82" s="191">
        <v>21</v>
      </c>
      <c r="M82" s="191">
        <f>G82*(1+L82/100)</f>
        <v>0</v>
      </c>
      <c r="N82" s="189">
        <v>0.27994000000000002</v>
      </c>
      <c r="O82" s="189">
        <f>ROUND(E82*N82,2)</f>
        <v>1.68</v>
      </c>
      <c r="P82" s="189">
        <v>0</v>
      </c>
      <c r="Q82" s="189">
        <f>ROUND(E82*P82,2)</f>
        <v>0</v>
      </c>
      <c r="R82" s="191"/>
      <c r="S82" s="191" t="s">
        <v>171</v>
      </c>
      <c r="T82" s="192" t="s">
        <v>172</v>
      </c>
      <c r="U82" s="161">
        <v>0</v>
      </c>
      <c r="V82" s="161">
        <f>ROUND(E82*U82,2)</f>
        <v>0</v>
      </c>
      <c r="W82" s="161"/>
      <c r="X82" s="161" t="s">
        <v>216</v>
      </c>
      <c r="Y82" s="161" t="s">
        <v>174</v>
      </c>
      <c r="Z82" s="151"/>
      <c r="AA82" s="151"/>
      <c r="AB82" s="151"/>
      <c r="AC82" s="151"/>
      <c r="AD82" s="151"/>
      <c r="AE82" s="151"/>
      <c r="AF82" s="151"/>
      <c r="AG82" s="151" t="s">
        <v>934</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86">
        <v>35</v>
      </c>
      <c r="B83" s="187" t="s">
        <v>1036</v>
      </c>
      <c r="C83" s="193" t="s">
        <v>1037</v>
      </c>
      <c r="D83" s="188" t="s">
        <v>212</v>
      </c>
      <c r="E83" s="189">
        <v>6</v>
      </c>
      <c r="F83" s="190"/>
      <c r="G83" s="191">
        <f>ROUND(E83*F83,2)</f>
        <v>0</v>
      </c>
      <c r="H83" s="190"/>
      <c r="I83" s="191">
        <f>ROUND(E83*H83,2)</f>
        <v>0</v>
      </c>
      <c r="J83" s="190"/>
      <c r="K83" s="191">
        <f>ROUND(E83*J83,2)</f>
        <v>0</v>
      </c>
      <c r="L83" s="191">
        <v>21</v>
      </c>
      <c r="M83" s="191">
        <f>G83*(1+L83/100)</f>
        <v>0</v>
      </c>
      <c r="N83" s="189">
        <v>0.10100000000000001</v>
      </c>
      <c r="O83" s="189">
        <f>ROUND(E83*N83,2)</f>
        <v>0.61</v>
      </c>
      <c r="P83" s="189">
        <v>0</v>
      </c>
      <c r="Q83" s="189">
        <f>ROUND(E83*P83,2)</f>
        <v>0</v>
      </c>
      <c r="R83" s="191"/>
      <c r="S83" s="191" t="s">
        <v>171</v>
      </c>
      <c r="T83" s="192" t="s">
        <v>172</v>
      </c>
      <c r="U83" s="161">
        <v>0</v>
      </c>
      <c r="V83" s="161">
        <f>ROUND(E83*U83,2)</f>
        <v>0</v>
      </c>
      <c r="W83" s="161"/>
      <c r="X83" s="161" t="s">
        <v>216</v>
      </c>
      <c r="Y83" s="161" t="s">
        <v>174</v>
      </c>
      <c r="Z83" s="151"/>
      <c r="AA83" s="151"/>
      <c r="AB83" s="151"/>
      <c r="AC83" s="151"/>
      <c r="AD83" s="151"/>
      <c r="AE83" s="151"/>
      <c r="AF83" s="151"/>
      <c r="AG83" s="151" t="s">
        <v>934</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86">
        <v>36</v>
      </c>
      <c r="B84" s="187" t="s">
        <v>1038</v>
      </c>
      <c r="C84" s="193" t="s">
        <v>1314</v>
      </c>
      <c r="D84" s="188" t="s">
        <v>212</v>
      </c>
      <c r="E84" s="189">
        <v>6</v>
      </c>
      <c r="F84" s="190"/>
      <c r="G84" s="191">
        <f>ROUND(E84*F84,2)</f>
        <v>0</v>
      </c>
      <c r="H84" s="190"/>
      <c r="I84" s="191">
        <f>ROUND(E84*H84,2)</f>
        <v>0</v>
      </c>
      <c r="J84" s="190"/>
      <c r="K84" s="191">
        <f>ROUND(E84*J84,2)</f>
        <v>0</v>
      </c>
      <c r="L84" s="191">
        <v>21</v>
      </c>
      <c r="M84" s="191">
        <f>G84*(1+L84/100)</f>
        <v>0</v>
      </c>
      <c r="N84" s="189">
        <v>9.6000000000000002E-2</v>
      </c>
      <c r="O84" s="189">
        <f>ROUND(E84*N84,2)</f>
        <v>0.57999999999999996</v>
      </c>
      <c r="P84" s="189">
        <v>0</v>
      </c>
      <c r="Q84" s="189">
        <f>ROUND(E84*P84,2)</f>
        <v>0</v>
      </c>
      <c r="R84" s="191"/>
      <c r="S84" s="191" t="s">
        <v>171</v>
      </c>
      <c r="T84" s="192" t="s">
        <v>172</v>
      </c>
      <c r="U84" s="161">
        <v>0</v>
      </c>
      <c r="V84" s="161">
        <f>ROUND(E84*U84,2)</f>
        <v>0</v>
      </c>
      <c r="W84" s="161"/>
      <c r="X84" s="161" t="s">
        <v>377</v>
      </c>
      <c r="Y84" s="161" t="s">
        <v>174</v>
      </c>
      <c r="Z84" s="151"/>
      <c r="AA84" s="151"/>
      <c r="AB84" s="151"/>
      <c r="AC84" s="151"/>
      <c r="AD84" s="151"/>
      <c r="AE84" s="151"/>
      <c r="AF84" s="151"/>
      <c r="AG84" s="151" t="s">
        <v>378</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x14ac:dyDescent="0.2">
      <c r="A85" s="163" t="s">
        <v>166</v>
      </c>
      <c r="B85" s="164" t="s">
        <v>105</v>
      </c>
      <c r="C85" s="177" t="s">
        <v>106</v>
      </c>
      <c r="D85" s="165"/>
      <c r="E85" s="166"/>
      <c r="F85" s="167"/>
      <c r="G85" s="167">
        <f>SUMIF(AG86:AG86,"&lt;&gt;NOR",G86:G86)</f>
        <v>0</v>
      </c>
      <c r="H85" s="167"/>
      <c r="I85" s="167">
        <f>SUM(I86:I86)</f>
        <v>0</v>
      </c>
      <c r="J85" s="167"/>
      <c r="K85" s="167">
        <f>SUM(K86:K86)</f>
        <v>0</v>
      </c>
      <c r="L85" s="167"/>
      <c r="M85" s="167">
        <f>SUM(M86:M86)</f>
        <v>0</v>
      </c>
      <c r="N85" s="166"/>
      <c r="O85" s="166">
        <f>SUM(O86:O86)</f>
        <v>0</v>
      </c>
      <c r="P85" s="166"/>
      <c r="Q85" s="166">
        <f>SUM(Q86:Q86)</f>
        <v>0</v>
      </c>
      <c r="R85" s="167"/>
      <c r="S85" s="167"/>
      <c r="T85" s="168"/>
      <c r="U85" s="162"/>
      <c r="V85" s="162">
        <f>SUM(V86:V86)</f>
        <v>0</v>
      </c>
      <c r="W85" s="162"/>
      <c r="X85" s="162"/>
      <c r="Y85" s="162"/>
      <c r="AG85" t="s">
        <v>167</v>
      </c>
    </row>
    <row r="86" spans="1:60" outlineLevel="1" x14ac:dyDescent="0.2">
      <c r="A86" s="186">
        <v>37</v>
      </c>
      <c r="B86" s="187" t="s">
        <v>1039</v>
      </c>
      <c r="C86" s="193" t="s">
        <v>1040</v>
      </c>
      <c r="D86" s="188" t="s">
        <v>245</v>
      </c>
      <c r="E86" s="189">
        <v>194</v>
      </c>
      <c r="F86" s="190"/>
      <c r="G86" s="191">
        <f>ROUND(E86*F86,2)</f>
        <v>0</v>
      </c>
      <c r="H86" s="190"/>
      <c r="I86" s="191">
        <f>ROUND(E86*H86,2)</f>
        <v>0</v>
      </c>
      <c r="J86" s="190"/>
      <c r="K86" s="191">
        <f>ROUND(E86*J86,2)</f>
        <v>0</v>
      </c>
      <c r="L86" s="191">
        <v>21</v>
      </c>
      <c r="M86" s="191">
        <f>G86*(1+L86/100)</f>
        <v>0</v>
      </c>
      <c r="N86" s="189">
        <v>0</v>
      </c>
      <c r="O86" s="189">
        <f>ROUND(E86*N86,2)</f>
        <v>0</v>
      </c>
      <c r="P86" s="189">
        <v>0</v>
      </c>
      <c r="Q86" s="189">
        <f>ROUND(E86*P86,2)</f>
        <v>0</v>
      </c>
      <c r="R86" s="191"/>
      <c r="S86" s="191" t="s">
        <v>171</v>
      </c>
      <c r="T86" s="192" t="s">
        <v>172</v>
      </c>
      <c r="U86" s="161">
        <v>0</v>
      </c>
      <c r="V86" s="161">
        <f>ROUND(E86*U86,2)</f>
        <v>0</v>
      </c>
      <c r="W86" s="161"/>
      <c r="X86" s="161" t="s">
        <v>216</v>
      </c>
      <c r="Y86" s="161" t="s">
        <v>174</v>
      </c>
      <c r="Z86" s="151"/>
      <c r="AA86" s="151"/>
      <c r="AB86" s="151"/>
      <c r="AC86" s="151"/>
      <c r="AD86" s="151"/>
      <c r="AE86" s="151"/>
      <c r="AF86" s="151"/>
      <c r="AG86" s="151" t="s">
        <v>934</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x14ac:dyDescent="0.2">
      <c r="A87" s="163" t="s">
        <v>166</v>
      </c>
      <c r="B87" s="164" t="s">
        <v>115</v>
      </c>
      <c r="C87" s="177" t="s">
        <v>116</v>
      </c>
      <c r="D87" s="165"/>
      <c r="E87" s="166"/>
      <c r="F87" s="167"/>
      <c r="G87" s="167">
        <f>SUMIF(AG88:AG88,"&lt;&gt;NOR",G88:G88)</f>
        <v>0</v>
      </c>
      <c r="H87" s="167"/>
      <c r="I87" s="167">
        <f>SUM(I88:I88)</f>
        <v>0</v>
      </c>
      <c r="J87" s="167"/>
      <c r="K87" s="167">
        <f>SUM(K88:K88)</f>
        <v>0</v>
      </c>
      <c r="L87" s="167"/>
      <c r="M87" s="167">
        <f>SUM(M88:M88)</f>
        <v>0</v>
      </c>
      <c r="N87" s="166"/>
      <c r="O87" s="166">
        <f>SUM(O88:O88)</f>
        <v>0</v>
      </c>
      <c r="P87" s="166"/>
      <c r="Q87" s="166">
        <f>SUM(Q88:Q88)</f>
        <v>0</v>
      </c>
      <c r="R87" s="167"/>
      <c r="S87" s="167"/>
      <c r="T87" s="168"/>
      <c r="U87" s="162"/>
      <c r="V87" s="162">
        <f>SUM(V88:V88)</f>
        <v>0</v>
      </c>
      <c r="W87" s="162"/>
      <c r="X87" s="162"/>
      <c r="Y87" s="162"/>
      <c r="AG87" t="s">
        <v>167</v>
      </c>
    </row>
    <row r="88" spans="1:60" outlineLevel="1" x14ac:dyDescent="0.2">
      <c r="A88" s="186">
        <v>38</v>
      </c>
      <c r="B88" s="187" t="s">
        <v>1041</v>
      </c>
      <c r="C88" s="193" t="s">
        <v>1042</v>
      </c>
      <c r="D88" s="188" t="s">
        <v>385</v>
      </c>
      <c r="E88" s="189">
        <v>4.8604099999999999</v>
      </c>
      <c r="F88" s="190"/>
      <c r="G88" s="191">
        <f>ROUND(E88*F88,2)</f>
        <v>0</v>
      </c>
      <c r="H88" s="190"/>
      <c r="I88" s="191">
        <f>ROUND(E88*H88,2)</f>
        <v>0</v>
      </c>
      <c r="J88" s="190"/>
      <c r="K88" s="191">
        <f>ROUND(E88*J88,2)</f>
        <v>0</v>
      </c>
      <c r="L88" s="191">
        <v>21</v>
      </c>
      <c r="M88" s="191">
        <f>G88*(1+L88/100)</f>
        <v>0</v>
      </c>
      <c r="N88" s="189">
        <v>0</v>
      </c>
      <c r="O88" s="189">
        <f>ROUND(E88*N88,2)</f>
        <v>0</v>
      </c>
      <c r="P88" s="189">
        <v>0</v>
      </c>
      <c r="Q88" s="189">
        <f>ROUND(E88*P88,2)</f>
        <v>0</v>
      </c>
      <c r="R88" s="191"/>
      <c r="S88" s="191" t="s">
        <v>171</v>
      </c>
      <c r="T88" s="192" t="s">
        <v>172</v>
      </c>
      <c r="U88" s="161">
        <v>0</v>
      </c>
      <c r="V88" s="161">
        <f>ROUND(E88*U88,2)</f>
        <v>0</v>
      </c>
      <c r="W88" s="161"/>
      <c r="X88" s="161" t="s">
        <v>216</v>
      </c>
      <c r="Y88" s="161" t="s">
        <v>174</v>
      </c>
      <c r="Z88" s="151"/>
      <c r="AA88" s="151"/>
      <c r="AB88" s="151"/>
      <c r="AC88" s="151"/>
      <c r="AD88" s="151"/>
      <c r="AE88" s="151"/>
      <c r="AF88" s="151"/>
      <c r="AG88" s="151" t="s">
        <v>934</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x14ac:dyDescent="0.2">
      <c r="A89" s="163" t="s">
        <v>166</v>
      </c>
      <c r="B89" s="164" t="s">
        <v>123</v>
      </c>
      <c r="C89" s="177" t="s">
        <v>124</v>
      </c>
      <c r="D89" s="165"/>
      <c r="E89" s="166"/>
      <c r="F89" s="167"/>
      <c r="G89" s="167">
        <f>SUMIF(AG90:AG90,"&lt;&gt;NOR",G90:G90)</f>
        <v>0</v>
      </c>
      <c r="H89" s="167"/>
      <c r="I89" s="167">
        <f>SUM(I90:I90)</f>
        <v>0</v>
      </c>
      <c r="J89" s="167"/>
      <c r="K89" s="167">
        <f>SUM(K90:K90)</f>
        <v>0</v>
      </c>
      <c r="L89" s="167"/>
      <c r="M89" s="167">
        <f>SUM(M90:M90)</f>
        <v>0</v>
      </c>
      <c r="N89" s="166"/>
      <c r="O89" s="166">
        <f>SUM(O90:O90)</f>
        <v>0.01</v>
      </c>
      <c r="P89" s="166"/>
      <c r="Q89" s="166">
        <f>SUM(Q90:Q90)</f>
        <v>0</v>
      </c>
      <c r="R89" s="167"/>
      <c r="S89" s="167"/>
      <c r="T89" s="168"/>
      <c r="U89" s="162"/>
      <c r="V89" s="162">
        <f>SUM(V90:V90)</f>
        <v>0</v>
      </c>
      <c r="W89" s="162"/>
      <c r="X89" s="162"/>
      <c r="Y89" s="162"/>
      <c r="AG89" t="s">
        <v>167</v>
      </c>
    </row>
    <row r="90" spans="1:60" outlineLevel="1" x14ac:dyDescent="0.2">
      <c r="A90" s="186">
        <v>39</v>
      </c>
      <c r="B90" s="187" t="s">
        <v>1043</v>
      </c>
      <c r="C90" s="193" t="s">
        <v>1044</v>
      </c>
      <c r="D90" s="188" t="s">
        <v>245</v>
      </c>
      <c r="E90" s="189">
        <v>194</v>
      </c>
      <c r="F90" s="190"/>
      <c r="G90" s="191">
        <f>ROUND(E90*F90,2)</f>
        <v>0</v>
      </c>
      <c r="H90" s="190"/>
      <c r="I90" s="191">
        <f>ROUND(E90*H90,2)</f>
        <v>0</v>
      </c>
      <c r="J90" s="190"/>
      <c r="K90" s="191">
        <f>ROUND(E90*J90,2)</f>
        <v>0</v>
      </c>
      <c r="L90" s="191">
        <v>21</v>
      </c>
      <c r="M90" s="191">
        <f>G90*(1+L90/100)</f>
        <v>0</v>
      </c>
      <c r="N90" s="189">
        <v>3.0000000000000001E-5</v>
      </c>
      <c r="O90" s="189">
        <f>ROUND(E90*N90,2)</f>
        <v>0.01</v>
      </c>
      <c r="P90" s="189">
        <v>0</v>
      </c>
      <c r="Q90" s="189">
        <f>ROUND(E90*P90,2)</f>
        <v>0</v>
      </c>
      <c r="R90" s="191"/>
      <c r="S90" s="191" t="s">
        <v>171</v>
      </c>
      <c r="T90" s="192" t="s">
        <v>172</v>
      </c>
      <c r="U90" s="161">
        <v>0</v>
      </c>
      <c r="V90" s="161">
        <f>ROUND(E90*U90,2)</f>
        <v>0</v>
      </c>
      <c r="W90" s="161"/>
      <c r="X90" s="161" t="s">
        <v>216</v>
      </c>
      <c r="Y90" s="161" t="s">
        <v>174</v>
      </c>
      <c r="Z90" s="151"/>
      <c r="AA90" s="151"/>
      <c r="AB90" s="151"/>
      <c r="AC90" s="151"/>
      <c r="AD90" s="151"/>
      <c r="AE90" s="151"/>
      <c r="AF90" s="151"/>
      <c r="AG90" s="151" t="s">
        <v>787</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x14ac:dyDescent="0.2">
      <c r="A91" s="163" t="s">
        <v>166</v>
      </c>
      <c r="B91" s="164" t="s">
        <v>125</v>
      </c>
      <c r="C91" s="177" t="s">
        <v>126</v>
      </c>
      <c r="D91" s="165"/>
      <c r="E91" s="166"/>
      <c r="F91" s="167"/>
      <c r="G91" s="167">
        <f>SUMIF(AG92:AG146,"&lt;&gt;NOR",G92:G146)</f>
        <v>0</v>
      </c>
      <c r="H91" s="167"/>
      <c r="I91" s="167">
        <f>SUM(I92:I146)</f>
        <v>0</v>
      </c>
      <c r="J91" s="167"/>
      <c r="K91" s="167">
        <f>SUM(K92:K146)</f>
        <v>0</v>
      </c>
      <c r="L91" s="167"/>
      <c r="M91" s="167">
        <f>SUM(M92:M146)</f>
        <v>0</v>
      </c>
      <c r="N91" s="166"/>
      <c r="O91" s="166">
        <f>SUM(O92:O146)</f>
        <v>1.9900000000000002</v>
      </c>
      <c r="P91" s="166"/>
      <c r="Q91" s="166">
        <f>SUM(Q92:Q146)</f>
        <v>0</v>
      </c>
      <c r="R91" s="167"/>
      <c r="S91" s="167"/>
      <c r="T91" s="168"/>
      <c r="U91" s="162"/>
      <c r="V91" s="162">
        <f>SUM(V92:V146)</f>
        <v>0</v>
      </c>
      <c r="W91" s="162"/>
      <c r="X91" s="162"/>
      <c r="Y91" s="162"/>
      <c r="AG91" t="s">
        <v>167</v>
      </c>
    </row>
    <row r="92" spans="1:60" outlineLevel="1" x14ac:dyDescent="0.2">
      <c r="A92" s="186">
        <v>40</v>
      </c>
      <c r="B92" s="187" t="s">
        <v>1045</v>
      </c>
      <c r="C92" s="193" t="s">
        <v>1046</v>
      </c>
      <c r="D92" s="188" t="s">
        <v>419</v>
      </c>
      <c r="E92" s="189">
        <v>11</v>
      </c>
      <c r="F92" s="190"/>
      <c r="G92" s="191">
        <f t="shared" ref="G92:G113" si="0">ROUND(E92*F92,2)</f>
        <v>0</v>
      </c>
      <c r="H92" s="190"/>
      <c r="I92" s="191">
        <f t="shared" ref="I92:I113" si="1">ROUND(E92*H92,2)</f>
        <v>0</v>
      </c>
      <c r="J92" s="190"/>
      <c r="K92" s="191">
        <f t="shared" ref="K92:K113" si="2">ROUND(E92*J92,2)</f>
        <v>0</v>
      </c>
      <c r="L92" s="191">
        <v>21</v>
      </c>
      <c r="M92" s="191">
        <f t="shared" ref="M92:M113" si="3">G92*(1+L92/100)</f>
        <v>0</v>
      </c>
      <c r="N92" s="189">
        <v>0</v>
      </c>
      <c r="O92" s="189">
        <f t="shared" ref="O92:O113" si="4">ROUND(E92*N92,2)</f>
        <v>0</v>
      </c>
      <c r="P92" s="189">
        <v>0</v>
      </c>
      <c r="Q92" s="189">
        <f t="shared" ref="Q92:Q113" si="5">ROUND(E92*P92,2)</f>
        <v>0</v>
      </c>
      <c r="R92" s="191"/>
      <c r="S92" s="191" t="s">
        <v>171</v>
      </c>
      <c r="T92" s="192" t="s">
        <v>172</v>
      </c>
      <c r="U92" s="161">
        <v>0</v>
      </c>
      <c r="V92" s="161">
        <f t="shared" ref="V92:V113" si="6">ROUND(E92*U92,2)</f>
        <v>0</v>
      </c>
      <c r="W92" s="161"/>
      <c r="X92" s="161" t="s">
        <v>216</v>
      </c>
      <c r="Y92" s="161" t="s">
        <v>174</v>
      </c>
      <c r="Z92" s="151"/>
      <c r="AA92" s="151"/>
      <c r="AB92" s="151"/>
      <c r="AC92" s="151"/>
      <c r="AD92" s="151"/>
      <c r="AE92" s="151"/>
      <c r="AF92" s="151"/>
      <c r="AG92" s="151" t="s">
        <v>787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86">
        <v>41</v>
      </c>
      <c r="B93" s="187" t="s">
        <v>1047</v>
      </c>
      <c r="C93" s="193" t="s">
        <v>1048</v>
      </c>
      <c r="D93" s="188" t="s">
        <v>419</v>
      </c>
      <c r="E93" s="189">
        <v>132</v>
      </c>
      <c r="F93" s="190"/>
      <c r="G93" s="191">
        <f t="shared" si="0"/>
        <v>0</v>
      </c>
      <c r="H93" s="190"/>
      <c r="I93" s="191">
        <f t="shared" si="1"/>
        <v>0</v>
      </c>
      <c r="J93" s="190"/>
      <c r="K93" s="191">
        <f t="shared" si="2"/>
        <v>0</v>
      </c>
      <c r="L93" s="191">
        <v>21</v>
      </c>
      <c r="M93" s="191">
        <f t="shared" si="3"/>
        <v>0</v>
      </c>
      <c r="N93" s="189">
        <v>0</v>
      </c>
      <c r="O93" s="189">
        <f t="shared" si="4"/>
        <v>0</v>
      </c>
      <c r="P93" s="189">
        <v>0</v>
      </c>
      <c r="Q93" s="189">
        <f t="shared" si="5"/>
        <v>0</v>
      </c>
      <c r="R93" s="191"/>
      <c r="S93" s="191" t="s">
        <v>171</v>
      </c>
      <c r="T93" s="192" t="s">
        <v>172</v>
      </c>
      <c r="U93" s="161">
        <v>0</v>
      </c>
      <c r="V93" s="161">
        <f t="shared" si="6"/>
        <v>0</v>
      </c>
      <c r="W93" s="161"/>
      <c r="X93" s="161" t="s">
        <v>216</v>
      </c>
      <c r="Y93" s="161" t="s">
        <v>174</v>
      </c>
      <c r="Z93" s="151"/>
      <c r="AA93" s="151"/>
      <c r="AB93" s="151"/>
      <c r="AC93" s="151"/>
      <c r="AD93" s="151"/>
      <c r="AE93" s="151"/>
      <c r="AF93" s="151"/>
      <c r="AG93" s="151" t="s">
        <v>787</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86">
        <v>42</v>
      </c>
      <c r="B94" s="187" t="s">
        <v>1049</v>
      </c>
      <c r="C94" s="193" t="s">
        <v>1050</v>
      </c>
      <c r="D94" s="188" t="s">
        <v>1051</v>
      </c>
      <c r="E94" s="189">
        <v>2</v>
      </c>
      <c r="F94" s="190"/>
      <c r="G94" s="191">
        <f t="shared" si="0"/>
        <v>0</v>
      </c>
      <c r="H94" s="190"/>
      <c r="I94" s="191">
        <f t="shared" si="1"/>
        <v>0</v>
      </c>
      <c r="J94" s="190"/>
      <c r="K94" s="191">
        <f t="shared" si="2"/>
        <v>0</v>
      </c>
      <c r="L94" s="191">
        <v>21</v>
      </c>
      <c r="M94" s="191">
        <f t="shared" si="3"/>
        <v>0</v>
      </c>
      <c r="N94" s="189">
        <v>0</v>
      </c>
      <c r="O94" s="189">
        <f t="shared" si="4"/>
        <v>0</v>
      </c>
      <c r="P94" s="189">
        <v>0</v>
      </c>
      <c r="Q94" s="189">
        <f t="shared" si="5"/>
        <v>0</v>
      </c>
      <c r="R94" s="191"/>
      <c r="S94" s="191" t="s">
        <v>171</v>
      </c>
      <c r="T94" s="192" t="s">
        <v>172</v>
      </c>
      <c r="U94" s="161">
        <v>0</v>
      </c>
      <c r="V94" s="161">
        <f t="shared" si="6"/>
        <v>0</v>
      </c>
      <c r="W94" s="161"/>
      <c r="X94" s="161" t="s">
        <v>216</v>
      </c>
      <c r="Y94" s="161" t="s">
        <v>174</v>
      </c>
      <c r="Z94" s="151"/>
      <c r="AA94" s="151"/>
      <c r="AB94" s="151"/>
      <c r="AC94" s="151"/>
      <c r="AD94" s="151"/>
      <c r="AE94" s="151"/>
      <c r="AF94" s="151"/>
      <c r="AG94" s="151" t="s">
        <v>787</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2.5" outlineLevel="1" x14ac:dyDescent="0.2">
      <c r="A95" s="186">
        <v>43</v>
      </c>
      <c r="B95" s="187" t="s">
        <v>1052</v>
      </c>
      <c r="C95" s="193" t="s">
        <v>1053</v>
      </c>
      <c r="D95" s="188" t="s">
        <v>419</v>
      </c>
      <c r="E95" s="189">
        <v>1</v>
      </c>
      <c r="F95" s="190"/>
      <c r="G95" s="191">
        <f t="shared" si="0"/>
        <v>0</v>
      </c>
      <c r="H95" s="190"/>
      <c r="I95" s="191">
        <f t="shared" si="1"/>
        <v>0</v>
      </c>
      <c r="J95" s="190"/>
      <c r="K95" s="191">
        <f t="shared" si="2"/>
        <v>0</v>
      </c>
      <c r="L95" s="191">
        <v>21</v>
      </c>
      <c r="M95" s="191">
        <f t="shared" si="3"/>
        <v>0</v>
      </c>
      <c r="N95" s="189">
        <v>0</v>
      </c>
      <c r="O95" s="189">
        <f t="shared" si="4"/>
        <v>0</v>
      </c>
      <c r="P95" s="189">
        <v>0</v>
      </c>
      <c r="Q95" s="189">
        <f t="shared" si="5"/>
        <v>0</v>
      </c>
      <c r="R95" s="191"/>
      <c r="S95" s="191" t="s">
        <v>171</v>
      </c>
      <c r="T95" s="192" t="s">
        <v>172</v>
      </c>
      <c r="U95" s="161">
        <v>0</v>
      </c>
      <c r="V95" s="161">
        <f t="shared" si="6"/>
        <v>0</v>
      </c>
      <c r="W95" s="161"/>
      <c r="X95" s="161" t="s">
        <v>216</v>
      </c>
      <c r="Y95" s="161" t="s">
        <v>174</v>
      </c>
      <c r="Z95" s="151"/>
      <c r="AA95" s="151"/>
      <c r="AB95" s="151"/>
      <c r="AC95" s="151"/>
      <c r="AD95" s="151"/>
      <c r="AE95" s="151"/>
      <c r="AF95" s="151"/>
      <c r="AG95" s="151" t="s">
        <v>787</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22.5" outlineLevel="1" x14ac:dyDescent="0.2">
      <c r="A96" s="186">
        <v>44</v>
      </c>
      <c r="B96" s="187" t="s">
        <v>1054</v>
      </c>
      <c r="C96" s="193" t="s">
        <v>1055</v>
      </c>
      <c r="D96" s="188" t="s">
        <v>419</v>
      </c>
      <c r="E96" s="189">
        <v>4</v>
      </c>
      <c r="F96" s="190"/>
      <c r="G96" s="191">
        <f t="shared" si="0"/>
        <v>0</v>
      </c>
      <c r="H96" s="190"/>
      <c r="I96" s="191">
        <f t="shared" si="1"/>
        <v>0</v>
      </c>
      <c r="J96" s="190"/>
      <c r="K96" s="191">
        <f t="shared" si="2"/>
        <v>0</v>
      </c>
      <c r="L96" s="191">
        <v>21</v>
      </c>
      <c r="M96" s="191">
        <f t="shared" si="3"/>
        <v>0</v>
      </c>
      <c r="N96" s="189">
        <v>0</v>
      </c>
      <c r="O96" s="189">
        <f t="shared" si="4"/>
        <v>0</v>
      </c>
      <c r="P96" s="189">
        <v>0</v>
      </c>
      <c r="Q96" s="189">
        <f t="shared" si="5"/>
        <v>0</v>
      </c>
      <c r="R96" s="191"/>
      <c r="S96" s="191" t="s">
        <v>171</v>
      </c>
      <c r="T96" s="192" t="s">
        <v>172</v>
      </c>
      <c r="U96" s="161">
        <v>0</v>
      </c>
      <c r="V96" s="161">
        <f t="shared" si="6"/>
        <v>0</v>
      </c>
      <c r="W96" s="161"/>
      <c r="X96" s="161" t="s">
        <v>216</v>
      </c>
      <c r="Y96" s="161" t="s">
        <v>174</v>
      </c>
      <c r="Z96" s="151"/>
      <c r="AA96" s="151"/>
      <c r="AB96" s="151"/>
      <c r="AC96" s="151"/>
      <c r="AD96" s="151"/>
      <c r="AE96" s="151"/>
      <c r="AF96" s="151"/>
      <c r="AG96" s="151" t="s">
        <v>787</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86">
        <v>45</v>
      </c>
      <c r="B97" s="187" t="s">
        <v>1056</v>
      </c>
      <c r="C97" s="193" t="s">
        <v>1057</v>
      </c>
      <c r="D97" s="188" t="s">
        <v>419</v>
      </c>
      <c r="E97" s="189">
        <v>1</v>
      </c>
      <c r="F97" s="190"/>
      <c r="G97" s="191">
        <f t="shared" si="0"/>
        <v>0</v>
      </c>
      <c r="H97" s="190"/>
      <c r="I97" s="191">
        <f t="shared" si="1"/>
        <v>0</v>
      </c>
      <c r="J97" s="190"/>
      <c r="K97" s="191">
        <f t="shared" si="2"/>
        <v>0</v>
      </c>
      <c r="L97" s="191">
        <v>21</v>
      </c>
      <c r="M97" s="191">
        <f t="shared" si="3"/>
        <v>0</v>
      </c>
      <c r="N97" s="189">
        <v>0</v>
      </c>
      <c r="O97" s="189">
        <f t="shared" si="4"/>
        <v>0</v>
      </c>
      <c r="P97" s="189">
        <v>0</v>
      </c>
      <c r="Q97" s="189">
        <f t="shared" si="5"/>
        <v>0</v>
      </c>
      <c r="R97" s="191"/>
      <c r="S97" s="191" t="s">
        <v>171</v>
      </c>
      <c r="T97" s="192" t="s">
        <v>172</v>
      </c>
      <c r="U97" s="161">
        <v>0</v>
      </c>
      <c r="V97" s="161">
        <f t="shared" si="6"/>
        <v>0</v>
      </c>
      <c r="W97" s="161"/>
      <c r="X97" s="161" t="s">
        <v>216</v>
      </c>
      <c r="Y97" s="161" t="s">
        <v>174</v>
      </c>
      <c r="Z97" s="151"/>
      <c r="AA97" s="151"/>
      <c r="AB97" s="151"/>
      <c r="AC97" s="151"/>
      <c r="AD97" s="151"/>
      <c r="AE97" s="151"/>
      <c r="AF97" s="151"/>
      <c r="AG97" s="151" t="s">
        <v>787</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2.5" outlineLevel="1" x14ac:dyDescent="0.2">
      <c r="A98" s="186">
        <v>46</v>
      </c>
      <c r="B98" s="187" t="s">
        <v>1058</v>
      </c>
      <c r="C98" s="193" t="s">
        <v>1059</v>
      </c>
      <c r="D98" s="188" t="s">
        <v>419</v>
      </c>
      <c r="E98" s="189">
        <v>4</v>
      </c>
      <c r="F98" s="190"/>
      <c r="G98" s="191">
        <f t="shared" si="0"/>
        <v>0</v>
      </c>
      <c r="H98" s="190"/>
      <c r="I98" s="191">
        <f t="shared" si="1"/>
        <v>0</v>
      </c>
      <c r="J98" s="190"/>
      <c r="K98" s="191">
        <f t="shared" si="2"/>
        <v>0</v>
      </c>
      <c r="L98" s="191">
        <v>21</v>
      </c>
      <c r="M98" s="191">
        <f t="shared" si="3"/>
        <v>0</v>
      </c>
      <c r="N98" s="189">
        <v>0</v>
      </c>
      <c r="O98" s="189">
        <f t="shared" si="4"/>
        <v>0</v>
      </c>
      <c r="P98" s="189">
        <v>0</v>
      </c>
      <c r="Q98" s="189">
        <f t="shared" si="5"/>
        <v>0</v>
      </c>
      <c r="R98" s="191"/>
      <c r="S98" s="191" t="s">
        <v>171</v>
      </c>
      <c r="T98" s="192" t="s">
        <v>172</v>
      </c>
      <c r="U98" s="161">
        <v>0</v>
      </c>
      <c r="V98" s="161">
        <f t="shared" si="6"/>
        <v>0</v>
      </c>
      <c r="W98" s="161"/>
      <c r="X98" s="161" t="s">
        <v>216</v>
      </c>
      <c r="Y98" s="161" t="s">
        <v>174</v>
      </c>
      <c r="Z98" s="151"/>
      <c r="AA98" s="151"/>
      <c r="AB98" s="151"/>
      <c r="AC98" s="151"/>
      <c r="AD98" s="151"/>
      <c r="AE98" s="151"/>
      <c r="AF98" s="151"/>
      <c r="AG98" s="151" t="s">
        <v>787</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86">
        <v>47</v>
      </c>
      <c r="B99" s="187" t="s">
        <v>1060</v>
      </c>
      <c r="C99" s="193" t="s">
        <v>1061</v>
      </c>
      <c r="D99" s="188" t="s">
        <v>419</v>
      </c>
      <c r="E99" s="189">
        <v>2</v>
      </c>
      <c r="F99" s="190"/>
      <c r="G99" s="191">
        <f t="shared" si="0"/>
        <v>0</v>
      </c>
      <c r="H99" s="190"/>
      <c r="I99" s="191">
        <f t="shared" si="1"/>
        <v>0</v>
      </c>
      <c r="J99" s="190"/>
      <c r="K99" s="191">
        <f t="shared" si="2"/>
        <v>0</v>
      </c>
      <c r="L99" s="191">
        <v>21</v>
      </c>
      <c r="M99" s="191">
        <f t="shared" si="3"/>
        <v>0</v>
      </c>
      <c r="N99" s="189">
        <v>1.0000000000000001E-5</v>
      </c>
      <c r="O99" s="189">
        <f t="shared" si="4"/>
        <v>0</v>
      </c>
      <c r="P99" s="189">
        <v>0</v>
      </c>
      <c r="Q99" s="189">
        <f t="shared" si="5"/>
        <v>0</v>
      </c>
      <c r="R99" s="191"/>
      <c r="S99" s="191" t="s">
        <v>171</v>
      </c>
      <c r="T99" s="192" t="s">
        <v>172</v>
      </c>
      <c r="U99" s="161">
        <v>0</v>
      </c>
      <c r="V99" s="161">
        <f t="shared" si="6"/>
        <v>0</v>
      </c>
      <c r="W99" s="161"/>
      <c r="X99" s="161" t="s">
        <v>216</v>
      </c>
      <c r="Y99" s="161" t="s">
        <v>174</v>
      </c>
      <c r="Z99" s="151"/>
      <c r="AA99" s="151"/>
      <c r="AB99" s="151"/>
      <c r="AC99" s="151"/>
      <c r="AD99" s="151"/>
      <c r="AE99" s="151"/>
      <c r="AF99" s="151"/>
      <c r="AG99" s="151" t="s">
        <v>787</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86">
        <v>48</v>
      </c>
      <c r="B100" s="187" t="s">
        <v>1062</v>
      </c>
      <c r="C100" s="193" t="s">
        <v>1063</v>
      </c>
      <c r="D100" s="188" t="s">
        <v>419</v>
      </c>
      <c r="E100" s="189">
        <v>8</v>
      </c>
      <c r="F100" s="190"/>
      <c r="G100" s="191">
        <f t="shared" si="0"/>
        <v>0</v>
      </c>
      <c r="H100" s="190"/>
      <c r="I100" s="191">
        <f t="shared" si="1"/>
        <v>0</v>
      </c>
      <c r="J100" s="190"/>
      <c r="K100" s="191">
        <f t="shared" si="2"/>
        <v>0</v>
      </c>
      <c r="L100" s="191">
        <v>21</v>
      </c>
      <c r="M100" s="191">
        <f t="shared" si="3"/>
        <v>0</v>
      </c>
      <c r="N100" s="189">
        <v>1.0000000000000001E-5</v>
      </c>
      <c r="O100" s="189">
        <f t="shared" si="4"/>
        <v>0</v>
      </c>
      <c r="P100" s="189">
        <v>0</v>
      </c>
      <c r="Q100" s="189">
        <f t="shared" si="5"/>
        <v>0</v>
      </c>
      <c r="R100" s="191"/>
      <c r="S100" s="191" t="s">
        <v>171</v>
      </c>
      <c r="T100" s="192" t="s">
        <v>172</v>
      </c>
      <c r="U100" s="161">
        <v>0</v>
      </c>
      <c r="V100" s="161">
        <f t="shared" si="6"/>
        <v>0</v>
      </c>
      <c r="W100" s="161"/>
      <c r="X100" s="161" t="s">
        <v>216</v>
      </c>
      <c r="Y100" s="161" t="s">
        <v>174</v>
      </c>
      <c r="Z100" s="151"/>
      <c r="AA100" s="151"/>
      <c r="AB100" s="151"/>
      <c r="AC100" s="151"/>
      <c r="AD100" s="151"/>
      <c r="AE100" s="151"/>
      <c r="AF100" s="151"/>
      <c r="AG100" s="151" t="s">
        <v>787</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ht="22.5" outlineLevel="1" x14ac:dyDescent="0.2">
      <c r="A101" s="186">
        <v>49</v>
      </c>
      <c r="B101" s="187" t="s">
        <v>1064</v>
      </c>
      <c r="C101" s="193" t="s">
        <v>1065</v>
      </c>
      <c r="D101" s="188" t="s">
        <v>245</v>
      </c>
      <c r="E101" s="189">
        <v>11</v>
      </c>
      <c r="F101" s="190"/>
      <c r="G101" s="191">
        <f t="shared" si="0"/>
        <v>0</v>
      </c>
      <c r="H101" s="190"/>
      <c r="I101" s="191">
        <f t="shared" si="1"/>
        <v>0</v>
      </c>
      <c r="J101" s="190"/>
      <c r="K101" s="191">
        <f t="shared" si="2"/>
        <v>0</v>
      </c>
      <c r="L101" s="191">
        <v>21</v>
      </c>
      <c r="M101" s="191">
        <f t="shared" si="3"/>
        <v>0</v>
      </c>
      <c r="N101" s="189">
        <v>0</v>
      </c>
      <c r="O101" s="189">
        <f t="shared" si="4"/>
        <v>0</v>
      </c>
      <c r="P101" s="189">
        <v>0</v>
      </c>
      <c r="Q101" s="189">
        <f t="shared" si="5"/>
        <v>0</v>
      </c>
      <c r="R101" s="191"/>
      <c r="S101" s="191" t="s">
        <v>171</v>
      </c>
      <c r="T101" s="192" t="s">
        <v>172</v>
      </c>
      <c r="U101" s="161">
        <v>0</v>
      </c>
      <c r="V101" s="161">
        <f t="shared" si="6"/>
        <v>0</v>
      </c>
      <c r="W101" s="161"/>
      <c r="X101" s="161" t="s">
        <v>216</v>
      </c>
      <c r="Y101" s="161" t="s">
        <v>174</v>
      </c>
      <c r="Z101" s="151"/>
      <c r="AA101" s="151"/>
      <c r="AB101" s="151"/>
      <c r="AC101" s="151"/>
      <c r="AD101" s="151"/>
      <c r="AE101" s="151"/>
      <c r="AF101" s="151"/>
      <c r="AG101" s="151" t="s">
        <v>787</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22.5" outlineLevel="1" x14ac:dyDescent="0.2">
      <c r="A102" s="186">
        <v>50</v>
      </c>
      <c r="B102" s="187" t="s">
        <v>1066</v>
      </c>
      <c r="C102" s="193" t="s">
        <v>1067</v>
      </c>
      <c r="D102" s="188" t="s">
        <v>245</v>
      </c>
      <c r="E102" s="189">
        <v>5</v>
      </c>
      <c r="F102" s="190"/>
      <c r="G102" s="191">
        <f t="shared" si="0"/>
        <v>0</v>
      </c>
      <c r="H102" s="190"/>
      <c r="I102" s="191">
        <f t="shared" si="1"/>
        <v>0</v>
      </c>
      <c r="J102" s="190"/>
      <c r="K102" s="191">
        <f t="shared" si="2"/>
        <v>0</v>
      </c>
      <c r="L102" s="191">
        <v>21</v>
      </c>
      <c r="M102" s="191">
        <f t="shared" si="3"/>
        <v>0</v>
      </c>
      <c r="N102" s="189">
        <v>0</v>
      </c>
      <c r="O102" s="189">
        <f t="shared" si="4"/>
        <v>0</v>
      </c>
      <c r="P102" s="189">
        <v>0</v>
      </c>
      <c r="Q102" s="189">
        <f t="shared" si="5"/>
        <v>0</v>
      </c>
      <c r="R102" s="191"/>
      <c r="S102" s="191" t="s">
        <v>171</v>
      </c>
      <c r="T102" s="192" t="s">
        <v>172</v>
      </c>
      <c r="U102" s="161">
        <v>0</v>
      </c>
      <c r="V102" s="161">
        <f t="shared" si="6"/>
        <v>0</v>
      </c>
      <c r="W102" s="161"/>
      <c r="X102" s="161" t="s">
        <v>216</v>
      </c>
      <c r="Y102" s="161" t="s">
        <v>174</v>
      </c>
      <c r="Z102" s="151"/>
      <c r="AA102" s="151"/>
      <c r="AB102" s="151"/>
      <c r="AC102" s="151"/>
      <c r="AD102" s="151"/>
      <c r="AE102" s="151"/>
      <c r="AF102" s="151"/>
      <c r="AG102" s="151" t="s">
        <v>787</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22.5" outlineLevel="1" x14ac:dyDescent="0.2">
      <c r="A103" s="186">
        <v>51</v>
      </c>
      <c r="B103" s="187" t="s">
        <v>1068</v>
      </c>
      <c r="C103" s="193" t="s">
        <v>1069</v>
      </c>
      <c r="D103" s="188" t="s">
        <v>245</v>
      </c>
      <c r="E103" s="189">
        <v>202.5</v>
      </c>
      <c r="F103" s="190"/>
      <c r="G103" s="191">
        <f t="shared" si="0"/>
        <v>0</v>
      </c>
      <c r="H103" s="190"/>
      <c r="I103" s="191">
        <f t="shared" si="1"/>
        <v>0</v>
      </c>
      <c r="J103" s="190"/>
      <c r="K103" s="191">
        <f t="shared" si="2"/>
        <v>0</v>
      </c>
      <c r="L103" s="191">
        <v>21</v>
      </c>
      <c r="M103" s="191">
        <f t="shared" si="3"/>
        <v>0</v>
      </c>
      <c r="N103" s="189">
        <v>0</v>
      </c>
      <c r="O103" s="189">
        <f t="shared" si="4"/>
        <v>0</v>
      </c>
      <c r="P103" s="189">
        <v>0</v>
      </c>
      <c r="Q103" s="189">
        <f t="shared" si="5"/>
        <v>0</v>
      </c>
      <c r="R103" s="191"/>
      <c r="S103" s="191" t="s">
        <v>171</v>
      </c>
      <c r="T103" s="192" t="s">
        <v>172</v>
      </c>
      <c r="U103" s="161">
        <v>0</v>
      </c>
      <c r="V103" s="161">
        <f t="shared" si="6"/>
        <v>0</v>
      </c>
      <c r="W103" s="161"/>
      <c r="X103" s="161" t="s">
        <v>216</v>
      </c>
      <c r="Y103" s="161" t="s">
        <v>174</v>
      </c>
      <c r="Z103" s="151"/>
      <c r="AA103" s="151"/>
      <c r="AB103" s="151"/>
      <c r="AC103" s="151"/>
      <c r="AD103" s="151"/>
      <c r="AE103" s="151"/>
      <c r="AF103" s="151"/>
      <c r="AG103" s="151" t="s">
        <v>787</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2.5" outlineLevel="1" x14ac:dyDescent="0.2">
      <c r="A104" s="186">
        <v>52</v>
      </c>
      <c r="B104" s="187" t="s">
        <v>1070</v>
      </c>
      <c r="C104" s="193" t="s">
        <v>1071</v>
      </c>
      <c r="D104" s="188" t="s">
        <v>419</v>
      </c>
      <c r="E104" s="189">
        <v>1</v>
      </c>
      <c r="F104" s="190"/>
      <c r="G104" s="191">
        <f t="shared" si="0"/>
        <v>0</v>
      </c>
      <c r="H104" s="190"/>
      <c r="I104" s="191">
        <f t="shared" si="1"/>
        <v>0</v>
      </c>
      <c r="J104" s="190"/>
      <c r="K104" s="191">
        <f t="shared" si="2"/>
        <v>0</v>
      </c>
      <c r="L104" s="191">
        <v>21</v>
      </c>
      <c r="M104" s="191">
        <f t="shared" si="3"/>
        <v>0</v>
      </c>
      <c r="N104" s="189">
        <v>0</v>
      </c>
      <c r="O104" s="189">
        <f t="shared" si="4"/>
        <v>0</v>
      </c>
      <c r="P104" s="189">
        <v>0</v>
      </c>
      <c r="Q104" s="189">
        <f t="shared" si="5"/>
        <v>0</v>
      </c>
      <c r="R104" s="191"/>
      <c r="S104" s="191" t="s">
        <v>171</v>
      </c>
      <c r="T104" s="192" t="s">
        <v>172</v>
      </c>
      <c r="U104" s="161">
        <v>0</v>
      </c>
      <c r="V104" s="161">
        <f t="shared" si="6"/>
        <v>0</v>
      </c>
      <c r="W104" s="161"/>
      <c r="X104" s="161" t="s">
        <v>216</v>
      </c>
      <c r="Y104" s="161" t="s">
        <v>174</v>
      </c>
      <c r="Z104" s="151"/>
      <c r="AA104" s="151"/>
      <c r="AB104" s="151"/>
      <c r="AC104" s="151"/>
      <c r="AD104" s="151"/>
      <c r="AE104" s="151"/>
      <c r="AF104" s="151"/>
      <c r="AG104" s="151" t="s">
        <v>787</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ht="22.5" outlineLevel="1" x14ac:dyDescent="0.2">
      <c r="A105" s="186">
        <v>53</v>
      </c>
      <c r="B105" s="187" t="s">
        <v>1072</v>
      </c>
      <c r="C105" s="193" t="s">
        <v>1073</v>
      </c>
      <c r="D105" s="188" t="s">
        <v>419</v>
      </c>
      <c r="E105" s="189">
        <v>15</v>
      </c>
      <c r="F105" s="190"/>
      <c r="G105" s="191">
        <f t="shared" si="0"/>
        <v>0</v>
      </c>
      <c r="H105" s="190"/>
      <c r="I105" s="191">
        <f t="shared" si="1"/>
        <v>0</v>
      </c>
      <c r="J105" s="190"/>
      <c r="K105" s="191">
        <f t="shared" si="2"/>
        <v>0</v>
      </c>
      <c r="L105" s="191">
        <v>21</v>
      </c>
      <c r="M105" s="191">
        <f t="shared" si="3"/>
        <v>0</v>
      </c>
      <c r="N105" s="189">
        <v>0</v>
      </c>
      <c r="O105" s="189">
        <f t="shared" si="4"/>
        <v>0</v>
      </c>
      <c r="P105" s="189">
        <v>0</v>
      </c>
      <c r="Q105" s="189">
        <f t="shared" si="5"/>
        <v>0</v>
      </c>
      <c r="R105" s="191"/>
      <c r="S105" s="191" t="s">
        <v>171</v>
      </c>
      <c r="T105" s="192" t="s">
        <v>172</v>
      </c>
      <c r="U105" s="161">
        <v>0</v>
      </c>
      <c r="V105" s="161">
        <f t="shared" si="6"/>
        <v>0</v>
      </c>
      <c r="W105" s="161"/>
      <c r="X105" s="161" t="s">
        <v>216</v>
      </c>
      <c r="Y105" s="161" t="s">
        <v>174</v>
      </c>
      <c r="Z105" s="151"/>
      <c r="AA105" s="151"/>
      <c r="AB105" s="151"/>
      <c r="AC105" s="151"/>
      <c r="AD105" s="151"/>
      <c r="AE105" s="151"/>
      <c r="AF105" s="151"/>
      <c r="AG105" s="151" t="s">
        <v>787</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86">
        <v>54</v>
      </c>
      <c r="B106" s="187" t="s">
        <v>1074</v>
      </c>
      <c r="C106" s="193" t="s">
        <v>1075</v>
      </c>
      <c r="D106" s="188" t="s">
        <v>245</v>
      </c>
      <c r="E106" s="189">
        <v>16</v>
      </c>
      <c r="F106" s="190"/>
      <c r="G106" s="191">
        <f t="shared" si="0"/>
        <v>0</v>
      </c>
      <c r="H106" s="190"/>
      <c r="I106" s="191">
        <f t="shared" si="1"/>
        <v>0</v>
      </c>
      <c r="J106" s="190"/>
      <c r="K106" s="191">
        <f t="shared" si="2"/>
        <v>0</v>
      </c>
      <c r="L106" s="191">
        <v>21</v>
      </c>
      <c r="M106" s="191">
        <f t="shared" si="3"/>
        <v>0</v>
      </c>
      <c r="N106" s="189">
        <v>0</v>
      </c>
      <c r="O106" s="189">
        <f t="shared" si="4"/>
        <v>0</v>
      </c>
      <c r="P106" s="189">
        <v>0</v>
      </c>
      <c r="Q106" s="189">
        <f t="shared" si="5"/>
        <v>0</v>
      </c>
      <c r="R106" s="191"/>
      <c r="S106" s="191" t="s">
        <v>171</v>
      </c>
      <c r="T106" s="192" t="s">
        <v>172</v>
      </c>
      <c r="U106" s="161">
        <v>0</v>
      </c>
      <c r="V106" s="161">
        <f t="shared" si="6"/>
        <v>0</v>
      </c>
      <c r="W106" s="161"/>
      <c r="X106" s="161" t="s">
        <v>216</v>
      </c>
      <c r="Y106" s="161" t="s">
        <v>174</v>
      </c>
      <c r="Z106" s="151"/>
      <c r="AA106" s="151"/>
      <c r="AB106" s="151"/>
      <c r="AC106" s="151"/>
      <c r="AD106" s="151"/>
      <c r="AE106" s="151"/>
      <c r="AF106" s="151"/>
      <c r="AG106" s="151" t="s">
        <v>787</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86">
        <v>55</v>
      </c>
      <c r="B107" s="187" t="s">
        <v>1076</v>
      </c>
      <c r="C107" s="193" t="s">
        <v>1077</v>
      </c>
      <c r="D107" s="188" t="s">
        <v>245</v>
      </c>
      <c r="E107" s="189">
        <v>198.5</v>
      </c>
      <c r="F107" s="190"/>
      <c r="G107" s="191">
        <f t="shared" si="0"/>
        <v>0</v>
      </c>
      <c r="H107" s="190"/>
      <c r="I107" s="191">
        <f t="shared" si="1"/>
        <v>0</v>
      </c>
      <c r="J107" s="190"/>
      <c r="K107" s="191">
        <f t="shared" si="2"/>
        <v>0</v>
      </c>
      <c r="L107" s="191">
        <v>21</v>
      </c>
      <c r="M107" s="191">
        <f t="shared" si="3"/>
        <v>0</v>
      </c>
      <c r="N107" s="189">
        <v>0</v>
      </c>
      <c r="O107" s="189">
        <f t="shared" si="4"/>
        <v>0</v>
      </c>
      <c r="P107" s="189">
        <v>0</v>
      </c>
      <c r="Q107" s="189">
        <f t="shared" si="5"/>
        <v>0</v>
      </c>
      <c r="R107" s="191"/>
      <c r="S107" s="191" t="s">
        <v>171</v>
      </c>
      <c r="T107" s="192" t="s">
        <v>172</v>
      </c>
      <c r="U107" s="161">
        <v>0</v>
      </c>
      <c r="V107" s="161">
        <f t="shared" si="6"/>
        <v>0</v>
      </c>
      <c r="W107" s="161"/>
      <c r="X107" s="161" t="s">
        <v>216</v>
      </c>
      <c r="Y107" s="161" t="s">
        <v>174</v>
      </c>
      <c r="Z107" s="151"/>
      <c r="AA107" s="151"/>
      <c r="AB107" s="151"/>
      <c r="AC107" s="151"/>
      <c r="AD107" s="151"/>
      <c r="AE107" s="151"/>
      <c r="AF107" s="151"/>
      <c r="AG107" s="151" t="s">
        <v>787</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86">
        <v>56</v>
      </c>
      <c r="B108" s="187" t="s">
        <v>1078</v>
      </c>
      <c r="C108" s="193" t="s">
        <v>1079</v>
      </c>
      <c r="D108" s="188" t="s">
        <v>212</v>
      </c>
      <c r="E108" s="189">
        <v>17.391999999999999</v>
      </c>
      <c r="F108" s="190"/>
      <c r="G108" s="191">
        <f t="shared" si="0"/>
        <v>0</v>
      </c>
      <c r="H108" s="190"/>
      <c r="I108" s="191">
        <f t="shared" si="1"/>
        <v>0</v>
      </c>
      <c r="J108" s="190"/>
      <c r="K108" s="191">
        <f t="shared" si="2"/>
        <v>0</v>
      </c>
      <c r="L108" s="191">
        <v>21</v>
      </c>
      <c r="M108" s="191">
        <f t="shared" si="3"/>
        <v>0</v>
      </c>
      <c r="N108" s="189">
        <v>0</v>
      </c>
      <c r="O108" s="189">
        <f t="shared" si="4"/>
        <v>0</v>
      </c>
      <c r="P108" s="189">
        <v>0</v>
      </c>
      <c r="Q108" s="189">
        <f t="shared" si="5"/>
        <v>0</v>
      </c>
      <c r="R108" s="191"/>
      <c r="S108" s="191" t="s">
        <v>171</v>
      </c>
      <c r="T108" s="192" t="s">
        <v>172</v>
      </c>
      <c r="U108" s="161">
        <v>0</v>
      </c>
      <c r="V108" s="161">
        <f t="shared" si="6"/>
        <v>0</v>
      </c>
      <c r="W108" s="161"/>
      <c r="X108" s="161" t="s">
        <v>216</v>
      </c>
      <c r="Y108" s="161" t="s">
        <v>174</v>
      </c>
      <c r="Z108" s="151"/>
      <c r="AA108" s="151"/>
      <c r="AB108" s="151"/>
      <c r="AC108" s="151"/>
      <c r="AD108" s="151"/>
      <c r="AE108" s="151"/>
      <c r="AF108" s="151"/>
      <c r="AG108" s="151" t="s">
        <v>787</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86">
        <v>57</v>
      </c>
      <c r="B109" s="187" t="s">
        <v>1080</v>
      </c>
      <c r="C109" s="193" t="s">
        <v>1081</v>
      </c>
      <c r="D109" s="188" t="s">
        <v>419</v>
      </c>
      <c r="E109" s="189">
        <v>1</v>
      </c>
      <c r="F109" s="190"/>
      <c r="G109" s="191">
        <f t="shared" si="0"/>
        <v>0</v>
      </c>
      <c r="H109" s="190"/>
      <c r="I109" s="191">
        <f t="shared" si="1"/>
        <v>0</v>
      </c>
      <c r="J109" s="190"/>
      <c r="K109" s="191">
        <f t="shared" si="2"/>
        <v>0</v>
      </c>
      <c r="L109" s="191">
        <v>21</v>
      </c>
      <c r="M109" s="191">
        <f t="shared" si="3"/>
        <v>0</v>
      </c>
      <c r="N109" s="189">
        <v>0</v>
      </c>
      <c r="O109" s="189">
        <f t="shared" si="4"/>
        <v>0</v>
      </c>
      <c r="P109" s="189">
        <v>0</v>
      </c>
      <c r="Q109" s="189">
        <f t="shared" si="5"/>
        <v>0</v>
      </c>
      <c r="R109" s="191"/>
      <c r="S109" s="191" t="s">
        <v>171</v>
      </c>
      <c r="T109" s="192" t="s">
        <v>172</v>
      </c>
      <c r="U109" s="161">
        <v>0</v>
      </c>
      <c r="V109" s="161">
        <f t="shared" si="6"/>
        <v>0</v>
      </c>
      <c r="W109" s="161"/>
      <c r="X109" s="161" t="s">
        <v>216</v>
      </c>
      <c r="Y109" s="161" t="s">
        <v>174</v>
      </c>
      <c r="Z109" s="151"/>
      <c r="AA109" s="151"/>
      <c r="AB109" s="151"/>
      <c r="AC109" s="151"/>
      <c r="AD109" s="151"/>
      <c r="AE109" s="151"/>
      <c r="AF109" s="151"/>
      <c r="AG109" s="151" t="s">
        <v>787</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86">
        <v>58</v>
      </c>
      <c r="B110" s="187" t="s">
        <v>1082</v>
      </c>
      <c r="C110" s="193" t="s">
        <v>1083</v>
      </c>
      <c r="D110" s="188" t="s">
        <v>419</v>
      </c>
      <c r="E110" s="189">
        <v>6</v>
      </c>
      <c r="F110" s="190"/>
      <c r="G110" s="191">
        <f t="shared" si="0"/>
        <v>0</v>
      </c>
      <c r="H110" s="190"/>
      <c r="I110" s="191">
        <f t="shared" si="1"/>
        <v>0</v>
      </c>
      <c r="J110" s="190"/>
      <c r="K110" s="191">
        <f t="shared" si="2"/>
        <v>0</v>
      </c>
      <c r="L110" s="191">
        <v>21</v>
      </c>
      <c r="M110" s="191">
        <f t="shared" si="3"/>
        <v>0</v>
      </c>
      <c r="N110" s="189">
        <v>0</v>
      </c>
      <c r="O110" s="189">
        <f t="shared" si="4"/>
        <v>0</v>
      </c>
      <c r="P110" s="189">
        <v>0</v>
      </c>
      <c r="Q110" s="189">
        <f t="shared" si="5"/>
        <v>0</v>
      </c>
      <c r="R110" s="191"/>
      <c r="S110" s="191" t="s">
        <v>171</v>
      </c>
      <c r="T110" s="192" t="s">
        <v>172</v>
      </c>
      <c r="U110" s="161">
        <v>0</v>
      </c>
      <c r="V110" s="161">
        <f t="shared" si="6"/>
        <v>0</v>
      </c>
      <c r="W110" s="161"/>
      <c r="X110" s="161" t="s">
        <v>216</v>
      </c>
      <c r="Y110" s="161" t="s">
        <v>174</v>
      </c>
      <c r="Z110" s="151"/>
      <c r="AA110" s="151"/>
      <c r="AB110" s="151"/>
      <c r="AC110" s="151"/>
      <c r="AD110" s="151"/>
      <c r="AE110" s="151"/>
      <c r="AF110" s="151"/>
      <c r="AG110" s="151" t="s">
        <v>787</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86">
        <v>59</v>
      </c>
      <c r="B111" s="187" t="s">
        <v>1084</v>
      </c>
      <c r="C111" s="193" t="s">
        <v>1085</v>
      </c>
      <c r="D111" s="188" t="s">
        <v>245</v>
      </c>
      <c r="E111" s="189">
        <v>11</v>
      </c>
      <c r="F111" s="190"/>
      <c r="G111" s="191">
        <f t="shared" si="0"/>
        <v>0</v>
      </c>
      <c r="H111" s="190"/>
      <c r="I111" s="191">
        <f t="shared" si="1"/>
        <v>0</v>
      </c>
      <c r="J111" s="190"/>
      <c r="K111" s="191">
        <f t="shared" si="2"/>
        <v>0</v>
      </c>
      <c r="L111" s="191">
        <v>21</v>
      </c>
      <c r="M111" s="191">
        <f t="shared" si="3"/>
        <v>0</v>
      </c>
      <c r="N111" s="189">
        <v>0</v>
      </c>
      <c r="O111" s="189">
        <f t="shared" si="4"/>
        <v>0</v>
      </c>
      <c r="P111" s="189">
        <v>0</v>
      </c>
      <c r="Q111" s="189">
        <f t="shared" si="5"/>
        <v>0</v>
      </c>
      <c r="R111" s="191"/>
      <c r="S111" s="191" t="s">
        <v>171</v>
      </c>
      <c r="T111" s="192" t="s">
        <v>172</v>
      </c>
      <c r="U111" s="161">
        <v>0</v>
      </c>
      <c r="V111" s="161">
        <f t="shared" si="6"/>
        <v>0</v>
      </c>
      <c r="W111" s="161"/>
      <c r="X111" s="161" t="s">
        <v>216</v>
      </c>
      <c r="Y111" s="161" t="s">
        <v>174</v>
      </c>
      <c r="Z111" s="151"/>
      <c r="AA111" s="151"/>
      <c r="AB111" s="151"/>
      <c r="AC111" s="151"/>
      <c r="AD111" s="151"/>
      <c r="AE111" s="151"/>
      <c r="AF111" s="151"/>
      <c r="AG111" s="151" t="s">
        <v>787</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86">
        <v>60</v>
      </c>
      <c r="B112" s="187" t="s">
        <v>1086</v>
      </c>
      <c r="C112" s="193" t="s">
        <v>1087</v>
      </c>
      <c r="D112" s="188" t="s">
        <v>245</v>
      </c>
      <c r="E112" s="189">
        <v>202.5</v>
      </c>
      <c r="F112" s="190"/>
      <c r="G112" s="191">
        <f t="shared" si="0"/>
        <v>0</v>
      </c>
      <c r="H112" s="190"/>
      <c r="I112" s="191">
        <f t="shared" si="1"/>
        <v>0</v>
      </c>
      <c r="J112" s="190"/>
      <c r="K112" s="191">
        <f t="shared" si="2"/>
        <v>0</v>
      </c>
      <c r="L112" s="191">
        <v>21</v>
      </c>
      <c r="M112" s="191">
        <f t="shared" si="3"/>
        <v>0</v>
      </c>
      <c r="N112" s="189">
        <v>0</v>
      </c>
      <c r="O112" s="189">
        <f t="shared" si="4"/>
        <v>0</v>
      </c>
      <c r="P112" s="189">
        <v>0</v>
      </c>
      <c r="Q112" s="189">
        <f t="shared" si="5"/>
        <v>0</v>
      </c>
      <c r="R112" s="191"/>
      <c r="S112" s="191" t="s">
        <v>171</v>
      </c>
      <c r="T112" s="192" t="s">
        <v>172</v>
      </c>
      <c r="U112" s="161">
        <v>0</v>
      </c>
      <c r="V112" s="161">
        <f t="shared" si="6"/>
        <v>0</v>
      </c>
      <c r="W112" s="161"/>
      <c r="X112" s="161" t="s">
        <v>216</v>
      </c>
      <c r="Y112" s="161" t="s">
        <v>174</v>
      </c>
      <c r="Z112" s="151"/>
      <c r="AA112" s="151"/>
      <c r="AB112" s="151"/>
      <c r="AC112" s="151"/>
      <c r="AD112" s="151"/>
      <c r="AE112" s="151"/>
      <c r="AF112" s="151"/>
      <c r="AG112" s="151" t="s">
        <v>787</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70">
        <v>61</v>
      </c>
      <c r="B113" s="171" t="s">
        <v>1088</v>
      </c>
      <c r="C113" s="178" t="s">
        <v>1089</v>
      </c>
      <c r="D113" s="172" t="s">
        <v>245</v>
      </c>
      <c r="E113" s="173">
        <v>213.5</v>
      </c>
      <c r="F113" s="174"/>
      <c r="G113" s="175">
        <f t="shared" si="0"/>
        <v>0</v>
      </c>
      <c r="H113" s="174"/>
      <c r="I113" s="175">
        <f t="shared" si="1"/>
        <v>0</v>
      </c>
      <c r="J113" s="174"/>
      <c r="K113" s="175">
        <f t="shared" si="2"/>
        <v>0</v>
      </c>
      <c r="L113" s="175">
        <v>21</v>
      </c>
      <c r="M113" s="175">
        <f t="shared" si="3"/>
        <v>0</v>
      </c>
      <c r="N113" s="173">
        <v>0</v>
      </c>
      <c r="O113" s="173">
        <f t="shared" si="4"/>
        <v>0</v>
      </c>
      <c r="P113" s="173">
        <v>0</v>
      </c>
      <c r="Q113" s="173">
        <f t="shared" si="5"/>
        <v>0</v>
      </c>
      <c r="R113" s="175"/>
      <c r="S113" s="175" t="s">
        <v>171</v>
      </c>
      <c r="T113" s="176" t="s">
        <v>172</v>
      </c>
      <c r="U113" s="161">
        <v>0</v>
      </c>
      <c r="V113" s="161">
        <f t="shared" si="6"/>
        <v>0</v>
      </c>
      <c r="W113" s="161"/>
      <c r="X113" s="161" t="s">
        <v>216</v>
      </c>
      <c r="Y113" s="161" t="s">
        <v>174</v>
      </c>
      <c r="Z113" s="151"/>
      <c r="AA113" s="151"/>
      <c r="AB113" s="151"/>
      <c r="AC113" s="151"/>
      <c r="AD113" s="151"/>
      <c r="AE113" s="151"/>
      <c r="AF113" s="151"/>
      <c r="AG113" s="151" t="s">
        <v>787</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2" x14ac:dyDescent="0.2">
      <c r="A114" s="158"/>
      <c r="B114" s="159"/>
      <c r="C114" s="185" t="s">
        <v>1090</v>
      </c>
      <c r="D114" s="182"/>
      <c r="E114" s="183">
        <v>213.5</v>
      </c>
      <c r="F114" s="161"/>
      <c r="G114" s="161"/>
      <c r="H114" s="161"/>
      <c r="I114" s="161"/>
      <c r="J114" s="161"/>
      <c r="K114" s="161"/>
      <c r="L114" s="161"/>
      <c r="M114" s="161"/>
      <c r="N114" s="160"/>
      <c r="O114" s="160"/>
      <c r="P114" s="160"/>
      <c r="Q114" s="160"/>
      <c r="R114" s="161"/>
      <c r="S114" s="161"/>
      <c r="T114" s="161"/>
      <c r="U114" s="161"/>
      <c r="V114" s="161"/>
      <c r="W114" s="161"/>
      <c r="X114" s="161"/>
      <c r="Y114" s="161"/>
      <c r="Z114" s="151"/>
      <c r="AA114" s="151"/>
      <c r="AB114" s="151"/>
      <c r="AC114" s="151"/>
      <c r="AD114" s="151"/>
      <c r="AE114" s="151"/>
      <c r="AF114" s="151"/>
      <c r="AG114" s="151" t="s">
        <v>221</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86">
        <v>62</v>
      </c>
      <c r="B115" s="187" t="s">
        <v>1091</v>
      </c>
      <c r="C115" s="193" t="s">
        <v>1092</v>
      </c>
      <c r="D115" s="188" t="s">
        <v>419</v>
      </c>
      <c r="E115" s="189">
        <v>5</v>
      </c>
      <c r="F115" s="190"/>
      <c r="G115" s="191">
        <f t="shared" ref="G115:G120" si="7">ROUND(E115*F115,2)</f>
        <v>0</v>
      </c>
      <c r="H115" s="190"/>
      <c r="I115" s="191">
        <f t="shared" ref="I115:I120" si="8">ROUND(E115*H115,2)</f>
        <v>0</v>
      </c>
      <c r="J115" s="190"/>
      <c r="K115" s="191">
        <f t="shared" ref="K115:K120" si="9">ROUND(E115*J115,2)</f>
        <v>0</v>
      </c>
      <c r="L115" s="191">
        <v>21</v>
      </c>
      <c r="M115" s="191">
        <f t="shared" ref="M115:M120" si="10">G115*(1+L115/100)</f>
        <v>0</v>
      </c>
      <c r="N115" s="189">
        <v>3.7000000000000002E-3</v>
      </c>
      <c r="O115" s="189">
        <f t="shared" ref="O115:O120" si="11">ROUND(E115*N115,2)</f>
        <v>0.02</v>
      </c>
      <c r="P115" s="189">
        <v>0</v>
      </c>
      <c r="Q115" s="189">
        <f t="shared" ref="Q115:Q120" si="12">ROUND(E115*P115,2)</f>
        <v>0</v>
      </c>
      <c r="R115" s="191"/>
      <c r="S115" s="191" t="s">
        <v>171</v>
      </c>
      <c r="T115" s="192" t="s">
        <v>172</v>
      </c>
      <c r="U115" s="161">
        <v>0</v>
      </c>
      <c r="V115" s="161">
        <f t="shared" ref="V115:V120" si="13">ROUND(E115*U115,2)</f>
        <v>0</v>
      </c>
      <c r="W115" s="161"/>
      <c r="X115" s="161" t="s">
        <v>216</v>
      </c>
      <c r="Y115" s="161" t="s">
        <v>174</v>
      </c>
      <c r="Z115" s="151"/>
      <c r="AA115" s="151"/>
      <c r="AB115" s="151"/>
      <c r="AC115" s="151"/>
      <c r="AD115" s="151"/>
      <c r="AE115" s="151"/>
      <c r="AF115" s="151"/>
      <c r="AG115" s="151" t="s">
        <v>787</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86">
        <v>63</v>
      </c>
      <c r="B116" s="187" t="s">
        <v>1093</v>
      </c>
      <c r="C116" s="193" t="s">
        <v>197</v>
      </c>
      <c r="D116" s="188" t="s">
        <v>1027</v>
      </c>
      <c r="E116" s="189">
        <v>1</v>
      </c>
      <c r="F116" s="190"/>
      <c r="G116" s="191">
        <f t="shared" si="7"/>
        <v>0</v>
      </c>
      <c r="H116" s="190"/>
      <c r="I116" s="191">
        <f t="shared" si="8"/>
        <v>0</v>
      </c>
      <c r="J116" s="190"/>
      <c r="K116" s="191">
        <f t="shared" si="9"/>
        <v>0</v>
      </c>
      <c r="L116" s="191">
        <v>21</v>
      </c>
      <c r="M116" s="191">
        <f t="shared" si="10"/>
        <v>0</v>
      </c>
      <c r="N116" s="189">
        <v>0</v>
      </c>
      <c r="O116" s="189">
        <f t="shared" si="11"/>
        <v>0</v>
      </c>
      <c r="P116" s="189">
        <v>0</v>
      </c>
      <c r="Q116" s="189">
        <f t="shared" si="12"/>
        <v>0</v>
      </c>
      <c r="R116" s="191"/>
      <c r="S116" s="191" t="s">
        <v>171</v>
      </c>
      <c r="T116" s="192" t="s">
        <v>172</v>
      </c>
      <c r="U116" s="161">
        <v>0</v>
      </c>
      <c r="V116" s="161">
        <f t="shared" si="13"/>
        <v>0</v>
      </c>
      <c r="W116" s="161"/>
      <c r="X116" s="161" t="s">
        <v>1094</v>
      </c>
      <c r="Y116" s="161" t="s">
        <v>174</v>
      </c>
      <c r="Z116" s="151"/>
      <c r="AA116" s="151"/>
      <c r="AB116" s="151"/>
      <c r="AC116" s="151"/>
      <c r="AD116" s="151"/>
      <c r="AE116" s="151"/>
      <c r="AF116" s="151"/>
      <c r="AG116" s="151" t="s">
        <v>1095</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86">
        <v>64</v>
      </c>
      <c r="B117" s="187" t="s">
        <v>1096</v>
      </c>
      <c r="C117" s="193" t="s">
        <v>1097</v>
      </c>
      <c r="D117" s="188" t="s">
        <v>245</v>
      </c>
      <c r="E117" s="189">
        <v>5</v>
      </c>
      <c r="F117" s="190"/>
      <c r="G117" s="191">
        <f t="shared" si="7"/>
        <v>0</v>
      </c>
      <c r="H117" s="190"/>
      <c r="I117" s="191">
        <f t="shared" si="8"/>
        <v>0</v>
      </c>
      <c r="J117" s="190"/>
      <c r="K117" s="191">
        <f t="shared" si="9"/>
        <v>0</v>
      </c>
      <c r="L117" s="191">
        <v>21</v>
      </c>
      <c r="M117" s="191">
        <f t="shared" si="10"/>
        <v>0</v>
      </c>
      <c r="N117" s="189">
        <v>0</v>
      </c>
      <c r="O117" s="189">
        <f t="shared" si="11"/>
        <v>0</v>
      </c>
      <c r="P117" s="189">
        <v>0</v>
      </c>
      <c r="Q117" s="189">
        <f t="shared" si="12"/>
        <v>0</v>
      </c>
      <c r="R117" s="191"/>
      <c r="S117" s="191" t="s">
        <v>171</v>
      </c>
      <c r="T117" s="192" t="s">
        <v>172</v>
      </c>
      <c r="U117" s="161">
        <v>0</v>
      </c>
      <c r="V117" s="161">
        <f t="shared" si="13"/>
        <v>0</v>
      </c>
      <c r="W117" s="161"/>
      <c r="X117" s="161" t="s">
        <v>216</v>
      </c>
      <c r="Y117" s="161" t="s">
        <v>174</v>
      </c>
      <c r="Z117" s="151"/>
      <c r="AA117" s="151"/>
      <c r="AB117" s="151"/>
      <c r="AC117" s="151"/>
      <c r="AD117" s="151"/>
      <c r="AE117" s="151"/>
      <c r="AF117" s="151"/>
      <c r="AG117" s="151" t="s">
        <v>787</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86">
        <v>65</v>
      </c>
      <c r="B118" s="187" t="s">
        <v>1098</v>
      </c>
      <c r="C118" s="193" t="s">
        <v>1099</v>
      </c>
      <c r="D118" s="188" t="s">
        <v>245</v>
      </c>
      <c r="E118" s="189">
        <v>10</v>
      </c>
      <c r="F118" s="190"/>
      <c r="G118" s="191">
        <f t="shared" si="7"/>
        <v>0</v>
      </c>
      <c r="H118" s="190"/>
      <c r="I118" s="191">
        <f t="shared" si="8"/>
        <v>0</v>
      </c>
      <c r="J118" s="190"/>
      <c r="K118" s="191">
        <f t="shared" si="9"/>
        <v>0</v>
      </c>
      <c r="L118" s="191">
        <v>21</v>
      </c>
      <c r="M118" s="191">
        <f t="shared" si="10"/>
        <v>0</v>
      </c>
      <c r="N118" s="189">
        <v>0</v>
      </c>
      <c r="O118" s="189">
        <f t="shared" si="11"/>
        <v>0</v>
      </c>
      <c r="P118" s="189">
        <v>0</v>
      </c>
      <c r="Q118" s="189">
        <f t="shared" si="12"/>
        <v>0</v>
      </c>
      <c r="R118" s="191"/>
      <c r="S118" s="191" t="s">
        <v>171</v>
      </c>
      <c r="T118" s="192" t="s">
        <v>172</v>
      </c>
      <c r="U118" s="161">
        <v>0</v>
      </c>
      <c r="V118" s="161">
        <f t="shared" si="13"/>
        <v>0</v>
      </c>
      <c r="W118" s="161"/>
      <c r="X118" s="161" t="s">
        <v>216</v>
      </c>
      <c r="Y118" s="161" t="s">
        <v>174</v>
      </c>
      <c r="Z118" s="151"/>
      <c r="AA118" s="151"/>
      <c r="AB118" s="151"/>
      <c r="AC118" s="151"/>
      <c r="AD118" s="151"/>
      <c r="AE118" s="151"/>
      <c r="AF118" s="151"/>
      <c r="AG118" s="151" t="s">
        <v>787</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86">
        <v>66</v>
      </c>
      <c r="B119" s="187" t="s">
        <v>1100</v>
      </c>
      <c r="C119" s="193" t="s">
        <v>1317</v>
      </c>
      <c r="D119" s="188" t="s">
        <v>791</v>
      </c>
      <c r="E119" s="189">
        <v>1</v>
      </c>
      <c r="F119" s="190"/>
      <c r="G119" s="191">
        <f t="shared" si="7"/>
        <v>0</v>
      </c>
      <c r="H119" s="190"/>
      <c r="I119" s="191">
        <f t="shared" si="8"/>
        <v>0</v>
      </c>
      <c r="J119" s="190"/>
      <c r="K119" s="191">
        <f t="shared" si="9"/>
        <v>0</v>
      </c>
      <c r="L119" s="191">
        <v>21</v>
      </c>
      <c r="M119" s="191">
        <f t="shared" si="10"/>
        <v>0</v>
      </c>
      <c r="N119" s="189">
        <v>4.0000000000000001E-3</v>
      </c>
      <c r="O119" s="189">
        <f t="shared" si="11"/>
        <v>0</v>
      </c>
      <c r="P119" s="189">
        <v>0</v>
      </c>
      <c r="Q119" s="189">
        <f t="shared" si="12"/>
        <v>0</v>
      </c>
      <c r="R119" s="191"/>
      <c r="S119" s="191" t="s">
        <v>171</v>
      </c>
      <c r="T119" s="192" t="s">
        <v>172</v>
      </c>
      <c r="U119" s="161">
        <v>0</v>
      </c>
      <c r="V119" s="161">
        <f t="shared" si="13"/>
        <v>0</v>
      </c>
      <c r="W119" s="161"/>
      <c r="X119" s="161" t="s">
        <v>377</v>
      </c>
      <c r="Y119" s="161" t="s">
        <v>174</v>
      </c>
      <c r="Z119" s="151"/>
      <c r="AA119" s="151"/>
      <c r="AB119" s="151"/>
      <c r="AC119" s="151"/>
      <c r="AD119" s="151"/>
      <c r="AE119" s="151"/>
      <c r="AF119" s="151"/>
      <c r="AG119" s="151" t="s">
        <v>378</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70">
        <v>67</v>
      </c>
      <c r="B120" s="171" t="s">
        <v>1101</v>
      </c>
      <c r="C120" s="178" t="s">
        <v>1102</v>
      </c>
      <c r="D120" s="172" t="s">
        <v>245</v>
      </c>
      <c r="E120" s="173">
        <v>12.1</v>
      </c>
      <c r="F120" s="174"/>
      <c r="G120" s="175">
        <f t="shared" si="7"/>
        <v>0</v>
      </c>
      <c r="H120" s="174"/>
      <c r="I120" s="175">
        <f t="shared" si="8"/>
        <v>0</v>
      </c>
      <c r="J120" s="174"/>
      <c r="K120" s="175">
        <f t="shared" si="9"/>
        <v>0</v>
      </c>
      <c r="L120" s="175">
        <v>21</v>
      </c>
      <c r="M120" s="175">
        <f t="shared" si="10"/>
        <v>0</v>
      </c>
      <c r="N120" s="173">
        <v>4.0000000000000001E-3</v>
      </c>
      <c r="O120" s="173">
        <f t="shared" si="11"/>
        <v>0.05</v>
      </c>
      <c r="P120" s="173">
        <v>0</v>
      </c>
      <c r="Q120" s="173">
        <f t="shared" si="12"/>
        <v>0</v>
      </c>
      <c r="R120" s="175"/>
      <c r="S120" s="175" t="s">
        <v>171</v>
      </c>
      <c r="T120" s="176" t="s">
        <v>172</v>
      </c>
      <c r="U120" s="161">
        <v>0</v>
      </c>
      <c r="V120" s="161">
        <f t="shared" si="13"/>
        <v>0</v>
      </c>
      <c r="W120" s="161"/>
      <c r="X120" s="161" t="s">
        <v>377</v>
      </c>
      <c r="Y120" s="161" t="s">
        <v>174</v>
      </c>
      <c r="Z120" s="151"/>
      <c r="AA120" s="151"/>
      <c r="AB120" s="151"/>
      <c r="AC120" s="151"/>
      <c r="AD120" s="151"/>
      <c r="AE120" s="151"/>
      <c r="AF120" s="151"/>
      <c r="AG120" s="151" t="s">
        <v>378</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2" x14ac:dyDescent="0.2">
      <c r="A121" s="158"/>
      <c r="B121" s="159"/>
      <c r="C121" s="185" t="s">
        <v>1103</v>
      </c>
      <c r="D121" s="182"/>
      <c r="E121" s="183">
        <v>12.1</v>
      </c>
      <c r="F121" s="161"/>
      <c r="G121" s="161"/>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221</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70">
        <v>68</v>
      </c>
      <c r="B122" s="171" t="s">
        <v>1104</v>
      </c>
      <c r="C122" s="178" t="s">
        <v>1105</v>
      </c>
      <c r="D122" s="172" t="s">
        <v>245</v>
      </c>
      <c r="E122" s="173">
        <v>5.25</v>
      </c>
      <c r="F122" s="174"/>
      <c r="G122" s="175">
        <f>ROUND(E122*F122,2)</f>
        <v>0</v>
      </c>
      <c r="H122" s="174"/>
      <c r="I122" s="175">
        <f>ROUND(E122*H122,2)</f>
        <v>0</v>
      </c>
      <c r="J122" s="174"/>
      <c r="K122" s="175">
        <f>ROUND(E122*J122,2)</f>
        <v>0</v>
      </c>
      <c r="L122" s="175">
        <v>21</v>
      </c>
      <c r="M122" s="175">
        <f>G122*(1+L122/100)</f>
        <v>0</v>
      </c>
      <c r="N122" s="173">
        <v>4.0000000000000001E-3</v>
      </c>
      <c r="O122" s="173">
        <f>ROUND(E122*N122,2)</f>
        <v>0.02</v>
      </c>
      <c r="P122" s="173">
        <v>0</v>
      </c>
      <c r="Q122" s="173">
        <f>ROUND(E122*P122,2)</f>
        <v>0</v>
      </c>
      <c r="R122" s="175"/>
      <c r="S122" s="175" t="s">
        <v>171</v>
      </c>
      <c r="T122" s="176" t="s">
        <v>172</v>
      </c>
      <c r="U122" s="161">
        <v>0</v>
      </c>
      <c r="V122" s="161">
        <f>ROUND(E122*U122,2)</f>
        <v>0</v>
      </c>
      <c r="W122" s="161"/>
      <c r="X122" s="161" t="s">
        <v>377</v>
      </c>
      <c r="Y122" s="161" t="s">
        <v>174</v>
      </c>
      <c r="Z122" s="151"/>
      <c r="AA122" s="151"/>
      <c r="AB122" s="151"/>
      <c r="AC122" s="151"/>
      <c r="AD122" s="151"/>
      <c r="AE122" s="151"/>
      <c r="AF122" s="151"/>
      <c r="AG122" s="151" t="s">
        <v>378</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2" x14ac:dyDescent="0.2">
      <c r="A123" s="158"/>
      <c r="B123" s="159"/>
      <c r="C123" s="185" t="s">
        <v>1106</v>
      </c>
      <c r="D123" s="182"/>
      <c r="E123" s="183">
        <v>5.25</v>
      </c>
      <c r="F123" s="161"/>
      <c r="G123" s="161"/>
      <c r="H123" s="161"/>
      <c r="I123" s="161"/>
      <c r="J123" s="161"/>
      <c r="K123" s="161"/>
      <c r="L123" s="161"/>
      <c r="M123" s="161"/>
      <c r="N123" s="160"/>
      <c r="O123" s="160"/>
      <c r="P123" s="160"/>
      <c r="Q123" s="160"/>
      <c r="R123" s="161"/>
      <c r="S123" s="161"/>
      <c r="T123" s="161"/>
      <c r="U123" s="161"/>
      <c r="V123" s="161"/>
      <c r="W123" s="161"/>
      <c r="X123" s="161"/>
      <c r="Y123" s="161"/>
      <c r="Z123" s="151"/>
      <c r="AA123" s="151"/>
      <c r="AB123" s="151"/>
      <c r="AC123" s="151"/>
      <c r="AD123" s="151"/>
      <c r="AE123" s="151"/>
      <c r="AF123" s="151"/>
      <c r="AG123" s="151" t="s">
        <v>221</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22.5" outlineLevel="1" x14ac:dyDescent="0.2">
      <c r="A124" s="186">
        <v>69</v>
      </c>
      <c r="B124" s="187" t="s">
        <v>1107</v>
      </c>
      <c r="C124" s="193" t="s">
        <v>1315</v>
      </c>
      <c r="D124" s="188" t="s">
        <v>791</v>
      </c>
      <c r="E124" s="189">
        <v>4</v>
      </c>
      <c r="F124" s="190"/>
      <c r="G124" s="191">
        <f t="shared" ref="G124:G134" si="14">ROUND(E124*F124,2)</f>
        <v>0</v>
      </c>
      <c r="H124" s="190"/>
      <c r="I124" s="191">
        <f t="shared" ref="I124:I134" si="15">ROUND(E124*H124,2)</f>
        <v>0</v>
      </c>
      <c r="J124" s="190"/>
      <c r="K124" s="191">
        <f t="shared" ref="K124:K134" si="16">ROUND(E124*J124,2)</f>
        <v>0</v>
      </c>
      <c r="L124" s="191">
        <v>21</v>
      </c>
      <c r="M124" s="191">
        <f t="shared" ref="M124:M134" si="17">G124*(1+L124/100)</f>
        <v>0</v>
      </c>
      <c r="N124" s="189">
        <v>4.0000000000000001E-3</v>
      </c>
      <c r="O124" s="189">
        <f t="shared" ref="O124:O134" si="18">ROUND(E124*N124,2)</f>
        <v>0.02</v>
      </c>
      <c r="P124" s="189">
        <v>0</v>
      </c>
      <c r="Q124" s="189">
        <f t="shared" ref="Q124:Q134" si="19">ROUND(E124*P124,2)</f>
        <v>0</v>
      </c>
      <c r="R124" s="191"/>
      <c r="S124" s="191" t="s">
        <v>171</v>
      </c>
      <c r="T124" s="192" t="s">
        <v>172</v>
      </c>
      <c r="U124" s="161">
        <v>0</v>
      </c>
      <c r="V124" s="161">
        <f t="shared" ref="V124:V134" si="20">ROUND(E124*U124,2)</f>
        <v>0</v>
      </c>
      <c r="W124" s="161"/>
      <c r="X124" s="161" t="s">
        <v>216</v>
      </c>
      <c r="Y124" s="161" t="s">
        <v>174</v>
      </c>
      <c r="Z124" s="151"/>
      <c r="AA124" s="151"/>
      <c r="AB124" s="151"/>
      <c r="AC124" s="151"/>
      <c r="AD124" s="151"/>
      <c r="AE124" s="151"/>
      <c r="AF124" s="151"/>
      <c r="AG124" s="151" t="s">
        <v>787</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ht="22.5" outlineLevel="1" x14ac:dyDescent="0.2">
      <c r="A125" s="186">
        <v>70</v>
      </c>
      <c r="B125" s="187" t="s">
        <v>1108</v>
      </c>
      <c r="C125" s="193" t="s">
        <v>1316</v>
      </c>
      <c r="D125" s="188" t="s">
        <v>791</v>
      </c>
      <c r="E125" s="189">
        <v>1</v>
      </c>
      <c r="F125" s="190"/>
      <c r="G125" s="191">
        <f t="shared" si="14"/>
        <v>0</v>
      </c>
      <c r="H125" s="190"/>
      <c r="I125" s="191">
        <f t="shared" si="15"/>
        <v>0</v>
      </c>
      <c r="J125" s="190"/>
      <c r="K125" s="191">
        <f t="shared" si="16"/>
        <v>0</v>
      </c>
      <c r="L125" s="191">
        <v>21</v>
      </c>
      <c r="M125" s="191">
        <f t="shared" si="17"/>
        <v>0</v>
      </c>
      <c r="N125" s="189">
        <v>4.0000000000000001E-3</v>
      </c>
      <c r="O125" s="189">
        <f t="shared" si="18"/>
        <v>0</v>
      </c>
      <c r="P125" s="189">
        <v>0</v>
      </c>
      <c r="Q125" s="189">
        <f t="shared" si="19"/>
        <v>0</v>
      </c>
      <c r="R125" s="191"/>
      <c r="S125" s="191" t="s">
        <v>171</v>
      </c>
      <c r="T125" s="192" t="s">
        <v>172</v>
      </c>
      <c r="U125" s="161">
        <v>0</v>
      </c>
      <c r="V125" s="161">
        <f t="shared" si="20"/>
        <v>0</v>
      </c>
      <c r="W125" s="161"/>
      <c r="X125" s="161" t="s">
        <v>216</v>
      </c>
      <c r="Y125" s="161" t="s">
        <v>174</v>
      </c>
      <c r="Z125" s="151"/>
      <c r="AA125" s="151"/>
      <c r="AB125" s="151"/>
      <c r="AC125" s="151"/>
      <c r="AD125" s="151"/>
      <c r="AE125" s="151"/>
      <c r="AF125" s="151"/>
      <c r="AG125" s="151" t="s">
        <v>787</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86">
        <v>71</v>
      </c>
      <c r="B126" s="187" t="s">
        <v>1109</v>
      </c>
      <c r="C126" s="193" t="s">
        <v>1110</v>
      </c>
      <c r="D126" s="188" t="s">
        <v>791</v>
      </c>
      <c r="E126" s="189">
        <v>4</v>
      </c>
      <c r="F126" s="190"/>
      <c r="G126" s="191">
        <f t="shared" si="14"/>
        <v>0</v>
      </c>
      <c r="H126" s="190"/>
      <c r="I126" s="191">
        <f t="shared" si="15"/>
        <v>0</v>
      </c>
      <c r="J126" s="190"/>
      <c r="K126" s="191">
        <f t="shared" si="16"/>
        <v>0</v>
      </c>
      <c r="L126" s="191">
        <v>21</v>
      </c>
      <c r="M126" s="191">
        <f t="shared" si="17"/>
        <v>0</v>
      </c>
      <c r="N126" s="189">
        <v>4.0000000000000001E-3</v>
      </c>
      <c r="O126" s="189">
        <f t="shared" si="18"/>
        <v>0.02</v>
      </c>
      <c r="P126" s="189">
        <v>0</v>
      </c>
      <c r="Q126" s="189">
        <f t="shared" si="19"/>
        <v>0</v>
      </c>
      <c r="R126" s="191"/>
      <c r="S126" s="191" t="s">
        <v>171</v>
      </c>
      <c r="T126" s="192" t="s">
        <v>172</v>
      </c>
      <c r="U126" s="161">
        <v>0</v>
      </c>
      <c r="V126" s="161">
        <f t="shared" si="20"/>
        <v>0</v>
      </c>
      <c r="W126" s="161"/>
      <c r="X126" s="161" t="s">
        <v>216</v>
      </c>
      <c r="Y126" s="161" t="s">
        <v>174</v>
      </c>
      <c r="Z126" s="151"/>
      <c r="AA126" s="151"/>
      <c r="AB126" s="151"/>
      <c r="AC126" s="151"/>
      <c r="AD126" s="151"/>
      <c r="AE126" s="151"/>
      <c r="AF126" s="151"/>
      <c r="AG126" s="151" t="s">
        <v>787</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86">
        <v>72</v>
      </c>
      <c r="B127" s="187" t="s">
        <v>1111</v>
      </c>
      <c r="C127" s="193" t="s">
        <v>1112</v>
      </c>
      <c r="D127" s="188" t="s">
        <v>791</v>
      </c>
      <c r="E127" s="189">
        <v>2</v>
      </c>
      <c r="F127" s="190"/>
      <c r="G127" s="191">
        <f t="shared" si="14"/>
        <v>0</v>
      </c>
      <c r="H127" s="190"/>
      <c r="I127" s="191">
        <f t="shared" si="15"/>
        <v>0</v>
      </c>
      <c r="J127" s="190"/>
      <c r="K127" s="191">
        <f t="shared" si="16"/>
        <v>0</v>
      </c>
      <c r="L127" s="191">
        <v>21</v>
      </c>
      <c r="M127" s="191">
        <f t="shared" si="17"/>
        <v>0</v>
      </c>
      <c r="N127" s="189">
        <v>4.0000000000000001E-3</v>
      </c>
      <c r="O127" s="189">
        <f t="shared" si="18"/>
        <v>0.01</v>
      </c>
      <c r="P127" s="189">
        <v>0</v>
      </c>
      <c r="Q127" s="189">
        <f t="shared" si="19"/>
        <v>0</v>
      </c>
      <c r="R127" s="191"/>
      <c r="S127" s="191" t="s">
        <v>171</v>
      </c>
      <c r="T127" s="192" t="s">
        <v>172</v>
      </c>
      <c r="U127" s="161">
        <v>0</v>
      </c>
      <c r="V127" s="161">
        <f t="shared" si="20"/>
        <v>0</v>
      </c>
      <c r="W127" s="161"/>
      <c r="X127" s="161" t="s">
        <v>377</v>
      </c>
      <c r="Y127" s="161" t="s">
        <v>174</v>
      </c>
      <c r="Z127" s="151"/>
      <c r="AA127" s="151"/>
      <c r="AB127" s="151"/>
      <c r="AC127" s="151"/>
      <c r="AD127" s="151"/>
      <c r="AE127" s="151"/>
      <c r="AF127" s="151"/>
      <c r="AG127" s="151" t="s">
        <v>378</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86">
        <v>73</v>
      </c>
      <c r="B128" s="187" t="s">
        <v>1113</v>
      </c>
      <c r="C128" s="193" t="s">
        <v>1114</v>
      </c>
      <c r="D128" s="188" t="s">
        <v>791</v>
      </c>
      <c r="E128" s="189">
        <v>5</v>
      </c>
      <c r="F128" s="190"/>
      <c r="G128" s="191">
        <f t="shared" si="14"/>
        <v>0</v>
      </c>
      <c r="H128" s="190"/>
      <c r="I128" s="191">
        <f t="shared" si="15"/>
        <v>0</v>
      </c>
      <c r="J128" s="190"/>
      <c r="K128" s="191">
        <f t="shared" si="16"/>
        <v>0</v>
      </c>
      <c r="L128" s="191">
        <v>21</v>
      </c>
      <c r="M128" s="191">
        <f t="shared" si="17"/>
        <v>0</v>
      </c>
      <c r="N128" s="189">
        <v>4.0000000000000001E-3</v>
      </c>
      <c r="O128" s="189">
        <f t="shared" si="18"/>
        <v>0.02</v>
      </c>
      <c r="P128" s="189">
        <v>0</v>
      </c>
      <c r="Q128" s="189">
        <f t="shared" si="19"/>
        <v>0</v>
      </c>
      <c r="R128" s="191"/>
      <c r="S128" s="191" t="s">
        <v>171</v>
      </c>
      <c r="T128" s="192" t="s">
        <v>172</v>
      </c>
      <c r="U128" s="161">
        <v>0</v>
      </c>
      <c r="V128" s="161">
        <f t="shared" si="20"/>
        <v>0</v>
      </c>
      <c r="W128" s="161"/>
      <c r="X128" s="161" t="s">
        <v>216</v>
      </c>
      <c r="Y128" s="161" t="s">
        <v>174</v>
      </c>
      <c r="Z128" s="151"/>
      <c r="AA128" s="151"/>
      <c r="AB128" s="151"/>
      <c r="AC128" s="151"/>
      <c r="AD128" s="151"/>
      <c r="AE128" s="151"/>
      <c r="AF128" s="151"/>
      <c r="AG128" s="151" t="s">
        <v>787</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86">
        <v>74</v>
      </c>
      <c r="B129" s="187" t="s">
        <v>1115</v>
      </c>
      <c r="C129" s="193" t="s">
        <v>1116</v>
      </c>
      <c r="D129" s="188" t="s">
        <v>791</v>
      </c>
      <c r="E129" s="189">
        <v>10</v>
      </c>
      <c r="F129" s="190"/>
      <c r="G129" s="191">
        <f t="shared" si="14"/>
        <v>0</v>
      </c>
      <c r="H129" s="190"/>
      <c r="I129" s="191">
        <f t="shared" si="15"/>
        <v>0</v>
      </c>
      <c r="J129" s="190"/>
      <c r="K129" s="191">
        <f t="shared" si="16"/>
        <v>0</v>
      </c>
      <c r="L129" s="191">
        <v>21</v>
      </c>
      <c r="M129" s="191">
        <f t="shared" si="17"/>
        <v>0</v>
      </c>
      <c r="N129" s="189">
        <v>4.0000000000000001E-3</v>
      </c>
      <c r="O129" s="189">
        <f t="shared" si="18"/>
        <v>0.04</v>
      </c>
      <c r="P129" s="189">
        <v>0</v>
      </c>
      <c r="Q129" s="189">
        <f t="shared" si="19"/>
        <v>0</v>
      </c>
      <c r="R129" s="191"/>
      <c r="S129" s="191" t="s">
        <v>171</v>
      </c>
      <c r="T129" s="192" t="s">
        <v>172</v>
      </c>
      <c r="U129" s="161">
        <v>0</v>
      </c>
      <c r="V129" s="161">
        <f t="shared" si="20"/>
        <v>0</v>
      </c>
      <c r="W129" s="161"/>
      <c r="X129" s="161" t="s">
        <v>377</v>
      </c>
      <c r="Y129" s="161" t="s">
        <v>174</v>
      </c>
      <c r="Z129" s="151"/>
      <c r="AA129" s="151"/>
      <c r="AB129" s="151"/>
      <c r="AC129" s="151"/>
      <c r="AD129" s="151"/>
      <c r="AE129" s="151"/>
      <c r="AF129" s="151"/>
      <c r="AG129" s="151" t="s">
        <v>378</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86">
        <v>75</v>
      </c>
      <c r="B130" s="187" t="s">
        <v>1117</v>
      </c>
      <c r="C130" s="193" t="s">
        <v>1118</v>
      </c>
      <c r="D130" s="188" t="s">
        <v>791</v>
      </c>
      <c r="E130" s="189">
        <v>8</v>
      </c>
      <c r="F130" s="190"/>
      <c r="G130" s="191">
        <f t="shared" si="14"/>
        <v>0</v>
      </c>
      <c r="H130" s="190"/>
      <c r="I130" s="191">
        <f t="shared" si="15"/>
        <v>0</v>
      </c>
      <c r="J130" s="190"/>
      <c r="K130" s="191">
        <f t="shared" si="16"/>
        <v>0</v>
      </c>
      <c r="L130" s="191">
        <v>21</v>
      </c>
      <c r="M130" s="191">
        <f t="shared" si="17"/>
        <v>0</v>
      </c>
      <c r="N130" s="189">
        <v>4.0000000000000001E-3</v>
      </c>
      <c r="O130" s="189">
        <f t="shared" si="18"/>
        <v>0.03</v>
      </c>
      <c r="P130" s="189">
        <v>0</v>
      </c>
      <c r="Q130" s="189">
        <f t="shared" si="19"/>
        <v>0</v>
      </c>
      <c r="R130" s="191"/>
      <c r="S130" s="191" t="s">
        <v>171</v>
      </c>
      <c r="T130" s="192" t="s">
        <v>172</v>
      </c>
      <c r="U130" s="161">
        <v>0</v>
      </c>
      <c r="V130" s="161">
        <f t="shared" si="20"/>
        <v>0</v>
      </c>
      <c r="W130" s="161"/>
      <c r="X130" s="161" t="s">
        <v>216</v>
      </c>
      <c r="Y130" s="161" t="s">
        <v>174</v>
      </c>
      <c r="Z130" s="151"/>
      <c r="AA130" s="151"/>
      <c r="AB130" s="151"/>
      <c r="AC130" s="151"/>
      <c r="AD130" s="151"/>
      <c r="AE130" s="151"/>
      <c r="AF130" s="151"/>
      <c r="AG130" s="151" t="s">
        <v>787</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86">
        <v>76</v>
      </c>
      <c r="B131" s="187" t="s">
        <v>1119</v>
      </c>
      <c r="C131" s="193" t="s">
        <v>1120</v>
      </c>
      <c r="D131" s="188" t="s">
        <v>791</v>
      </c>
      <c r="E131" s="189">
        <v>1</v>
      </c>
      <c r="F131" s="190"/>
      <c r="G131" s="191">
        <f t="shared" si="14"/>
        <v>0</v>
      </c>
      <c r="H131" s="190"/>
      <c r="I131" s="191">
        <f t="shared" si="15"/>
        <v>0</v>
      </c>
      <c r="J131" s="190"/>
      <c r="K131" s="191">
        <f t="shared" si="16"/>
        <v>0</v>
      </c>
      <c r="L131" s="191">
        <v>21</v>
      </c>
      <c r="M131" s="191">
        <f t="shared" si="17"/>
        <v>0</v>
      </c>
      <c r="N131" s="189">
        <v>4.0000000000000001E-3</v>
      </c>
      <c r="O131" s="189">
        <f t="shared" si="18"/>
        <v>0</v>
      </c>
      <c r="P131" s="189">
        <v>0</v>
      </c>
      <c r="Q131" s="189">
        <f t="shared" si="19"/>
        <v>0</v>
      </c>
      <c r="R131" s="191"/>
      <c r="S131" s="191" t="s">
        <v>171</v>
      </c>
      <c r="T131" s="192" t="s">
        <v>172</v>
      </c>
      <c r="U131" s="161">
        <v>0</v>
      </c>
      <c r="V131" s="161">
        <f t="shared" si="20"/>
        <v>0</v>
      </c>
      <c r="W131" s="161"/>
      <c r="X131" s="161" t="s">
        <v>377</v>
      </c>
      <c r="Y131" s="161" t="s">
        <v>174</v>
      </c>
      <c r="Z131" s="151"/>
      <c r="AA131" s="151"/>
      <c r="AB131" s="151"/>
      <c r="AC131" s="151"/>
      <c r="AD131" s="151"/>
      <c r="AE131" s="151"/>
      <c r="AF131" s="151"/>
      <c r="AG131" s="151" t="s">
        <v>378</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86">
        <v>77</v>
      </c>
      <c r="B132" s="187" t="s">
        <v>1121</v>
      </c>
      <c r="C132" s="193" t="s">
        <v>1122</v>
      </c>
      <c r="D132" s="188" t="s">
        <v>791</v>
      </c>
      <c r="E132" s="189">
        <v>1</v>
      </c>
      <c r="F132" s="190"/>
      <c r="G132" s="191">
        <f t="shared" si="14"/>
        <v>0</v>
      </c>
      <c r="H132" s="190"/>
      <c r="I132" s="191">
        <f t="shared" si="15"/>
        <v>0</v>
      </c>
      <c r="J132" s="190"/>
      <c r="K132" s="191">
        <f t="shared" si="16"/>
        <v>0</v>
      </c>
      <c r="L132" s="191">
        <v>21</v>
      </c>
      <c r="M132" s="191">
        <f t="shared" si="17"/>
        <v>0</v>
      </c>
      <c r="N132" s="189">
        <v>4.0000000000000001E-3</v>
      </c>
      <c r="O132" s="189">
        <f t="shared" si="18"/>
        <v>0</v>
      </c>
      <c r="P132" s="189">
        <v>0</v>
      </c>
      <c r="Q132" s="189">
        <f t="shared" si="19"/>
        <v>0</v>
      </c>
      <c r="R132" s="191"/>
      <c r="S132" s="191" t="s">
        <v>171</v>
      </c>
      <c r="T132" s="192" t="s">
        <v>172</v>
      </c>
      <c r="U132" s="161">
        <v>0</v>
      </c>
      <c r="V132" s="161">
        <f t="shared" si="20"/>
        <v>0</v>
      </c>
      <c r="W132" s="161"/>
      <c r="X132" s="161" t="s">
        <v>377</v>
      </c>
      <c r="Y132" s="161" t="s">
        <v>174</v>
      </c>
      <c r="Z132" s="151"/>
      <c r="AA132" s="151"/>
      <c r="AB132" s="151"/>
      <c r="AC132" s="151"/>
      <c r="AD132" s="151"/>
      <c r="AE132" s="151"/>
      <c r="AF132" s="151"/>
      <c r="AG132" s="151" t="s">
        <v>378</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86">
        <v>78</v>
      </c>
      <c r="B133" s="187" t="s">
        <v>1123</v>
      </c>
      <c r="C133" s="193" t="s">
        <v>1318</v>
      </c>
      <c r="D133" s="188" t="s">
        <v>791</v>
      </c>
      <c r="E133" s="189">
        <v>4</v>
      </c>
      <c r="F133" s="190"/>
      <c r="G133" s="191">
        <f t="shared" si="14"/>
        <v>0</v>
      </c>
      <c r="H133" s="190"/>
      <c r="I133" s="191">
        <f t="shared" si="15"/>
        <v>0</v>
      </c>
      <c r="J133" s="190"/>
      <c r="K133" s="191">
        <f t="shared" si="16"/>
        <v>0</v>
      </c>
      <c r="L133" s="191">
        <v>21</v>
      </c>
      <c r="M133" s="191">
        <f t="shared" si="17"/>
        <v>0</v>
      </c>
      <c r="N133" s="189">
        <v>4.0000000000000001E-3</v>
      </c>
      <c r="O133" s="189">
        <f t="shared" si="18"/>
        <v>0.02</v>
      </c>
      <c r="P133" s="189">
        <v>0</v>
      </c>
      <c r="Q133" s="189">
        <f t="shared" si="19"/>
        <v>0</v>
      </c>
      <c r="R133" s="191"/>
      <c r="S133" s="191" t="s">
        <v>171</v>
      </c>
      <c r="T133" s="192" t="s">
        <v>172</v>
      </c>
      <c r="U133" s="161">
        <v>0</v>
      </c>
      <c r="V133" s="161">
        <f t="shared" si="20"/>
        <v>0</v>
      </c>
      <c r="W133" s="161"/>
      <c r="X133" s="161" t="s">
        <v>377</v>
      </c>
      <c r="Y133" s="161" t="s">
        <v>174</v>
      </c>
      <c r="Z133" s="151"/>
      <c r="AA133" s="151"/>
      <c r="AB133" s="151"/>
      <c r="AC133" s="151"/>
      <c r="AD133" s="151"/>
      <c r="AE133" s="151"/>
      <c r="AF133" s="151"/>
      <c r="AG133" s="151" t="s">
        <v>378</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70">
        <v>79</v>
      </c>
      <c r="B134" s="171" t="s">
        <v>1124</v>
      </c>
      <c r="C134" s="178" t="s">
        <v>1125</v>
      </c>
      <c r="D134" s="172" t="s">
        <v>245</v>
      </c>
      <c r="E134" s="173">
        <v>212.625</v>
      </c>
      <c r="F134" s="174"/>
      <c r="G134" s="175">
        <f t="shared" si="14"/>
        <v>0</v>
      </c>
      <c r="H134" s="174"/>
      <c r="I134" s="175">
        <f t="shared" si="15"/>
        <v>0</v>
      </c>
      <c r="J134" s="174"/>
      <c r="K134" s="175">
        <f t="shared" si="16"/>
        <v>0</v>
      </c>
      <c r="L134" s="175">
        <v>21</v>
      </c>
      <c r="M134" s="175">
        <f t="shared" si="17"/>
        <v>0</v>
      </c>
      <c r="N134" s="173">
        <v>4.0000000000000001E-3</v>
      </c>
      <c r="O134" s="173">
        <f t="shared" si="18"/>
        <v>0.85</v>
      </c>
      <c r="P134" s="173">
        <v>0</v>
      </c>
      <c r="Q134" s="173">
        <f t="shared" si="19"/>
        <v>0</v>
      </c>
      <c r="R134" s="175"/>
      <c r="S134" s="175" t="s">
        <v>171</v>
      </c>
      <c r="T134" s="176" t="s">
        <v>172</v>
      </c>
      <c r="U134" s="161">
        <v>0</v>
      </c>
      <c r="V134" s="161">
        <f t="shared" si="20"/>
        <v>0</v>
      </c>
      <c r="W134" s="161"/>
      <c r="X134" s="161" t="s">
        <v>377</v>
      </c>
      <c r="Y134" s="161" t="s">
        <v>174</v>
      </c>
      <c r="Z134" s="151"/>
      <c r="AA134" s="151"/>
      <c r="AB134" s="151"/>
      <c r="AC134" s="151"/>
      <c r="AD134" s="151"/>
      <c r="AE134" s="151"/>
      <c r="AF134" s="151"/>
      <c r="AG134" s="151" t="s">
        <v>378</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2" x14ac:dyDescent="0.2">
      <c r="A135" s="158"/>
      <c r="B135" s="159"/>
      <c r="C135" s="185" t="s">
        <v>1126</v>
      </c>
      <c r="D135" s="182"/>
      <c r="E135" s="183">
        <v>212.63</v>
      </c>
      <c r="F135" s="161"/>
      <c r="G135" s="161"/>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221</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86">
        <v>80</v>
      </c>
      <c r="B136" s="187" t="s">
        <v>1127</v>
      </c>
      <c r="C136" s="193" t="s">
        <v>1128</v>
      </c>
      <c r="D136" s="188" t="s">
        <v>419</v>
      </c>
      <c r="E136" s="189">
        <v>2</v>
      </c>
      <c r="F136" s="190"/>
      <c r="G136" s="191">
        <f t="shared" ref="G136:G142" si="21">ROUND(E136*F136,2)</f>
        <v>0</v>
      </c>
      <c r="H136" s="190"/>
      <c r="I136" s="191">
        <f t="shared" ref="I136:I142" si="22">ROUND(E136*H136,2)</f>
        <v>0</v>
      </c>
      <c r="J136" s="190"/>
      <c r="K136" s="191">
        <f t="shared" ref="K136:K142" si="23">ROUND(E136*J136,2)</f>
        <v>0</v>
      </c>
      <c r="L136" s="191">
        <v>21</v>
      </c>
      <c r="M136" s="191">
        <f t="shared" ref="M136:M142" si="24">G136*(1+L136/100)</f>
        <v>0</v>
      </c>
      <c r="N136" s="189">
        <v>0</v>
      </c>
      <c r="O136" s="189">
        <f t="shared" ref="O136:O142" si="25">ROUND(E136*N136,2)</f>
        <v>0</v>
      </c>
      <c r="P136" s="189">
        <v>0</v>
      </c>
      <c r="Q136" s="189">
        <f t="shared" ref="Q136:Q142" si="26">ROUND(E136*P136,2)</f>
        <v>0</v>
      </c>
      <c r="R136" s="191"/>
      <c r="S136" s="191" t="s">
        <v>171</v>
      </c>
      <c r="T136" s="192" t="s">
        <v>172</v>
      </c>
      <c r="U136" s="161">
        <v>0</v>
      </c>
      <c r="V136" s="161">
        <f t="shared" ref="V136:V142" si="27">ROUND(E136*U136,2)</f>
        <v>0</v>
      </c>
      <c r="W136" s="161"/>
      <c r="X136" s="161" t="s">
        <v>377</v>
      </c>
      <c r="Y136" s="161" t="s">
        <v>174</v>
      </c>
      <c r="Z136" s="151"/>
      <c r="AA136" s="151"/>
      <c r="AB136" s="151"/>
      <c r="AC136" s="151"/>
      <c r="AD136" s="151"/>
      <c r="AE136" s="151"/>
      <c r="AF136" s="151"/>
      <c r="AG136" s="151" t="s">
        <v>378</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86">
        <v>81</v>
      </c>
      <c r="B137" s="187" t="s">
        <v>1129</v>
      </c>
      <c r="C137" s="193" t="s">
        <v>1130</v>
      </c>
      <c r="D137" s="188" t="s">
        <v>419</v>
      </c>
      <c r="E137" s="189">
        <v>1</v>
      </c>
      <c r="F137" s="190"/>
      <c r="G137" s="191">
        <f t="shared" si="21"/>
        <v>0</v>
      </c>
      <c r="H137" s="190"/>
      <c r="I137" s="191">
        <f t="shared" si="22"/>
        <v>0</v>
      </c>
      <c r="J137" s="190"/>
      <c r="K137" s="191">
        <f t="shared" si="23"/>
        <v>0</v>
      </c>
      <c r="L137" s="191">
        <v>21</v>
      </c>
      <c r="M137" s="191">
        <f t="shared" si="24"/>
        <v>0</v>
      </c>
      <c r="N137" s="189">
        <v>2.0000000000000001E-4</v>
      </c>
      <c r="O137" s="189">
        <f t="shared" si="25"/>
        <v>0</v>
      </c>
      <c r="P137" s="189">
        <v>0</v>
      </c>
      <c r="Q137" s="189">
        <f t="shared" si="26"/>
        <v>0</v>
      </c>
      <c r="R137" s="191"/>
      <c r="S137" s="191" t="s">
        <v>171</v>
      </c>
      <c r="T137" s="192" t="s">
        <v>172</v>
      </c>
      <c r="U137" s="161">
        <v>0</v>
      </c>
      <c r="V137" s="161">
        <f t="shared" si="27"/>
        <v>0</v>
      </c>
      <c r="W137" s="161"/>
      <c r="X137" s="161" t="s">
        <v>216</v>
      </c>
      <c r="Y137" s="161" t="s">
        <v>174</v>
      </c>
      <c r="Z137" s="151"/>
      <c r="AA137" s="151"/>
      <c r="AB137" s="151"/>
      <c r="AC137" s="151"/>
      <c r="AD137" s="151"/>
      <c r="AE137" s="151"/>
      <c r="AF137" s="151"/>
      <c r="AG137" s="151" t="s">
        <v>787</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86">
        <v>82</v>
      </c>
      <c r="B138" s="187" t="s">
        <v>1131</v>
      </c>
      <c r="C138" s="193" t="s">
        <v>1132</v>
      </c>
      <c r="D138" s="188" t="s">
        <v>419</v>
      </c>
      <c r="E138" s="189">
        <v>1</v>
      </c>
      <c r="F138" s="190"/>
      <c r="G138" s="191">
        <f t="shared" si="21"/>
        <v>0</v>
      </c>
      <c r="H138" s="190"/>
      <c r="I138" s="191">
        <f t="shared" si="22"/>
        <v>0</v>
      </c>
      <c r="J138" s="190"/>
      <c r="K138" s="191">
        <f t="shared" si="23"/>
        <v>0</v>
      </c>
      <c r="L138" s="191">
        <v>21</v>
      </c>
      <c r="M138" s="191">
        <f t="shared" si="24"/>
        <v>0</v>
      </c>
      <c r="N138" s="189">
        <v>2.0000000000000001E-4</v>
      </c>
      <c r="O138" s="189">
        <f t="shared" si="25"/>
        <v>0</v>
      </c>
      <c r="P138" s="189">
        <v>0</v>
      </c>
      <c r="Q138" s="189">
        <f t="shared" si="26"/>
        <v>0</v>
      </c>
      <c r="R138" s="191"/>
      <c r="S138" s="191" t="s">
        <v>171</v>
      </c>
      <c r="T138" s="192" t="s">
        <v>172</v>
      </c>
      <c r="U138" s="161">
        <v>0</v>
      </c>
      <c r="V138" s="161">
        <f t="shared" si="27"/>
        <v>0</v>
      </c>
      <c r="W138" s="161"/>
      <c r="X138" s="161" t="s">
        <v>216</v>
      </c>
      <c r="Y138" s="161" t="s">
        <v>174</v>
      </c>
      <c r="Z138" s="151"/>
      <c r="AA138" s="151"/>
      <c r="AB138" s="151"/>
      <c r="AC138" s="151"/>
      <c r="AD138" s="151"/>
      <c r="AE138" s="151"/>
      <c r="AF138" s="151"/>
      <c r="AG138" s="151" t="s">
        <v>787</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86">
        <v>83</v>
      </c>
      <c r="B139" s="187" t="s">
        <v>1133</v>
      </c>
      <c r="C139" s="193" t="s">
        <v>1134</v>
      </c>
      <c r="D139" s="188" t="s">
        <v>419</v>
      </c>
      <c r="E139" s="189">
        <v>5</v>
      </c>
      <c r="F139" s="190"/>
      <c r="G139" s="191">
        <f t="shared" si="21"/>
        <v>0</v>
      </c>
      <c r="H139" s="190"/>
      <c r="I139" s="191">
        <f t="shared" si="22"/>
        <v>0</v>
      </c>
      <c r="J139" s="190"/>
      <c r="K139" s="191">
        <f t="shared" si="23"/>
        <v>0</v>
      </c>
      <c r="L139" s="191">
        <v>21</v>
      </c>
      <c r="M139" s="191">
        <f t="shared" si="24"/>
        <v>0</v>
      </c>
      <c r="N139" s="189">
        <v>1.6E-2</v>
      </c>
      <c r="O139" s="189">
        <f t="shared" si="25"/>
        <v>0.08</v>
      </c>
      <c r="P139" s="189">
        <v>0</v>
      </c>
      <c r="Q139" s="189">
        <f t="shared" si="26"/>
        <v>0</v>
      </c>
      <c r="R139" s="191"/>
      <c r="S139" s="191" t="s">
        <v>171</v>
      </c>
      <c r="T139" s="192" t="s">
        <v>172</v>
      </c>
      <c r="U139" s="161">
        <v>0</v>
      </c>
      <c r="V139" s="161">
        <f t="shared" si="27"/>
        <v>0</v>
      </c>
      <c r="W139" s="161"/>
      <c r="X139" s="161" t="s">
        <v>377</v>
      </c>
      <c r="Y139" s="161" t="s">
        <v>174</v>
      </c>
      <c r="Z139" s="151"/>
      <c r="AA139" s="151"/>
      <c r="AB139" s="151"/>
      <c r="AC139" s="151"/>
      <c r="AD139" s="151"/>
      <c r="AE139" s="151"/>
      <c r="AF139" s="151"/>
      <c r="AG139" s="151" t="s">
        <v>378</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86">
        <v>84</v>
      </c>
      <c r="B140" s="187" t="s">
        <v>1135</v>
      </c>
      <c r="C140" s="193" t="s">
        <v>1136</v>
      </c>
      <c r="D140" s="188" t="s">
        <v>419</v>
      </c>
      <c r="E140" s="189">
        <v>1</v>
      </c>
      <c r="F140" s="190"/>
      <c r="G140" s="191">
        <f t="shared" si="21"/>
        <v>0</v>
      </c>
      <c r="H140" s="190"/>
      <c r="I140" s="191">
        <f t="shared" si="22"/>
        <v>0</v>
      </c>
      <c r="J140" s="190"/>
      <c r="K140" s="191">
        <f t="shared" si="23"/>
        <v>0</v>
      </c>
      <c r="L140" s="191">
        <v>21</v>
      </c>
      <c r="M140" s="191">
        <f t="shared" si="24"/>
        <v>0</v>
      </c>
      <c r="N140" s="189">
        <v>8.0000000000000002E-3</v>
      </c>
      <c r="O140" s="189">
        <f t="shared" si="25"/>
        <v>0.01</v>
      </c>
      <c r="P140" s="189">
        <v>0</v>
      </c>
      <c r="Q140" s="189">
        <f t="shared" si="26"/>
        <v>0</v>
      </c>
      <c r="R140" s="191"/>
      <c r="S140" s="191" t="s">
        <v>171</v>
      </c>
      <c r="T140" s="192" t="s">
        <v>172</v>
      </c>
      <c r="U140" s="161">
        <v>0</v>
      </c>
      <c r="V140" s="161">
        <f t="shared" si="27"/>
        <v>0</v>
      </c>
      <c r="W140" s="161"/>
      <c r="X140" s="161" t="s">
        <v>377</v>
      </c>
      <c r="Y140" s="161" t="s">
        <v>174</v>
      </c>
      <c r="Z140" s="151"/>
      <c r="AA140" s="151"/>
      <c r="AB140" s="151"/>
      <c r="AC140" s="151"/>
      <c r="AD140" s="151"/>
      <c r="AE140" s="151"/>
      <c r="AF140" s="151"/>
      <c r="AG140" s="151" t="s">
        <v>378</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86">
        <v>85</v>
      </c>
      <c r="B141" s="187" t="s">
        <v>1137</v>
      </c>
      <c r="C141" s="193" t="s">
        <v>1138</v>
      </c>
      <c r="D141" s="188" t="s">
        <v>791</v>
      </c>
      <c r="E141" s="189">
        <v>6</v>
      </c>
      <c r="F141" s="190"/>
      <c r="G141" s="191">
        <f t="shared" si="21"/>
        <v>0</v>
      </c>
      <c r="H141" s="190"/>
      <c r="I141" s="191">
        <f t="shared" si="22"/>
        <v>0</v>
      </c>
      <c r="J141" s="190"/>
      <c r="K141" s="191">
        <f t="shared" si="23"/>
        <v>0</v>
      </c>
      <c r="L141" s="191">
        <v>21</v>
      </c>
      <c r="M141" s="191">
        <f t="shared" si="24"/>
        <v>0</v>
      </c>
      <c r="N141" s="189">
        <v>0.12</v>
      </c>
      <c r="O141" s="189">
        <f t="shared" si="25"/>
        <v>0.72</v>
      </c>
      <c r="P141" s="189">
        <v>0</v>
      </c>
      <c r="Q141" s="189">
        <f t="shared" si="26"/>
        <v>0</v>
      </c>
      <c r="R141" s="191"/>
      <c r="S141" s="191" t="s">
        <v>171</v>
      </c>
      <c r="T141" s="192" t="s">
        <v>172</v>
      </c>
      <c r="U141" s="161">
        <v>0</v>
      </c>
      <c r="V141" s="161">
        <f t="shared" si="27"/>
        <v>0</v>
      </c>
      <c r="W141" s="161"/>
      <c r="X141" s="161" t="s">
        <v>377</v>
      </c>
      <c r="Y141" s="161" t="s">
        <v>174</v>
      </c>
      <c r="Z141" s="151"/>
      <c r="AA141" s="151"/>
      <c r="AB141" s="151"/>
      <c r="AC141" s="151"/>
      <c r="AD141" s="151"/>
      <c r="AE141" s="151"/>
      <c r="AF141" s="151"/>
      <c r="AG141" s="151" t="s">
        <v>378</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33.75" outlineLevel="1" x14ac:dyDescent="0.2">
      <c r="A142" s="170">
        <v>86</v>
      </c>
      <c r="B142" s="171" t="s">
        <v>1139</v>
      </c>
      <c r="C142" s="193" t="s">
        <v>1319</v>
      </c>
      <c r="D142" s="172" t="s">
        <v>212</v>
      </c>
      <c r="E142" s="173">
        <v>17.391999999999999</v>
      </c>
      <c r="F142" s="174"/>
      <c r="G142" s="175">
        <f t="shared" si="21"/>
        <v>0</v>
      </c>
      <c r="H142" s="174"/>
      <c r="I142" s="175">
        <f t="shared" si="22"/>
        <v>0</v>
      </c>
      <c r="J142" s="174"/>
      <c r="K142" s="175">
        <f t="shared" si="23"/>
        <v>0</v>
      </c>
      <c r="L142" s="175">
        <v>21</v>
      </c>
      <c r="M142" s="175">
        <f t="shared" si="24"/>
        <v>0</v>
      </c>
      <c r="N142" s="173">
        <v>4.4000000000000003E-3</v>
      </c>
      <c r="O142" s="173">
        <f t="shared" si="25"/>
        <v>0.08</v>
      </c>
      <c r="P142" s="173">
        <v>0</v>
      </c>
      <c r="Q142" s="173">
        <f t="shared" si="26"/>
        <v>0</v>
      </c>
      <c r="R142" s="175"/>
      <c r="S142" s="175" t="s">
        <v>171</v>
      </c>
      <c r="T142" s="176" t="s">
        <v>172</v>
      </c>
      <c r="U142" s="161">
        <v>0</v>
      </c>
      <c r="V142" s="161">
        <f t="shared" si="27"/>
        <v>0</v>
      </c>
      <c r="W142" s="161"/>
      <c r="X142" s="161" t="s">
        <v>216</v>
      </c>
      <c r="Y142" s="161" t="s">
        <v>174</v>
      </c>
      <c r="Z142" s="151"/>
      <c r="AA142" s="151"/>
      <c r="AB142" s="151"/>
      <c r="AC142" s="151"/>
      <c r="AD142" s="151"/>
      <c r="AE142" s="151"/>
      <c r="AF142" s="151"/>
      <c r="AG142" s="151" t="s">
        <v>787</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2" x14ac:dyDescent="0.2">
      <c r="A143" s="158"/>
      <c r="B143" s="159"/>
      <c r="C143" s="185" t="s">
        <v>1140</v>
      </c>
      <c r="D143" s="182"/>
      <c r="E143" s="183">
        <v>17.39</v>
      </c>
      <c r="F143" s="161"/>
      <c r="G143" s="161"/>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221</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
      <c r="A144" s="186">
        <v>87</v>
      </c>
      <c r="B144" s="187" t="s">
        <v>1141</v>
      </c>
      <c r="C144" s="193" t="s">
        <v>1142</v>
      </c>
      <c r="D144" s="188" t="s">
        <v>1143</v>
      </c>
      <c r="E144" s="189">
        <v>70</v>
      </c>
      <c r="F144" s="190"/>
      <c r="G144" s="191">
        <f>ROUND(E144*F144,2)</f>
        <v>0</v>
      </c>
      <c r="H144" s="190"/>
      <c r="I144" s="191">
        <f>ROUND(E144*H144,2)</f>
        <v>0</v>
      </c>
      <c r="J144" s="190"/>
      <c r="K144" s="191">
        <f>ROUND(E144*J144,2)</f>
        <v>0</v>
      </c>
      <c r="L144" s="191">
        <v>21</v>
      </c>
      <c r="M144" s="191">
        <f>G144*(1+L144/100)</f>
        <v>0</v>
      </c>
      <c r="N144" s="189">
        <v>0</v>
      </c>
      <c r="O144" s="189">
        <f>ROUND(E144*N144,2)</f>
        <v>0</v>
      </c>
      <c r="P144" s="189">
        <v>0</v>
      </c>
      <c r="Q144" s="189">
        <f>ROUND(E144*P144,2)</f>
        <v>0</v>
      </c>
      <c r="R144" s="191"/>
      <c r="S144" s="191" t="s">
        <v>171</v>
      </c>
      <c r="T144" s="192" t="s">
        <v>172</v>
      </c>
      <c r="U144" s="161">
        <v>0</v>
      </c>
      <c r="V144" s="161">
        <f>ROUND(E144*U144,2)</f>
        <v>0</v>
      </c>
      <c r="W144" s="161"/>
      <c r="X144" s="161" t="s">
        <v>216</v>
      </c>
      <c r="Y144" s="161" t="s">
        <v>174</v>
      </c>
      <c r="Z144" s="151"/>
      <c r="AA144" s="151"/>
      <c r="AB144" s="151"/>
      <c r="AC144" s="151"/>
      <c r="AD144" s="151"/>
      <c r="AE144" s="151"/>
      <c r="AF144" s="151"/>
      <c r="AG144" s="151" t="s">
        <v>787</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
      <c r="A145" s="186">
        <v>88</v>
      </c>
      <c r="B145" s="187" t="s">
        <v>1144</v>
      </c>
      <c r="C145" s="193" t="s">
        <v>1145</v>
      </c>
      <c r="D145" s="188" t="s">
        <v>1143</v>
      </c>
      <c r="E145" s="189">
        <v>20</v>
      </c>
      <c r="F145" s="190"/>
      <c r="G145" s="191">
        <f>ROUND(E145*F145,2)</f>
        <v>0</v>
      </c>
      <c r="H145" s="190"/>
      <c r="I145" s="191">
        <f>ROUND(E145*H145,2)</f>
        <v>0</v>
      </c>
      <c r="J145" s="190"/>
      <c r="K145" s="191">
        <f>ROUND(E145*J145,2)</f>
        <v>0</v>
      </c>
      <c r="L145" s="191">
        <v>21</v>
      </c>
      <c r="M145" s="191">
        <f>G145*(1+L145/100)</f>
        <v>0</v>
      </c>
      <c r="N145" s="189">
        <v>0</v>
      </c>
      <c r="O145" s="189">
        <f>ROUND(E145*N145,2)</f>
        <v>0</v>
      </c>
      <c r="P145" s="189">
        <v>0</v>
      </c>
      <c r="Q145" s="189">
        <f>ROUND(E145*P145,2)</f>
        <v>0</v>
      </c>
      <c r="R145" s="191"/>
      <c r="S145" s="191" t="s">
        <v>171</v>
      </c>
      <c r="T145" s="192" t="s">
        <v>172</v>
      </c>
      <c r="U145" s="161">
        <v>0</v>
      </c>
      <c r="V145" s="161">
        <f>ROUND(E145*U145,2)</f>
        <v>0</v>
      </c>
      <c r="W145" s="161"/>
      <c r="X145" s="161" t="s">
        <v>216</v>
      </c>
      <c r="Y145" s="161" t="s">
        <v>174</v>
      </c>
      <c r="Z145" s="151"/>
      <c r="AA145" s="151"/>
      <c r="AB145" s="151"/>
      <c r="AC145" s="151"/>
      <c r="AD145" s="151"/>
      <c r="AE145" s="151"/>
      <c r="AF145" s="151"/>
      <c r="AG145" s="151" t="s">
        <v>787</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86">
        <v>89</v>
      </c>
      <c r="B146" s="187" t="s">
        <v>1146</v>
      </c>
      <c r="C146" s="193" t="s">
        <v>1147</v>
      </c>
      <c r="D146" s="188" t="s">
        <v>1143</v>
      </c>
      <c r="E146" s="189">
        <v>20</v>
      </c>
      <c r="F146" s="190"/>
      <c r="G146" s="191">
        <f>ROUND(E146*F146,2)</f>
        <v>0</v>
      </c>
      <c r="H146" s="190"/>
      <c r="I146" s="191">
        <f>ROUND(E146*H146,2)</f>
        <v>0</v>
      </c>
      <c r="J146" s="190"/>
      <c r="K146" s="191">
        <f>ROUND(E146*J146,2)</f>
        <v>0</v>
      </c>
      <c r="L146" s="191">
        <v>21</v>
      </c>
      <c r="M146" s="191">
        <f>G146*(1+L146/100)</f>
        <v>0</v>
      </c>
      <c r="N146" s="189">
        <v>0</v>
      </c>
      <c r="O146" s="189">
        <f>ROUND(E146*N146,2)</f>
        <v>0</v>
      </c>
      <c r="P146" s="189">
        <v>0</v>
      </c>
      <c r="Q146" s="189">
        <f>ROUND(E146*P146,2)</f>
        <v>0</v>
      </c>
      <c r="R146" s="191"/>
      <c r="S146" s="191" t="s">
        <v>171</v>
      </c>
      <c r="T146" s="192" t="s">
        <v>172</v>
      </c>
      <c r="U146" s="161">
        <v>0</v>
      </c>
      <c r="V146" s="161">
        <f>ROUND(E146*U146,2)</f>
        <v>0</v>
      </c>
      <c r="W146" s="161"/>
      <c r="X146" s="161" t="s">
        <v>216</v>
      </c>
      <c r="Y146" s="161" t="s">
        <v>174</v>
      </c>
      <c r="Z146" s="151"/>
      <c r="AA146" s="151"/>
      <c r="AB146" s="151"/>
      <c r="AC146" s="151"/>
      <c r="AD146" s="151"/>
      <c r="AE146" s="151"/>
      <c r="AF146" s="151"/>
      <c r="AG146" s="151" t="s">
        <v>787</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x14ac:dyDescent="0.2">
      <c r="A147" s="163" t="s">
        <v>166</v>
      </c>
      <c r="B147" s="164" t="s">
        <v>129</v>
      </c>
      <c r="C147" s="177" t="s">
        <v>130</v>
      </c>
      <c r="D147" s="165"/>
      <c r="E147" s="166"/>
      <c r="F147" s="167"/>
      <c r="G147" s="167">
        <f>SUMIF(AG148:AG149,"&lt;&gt;NOR",G148:G149)</f>
        <v>0</v>
      </c>
      <c r="H147" s="167"/>
      <c r="I147" s="167">
        <f>SUM(I148:I149)</f>
        <v>0</v>
      </c>
      <c r="J147" s="167"/>
      <c r="K147" s="167">
        <f>SUM(K148:K149)</f>
        <v>0</v>
      </c>
      <c r="L147" s="167"/>
      <c r="M147" s="167">
        <f>SUM(M148:M149)</f>
        <v>0</v>
      </c>
      <c r="N147" s="166"/>
      <c r="O147" s="166">
        <f>SUM(O148:O149)</f>
        <v>0.18</v>
      </c>
      <c r="P147" s="166"/>
      <c r="Q147" s="166">
        <f>SUM(Q148:Q149)</f>
        <v>0</v>
      </c>
      <c r="R147" s="167"/>
      <c r="S147" s="167"/>
      <c r="T147" s="168"/>
      <c r="U147" s="162"/>
      <c r="V147" s="162">
        <f>SUM(V148:V149)</f>
        <v>0</v>
      </c>
      <c r="W147" s="162"/>
      <c r="X147" s="162"/>
      <c r="Y147" s="162"/>
      <c r="AG147" t="s">
        <v>167</v>
      </c>
    </row>
    <row r="148" spans="1:60" outlineLevel="1" x14ac:dyDescent="0.2">
      <c r="A148" s="186">
        <v>90</v>
      </c>
      <c r="B148" s="187" t="s">
        <v>1148</v>
      </c>
      <c r="C148" s="193" t="s">
        <v>1149</v>
      </c>
      <c r="D148" s="188" t="s">
        <v>245</v>
      </c>
      <c r="E148" s="189">
        <v>10</v>
      </c>
      <c r="F148" s="190"/>
      <c r="G148" s="191">
        <f>ROUND(E148*F148,2)</f>
        <v>0</v>
      </c>
      <c r="H148" s="190"/>
      <c r="I148" s="191">
        <f>ROUND(E148*H148,2)</f>
        <v>0</v>
      </c>
      <c r="J148" s="190"/>
      <c r="K148" s="191">
        <f>ROUND(E148*J148,2)</f>
        <v>0</v>
      </c>
      <c r="L148" s="191">
        <v>21</v>
      </c>
      <c r="M148" s="191">
        <f>G148*(1+L148/100)</f>
        <v>0</v>
      </c>
      <c r="N148" s="189">
        <v>1.52E-2</v>
      </c>
      <c r="O148" s="189">
        <f>ROUND(E148*N148,2)</f>
        <v>0.15</v>
      </c>
      <c r="P148" s="189">
        <v>0</v>
      </c>
      <c r="Q148" s="189">
        <f>ROUND(E148*P148,2)</f>
        <v>0</v>
      </c>
      <c r="R148" s="191"/>
      <c r="S148" s="191" t="s">
        <v>171</v>
      </c>
      <c r="T148" s="192" t="s">
        <v>172</v>
      </c>
      <c r="U148" s="161">
        <v>0</v>
      </c>
      <c r="V148" s="161">
        <f>ROUND(E148*U148,2)</f>
        <v>0</v>
      </c>
      <c r="W148" s="161"/>
      <c r="X148" s="161" t="s">
        <v>377</v>
      </c>
      <c r="Y148" s="161" t="s">
        <v>174</v>
      </c>
      <c r="Z148" s="151"/>
      <c r="AA148" s="151"/>
      <c r="AB148" s="151"/>
      <c r="AC148" s="151"/>
      <c r="AD148" s="151"/>
      <c r="AE148" s="151"/>
      <c r="AF148" s="151"/>
      <c r="AG148" s="151" t="s">
        <v>378</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86">
        <v>91</v>
      </c>
      <c r="B149" s="187" t="s">
        <v>1150</v>
      </c>
      <c r="C149" s="193" t="s">
        <v>1151</v>
      </c>
      <c r="D149" s="188" t="s">
        <v>245</v>
      </c>
      <c r="E149" s="189">
        <v>10</v>
      </c>
      <c r="F149" s="190"/>
      <c r="G149" s="191">
        <f>ROUND(E149*F149,2)</f>
        <v>0</v>
      </c>
      <c r="H149" s="190"/>
      <c r="I149" s="191">
        <f>ROUND(E149*H149,2)</f>
        <v>0</v>
      </c>
      <c r="J149" s="190"/>
      <c r="K149" s="191">
        <f>ROUND(E149*J149,2)</f>
        <v>0</v>
      </c>
      <c r="L149" s="191">
        <v>21</v>
      </c>
      <c r="M149" s="191">
        <f>G149*(1+L149/100)</f>
        <v>0</v>
      </c>
      <c r="N149" s="189">
        <v>3.3999999999999998E-3</v>
      </c>
      <c r="O149" s="189">
        <f>ROUND(E149*N149,2)</f>
        <v>0.03</v>
      </c>
      <c r="P149" s="189">
        <v>0</v>
      </c>
      <c r="Q149" s="189">
        <f>ROUND(E149*P149,2)</f>
        <v>0</v>
      </c>
      <c r="R149" s="191"/>
      <c r="S149" s="191" t="s">
        <v>171</v>
      </c>
      <c r="T149" s="192" t="s">
        <v>172</v>
      </c>
      <c r="U149" s="161">
        <v>0</v>
      </c>
      <c r="V149" s="161">
        <f>ROUND(E149*U149,2)</f>
        <v>0</v>
      </c>
      <c r="W149" s="161"/>
      <c r="X149" s="161" t="s">
        <v>216</v>
      </c>
      <c r="Y149" s="161" t="s">
        <v>174</v>
      </c>
      <c r="Z149" s="151"/>
      <c r="AA149" s="151"/>
      <c r="AB149" s="151"/>
      <c r="AC149" s="151"/>
      <c r="AD149" s="151"/>
      <c r="AE149" s="151"/>
      <c r="AF149" s="151"/>
      <c r="AG149" s="151" t="s">
        <v>787</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x14ac:dyDescent="0.2">
      <c r="A150" s="163" t="s">
        <v>166</v>
      </c>
      <c r="B150" s="164" t="s">
        <v>131</v>
      </c>
      <c r="C150" s="177" t="s">
        <v>114</v>
      </c>
      <c r="D150" s="165"/>
      <c r="E150" s="166"/>
      <c r="F150" s="167"/>
      <c r="G150" s="167">
        <f>SUMIF(AG151:AG156,"&lt;&gt;NOR",G151:G156)</f>
        <v>0</v>
      </c>
      <c r="H150" s="167"/>
      <c r="I150" s="167">
        <f>SUM(I151:I156)</f>
        <v>0</v>
      </c>
      <c r="J150" s="167"/>
      <c r="K150" s="167">
        <f>SUM(K151:K156)</f>
        <v>0</v>
      </c>
      <c r="L150" s="167"/>
      <c r="M150" s="167">
        <f>SUM(M151:M156)</f>
        <v>0</v>
      </c>
      <c r="N150" s="166"/>
      <c r="O150" s="166">
        <f>SUM(O151:O156)</f>
        <v>0</v>
      </c>
      <c r="P150" s="166"/>
      <c r="Q150" s="166">
        <f>SUM(Q151:Q156)</f>
        <v>0</v>
      </c>
      <c r="R150" s="167"/>
      <c r="S150" s="167"/>
      <c r="T150" s="168"/>
      <c r="U150" s="162"/>
      <c r="V150" s="162">
        <f>SUM(V151:V156)</f>
        <v>0</v>
      </c>
      <c r="W150" s="162"/>
      <c r="X150" s="162"/>
      <c r="Y150" s="162"/>
      <c r="AG150" t="s">
        <v>167</v>
      </c>
    </row>
    <row r="151" spans="1:60" outlineLevel="1" x14ac:dyDescent="0.2">
      <c r="A151" s="186">
        <v>92</v>
      </c>
      <c r="B151" s="187" t="s">
        <v>1152</v>
      </c>
      <c r="C151" s="193" t="s">
        <v>1153</v>
      </c>
      <c r="D151" s="188" t="s">
        <v>385</v>
      </c>
      <c r="E151" s="189">
        <v>105.3122</v>
      </c>
      <c r="F151" s="190"/>
      <c r="G151" s="191">
        <f>ROUND(E151*F151,2)</f>
        <v>0</v>
      </c>
      <c r="H151" s="190"/>
      <c r="I151" s="191">
        <f>ROUND(E151*H151,2)</f>
        <v>0</v>
      </c>
      <c r="J151" s="190"/>
      <c r="K151" s="191">
        <f>ROUND(E151*J151,2)</f>
        <v>0</v>
      </c>
      <c r="L151" s="191">
        <v>21</v>
      </c>
      <c r="M151" s="191">
        <f>G151*(1+L151/100)</f>
        <v>0</v>
      </c>
      <c r="N151" s="189">
        <v>0</v>
      </c>
      <c r="O151" s="189">
        <f>ROUND(E151*N151,2)</f>
        <v>0</v>
      </c>
      <c r="P151" s="189">
        <v>0</v>
      </c>
      <c r="Q151" s="189">
        <f>ROUND(E151*P151,2)</f>
        <v>0</v>
      </c>
      <c r="R151" s="191"/>
      <c r="S151" s="191" t="s">
        <v>171</v>
      </c>
      <c r="T151" s="192" t="s">
        <v>172</v>
      </c>
      <c r="U151" s="161">
        <v>0</v>
      </c>
      <c r="V151" s="161">
        <f>ROUND(E151*U151,2)</f>
        <v>0</v>
      </c>
      <c r="W151" s="161"/>
      <c r="X151" s="161" t="s">
        <v>216</v>
      </c>
      <c r="Y151" s="161" t="s">
        <v>174</v>
      </c>
      <c r="Z151" s="151"/>
      <c r="AA151" s="151"/>
      <c r="AB151" s="151"/>
      <c r="AC151" s="151"/>
      <c r="AD151" s="151"/>
      <c r="AE151" s="151"/>
      <c r="AF151" s="151"/>
      <c r="AG151" s="151" t="s">
        <v>787</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86">
        <v>93</v>
      </c>
      <c r="B152" s="187" t="s">
        <v>1154</v>
      </c>
      <c r="C152" s="193" t="s">
        <v>1155</v>
      </c>
      <c r="D152" s="188" t="s">
        <v>385</v>
      </c>
      <c r="E152" s="189">
        <v>210.62440000000001</v>
      </c>
      <c r="F152" s="190"/>
      <c r="G152" s="191">
        <f>ROUND(E152*F152,2)</f>
        <v>0</v>
      </c>
      <c r="H152" s="190"/>
      <c r="I152" s="191">
        <f>ROUND(E152*H152,2)</f>
        <v>0</v>
      </c>
      <c r="J152" s="190"/>
      <c r="K152" s="191">
        <f>ROUND(E152*J152,2)</f>
        <v>0</v>
      </c>
      <c r="L152" s="191">
        <v>21</v>
      </c>
      <c r="M152" s="191">
        <f>G152*(1+L152/100)</f>
        <v>0</v>
      </c>
      <c r="N152" s="189">
        <v>0</v>
      </c>
      <c r="O152" s="189">
        <f>ROUND(E152*N152,2)</f>
        <v>0</v>
      </c>
      <c r="P152" s="189">
        <v>0</v>
      </c>
      <c r="Q152" s="189">
        <f>ROUND(E152*P152,2)</f>
        <v>0</v>
      </c>
      <c r="R152" s="191"/>
      <c r="S152" s="191" t="s">
        <v>171</v>
      </c>
      <c r="T152" s="192" t="s">
        <v>172</v>
      </c>
      <c r="U152" s="161">
        <v>0</v>
      </c>
      <c r="V152" s="161">
        <f>ROUND(E152*U152,2)</f>
        <v>0</v>
      </c>
      <c r="W152" s="161"/>
      <c r="X152" s="161" t="s">
        <v>216</v>
      </c>
      <c r="Y152" s="161" t="s">
        <v>174</v>
      </c>
      <c r="Z152" s="151"/>
      <c r="AA152" s="151"/>
      <c r="AB152" s="151"/>
      <c r="AC152" s="151"/>
      <c r="AD152" s="151"/>
      <c r="AE152" s="151"/>
      <c r="AF152" s="151"/>
      <c r="AG152" s="151" t="s">
        <v>787</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70">
        <v>94</v>
      </c>
      <c r="B153" s="171" t="s">
        <v>1156</v>
      </c>
      <c r="C153" s="178" t="s">
        <v>921</v>
      </c>
      <c r="D153" s="172" t="s">
        <v>1032</v>
      </c>
      <c r="E153" s="173">
        <v>8.1095000000000006</v>
      </c>
      <c r="F153" s="174"/>
      <c r="G153" s="175">
        <f>ROUND(E153*F153,2)</f>
        <v>0</v>
      </c>
      <c r="H153" s="174"/>
      <c r="I153" s="175">
        <f>ROUND(E153*H153,2)</f>
        <v>0</v>
      </c>
      <c r="J153" s="174"/>
      <c r="K153" s="175">
        <f>ROUND(E153*J153,2)</f>
        <v>0</v>
      </c>
      <c r="L153" s="175">
        <v>21</v>
      </c>
      <c r="M153" s="175">
        <f>G153*(1+L153/100)</f>
        <v>0</v>
      </c>
      <c r="N153" s="173">
        <v>0</v>
      </c>
      <c r="O153" s="173">
        <f>ROUND(E153*N153,2)</f>
        <v>0</v>
      </c>
      <c r="P153" s="173">
        <v>0</v>
      </c>
      <c r="Q153" s="173">
        <f>ROUND(E153*P153,2)</f>
        <v>0</v>
      </c>
      <c r="R153" s="175"/>
      <c r="S153" s="175" t="s">
        <v>171</v>
      </c>
      <c r="T153" s="176" t="s">
        <v>172</v>
      </c>
      <c r="U153" s="161">
        <v>0</v>
      </c>
      <c r="V153" s="161">
        <f>ROUND(E153*U153,2)</f>
        <v>0</v>
      </c>
      <c r="W153" s="161"/>
      <c r="X153" s="161" t="s">
        <v>216</v>
      </c>
      <c r="Y153" s="161" t="s">
        <v>174</v>
      </c>
      <c r="Z153" s="151"/>
      <c r="AA153" s="151"/>
      <c r="AB153" s="151"/>
      <c r="AC153" s="151"/>
      <c r="AD153" s="151"/>
      <c r="AE153" s="151"/>
      <c r="AF153" s="151"/>
      <c r="AG153" s="151" t="s">
        <v>787</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ht="22.5" outlineLevel="2" x14ac:dyDescent="0.2">
      <c r="A154" s="158"/>
      <c r="B154" s="159"/>
      <c r="C154" s="255" t="s">
        <v>922</v>
      </c>
      <c r="D154" s="256"/>
      <c r="E154" s="256"/>
      <c r="F154" s="256"/>
      <c r="G154" s="256"/>
      <c r="H154" s="161"/>
      <c r="I154" s="161"/>
      <c r="J154" s="161"/>
      <c r="K154" s="161"/>
      <c r="L154" s="161"/>
      <c r="M154" s="161"/>
      <c r="N154" s="160"/>
      <c r="O154" s="160"/>
      <c r="P154" s="160"/>
      <c r="Q154" s="160"/>
      <c r="R154" s="161"/>
      <c r="S154" s="161"/>
      <c r="T154" s="161"/>
      <c r="U154" s="161"/>
      <c r="V154" s="161"/>
      <c r="W154" s="161"/>
      <c r="X154" s="161"/>
      <c r="Y154" s="161"/>
      <c r="Z154" s="151"/>
      <c r="AA154" s="151"/>
      <c r="AB154" s="151"/>
      <c r="AC154" s="151"/>
      <c r="AD154" s="151"/>
      <c r="AE154" s="151"/>
      <c r="AF154" s="151"/>
      <c r="AG154" s="151" t="s">
        <v>177</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84" t="str">
        <f>C154</f>
        <v>v režii zhotovitele podle jeho možností a zvyklostí, odvoz včetně naložení na dopravní prostředek a složení na skládku, bez poplatku za skládku nebo recyklace</v>
      </c>
      <c r="BB154" s="151"/>
      <c r="BC154" s="151"/>
      <c r="BD154" s="151"/>
      <c r="BE154" s="151"/>
      <c r="BF154" s="151"/>
      <c r="BG154" s="151"/>
      <c r="BH154" s="151"/>
    </row>
    <row r="155" spans="1:60" outlineLevel="1" x14ac:dyDescent="0.2">
      <c r="A155" s="186">
        <v>95</v>
      </c>
      <c r="B155" s="187" t="s">
        <v>1157</v>
      </c>
      <c r="C155" s="193" t="s">
        <v>1158</v>
      </c>
      <c r="D155" s="188" t="s">
        <v>385</v>
      </c>
      <c r="E155" s="189">
        <v>5.7270000000000003</v>
      </c>
      <c r="F155" s="190"/>
      <c r="G155" s="191">
        <f>ROUND(E155*F155,2)</f>
        <v>0</v>
      </c>
      <c r="H155" s="190"/>
      <c r="I155" s="191">
        <f>ROUND(E155*H155,2)</f>
        <v>0</v>
      </c>
      <c r="J155" s="190"/>
      <c r="K155" s="191">
        <f>ROUND(E155*J155,2)</f>
        <v>0</v>
      </c>
      <c r="L155" s="191">
        <v>21</v>
      </c>
      <c r="M155" s="191">
        <f>G155*(1+L155/100)</f>
        <v>0</v>
      </c>
      <c r="N155" s="189">
        <v>0</v>
      </c>
      <c r="O155" s="189">
        <f>ROUND(E155*N155,2)</f>
        <v>0</v>
      </c>
      <c r="P155" s="189">
        <v>0</v>
      </c>
      <c r="Q155" s="189">
        <f>ROUND(E155*P155,2)</f>
        <v>0</v>
      </c>
      <c r="R155" s="191"/>
      <c r="S155" s="191" t="s">
        <v>171</v>
      </c>
      <c r="T155" s="192" t="s">
        <v>172</v>
      </c>
      <c r="U155" s="161">
        <v>0</v>
      </c>
      <c r="V155" s="161">
        <f>ROUND(E155*U155,2)</f>
        <v>0</v>
      </c>
      <c r="W155" s="161"/>
      <c r="X155" s="161" t="s">
        <v>216</v>
      </c>
      <c r="Y155" s="161" t="s">
        <v>174</v>
      </c>
      <c r="Z155" s="151"/>
      <c r="AA155" s="151"/>
      <c r="AB155" s="151"/>
      <c r="AC155" s="151"/>
      <c r="AD155" s="151"/>
      <c r="AE155" s="151"/>
      <c r="AF155" s="151"/>
      <c r="AG155" s="151" t="s">
        <v>787</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70">
        <v>96</v>
      </c>
      <c r="B156" s="171" t="s">
        <v>1159</v>
      </c>
      <c r="C156" s="178" t="s">
        <v>1160</v>
      </c>
      <c r="D156" s="172" t="s">
        <v>385</v>
      </c>
      <c r="E156" s="173">
        <v>81.916300000000007</v>
      </c>
      <c r="F156" s="174"/>
      <c r="G156" s="175">
        <f>ROUND(E156*F156,2)</f>
        <v>0</v>
      </c>
      <c r="H156" s="174"/>
      <c r="I156" s="175">
        <f>ROUND(E156*H156,2)</f>
        <v>0</v>
      </c>
      <c r="J156" s="174"/>
      <c r="K156" s="175">
        <f>ROUND(E156*J156,2)</f>
        <v>0</v>
      </c>
      <c r="L156" s="175">
        <v>21</v>
      </c>
      <c r="M156" s="175">
        <f>G156*(1+L156/100)</f>
        <v>0</v>
      </c>
      <c r="N156" s="173">
        <v>0</v>
      </c>
      <c r="O156" s="173">
        <f>ROUND(E156*N156,2)</f>
        <v>0</v>
      </c>
      <c r="P156" s="173">
        <v>0</v>
      </c>
      <c r="Q156" s="173">
        <f>ROUND(E156*P156,2)</f>
        <v>0</v>
      </c>
      <c r="R156" s="175"/>
      <c r="S156" s="175" t="s">
        <v>171</v>
      </c>
      <c r="T156" s="176" t="s">
        <v>172</v>
      </c>
      <c r="U156" s="161">
        <v>0</v>
      </c>
      <c r="V156" s="161">
        <f>ROUND(E156*U156,2)</f>
        <v>0</v>
      </c>
      <c r="W156" s="161"/>
      <c r="X156" s="161" t="s">
        <v>216</v>
      </c>
      <c r="Y156" s="161" t="s">
        <v>174</v>
      </c>
      <c r="Z156" s="151"/>
      <c r="AA156" s="151"/>
      <c r="AB156" s="151"/>
      <c r="AC156" s="151"/>
      <c r="AD156" s="151"/>
      <c r="AE156" s="151"/>
      <c r="AF156" s="151"/>
      <c r="AG156" s="151" t="s">
        <v>787</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x14ac:dyDescent="0.2">
      <c r="A157" s="3"/>
      <c r="B157" s="4"/>
      <c r="C157" s="179"/>
      <c r="D157" s="6"/>
      <c r="E157" s="3"/>
      <c r="F157" s="3"/>
      <c r="G157" s="3"/>
      <c r="H157" s="3"/>
      <c r="I157" s="3"/>
      <c r="J157" s="3"/>
      <c r="K157" s="3"/>
      <c r="L157" s="3"/>
      <c r="M157" s="3"/>
      <c r="N157" s="3"/>
      <c r="O157" s="3"/>
      <c r="P157" s="3"/>
      <c r="Q157" s="3"/>
      <c r="R157" s="3"/>
      <c r="S157" s="3"/>
      <c r="T157" s="3"/>
      <c r="U157" s="3"/>
      <c r="V157" s="3"/>
      <c r="W157" s="3"/>
      <c r="X157" s="3"/>
      <c r="Y157" s="3"/>
      <c r="AE157">
        <v>15</v>
      </c>
      <c r="AF157">
        <v>21</v>
      </c>
      <c r="AG157" t="s">
        <v>152</v>
      </c>
    </row>
    <row r="158" spans="1:60" x14ac:dyDescent="0.2">
      <c r="A158" s="154"/>
      <c r="B158" s="155" t="s">
        <v>29</v>
      </c>
      <c r="C158" s="180"/>
      <c r="D158" s="156"/>
      <c r="E158" s="157"/>
      <c r="F158" s="157"/>
      <c r="G158" s="169">
        <f>G8+G81+G85+G87+G89+G91+G147+G150</f>
        <v>0</v>
      </c>
      <c r="H158" s="3"/>
      <c r="I158" s="3"/>
      <c r="J158" s="3"/>
      <c r="K158" s="3"/>
      <c r="L158" s="3"/>
      <c r="M158" s="3"/>
      <c r="N158" s="3"/>
      <c r="O158" s="3"/>
      <c r="P158" s="3"/>
      <c r="Q158" s="3"/>
      <c r="R158" s="3"/>
      <c r="S158" s="3"/>
      <c r="T158" s="3"/>
      <c r="U158" s="3"/>
      <c r="V158" s="3"/>
      <c r="W158" s="3"/>
      <c r="X158" s="3"/>
      <c r="Y158" s="3"/>
      <c r="AE158">
        <f>SUMIF(L7:L156,AE157,G7:G156)</f>
        <v>0</v>
      </c>
      <c r="AF158">
        <f>SUMIF(L7:L156,AF157,G7:G156)</f>
        <v>0</v>
      </c>
      <c r="AG158" t="s">
        <v>206</v>
      </c>
    </row>
    <row r="159" spans="1:60" x14ac:dyDescent="0.2">
      <c r="A159" s="268" t="s">
        <v>732</v>
      </c>
      <c r="B159" s="268"/>
      <c r="C159" s="179"/>
      <c r="D159" s="6"/>
      <c r="E159" s="3"/>
      <c r="F159" s="3"/>
      <c r="G159" s="3"/>
      <c r="H159" s="3"/>
      <c r="I159" s="3"/>
      <c r="J159" s="3"/>
      <c r="K159" s="3"/>
      <c r="L159" s="3"/>
      <c r="M159" s="3"/>
      <c r="N159" s="3"/>
      <c r="O159" s="3"/>
      <c r="P159" s="3"/>
      <c r="Q159" s="3"/>
      <c r="R159" s="3"/>
      <c r="S159" s="3"/>
      <c r="T159" s="3"/>
      <c r="U159" s="3"/>
      <c r="V159" s="3"/>
      <c r="W159" s="3"/>
      <c r="X159" s="3"/>
      <c r="Y159" s="3"/>
    </row>
    <row r="160" spans="1:60" x14ac:dyDescent="0.2">
      <c r="A160" s="3"/>
      <c r="B160" s="4" t="s">
        <v>1161</v>
      </c>
      <c r="C160" s="179" t="s">
        <v>1162</v>
      </c>
      <c r="D160" s="6"/>
      <c r="E160" s="3"/>
      <c r="F160" s="3"/>
      <c r="G160" s="3"/>
      <c r="H160" s="3"/>
      <c r="I160" s="3"/>
      <c r="J160" s="3"/>
      <c r="K160" s="3"/>
      <c r="L160" s="3"/>
      <c r="M160" s="3"/>
      <c r="N160" s="3"/>
      <c r="O160" s="3"/>
      <c r="P160" s="3"/>
      <c r="Q160" s="3"/>
      <c r="R160" s="3"/>
      <c r="S160" s="3"/>
      <c r="T160" s="3"/>
      <c r="U160" s="3"/>
      <c r="V160" s="3"/>
      <c r="W160" s="3"/>
      <c r="X160" s="3"/>
      <c r="Y160" s="3"/>
      <c r="AG160" t="s">
        <v>735</v>
      </c>
    </row>
    <row r="161" spans="1:33" x14ac:dyDescent="0.2">
      <c r="A161" s="3"/>
      <c r="B161" s="4" t="s">
        <v>930</v>
      </c>
      <c r="C161" s="179" t="s">
        <v>1163</v>
      </c>
      <c r="D161" s="6"/>
      <c r="E161" s="3"/>
      <c r="F161" s="3"/>
      <c r="G161" s="3"/>
      <c r="H161" s="3"/>
      <c r="I161" s="3"/>
      <c r="J161" s="3"/>
      <c r="K161" s="3"/>
      <c r="L161" s="3"/>
      <c r="M161" s="3"/>
      <c r="N161" s="3"/>
      <c r="O161" s="3"/>
      <c r="P161" s="3"/>
      <c r="Q161" s="3"/>
      <c r="R161" s="3"/>
      <c r="S161" s="3"/>
      <c r="T161" s="3"/>
      <c r="U161" s="3"/>
      <c r="V161" s="3"/>
      <c r="W161" s="3"/>
      <c r="X161" s="3"/>
      <c r="Y161" s="3"/>
      <c r="AG161" t="s">
        <v>738</v>
      </c>
    </row>
    <row r="162" spans="1:33" x14ac:dyDescent="0.2">
      <c r="A162" s="3"/>
      <c r="B162" s="4"/>
      <c r="C162" s="179" t="s">
        <v>739</v>
      </c>
      <c r="D162" s="6"/>
      <c r="E162" s="3"/>
      <c r="F162" s="3"/>
      <c r="G162" s="3"/>
      <c r="H162" s="3"/>
      <c r="I162" s="3"/>
      <c r="J162" s="3"/>
      <c r="K162" s="3"/>
      <c r="L162" s="3"/>
      <c r="M162" s="3"/>
      <c r="N162" s="3"/>
      <c r="O162" s="3"/>
      <c r="P162" s="3"/>
      <c r="Q162" s="3"/>
      <c r="R162" s="3"/>
      <c r="S162" s="3"/>
      <c r="T162" s="3"/>
      <c r="U162" s="3"/>
      <c r="V162" s="3"/>
      <c r="W162" s="3"/>
      <c r="X162" s="3"/>
      <c r="Y162" s="3"/>
      <c r="AG162" t="s">
        <v>740</v>
      </c>
    </row>
    <row r="163" spans="1:33" x14ac:dyDescent="0.2">
      <c r="A163" s="3"/>
      <c r="B163" s="4"/>
      <c r="C163" s="179"/>
      <c r="D163" s="6"/>
      <c r="E163" s="3"/>
      <c r="F163" s="3"/>
      <c r="G163" s="3"/>
      <c r="H163" s="3"/>
      <c r="I163" s="3"/>
      <c r="J163" s="3"/>
      <c r="K163" s="3"/>
      <c r="L163" s="3"/>
      <c r="M163" s="3"/>
      <c r="N163" s="3"/>
      <c r="O163" s="3"/>
      <c r="P163" s="3"/>
      <c r="Q163" s="3"/>
      <c r="R163" s="3"/>
      <c r="S163" s="3"/>
      <c r="T163" s="3"/>
      <c r="U163" s="3"/>
      <c r="V163" s="3"/>
      <c r="W163" s="3"/>
      <c r="X163" s="3"/>
      <c r="Y163" s="3"/>
    </row>
    <row r="164" spans="1:33" x14ac:dyDescent="0.2">
      <c r="C164" s="181"/>
      <c r="D164" s="10"/>
      <c r="AG164" t="s">
        <v>207</v>
      </c>
    </row>
    <row r="165" spans="1:33" x14ac:dyDescent="0.2">
      <c r="D165" s="10"/>
    </row>
    <row r="166" spans="1:33" x14ac:dyDescent="0.2">
      <c r="D166" s="10"/>
    </row>
    <row r="167" spans="1:33" x14ac:dyDescent="0.2">
      <c r="D167" s="10"/>
    </row>
    <row r="168" spans="1:33" x14ac:dyDescent="0.2">
      <c r="D168" s="10"/>
    </row>
    <row r="169" spans="1:33" x14ac:dyDescent="0.2">
      <c r="D169" s="10"/>
    </row>
    <row r="170" spans="1:33" x14ac:dyDescent="0.2">
      <c r="D170" s="10"/>
    </row>
    <row r="171" spans="1:33" x14ac:dyDescent="0.2">
      <c r="D171" s="10"/>
    </row>
    <row r="172" spans="1:33" x14ac:dyDescent="0.2">
      <c r="D172" s="10"/>
    </row>
    <row r="173" spans="1:33" x14ac:dyDescent="0.2">
      <c r="D173" s="10"/>
    </row>
    <row r="174" spans="1:33" x14ac:dyDescent="0.2">
      <c r="D174" s="10"/>
    </row>
    <row r="175" spans="1:33" x14ac:dyDescent="0.2">
      <c r="D175" s="10"/>
    </row>
    <row r="176" spans="1:33"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Nh3Uc+nQ4QwxT2SmGsN2g+waHjpCYKPt3iQIqISoahgFK6yR7OEJkO0p0Ysel0IMdjSGEihCXFMdCRwe3OMhw==" saltValue="0rYpwDkrOBC9P1a4bPdi5w==" spinCount="100000" sheet="1" formatRows="0"/>
  <mergeCells count="6">
    <mergeCell ref="A1:G1"/>
    <mergeCell ref="C2:G2"/>
    <mergeCell ref="C3:G3"/>
    <mergeCell ref="C4:G4"/>
    <mergeCell ref="A159:B159"/>
    <mergeCell ref="C154:G154"/>
  </mergeCells>
  <pageMargins left="0.59055118110236227" right="0.19685039370078741" top="0.78740157480314965" bottom="0.78740157480314965" header="0.31496062992125984" footer="0.31496062992125984"/>
  <pageSetup paperSize="9" orientation="landscape" r:id="rId1"/>
  <headerFooter>
    <oddHeader>&amp;LREVITALIZACE ul.DVORSKÉHO, TŘEBÍČ - Město Třebíč&amp;RSoupis prací</oddHeader>
    <oddFooter>&amp;LSO-05.1 Přeložka STL plynovodu&amp;C&amp;P/&amp;N&amp;Rbřezen 2023</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4" activePane="bottomLeft" state="frozen"/>
      <selection pane="bottomLeft" activeCell="C107" sqref="C107"/>
    </sheetView>
  </sheetViews>
  <sheetFormatPr defaultRowHeight="12.75" outlineLevelRow="3" x14ac:dyDescent="0.2"/>
  <cols>
    <col min="1" max="1" width="3.42578125" customWidth="1"/>
    <col min="2" max="2" width="12.5703125" style="124" customWidth="1"/>
    <col min="3" max="3" width="63.28515625" style="12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7" t="s">
        <v>208</v>
      </c>
      <c r="B1" s="257"/>
      <c r="C1" s="257"/>
      <c r="D1" s="257"/>
      <c r="E1" s="257"/>
      <c r="F1" s="257"/>
      <c r="G1" s="257"/>
      <c r="AG1" t="s">
        <v>137</v>
      </c>
    </row>
    <row r="2" spans="1:60" ht="24.95" customHeight="1" x14ac:dyDescent="0.2">
      <c r="A2" s="143" t="s">
        <v>7</v>
      </c>
      <c r="B2" s="48" t="s">
        <v>43</v>
      </c>
      <c r="C2" s="258" t="s">
        <v>44</v>
      </c>
      <c r="D2" s="259"/>
      <c r="E2" s="259"/>
      <c r="F2" s="259"/>
      <c r="G2" s="260"/>
      <c r="AG2" t="s">
        <v>138</v>
      </c>
    </row>
    <row r="3" spans="1:60" ht="24.95" customHeight="1" x14ac:dyDescent="0.2">
      <c r="A3" s="143" t="s">
        <v>8</v>
      </c>
      <c r="B3" s="48" t="s">
        <v>71</v>
      </c>
      <c r="C3" s="258" t="s">
        <v>72</v>
      </c>
      <c r="D3" s="259"/>
      <c r="E3" s="259"/>
      <c r="F3" s="259"/>
      <c r="G3" s="260"/>
      <c r="AC3" s="124" t="s">
        <v>209</v>
      </c>
      <c r="AG3" t="s">
        <v>142</v>
      </c>
    </row>
    <row r="4" spans="1:60" ht="24.95" customHeight="1" x14ac:dyDescent="0.2">
      <c r="A4" s="144" t="s">
        <v>9</v>
      </c>
      <c r="B4" s="145" t="s">
        <v>75</v>
      </c>
      <c r="C4" s="261" t="s">
        <v>76</v>
      </c>
      <c r="D4" s="262"/>
      <c r="E4" s="262"/>
      <c r="F4" s="262"/>
      <c r="G4" s="263"/>
      <c r="AG4" t="s">
        <v>143</v>
      </c>
    </row>
    <row r="5" spans="1:60" x14ac:dyDescent="0.2">
      <c r="D5" s="10"/>
    </row>
    <row r="6" spans="1:60" ht="38.25" x14ac:dyDescent="0.2">
      <c r="A6" s="147" t="s">
        <v>144</v>
      </c>
      <c r="B6" s="149" t="s">
        <v>145</v>
      </c>
      <c r="C6" s="149" t="s">
        <v>146</v>
      </c>
      <c r="D6" s="148" t="s">
        <v>147</v>
      </c>
      <c r="E6" s="147" t="s">
        <v>148</v>
      </c>
      <c r="F6" s="146" t="s">
        <v>149</v>
      </c>
      <c r="G6" s="147" t="s">
        <v>29</v>
      </c>
      <c r="H6" s="150" t="s">
        <v>30</v>
      </c>
      <c r="I6" s="150" t="s">
        <v>150</v>
      </c>
      <c r="J6" s="150" t="s">
        <v>31</v>
      </c>
      <c r="K6" s="150" t="s">
        <v>151</v>
      </c>
      <c r="L6" s="150" t="s">
        <v>152</v>
      </c>
      <c r="M6" s="150" t="s">
        <v>153</v>
      </c>
      <c r="N6" s="150" t="s">
        <v>154</v>
      </c>
      <c r="O6" s="150" t="s">
        <v>155</v>
      </c>
      <c r="P6" s="150" t="s">
        <v>156</v>
      </c>
      <c r="Q6" s="150" t="s">
        <v>157</v>
      </c>
      <c r="R6" s="150" t="s">
        <v>158</v>
      </c>
      <c r="S6" s="150" t="s">
        <v>159</v>
      </c>
      <c r="T6" s="150" t="s">
        <v>160</v>
      </c>
      <c r="U6" s="150" t="s">
        <v>161</v>
      </c>
      <c r="V6" s="150" t="s">
        <v>162</v>
      </c>
      <c r="W6" s="150" t="s">
        <v>163</v>
      </c>
      <c r="X6" s="150" t="s">
        <v>164</v>
      </c>
      <c r="Y6" s="150" t="s">
        <v>165</v>
      </c>
    </row>
    <row r="7" spans="1:60" hidden="1" x14ac:dyDescent="0.2">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
      <c r="A8" s="163" t="s">
        <v>166</v>
      </c>
      <c r="B8" s="164" t="s">
        <v>95</v>
      </c>
      <c r="C8" s="177" t="s">
        <v>96</v>
      </c>
      <c r="D8" s="165"/>
      <c r="E8" s="166"/>
      <c r="F8" s="167"/>
      <c r="G8" s="167">
        <f>SUMIF(AG9:AG73,"&lt;&gt;NOR",G9:G73)</f>
        <v>0</v>
      </c>
      <c r="H8" s="167"/>
      <c r="I8" s="167">
        <f>SUM(I9:I73)</f>
        <v>0</v>
      </c>
      <c r="J8" s="167"/>
      <c r="K8" s="167">
        <f>SUM(K9:K73)</f>
        <v>0</v>
      </c>
      <c r="L8" s="167"/>
      <c r="M8" s="167">
        <f>SUM(M9:M73)</f>
        <v>0</v>
      </c>
      <c r="N8" s="166"/>
      <c r="O8" s="166">
        <f>SUM(O9:O73)</f>
        <v>1.57</v>
      </c>
      <c r="P8" s="166"/>
      <c r="Q8" s="166">
        <f>SUM(Q9:Q73)</f>
        <v>0</v>
      </c>
      <c r="R8" s="167"/>
      <c r="S8" s="167"/>
      <c r="T8" s="168"/>
      <c r="U8" s="162"/>
      <c r="V8" s="162">
        <f>SUM(V9:V73)</f>
        <v>0</v>
      </c>
      <c r="W8" s="162"/>
      <c r="X8" s="162"/>
      <c r="Y8" s="162"/>
      <c r="AG8" t="s">
        <v>167</v>
      </c>
    </row>
    <row r="9" spans="1:60" outlineLevel="1" x14ac:dyDescent="0.2">
      <c r="A9" s="170">
        <v>1</v>
      </c>
      <c r="B9" s="171" t="s">
        <v>1164</v>
      </c>
      <c r="C9" s="178" t="s">
        <v>1165</v>
      </c>
      <c r="D9" s="172" t="s">
        <v>212</v>
      </c>
      <c r="E9" s="173">
        <v>25.6</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171</v>
      </c>
      <c r="T9" s="176" t="s">
        <v>172</v>
      </c>
      <c r="U9" s="161">
        <v>0</v>
      </c>
      <c r="V9" s="161">
        <f>ROUND(E9*U9,2)</f>
        <v>0</v>
      </c>
      <c r="W9" s="161"/>
      <c r="X9" s="161" t="s">
        <v>216</v>
      </c>
      <c r="Y9" s="161" t="s">
        <v>174</v>
      </c>
      <c r="Z9" s="151"/>
      <c r="AA9" s="151"/>
      <c r="AB9" s="151"/>
      <c r="AC9" s="151"/>
      <c r="AD9" s="151"/>
      <c r="AE9" s="151"/>
      <c r="AF9" s="151"/>
      <c r="AG9" s="151" t="s">
        <v>934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
      <c r="A10" s="158"/>
      <c r="B10" s="159"/>
      <c r="C10" s="185" t="s">
        <v>1166</v>
      </c>
      <c r="D10" s="182"/>
      <c r="E10" s="183">
        <v>25.6</v>
      </c>
      <c r="F10" s="161"/>
      <c r="G10" s="161"/>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221</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0">
        <v>2</v>
      </c>
      <c r="B11" s="171" t="s">
        <v>1167</v>
      </c>
      <c r="C11" s="178" t="s">
        <v>1168</v>
      </c>
      <c r="D11" s="172" t="s">
        <v>212</v>
      </c>
      <c r="E11" s="173">
        <v>19.649999999999999</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c r="S11" s="175" t="s">
        <v>171</v>
      </c>
      <c r="T11" s="176" t="s">
        <v>172</v>
      </c>
      <c r="U11" s="161">
        <v>0</v>
      </c>
      <c r="V11" s="161">
        <f>ROUND(E11*U11,2)</f>
        <v>0</v>
      </c>
      <c r="W11" s="161"/>
      <c r="X11" s="161" t="s">
        <v>216</v>
      </c>
      <c r="Y11" s="161" t="s">
        <v>174</v>
      </c>
      <c r="Z11" s="151"/>
      <c r="AA11" s="151"/>
      <c r="AB11" s="151"/>
      <c r="AC11" s="151"/>
      <c r="AD11" s="151"/>
      <c r="AE11" s="151"/>
      <c r="AF11" s="151"/>
      <c r="AG11" s="151" t="s">
        <v>934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2" x14ac:dyDescent="0.2">
      <c r="A12" s="158"/>
      <c r="B12" s="159"/>
      <c r="C12" s="185" t="s">
        <v>1169</v>
      </c>
      <c r="D12" s="182"/>
      <c r="E12" s="183">
        <v>19.649999999999999</v>
      </c>
      <c r="F12" s="161"/>
      <c r="G12" s="161"/>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221</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0">
        <v>3</v>
      </c>
      <c r="B13" s="171" t="s">
        <v>1170</v>
      </c>
      <c r="C13" s="178" t="s">
        <v>1171</v>
      </c>
      <c r="D13" s="172" t="s">
        <v>212</v>
      </c>
      <c r="E13" s="173">
        <v>45.25</v>
      </c>
      <c r="F13" s="174"/>
      <c r="G13" s="175">
        <f>ROUND(E13*F13,2)</f>
        <v>0</v>
      </c>
      <c r="H13" s="174"/>
      <c r="I13" s="175">
        <f>ROUND(E13*H13,2)</f>
        <v>0</v>
      </c>
      <c r="J13" s="174"/>
      <c r="K13" s="175">
        <f>ROUND(E13*J13,2)</f>
        <v>0</v>
      </c>
      <c r="L13" s="175">
        <v>21</v>
      </c>
      <c r="M13" s="175">
        <f>G13*(1+L13/100)</f>
        <v>0</v>
      </c>
      <c r="N13" s="173">
        <v>0</v>
      </c>
      <c r="O13" s="173">
        <f>ROUND(E13*N13,2)</f>
        <v>0</v>
      </c>
      <c r="P13" s="173">
        <v>0</v>
      </c>
      <c r="Q13" s="173">
        <f>ROUND(E13*P13,2)</f>
        <v>0</v>
      </c>
      <c r="R13" s="175"/>
      <c r="S13" s="175" t="s">
        <v>171</v>
      </c>
      <c r="T13" s="176" t="s">
        <v>172</v>
      </c>
      <c r="U13" s="161">
        <v>0</v>
      </c>
      <c r="V13" s="161">
        <f>ROUND(E13*U13,2)</f>
        <v>0</v>
      </c>
      <c r="W13" s="161"/>
      <c r="X13" s="161" t="s">
        <v>216</v>
      </c>
      <c r="Y13" s="161" t="s">
        <v>174</v>
      </c>
      <c r="Z13" s="151"/>
      <c r="AA13" s="151"/>
      <c r="AB13" s="151"/>
      <c r="AC13" s="151"/>
      <c r="AD13" s="151"/>
      <c r="AE13" s="151"/>
      <c r="AF13" s="151"/>
      <c r="AG13" s="151" t="s">
        <v>934</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2" x14ac:dyDescent="0.2">
      <c r="A14" s="158"/>
      <c r="B14" s="159"/>
      <c r="C14" s="185" t="s">
        <v>1169</v>
      </c>
      <c r="D14" s="182"/>
      <c r="E14" s="183">
        <v>19.649999999999999</v>
      </c>
      <c r="F14" s="161"/>
      <c r="G14" s="161"/>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221</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3" x14ac:dyDescent="0.2">
      <c r="A15" s="158"/>
      <c r="B15" s="159"/>
      <c r="C15" s="185" t="s">
        <v>1166</v>
      </c>
      <c r="D15" s="182"/>
      <c r="E15" s="183">
        <v>25.6</v>
      </c>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221</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70">
        <v>4</v>
      </c>
      <c r="B16" s="171" t="s">
        <v>944</v>
      </c>
      <c r="C16" s="178" t="s">
        <v>945</v>
      </c>
      <c r="D16" s="172" t="s">
        <v>212</v>
      </c>
      <c r="E16" s="173">
        <v>60.1</v>
      </c>
      <c r="F16" s="174"/>
      <c r="G16" s="175">
        <f>ROUND(E16*F16,2)</f>
        <v>0</v>
      </c>
      <c r="H16" s="174"/>
      <c r="I16" s="175">
        <f>ROUND(E16*H16,2)</f>
        <v>0</v>
      </c>
      <c r="J16" s="174"/>
      <c r="K16" s="175">
        <f>ROUND(E16*J16,2)</f>
        <v>0</v>
      </c>
      <c r="L16" s="175">
        <v>21</v>
      </c>
      <c r="M16" s="175">
        <f>G16*(1+L16/100)</f>
        <v>0</v>
      </c>
      <c r="N16" s="173">
        <v>0</v>
      </c>
      <c r="O16" s="173">
        <f>ROUND(E16*N16,2)</f>
        <v>0</v>
      </c>
      <c r="P16" s="173">
        <v>0</v>
      </c>
      <c r="Q16" s="173">
        <f>ROUND(E16*P16,2)</f>
        <v>0</v>
      </c>
      <c r="R16" s="175"/>
      <c r="S16" s="175" t="s">
        <v>171</v>
      </c>
      <c r="T16" s="176" t="s">
        <v>172</v>
      </c>
      <c r="U16" s="161">
        <v>0</v>
      </c>
      <c r="V16" s="161">
        <f>ROUND(E16*U16,2)</f>
        <v>0</v>
      </c>
      <c r="W16" s="161"/>
      <c r="X16" s="161" t="s">
        <v>216</v>
      </c>
      <c r="Y16" s="161" t="s">
        <v>174</v>
      </c>
      <c r="Z16" s="151"/>
      <c r="AA16" s="151"/>
      <c r="AB16" s="151"/>
      <c r="AC16" s="151"/>
      <c r="AD16" s="151"/>
      <c r="AE16" s="151"/>
      <c r="AF16" s="151"/>
      <c r="AG16" s="151" t="s">
        <v>934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2" x14ac:dyDescent="0.2">
      <c r="A17" s="158"/>
      <c r="B17" s="159"/>
      <c r="C17" s="185" t="s">
        <v>1172</v>
      </c>
      <c r="D17" s="182"/>
      <c r="E17" s="183">
        <v>60.1</v>
      </c>
      <c r="F17" s="161"/>
      <c r="G17" s="161"/>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221</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70">
        <v>5</v>
      </c>
      <c r="B18" s="171" t="s">
        <v>947</v>
      </c>
      <c r="C18" s="178" t="s">
        <v>948</v>
      </c>
      <c r="D18" s="172" t="s">
        <v>212</v>
      </c>
      <c r="E18" s="173">
        <v>60.1</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c r="S18" s="175" t="s">
        <v>171</v>
      </c>
      <c r="T18" s="176" t="s">
        <v>172</v>
      </c>
      <c r="U18" s="161">
        <v>0</v>
      </c>
      <c r="V18" s="161">
        <f>ROUND(E18*U18,2)</f>
        <v>0</v>
      </c>
      <c r="W18" s="161"/>
      <c r="X18" s="161" t="s">
        <v>216</v>
      </c>
      <c r="Y18" s="161" t="s">
        <v>174</v>
      </c>
      <c r="Z18" s="151"/>
      <c r="AA18" s="151"/>
      <c r="AB18" s="151"/>
      <c r="AC18" s="151"/>
      <c r="AD18" s="151"/>
      <c r="AE18" s="151"/>
      <c r="AF18" s="151"/>
      <c r="AG18" s="151" t="s">
        <v>934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2" x14ac:dyDescent="0.2">
      <c r="A19" s="158"/>
      <c r="B19" s="159"/>
      <c r="C19" s="185" t="s">
        <v>1172</v>
      </c>
      <c r="D19" s="182"/>
      <c r="E19" s="183">
        <v>60.1</v>
      </c>
      <c r="F19" s="161"/>
      <c r="G19" s="161"/>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221</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70">
        <v>6</v>
      </c>
      <c r="B20" s="171" t="s">
        <v>949</v>
      </c>
      <c r="C20" s="178" t="s">
        <v>1173</v>
      </c>
      <c r="D20" s="172" t="s">
        <v>212</v>
      </c>
      <c r="E20" s="173">
        <v>25.6</v>
      </c>
      <c r="F20" s="174"/>
      <c r="G20" s="175">
        <f>ROUND(E20*F20,2)</f>
        <v>0</v>
      </c>
      <c r="H20" s="174"/>
      <c r="I20" s="175">
        <f>ROUND(E20*H20,2)</f>
        <v>0</v>
      </c>
      <c r="J20" s="174"/>
      <c r="K20" s="175">
        <f>ROUND(E20*J20,2)</f>
        <v>0</v>
      </c>
      <c r="L20" s="175">
        <v>21</v>
      </c>
      <c r="M20" s="175">
        <f>G20*(1+L20/100)</f>
        <v>0</v>
      </c>
      <c r="N20" s="173">
        <v>0</v>
      </c>
      <c r="O20" s="173">
        <f>ROUND(E20*N20,2)</f>
        <v>0</v>
      </c>
      <c r="P20" s="173">
        <v>0</v>
      </c>
      <c r="Q20" s="173">
        <f>ROUND(E20*P20,2)</f>
        <v>0</v>
      </c>
      <c r="R20" s="175"/>
      <c r="S20" s="175" t="s">
        <v>171</v>
      </c>
      <c r="T20" s="176" t="s">
        <v>172</v>
      </c>
      <c r="U20" s="161">
        <v>0</v>
      </c>
      <c r="V20" s="161">
        <f>ROUND(E20*U20,2)</f>
        <v>0</v>
      </c>
      <c r="W20" s="161"/>
      <c r="X20" s="161" t="s">
        <v>216</v>
      </c>
      <c r="Y20" s="161" t="s">
        <v>174</v>
      </c>
      <c r="Z20" s="151"/>
      <c r="AA20" s="151"/>
      <c r="AB20" s="151"/>
      <c r="AC20" s="151"/>
      <c r="AD20" s="151"/>
      <c r="AE20" s="151"/>
      <c r="AF20" s="151"/>
      <c r="AG20" s="151" t="s">
        <v>934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2" x14ac:dyDescent="0.2">
      <c r="A21" s="158"/>
      <c r="B21" s="159"/>
      <c r="C21" s="185" t="s">
        <v>1166</v>
      </c>
      <c r="D21" s="182"/>
      <c r="E21" s="183">
        <v>25.6</v>
      </c>
      <c r="F21" s="161"/>
      <c r="G21" s="161"/>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221</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70">
        <v>7</v>
      </c>
      <c r="B22" s="171" t="s">
        <v>1174</v>
      </c>
      <c r="C22" s="178" t="s">
        <v>1175</v>
      </c>
      <c r="D22" s="172" t="s">
        <v>212</v>
      </c>
      <c r="E22" s="173">
        <v>19.649999999999999</v>
      </c>
      <c r="F22" s="174"/>
      <c r="G22" s="175">
        <f>ROUND(E22*F22,2)</f>
        <v>0</v>
      </c>
      <c r="H22" s="174"/>
      <c r="I22" s="175">
        <f>ROUND(E22*H22,2)</f>
        <v>0</v>
      </c>
      <c r="J22" s="174"/>
      <c r="K22" s="175">
        <f>ROUND(E22*J22,2)</f>
        <v>0</v>
      </c>
      <c r="L22" s="175">
        <v>21</v>
      </c>
      <c r="M22" s="175">
        <f>G22*(1+L22/100)</f>
        <v>0</v>
      </c>
      <c r="N22" s="173">
        <v>0</v>
      </c>
      <c r="O22" s="173">
        <f>ROUND(E22*N22,2)</f>
        <v>0</v>
      </c>
      <c r="P22" s="173">
        <v>0</v>
      </c>
      <c r="Q22" s="173">
        <f>ROUND(E22*P22,2)</f>
        <v>0</v>
      </c>
      <c r="R22" s="175"/>
      <c r="S22" s="175" t="s">
        <v>171</v>
      </c>
      <c r="T22" s="176" t="s">
        <v>172</v>
      </c>
      <c r="U22" s="161">
        <v>0</v>
      </c>
      <c r="V22" s="161">
        <f>ROUND(E22*U22,2)</f>
        <v>0</v>
      </c>
      <c r="W22" s="161"/>
      <c r="X22" s="161" t="s">
        <v>216</v>
      </c>
      <c r="Y22" s="161" t="s">
        <v>174</v>
      </c>
      <c r="Z22" s="151"/>
      <c r="AA22" s="151"/>
      <c r="AB22" s="151"/>
      <c r="AC22" s="151"/>
      <c r="AD22" s="151"/>
      <c r="AE22" s="151"/>
      <c r="AF22" s="151"/>
      <c r="AG22" s="151" t="s">
        <v>934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2" x14ac:dyDescent="0.2">
      <c r="A23" s="158"/>
      <c r="B23" s="159"/>
      <c r="C23" s="185" t="s">
        <v>1169</v>
      </c>
      <c r="D23" s="182"/>
      <c r="E23" s="183">
        <v>19.649999999999999</v>
      </c>
      <c r="F23" s="161"/>
      <c r="G23" s="161"/>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221</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6">
        <v>8</v>
      </c>
      <c r="B24" s="187" t="s">
        <v>951</v>
      </c>
      <c r="C24" s="193" t="s">
        <v>952</v>
      </c>
      <c r="D24" s="188" t="s">
        <v>245</v>
      </c>
      <c r="E24" s="189">
        <v>19</v>
      </c>
      <c r="F24" s="190"/>
      <c r="G24" s="191">
        <f>ROUND(E24*F24,2)</f>
        <v>0</v>
      </c>
      <c r="H24" s="190"/>
      <c r="I24" s="191">
        <f>ROUND(E24*H24,2)</f>
        <v>0</v>
      </c>
      <c r="J24" s="190"/>
      <c r="K24" s="191">
        <f>ROUND(E24*J24,2)</f>
        <v>0</v>
      </c>
      <c r="L24" s="191">
        <v>21</v>
      </c>
      <c r="M24" s="191">
        <f>G24*(1+L24/100)</f>
        <v>0</v>
      </c>
      <c r="N24" s="189">
        <v>0</v>
      </c>
      <c r="O24" s="189">
        <f>ROUND(E24*N24,2)</f>
        <v>0</v>
      </c>
      <c r="P24" s="189">
        <v>0</v>
      </c>
      <c r="Q24" s="189">
        <f>ROUND(E24*P24,2)</f>
        <v>0</v>
      </c>
      <c r="R24" s="191"/>
      <c r="S24" s="191" t="s">
        <v>171</v>
      </c>
      <c r="T24" s="192" t="s">
        <v>172</v>
      </c>
      <c r="U24" s="161">
        <v>0</v>
      </c>
      <c r="V24" s="161">
        <f>ROUND(E24*U24,2)</f>
        <v>0</v>
      </c>
      <c r="W24" s="161"/>
      <c r="X24" s="161" t="s">
        <v>216</v>
      </c>
      <c r="Y24" s="161" t="s">
        <v>174</v>
      </c>
      <c r="Z24" s="151"/>
      <c r="AA24" s="151"/>
      <c r="AB24" s="151"/>
      <c r="AC24" s="151"/>
      <c r="AD24" s="151"/>
      <c r="AE24" s="151"/>
      <c r="AF24" s="151"/>
      <c r="AG24" s="151" t="s">
        <v>934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6">
        <v>9</v>
      </c>
      <c r="B25" s="187" t="s">
        <v>953</v>
      </c>
      <c r="C25" s="193" t="s">
        <v>954</v>
      </c>
      <c r="D25" s="188" t="s">
        <v>245</v>
      </c>
      <c r="E25" s="189">
        <v>36</v>
      </c>
      <c r="F25" s="190"/>
      <c r="G25" s="191">
        <f>ROUND(E25*F25,2)</f>
        <v>0</v>
      </c>
      <c r="H25" s="190"/>
      <c r="I25" s="191">
        <f>ROUND(E25*H25,2)</f>
        <v>0</v>
      </c>
      <c r="J25" s="190"/>
      <c r="K25" s="191">
        <f>ROUND(E25*J25,2)</f>
        <v>0</v>
      </c>
      <c r="L25" s="191">
        <v>21</v>
      </c>
      <c r="M25" s="191">
        <f>G25*(1+L25/100)</f>
        <v>0</v>
      </c>
      <c r="N25" s="189">
        <v>2.478E-2</v>
      </c>
      <c r="O25" s="189">
        <f>ROUND(E25*N25,2)</f>
        <v>0.89</v>
      </c>
      <c r="P25" s="189">
        <v>0</v>
      </c>
      <c r="Q25" s="189">
        <f>ROUND(E25*P25,2)</f>
        <v>0</v>
      </c>
      <c r="R25" s="191"/>
      <c r="S25" s="191" t="s">
        <v>171</v>
      </c>
      <c r="T25" s="192" t="s">
        <v>172</v>
      </c>
      <c r="U25" s="161">
        <v>0</v>
      </c>
      <c r="V25" s="161">
        <f>ROUND(E25*U25,2)</f>
        <v>0</v>
      </c>
      <c r="W25" s="161"/>
      <c r="X25" s="161" t="s">
        <v>216</v>
      </c>
      <c r="Y25" s="161" t="s">
        <v>174</v>
      </c>
      <c r="Z25" s="151"/>
      <c r="AA25" s="151"/>
      <c r="AB25" s="151"/>
      <c r="AC25" s="151"/>
      <c r="AD25" s="151"/>
      <c r="AE25" s="151"/>
      <c r="AF25" s="151"/>
      <c r="AG25" s="151" t="s">
        <v>934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70">
        <v>10</v>
      </c>
      <c r="B26" s="171" t="s">
        <v>955</v>
      </c>
      <c r="C26" s="178" t="s">
        <v>956</v>
      </c>
      <c r="D26" s="172" t="s">
        <v>245</v>
      </c>
      <c r="E26" s="173">
        <v>158</v>
      </c>
      <c r="F26" s="174"/>
      <c r="G26" s="175">
        <f>ROUND(E26*F26,2)</f>
        <v>0</v>
      </c>
      <c r="H26" s="174"/>
      <c r="I26" s="175">
        <f>ROUND(E26*H26,2)</f>
        <v>0</v>
      </c>
      <c r="J26" s="174"/>
      <c r="K26" s="175">
        <f>ROUND(E26*J26,2)</f>
        <v>0</v>
      </c>
      <c r="L26" s="175">
        <v>21</v>
      </c>
      <c r="M26" s="175">
        <f>G26*(1+L26/100)</f>
        <v>0</v>
      </c>
      <c r="N26" s="173">
        <v>0</v>
      </c>
      <c r="O26" s="173">
        <f>ROUND(E26*N26,2)</f>
        <v>0</v>
      </c>
      <c r="P26" s="173">
        <v>0</v>
      </c>
      <c r="Q26" s="173">
        <f>ROUND(E26*P26,2)</f>
        <v>0</v>
      </c>
      <c r="R26" s="175"/>
      <c r="S26" s="175" t="s">
        <v>171</v>
      </c>
      <c r="T26" s="176" t="s">
        <v>172</v>
      </c>
      <c r="U26" s="161">
        <v>0</v>
      </c>
      <c r="V26" s="161">
        <f>ROUND(E26*U26,2)</f>
        <v>0</v>
      </c>
      <c r="W26" s="161"/>
      <c r="X26" s="161" t="s">
        <v>216</v>
      </c>
      <c r="Y26" s="161" t="s">
        <v>174</v>
      </c>
      <c r="Z26" s="151"/>
      <c r="AA26" s="151"/>
      <c r="AB26" s="151"/>
      <c r="AC26" s="151"/>
      <c r="AD26" s="151"/>
      <c r="AE26" s="151"/>
      <c r="AF26" s="151"/>
      <c r="AG26" s="151" t="s">
        <v>934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2" x14ac:dyDescent="0.2">
      <c r="A27" s="158"/>
      <c r="B27" s="159"/>
      <c r="C27" s="185" t="s">
        <v>1176</v>
      </c>
      <c r="D27" s="182"/>
      <c r="E27" s="183">
        <v>158</v>
      </c>
      <c r="F27" s="161"/>
      <c r="G27" s="161"/>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221</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86">
        <v>11</v>
      </c>
      <c r="B28" s="187" t="s">
        <v>958</v>
      </c>
      <c r="C28" s="193" t="s">
        <v>959</v>
      </c>
      <c r="D28" s="188" t="s">
        <v>245</v>
      </c>
      <c r="E28" s="189">
        <v>158</v>
      </c>
      <c r="F28" s="190"/>
      <c r="G28" s="191">
        <f>ROUND(E28*F28,2)</f>
        <v>0</v>
      </c>
      <c r="H28" s="190"/>
      <c r="I28" s="191">
        <f>ROUND(E28*H28,2)</f>
        <v>0</v>
      </c>
      <c r="J28" s="190"/>
      <c r="K28" s="191">
        <f>ROUND(E28*J28,2)</f>
        <v>0</v>
      </c>
      <c r="L28" s="191">
        <v>21</v>
      </c>
      <c r="M28" s="191">
        <f>G28*(1+L28/100)</f>
        <v>0</v>
      </c>
      <c r="N28" s="189">
        <v>0</v>
      </c>
      <c r="O28" s="189">
        <f>ROUND(E28*N28,2)</f>
        <v>0</v>
      </c>
      <c r="P28" s="189">
        <v>0</v>
      </c>
      <c r="Q28" s="189">
        <f>ROUND(E28*P28,2)</f>
        <v>0</v>
      </c>
      <c r="R28" s="191"/>
      <c r="S28" s="191" t="s">
        <v>171</v>
      </c>
      <c r="T28" s="192" t="s">
        <v>172</v>
      </c>
      <c r="U28" s="161">
        <v>0</v>
      </c>
      <c r="V28" s="161">
        <f>ROUND(E28*U28,2)</f>
        <v>0</v>
      </c>
      <c r="W28" s="161"/>
      <c r="X28" s="161" t="s">
        <v>216</v>
      </c>
      <c r="Y28" s="161" t="s">
        <v>174</v>
      </c>
      <c r="Z28" s="151"/>
      <c r="AA28" s="151"/>
      <c r="AB28" s="151"/>
      <c r="AC28" s="151"/>
      <c r="AD28" s="151"/>
      <c r="AE28" s="151"/>
      <c r="AF28" s="151"/>
      <c r="AG28" s="151" t="s">
        <v>934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70">
        <v>12</v>
      </c>
      <c r="B29" s="171" t="s">
        <v>963</v>
      </c>
      <c r="C29" s="178" t="s">
        <v>964</v>
      </c>
      <c r="D29" s="172" t="s">
        <v>256</v>
      </c>
      <c r="E29" s="173">
        <v>79.425799999999995</v>
      </c>
      <c r="F29" s="174"/>
      <c r="G29" s="175">
        <f>ROUND(E29*F29,2)</f>
        <v>0</v>
      </c>
      <c r="H29" s="174"/>
      <c r="I29" s="175">
        <f>ROUND(E29*H29,2)</f>
        <v>0</v>
      </c>
      <c r="J29" s="174"/>
      <c r="K29" s="175">
        <f>ROUND(E29*J29,2)</f>
        <v>0</v>
      </c>
      <c r="L29" s="175">
        <v>21</v>
      </c>
      <c r="M29" s="175">
        <f>G29*(1+L29/100)</f>
        <v>0</v>
      </c>
      <c r="N29" s="173">
        <v>0</v>
      </c>
      <c r="O29" s="173">
        <f>ROUND(E29*N29,2)</f>
        <v>0</v>
      </c>
      <c r="P29" s="173">
        <v>0</v>
      </c>
      <c r="Q29" s="173">
        <f>ROUND(E29*P29,2)</f>
        <v>0</v>
      </c>
      <c r="R29" s="175"/>
      <c r="S29" s="175" t="s">
        <v>171</v>
      </c>
      <c r="T29" s="176" t="s">
        <v>172</v>
      </c>
      <c r="U29" s="161">
        <v>0</v>
      </c>
      <c r="V29" s="161">
        <f>ROUND(E29*U29,2)</f>
        <v>0</v>
      </c>
      <c r="W29" s="161"/>
      <c r="X29" s="161" t="s">
        <v>216</v>
      </c>
      <c r="Y29" s="161" t="s">
        <v>174</v>
      </c>
      <c r="Z29" s="151"/>
      <c r="AA29" s="151"/>
      <c r="AB29" s="151"/>
      <c r="AC29" s="151"/>
      <c r="AD29" s="151"/>
      <c r="AE29" s="151"/>
      <c r="AF29" s="151"/>
      <c r="AG29" s="151" t="s">
        <v>934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2" x14ac:dyDescent="0.2">
      <c r="A30" s="158"/>
      <c r="B30" s="159"/>
      <c r="C30" s="185" t="s">
        <v>1177</v>
      </c>
      <c r="D30" s="182"/>
      <c r="E30" s="183">
        <v>44.89</v>
      </c>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221</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3" x14ac:dyDescent="0.2">
      <c r="A31" s="158"/>
      <c r="B31" s="159"/>
      <c r="C31" s="185" t="s">
        <v>1178</v>
      </c>
      <c r="D31" s="182"/>
      <c r="E31" s="183">
        <v>15</v>
      </c>
      <c r="F31" s="161"/>
      <c r="G31" s="161"/>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221</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3" x14ac:dyDescent="0.2">
      <c r="A32" s="158"/>
      <c r="B32" s="159"/>
      <c r="C32" s="185" t="s">
        <v>1179</v>
      </c>
      <c r="D32" s="182"/>
      <c r="E32" s="183">
        <v>19.54</v>
      </c>
      <c r="F32" s="161"/>
      <c r="G32" s="161"/>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221</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70">
        <v>13</v>
      </c>
      <c r="B33" s="171" t="s">
        <v>968</v>
      </c>
      <c r="C33" s="178" t="s">
        <v>969</v>
      </c>
      <c r="D33" s="172" t="s">
        <v>256</v>
      </c>
      <c r="E33" s="173">
        <v>7.2205000000000004</v>
      </c>
      <c r="F33" s="174"/>
      <c r="G33" s="175">
        <f>ROUND(E33*F33,2)</f>
        <v>0</v>
      </c>
      <c r="H33" s="174"/>
      <c r="I33" s="175">
        <f>ROUND(E33*H33,2)</f>
        <v>0</v>
      </c>
      <c r="J33" s="174"/>
      <c r="K33" s="175">
        <f>ROUND(E33*J33,2)</f>
        <v>0</v>
      </c>
      <c r="L33" s="175">
        <v>21</v>
      </c>
      <c r="M33" s="175">
        <f>G33*(1+L33/100)</f>
        <v>0</v>
      </c>
      <c r="N33" s="173">
        <v>0</v>
      </c>
      <c r="O33" s="173">
        <f>ROUND(E33*N33,2)</f>
        <v>0</v>
      </c>
      <c r="P33" s="173">
        <v>0</v>
      </c>
      <c r="Q33" s="173">
        <f>ROUND(E33*P33,2)</f>
        <v>0</v>
      </c>
      <c r="R33" s="175"/>
      <c r="S33" s="175" t="s">
        <v>171</v>
      </c>
      <c r="T33" s="176" t="s">
        <v>172</v>
      </c>
      <c r="U33" s="161">
        <v>0</v>
      </c>
      <c r="V33" s="161">
        <f>ROUND(E33*U33,2)</f>
        <v>0</v>
      </c>
      <c r="W33" s="161"/>
      <c r="X33" s="161" t="s">
        <v>216</v>
      </c>
      <c r="Y33" s="161" t="s">
        <v>174</v>
      </c>
      <c r="Z33" s="151"/>
      <c r="AA33" s="151"/>
      <c r="AB33" s="151"/>
      <c r="AC33" s="151"/>
      <c r="AD33" s="151"/>
      <c r="AE33" s="151"/>
      <c r="AF33" s="151"/>
      <c r="AG33" s="151" t="s">
        <v>934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2" x14ac:dyDescent="0.2">
      <c r="A34" s="158"/>
      <c r="B34" s="159"/>
      <c r="C34" s="185" t="s">
        <v>1180</v>
      </c>
      <c r="D34" s="182"/>
      <c r="E34" s="183">
        <v>4.08</v>
      </c>
      <c r="F34" s="161"/>
      <c r="G34" s="161"/>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221</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3" x14ac:dyDescent="0.2">
      <c r="A35" s="158"/>
      <c r="B35" s="159"/>
      <c r="C35" s="185" t="s">
        <v>1181</v>
      </c>
      <c r="D35" s="182"/>
      <c r="E35" s="183">
        <v>1.36</v>
      </c>
      <c r="F35" s="161"/>
      <c r="G35" s="161"/>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221</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3" x14ac:dyDescent="0.2">
      <c r="A36" s="158"/>
      <c r="B36" s="159"/>
      <c r="C36" s="185" t="s">
        <v>1182</v>
      </c>
      <c r="D36" s="182"/>
      <c r="E36" s="183">
        <v>1.78</v>
      </c>
      <c r="F36" s="161"/>
      <c r="G36" s="161"/>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221</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0">
        <v>14</v>
      </c>
      <c r="B37" s="171" t="s">
        <v>973</v>
      </c>
      <c r="C37" s="178" t="s">
        <v>974</v>
      </c>
      <c r="D37" s="172" t="s">
        <v>256</v>
      </c>
      <c r="E37" s="173">
        <v>43.323099999999997</v>
      </c>
      <c r="F37" s="174"/>
      <c r="G37" s="175">
        <f>ROUND(E37*F37,2)</f>
        <v>0</v>
      </c>
      <c r="H37" s="174"/>
      <c r="I37" s="175">
        <f>ROUND(E37*H37,2)</f>
        <v>0</v>
      </c>
      <c r="J37" s="174"/>
      <c r="K37" s="175">
        <f>ROUND(E37*J37,2)</f>
        <v>0</v>
      </c>
      <c r="L37" s="175">
        <v>21</v>
      </c>
      <c r="M37" s="175">
        <f>G37*(1+L37/100)</f>
        <v>0</v>
      </c>
      <c r="N37" s="173">
        <v>0</v>
      </c>
      <c r="O37" s="173">
        <f>ROUND(E37*N37,2)</f>
        <v>0</v>
      </c>
      <c r="P37" s="173">
        <v>0</v>
      </c>
      <c r="Q37" s="173">
        <f>ROUND(E37*P37,2)</f>
        <v>0</v>
      </c>
      <c r="R37" s="175"/>
      <c r="S37" s="175" t="s">
        <v>171</v>
      </c>
      <c r="T37" s="176" t="s">
        <v>172</v>
      </c>
      <c r="U37" s="161">
        <v>0</v>
      </c>
      <c r="V37" s="161">
        <f>ROUND(E37*U37,2)</f>
        <v>0</v>
      </c>
      <c r="W37" s="161"/>
      <c r="X37" s="161" t="s">
        <v>216</v>
      </c>
      <c r="Y37" s="161" t="s">
        <v>174</v>
      </c>
      <c r="Z37" s="151"/>
      <c r="AA37" s="151"/>
      <c r="AB37" s="151"/>
      <c r="AC37" s="151"/>
      <c r="AD37" s="151"/>
      <c r="AE37" s="151"/>
      <c r="AF37" s="151"/>
      <c r="AG37" s="151" t="s">
        <v>934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2" x14ac:dyDescent="0.2">
      <c r="A38" s="158"/>
      <c r="B38" s="159"/>
      <c r="C38" s="185" t="s">
        <v>1183</v>
      </c>
      <c r="D38" s="182"/>
      <c r="E38" s="183">
        <v>24.49</v>
      </c>
      <c r="F38" s="161"/>
      <c r="G38" s="161"/>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221</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
      <c r="A39" s="158"/>
      <c r="B39" s="159"/>
      <c r="C39" s="185" t="s">
        <v>1184</v>
      </c>
      <c r="D39" s="182"/>
      <c r="E39" s="183">
        <v>8.18</v>
      </c>
      <c r="F39" s="161"/>
      <c r="G39" s="161"/>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221</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
      <c r="A40" s="158"/>
      <c r="B40" s="159"/>
      <c r="C40" s="185" t="s">
        <v>1185</v>
      </c>
      <c r="D40" s="182"/>
      <c r="E40" s="183">
        <v>10.66</v>
      </c>
      <c r="F40" s="161"/>
      <c r="G40" s="161"/>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221</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70">
        <v>15</v>
      </c>
      <c r="B41" s="171" t="s">
        <v>978</v>
      </c>
      <c r="C41" s="178" t="s">
        <v>979</v>
      </c>
      <c r="D41" s="172" t="s">
        <v>256</v>
      </c>
      <c r="E41" s="173">
        <v>14.441000000000001</v>
      </c>
      <c r="F41" s="174"/>
      <c r="G41" s="175">
        <f>ROUND(E41*F41,2)</f>
        <v>0</v>
      </c>
      <c r="H41" s="174"/>
      <c r="I41" s="175">
        <f>ROUND(E41*H41,2)</f>
        <v>0</v>
      </c>
      <c r="J41" s="174"/>
      <c r="K41" s="175">
        <f>ROUND(E41*J41,2)</f>
        <v>0</v>
      </c>
      <c r="L41" s="175">
        <v>21</v>
      </c>
      <c r="M41" s="175">
        <f>G41*(1+L41/100)</f>
        <v>0</v>
      </c>
      <c r="N41" s="173">
        <v>1.702E-2</v>
      </c>
      <c r="O41" s="173">
        <f>ROUND(E41*N41,2)</f>
        <v>0.25</v>
      </c>
      <c r="P41" s="173">
        <v>0</v>
      </c>
      <c r="Q41" s="173">
        <f>ROUND(E41*P41,2)</f>
        <v>0</v>
      </c>
      <c r="R41" s="175"/>
      <c r="S41" s="175" t="s">
        <v>171</v>
      </c>
      <c r="T41" s="176" t="s">
        <v>172</v>
      </c>
      <c r="U41" s="161">
        <v>0</v>
      </c>
      <c r="V41" s="161">
        <f>ROUND(E41*U41,2)</f>
        <v>0</v>
      </c>
      <c r="W41" s="161"/>
      <c r="X41" s="161" t="s">
        <v>216</v>
      </c>
      <c r="Y41" s="161" t="s">
        <v>174</v>
      </c>
      <c r="Z41" s="151"/>
      <c r="AA41" s="151"/>
      <c r="AB41" s="151"/>
      <c r="AC41" s="151"/>
      <c r="AD41" s="151"/>
      <c r="AE41" s="151"/>
      <c r="AF41" s="151"/>
      <c r="AG41" s="151" t="s">
        <v>934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2" x14ac:dyDescent="0.2">
      <c r="A42" s="158"/>
      <c r="B42" s="159"/>
      <c r="C42" s="185" t="s">
        <v>1186</v>
      </c>
      <c r="D42" s="182"/>
      <c r="E42" s="183">
        <v>8.16</v>
      </c>
      <c r="F42" s="161"/>
      <c r="G42" s="161"/>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221</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3" x14ac:dyDescent="0.2">
      <c r="A43" s="158"/>
      <c r="B43" s="159"/>
      <c r="C43" s="185" t="s">
        <v>1187</v>
      </c>
      <c r="D43" s="182"/>
      <c r="E43" s="183">
        <v>2.73</v>
      </c>
      <c r="F43" s="161"/>
      <c r="G43" s="161"/>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221</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3" x14ac:dyDescent="0.2">
      <c r="A44" s="158"/>
      <c r="B44" s="159"/>
      <c r="C44" s="185" t="s">
        <v>1188</v>
      </c>
      <c r="D44" s="182"/>
      <c r="E44" s="183">
        <v>3.55</v>
      </c>
      <c r="F44" s="161"/>
      <c r="G44" s="161"/>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221</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70">
        <v>16</v>
      </c>
      <c r="B45" s="171" t="s">
        <v>983</v>
      </c>
      <c r="C45" s="178" t="s">
        <v>984</v>
      </c>
      <c r="D45" s="172" t="s">
        <v>212</v>
      </c>
      <c r="E45" s="173">
        <v>436.8</v>
      </c>
      <c r="F45" s="174"/>
      <c r="G45" s="175">
        <f>ROUND(E45*F45,2)</f>
        <v>0</v>
      </c>
      <c r="H45" s="174"/>
      <c r="I45" s="175">
        <f>ROUND(E45*H45,2)</f>
        <v>0</v>
      </c>
      <c r="J45" s="174"/>
      <c r="K45" s="175">
        <f>ROUND(E45*J45,2)</f>
        <v>0</v>
      </c>
      <c r="L45" s="175">
        <v>21</v>
      </c>
      <c r="M45" s="175">
        <f>G45*(1+L45/100)</f>
        <v>0</v>
      </c>
      <c r="N45" s="173">
        <v>9.8999999999999999E-4</v>
      </c>
      <c r="O45" s="173">
        <f>ROUND(E45*N45,2)</f>
        <v>0.43</v>
      </c>
      <c r="P45" s="173">
        <v>0</v>
      </c>
      <c r="Q45" s="173">
        <f>ROUND(E45*P45,2)</f>
        <v>0</v>
      </c>
      <c r="R45" s="175"/>
      <c r="S45" s="175" t="s">
        <v>171</v>
      </c>
      <c r="T45" s="176" t="s">
        <v>172</v>
      </c>
      <c r="U45" s="161">
        <v>0</v>
      </c>
      <c r="V45" s="161">
        <f>ROUND(E45*U45,2)</f>
        <v>0</v>
      </c>
      <c r="W45" s="161"/>
      <c r="X45" s="161" t="s">
        <v>216</v>
      </c>
      <c r="Y45" s="161" t="s">
        <v>174</v>
      </c>
      <c r="Z45" s="151"/>
      <c r="AA45" s="151"/>
      <c r="AB45" s="151"/>
      <c r="AC45" s="151"/>
      <c r="AD45" s="151"/>
      <c r="AE45" s="151"/>
      <c r="AF45" s="151"/>
      <c r="AG45" s="151" t="s">
        <v>934</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2" x14ac:dyDescent="0.2">
      <c r="A46" s="158"/>
      <c r="B46" s="159"/>
      <c r="C46" s="185" t="s">
        <v>1189</v>
      </c>
      <c r="D46" s="182"/>
      <c r="E46" s="183">
        <v>436.8</v>
      </c>
      <c r="F46" s="161"/>
      <c r="G46" s="161"/>
      <c r="H46" s="161"/>
      <c r="I46" s="161"/>
      <c r="J46" s="161"/>
      <c r="K46" s="161"/>
      <c r="L46" s="161"/>
      <c r="M46" s="161"/>
      <c r="N46" s="160"/>
      <c r="O46" s="160"/>
      <c r="P46" s="160"/>
      <c r="Q46" s="160"/>
      <c r="R46" s="161"/>
      <c r="S46" s="161"/>
      <c r="T46" s="161"/>
      <c r="U46" s="161"/>
      <c r="V46" s="161"/>
      <c r="W46" s="161"/>
      <c r="X46" s="161"/>
      <c r="Y46" s="161"/>
      <c r="Z46" s="151"/>
      <c r="AA46" s="151"/>
      <c r="AB46" s="151"/>
      <c r="AC46" s="151"/>
      <c r="AD46" s="151"/>
      <c r="AE46" s="151"/>
      <c r="AF46" s="151"/>
      <c r="AG46" s="151" t="s">
        <v>221</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86">
        <v>17</v>
      </c>
      <c r="B47" s="187" t="s">
        <v>1190</v>
      </c>
      <c r="C47" s="193" t="s">
        <v>1191</v>
      </c>
      <c r="D47" s="188" t="s">
        <v>212</v>
      </c>
      <c r="E47" s="189">
        <v>436.8</v>
      </c>
      <c r="F47" s="190"/>
      <c r="G47" s="191">
        <f>ROUND(E47*F47,2)</f>
        <v>0</v>
      </c>
      <c r="H47" s="190"/>
      <c r="I47" s="191">
        <f>ROUND(E47*H47,2)</f>
        <v>0</v>
      </c>
      <c r="J47" s="190"/>
      <c r="K47" s="191">
        <f>ROUND(E47*J47,2)</f>
        <v>0</v>
      </c>
      <c r="L47" s="191">
        <v>21</v>
      </c>
      <c r="M47" s="191">
        <f>G47*(1+L47/100)</f>
        <v>0</v>
      </c>
      <c r="N47" s="189">
        <v>0</v>
      </c>
      <c r="O47" s="189">
        <f>ROUND(E47*N47,2)</f>
        <v>0</v>
      </c>
      <c r="P47" s="189">
        <v>0</v>
      </c>
      <c r="Q47" s="189">
        <f>ROUND(E47*P47,2)</f>
        <v>0</v>
      </c>
      <c r="R47" s="191"/>
      <c r="S47" s="191" t="s">
        <v>171</v>
      </c>
      <c r="T47" s="192" t="s">
        <v>172</v>
      </c>
      <c r="U47" s="161">
        <v>0</v>
      </c>
      <c r="V47" s="161">
        <f>ROUND(E47*U47,2)</f>
        <v>0</v>
      </c>
      <c r="W47" s="161"/>
      <c r="X47" s="161" t="s">
        <v>216</v>
      </c>
      <c r="Y47" s="161" t="s">
        <v>174</v>
      </c>
      <c r="Z47" s="151"/>
      <c r="AA47" s="151"/>
      <c r="AB47" s="151"/>
      <c r="AC47" s="151"/>
      <c r="AD47" s="151"/>
      <c r="AE47" s="151"/>
      <c r="AF47" s="151"/>
      <c r="AG47" s="151" t="s">
        <v>934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70">
        <v>18</v>
      </c>
      <c r="B48" s="171" t="s">
        <v>988</v>
      </c>
      <c r="C48" s="178" t="s">
        <v>989</v>
      </c>
      <c r="D48" s="172" t="s">
        <v>256</v>
      </c>
      <c r="E48" s="173">
        <v>159.7876</v>
      </c>
      <c r="F48" s="174"/>
      <c r="G48" s="175">
        <f>ROUND(E48*F48,2)</f>
        <v>0</v>
      </c>
      <c r="H48" s="174"/>
      <c r="I48" s="175">
        <f>ROUND(E48*H48,2)</f>
        <v>0</v>
      </c>
      <c r="J48" s="174"/>
      <c r="K48" s="175">
        <f>ROUND(E48*J48,2)</f>
        <v>0</v>
      </c>
      <c r="L48" s="175">
        <v>21</v>
      </c>
      <c r="M48" s="175">
        <f>G48*(1+L48/100)</f>
        <v>0</v>
      </c>
      <c r="N48" s="173">
        <v>0</v>
      </c>
      <c r="O48" s="173">
        <f>ROUND(E48*N48,2)</f>
        <v>0</v>
      </c>
      <c r="P48" s="173">
        <v>0</v>
      </c>
      <c r="Q48" s="173">
        <f>ROUND(E48*P48,2)</f>
        <v>0</v>
      </c>
      <c r="R48" s="175"/>
      <c r="S48" s="175" t="s">
        <v>171</v>
      </c>
      <c r="T48" s="176" t="s">
        <v>172</v>
      </c>
      <c r="U48" s="161">
        <v>0</v>
      </c>
      <c r="V48" s="161">
        <f>ROUND(E48*U48,2)</f>
        <v>0</v>
      </c>
      <c r="W48" s="161"/>
      <c r="X48" s="161" t="s">
        <v>216</v>
      </c>
      <c r="Y48" s="161" t="s">
        <v>174</v>
      </c>
      <c r="Z48" s="151"/>
      <c r="AA48" s="151"/>
      <c r="AB48" s="151"/>
      <c r="AC48" s="151"/>
      <c r="AD48" s="151"/>
      <c r="AE48" s="151"/>
      <c r="AF48" s="151"/>
      <c r="AG48" s="151" t="s">
        <v>934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2" x14ac:dyDescent="0.2">
      <c r="A49" s="158"/>
      <c r="B49" s="159"/>
      <c r="C49" s="185" t="s">
        <v>1192</v>
      </c>
      <c r="D49" s="182"/>
      <c r="E49" s="183">
        <v>159.79</v>
      </c>
      <c r="F49" s="161"/>
      <c r="G49" s="161"/>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221</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70">
        <v>19</v>
      </c>
      <c r="B50" s="171" t="s">
        <v>991</v>
      </c>
      <c r="C50" s="178" t="s">
        <v>992</v>
      </c>
      <c r="D50" s="172" t="s">
        <v>256</v>
      </c>
      <c r="E50" s="173">
        <v>71.2654</v>
      </c>
      <c r="F50" s="174"/>
      <c r="G50" s="175">
        <f>ROUND(E50*F50,2)</f>
        <v>0</v>
      </c>
      <c r="H50" s="174"/>
      <c r="I50" s="175">
        <f>ROUND(E50*H50,2)</f>
        <v>0</v>
      </c>
      <c r="J50" s="174"/>
      <c r="K50" s="175">
        <f>ROUND(E50*J50,2)</f>
        <v>0</v>
      </c>
      <c r="L50" s="175">
        <v>21</v>
      </c>
      <c r="M50" s="175">
        <f>G50*(1+L50/100)</f>
        <v>0</v>
      </c>
      <c r="N50" s="173">
        <v>0</v>
      </c>
      <c r="O50" s="173">
        <f>ROUND(E50*N50,2)</f>
        <v>0</v>
      </c>
      <c r="P50" s="173">
        <v>0</v>
      </c>
      <c r="Q50" s="173">
        <f>ROUND(E50*P50,2)</f>
        <v>0</v>
      </c>
      <c r="R50" s="175"/>
      <c r="S50" s="175" t="s">
        <v>171</v>
      </c>
      <c r="T50" s="176" t="s">
        <v>172</v>
      </c>
      <c r="U50" s="161">
        <v>0</v>
      </c>
      <c r="V50" s="161">
        <f>ROUND(E50*U50,2)</f>
        <v>0</v>
      </c>
      <c r="W50" s="161"/>
      <c r="X50" s="161" t="s">
        <v>216</v>
      </c>
      <c r="Y50" s="161" t="s">
        <v>174</v>
      </c>
      <c r="Z50" s="151"/>
      <c r="AA50" s="151"/>
      <c r="AB50" s="151"/>
      <c r="AC50" s="151"/>
      <c r="AD50" s="151"/>
      <c r="AE50" s="151"/>
      <c r="AF50" s="151"/>
      <c r="AG50" s="151" t="s">
        <v>934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2" x14ac:dyDescent="0.2">
      <c r="A51" s="158"/>
      <c r="B51" s="159"/>
      <c r="C51" s="185" t="s">
        <v>1193</v>
      </c>
      <c r="D51" s="182"/>
      <c r="E51" s="183">
        <v>71.27</v>
      </c>
      <c r="F51" s="161"/>
      <c r="G51" s="161"/>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221</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70">
        <v>20</v>
      </c>
      <c r="B52" s="171" t="s">
        <v>994</v>
      </c>
      <c r="C52" s="178" t="s">
        <v>995</v>
      </c>
      <c r="D52" s="172" t="s">
        <v>256</v>
      </c>
      <c r="E52" s="173">
        <v>9.9549000000000003</v>
      </c>
      <c r="F52" s="174"/>
      <c r="G52" s="175">
        <f>ROUND(E52*F52,2)</f>
        <v>0</v>
      </c>
      <c r="H52" s="174"/>
      <c r="I52" s="175">
        <f>ROUND(E52*H52,2)</f>
        <v>0</v>
      </c>
      <c r="J52" s="174"/>
      <c r="K52" s="175">
        <f>ROUND(E52*J52,2)</f>
        <v>0</v>
      </c>
      <c r="L52" s="175">
        <v>21</v>
      </c>
      <c r="M52" s="175">
        <f>G52*(1+L52/100)</f>
        <v>0</v>
      </c>
      <c r="N52" s="173">
        <v>0</v>
      </c>
      <c r="O52" s="173">
        <f>ROUND(E52*N52,2)</f>
        <v>0</v>
      </c>
      <c r="P52" s="173">
        <v>0</v>
      </c>
      <c r="Q52" s="173">
        <f>ROUND(E52*P52,2)</f>
        <v>0</v>
      </c>
      <c r="R52" s="175"/>
      <c r="S52" s="175" t="s">
        <v>171</v>
      </c>
      <c r="T52" s="176" t="s">
        <v>172</v>
      </c>
      <c r="U52" s="161">
        <v>0</v>
      </c>
      <c r="V52" s="161">
        <f>ROUND(E52*U52,2)</f>
        <v>0</v>
      </c>
      <c r="W52" s="161"/>
      <c r="X52" s="161" t="s">
        <v>216</v>
      </c>
      <c r="Y52" s="161" t="s">
        <v>174</v>
      </c>
      <c r="Z52" s="151"/>
      <c r="AA52" s="151"/>
      <c r="AB52" s="151"/>
      <c r="AC52" s="151"/>
      <c r="AD52" s="151"/>
      <c r="AE52" s="151"/>
      <c r="AF52" s="151"/>
      <c r="AG52" s="151" t="s">
        <v>934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2" x14ac:dyDescent="0.2">
      <c r="A53" s="158"/>
      <c r="B53" s="159"/>
      <c r="C53" s="185" t="s">
        <v>1194</v>
      </c>
      <c r="D53" s="182"/>
      <c r="E53" s="183">
        <v>9.9499999999999993</v>
      </c>
      <c r="F53" s="161"/>
      <c r="G53" s="161"/>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221</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70">
        <v>21</v>
      </c>
      <c r="B54" s="171" t="s">
        <v>997</v>
      </c>
      <c r="C54" s="178" t="s">
        <v>998</v>
      </c>
      <c r="D54" s="172" t="s">
        <v>256</v>
      </c>
      <c r="E54" s="173">
        <v>199.09800000000001</v>
      </c>
      <c r="F54" s="174"/>
      <c r="G54" s="175">
        <f>ROUND(E54*F54,2)</f>
        <v>0</v>
      </c>
      <c r="H54" s="174"/>
      <c r="I54" s="175">
        <f>ROUND(E54*H54,2)</f>
        <v>0</v>
      </c>
      <c r="J54" s="174"/>
      <c r="K54" s="175">
        <f>ROUND(E54*J54,2)</f>
        <v>0</v>
      </c>
      <c r="L54" s="175">
        <v>21</v>
      </c>
      <c r="M54" s="175">
        <f>G54*(1+L54/100)</f>
        <v>0</v>
      </c>
      <c r="N54" s="173">
        <v>0</v>
      </c>
      <c r="O54" s="173">
        <f>ROUND(E54*N54,2)</f>
        <v>0</v>
      </c>
      <c r="P54" s="173">
        <v>0</v>
      </c>
      <c r="Q54" s="173">
        <f>ROUND(E54*P54,2)</f>
        <v>0</v>
      </c>
      <c r="R54" s="175"/>
      <c r="S54" s="175" t="s">
        <v>171</v>
      </c>
      <c r="T54" s="176" t="s">
        <v>172</v>
      </c>
      <c r="U54" s="161">
        <v>0</v>
      </c>
      <c r="V54" s="161">
        <f>ROUND(E54*U54,2)</f>
        <v>0</v>
      </c>
      <c r="W54" s="161"/>
      <c r="X54" s="161" t="s">
        <v>216</v>
      </c>
      <c r="Y54" s="161" t="s">
        <v>174</v>
      </c>
      <c r="Z54" s="151"/>
      <c r="AA54" s="151"/>
      <c r="AB54" s="151"/>
      <c r="AC54" s="151"/>
      <c r="AD54" s="151"/>
      <c r="AE54" s="151"/>
      <c r="AF54" s="151"/>
      <c r="AG54" s="151" t="s">
        <v>934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2" x14ac:dyDescent="0.2">
      <c r="A55" s="158"/>
      <c r="B55" s="159"/>
      <c r="C55" s="185" t="s">
        <v>1195</v>
      </c>
      <c r="D55" s="182"/>
      <c r="E55" s="183">
        <v>199.1</v>
      </c>
      <c r="F55" s="161"/>
      <c r="G55" s="161"/>
      <c r="H55" s="161"/>
      <c r="I55" s="161"/>
      <c r="J55" s="161"/>
      <c r="K55" s="161"/>
      <c r="L55" s="161"/>
      <c r="M55" s="161"/>
      <c r="N55" s="160"/>
      <c r="O55" s="160"/>
      <c r="P55" s="160"/>
      <c r="Q55" s="160"/>
      <c r="R55" s="161"/>
      <c r="S55" s="161"/>
      <c r="T55" s="161"/>
      <c r="U55" s="161"/>
      <c r="V55" s="161"/>
      <c r="W55" s="161"/>
      <c r="X55" s="161"/>
      <c r="Y55" s="161"/>
      <c r="Z55" s="151"/>
      <c r="AA55" s="151"/>
      <c r="AB55" s="151"/>
      <c r="AC55" s="151"/>
      <c r="AD55" s="151"/>
      <c r="AE55" s="151"/>
      <c r="AF55" s="151"/>
      <c r="AG55" s="151" t="s">
        <v>221</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86">
        <v>22</v>
      </c>
      <c r="B56" s="187" t="s">
        <v>1000</v>
      </c>
      <c r="C56" s="193" t="s">
        <v>1001</v>
      </c>
      <c r="D56" s="188" t="s">
        <v>256</v>
      </c>
      <c r="E56" s="189">
        <v>14.441000000000001</v>
      </c>
      <c r="F56" s="190"/>
      <c r="G56" s="191">
        <f>ROUND(E56*F56,2)</f>
        <v>0</v>
      </c>
      <c r="H56" s="190"/>
      <c r="I56" s="191">
        <f>ROUND(E56*H56,2)</f>
        <v>0</v>
      </c>
      <c r="J56" s="190"/>
      <c r="K56" s="191">
        <f>ROUND(E56*J56,2)</f>
        <v>0</v>
      </c>
      <c r="L56" s="191">
        <v>21</v>
      </c>
      <c r="M56" s="191">
        <f>G56*(1+L56/100)</f>
        <v>0</v>
      </c>
      <c r="N56" s="189">
        <v>0</v>
      </c>
      <c r="O56" s="189">
        <f>ROUND(E56*N56,2)</f>
        <v>0</v>
      </c>
      <c r="P56" s="189">
        <v>0</v>
      </c>
      <c r="Q56" s="189">
        <f>ROUND(E56*P56,2)</f>
        <v>0</v>
      </c>
      <c r="R56" s="191"/>
      <c r="S56" s="191" t="s">
        <v>171</v>
      </c>
      <c r="T56" s="192" t="s">
        <v>172</v>
      </c>
      <c r="U56" s="161">
        <v>0</v>
      </c>
      <c r="V56" s="161">
        <f>ROUND(E56*U56,2)</f>
        <v>0</v>
      </c>
      <c r="W56" s="161"/>
      <c r="X56" s="161" t="s">
        <v>216</v>
      </c>
      <c r="Y56" s="161" t="s">
        <v>174</v>
      </c>
      <c r="Z56" s="151"/>
      <c r="AA56" s="151"/>
      <c r="AB56" s="151"/>
      <c r="AC56" s="151"/>
      <c r="AD56" s="151"/>
      <c r="AE56" s="151"/>
      <c r="AF56" s="151"/>
      <c r="AG56" s="151" t="s">
        <v>934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0">
        <v>23</v>
      </c>
      <c r="B57" s="171" t="s">
        <v>1002</v>
      </c>
      <c r="C57" s="178" t="s">
        <v>1003</v>
      </c>
      <c r="D57" s="172" t="s">
        <v>256</v>
      </c>
      <c r="E57" s="173">
        <v>288.82</v>
      </c>
      <c r="F57" s="174"/>
      <c r="G57" s="175">
        <f>ROUND(E57*F57,2)</f>
        <v>0</v>
      </c>
      <c r="H57" s="174"/>
      <c r="I57" s="175">
        <f>ROUND(E57*H57,2)</f>
        <v>0</v>
      </c>
      <c r="J57" s="174"/>
      <c r="K57" s="175">
        <f>ROUND(E57*J57,2)</f>
        <v>0</v>
      </c>
      <c r="L57" s="175">
        <v>21</v>
      </c>
      <c r="M57" s="175">
        <f>G57*(1+L57/100)</f>
        <v>0</v>
      </c>
      <c r="N57" s="173">
        <v>0</v>
      </c>
      <c r="O57" s="173">
        <f>ROUND(E57*N57,2)</f>
        <v>0</v>
      </c>
      <c r="P57" s="173">
        <v>0</v>
      </c>
      <c r="Q57" s="173">
        <f>ROUND(E57*P57,2)</f>
        <v>0</v>
      </c>
      <c r="R57" s="175"/>
      <c r="S57" s="175" t="s">
        <v>171</v>
      </c>
      <c r="T57" s="176" t="s">
        <v>172</v>
      </c>
      <c r="U57" s="161">
        <v>0</v>
      </c>
      <c r="V57" s="161">
        <f>ROUND(E57*U57,2)</f>
        <v>0</v>
      </c>
      <c r="W57" s="161"/>
      <c r="X57" s="161" t="s">
        <v>216</v>
      </c>
      <c r="Y57" s="161" t="s">
        <v>174</v>
      </c>
      <c r="Z57" s="151"/>
      <c r="AA57" s="151"/>
      <c r="AB57" s="151"/>
      <c r="AC57" s="151"/>
      <c r="AD57" s="151"/>
      <c r="AE57" s="151"/>
      <c r="AF57" s="151"/>
      <c r="AG57" s="151" t="s">
        <v>934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2" x14ac:dyDescent="0.2">
      <c r="A58" s="158"/>
      <c r="B58" s="159"/>
      <c r="C58" s="185" t="s">
        <v>1196</v>
      </c>
      <c r="D58" s="182"/>
      <c r="E58" s="183">
        <v>288.82</v>
      </c>
      <c r="F58" s="161"/>
      <c r="G58" s="161"/>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221</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86">
        <v>24</v>
      </c>
      <c r="B59" s="187" t="s">
        <v>1197</v>
      </c>
      <c r="C59" s="193" t="s">
        <v>1198</v>
      </c>
      <c r="D59" s="188" t="s">
        <v>256</v>
      </c>
      <c r="E59" s="189">
        <v>79.893799999999999</v>
      </c>
      <c r="F59" s="190"/>
      <c r="G59" s="191">
        <f>ROUND(E59*F59,2)</f>
        <v>0</v>
      </c>
      <c r="H59" s="190"/>
      <c r="I59" s="191">
        <f>ROUND(E59*H59,2)</f>
        <v>0</v>
      </c>
      <c r="J59" s="190"/>
      <c r="K59" s="191">
        <f>ROUND(E59*J59,2)</f>
        <v>0</v>
      </c>
      <c r="L59" s="191">
        <v>21</v>
      </c>
      <c r="M59" s="191">
        <f>G59*(1+L59/100)</f>
        <v>0</v>
      </c>
      <c r="N59" s="189">
        <v>0</v>
      </c>
      <c r="O59" s="189">
        <f>ROUND(E59*N59,2)</f>
        <v>0</v>
      </c>
      <c r="P59" s="189">
        <v>0</v>
      </c>
      <c r="Q59" s="189">
        <f>ROUND(E59*P59,2)</f>
        <v>0</v>
      </c>
      <c r="R59" s="191"/>
      <c r="S59" s="191" t="s">
        <v>171</v>
      </c>
      <c r="T59" s="192" t="s">
        <v>172</v>
      </c>
      <c r="U59" s="161">
        <v>0</v>
      </c>
      <c r="V59" s="161">
        <f>ROUND(E59*U59,2)</f>
        <v>0</v>
      </c>
      <c r="W59" s="161"/>
      <c r="X59" s="161" t="s">
        <v>216</v>
      </c>
      <c r="Y59" s="161" t="s">
        <v>174</v>
      </c>
      <c r="Z59" s="151"/>
      <c r="AA59" s="151"/>
      <c r="AB59" s="151"/>
      <c r="AC59" s="151"/>
      <c r="AD59" s="151"/>
      <c r="AE59" s="151"/>
      <c r="AF59" s="151"/>
      <c r="AG59" s="151" t="s">
        <v>934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86">
        <v>25</v>
      </c>
      <c r="B60" s="187" t="s">
        <v>1199</v>
      </c>
      <c r="C60" s="193" t="s">
        <v>1200</v>
      </c>
      <c r="D60" s="188" t="s">
        <v>256</v>
      </c>
      <c r="E60" s="189">
        <v>35.6327</v>
      </c>
      <c r="F60" s="190"/>
      <c r="G60" s="191">
        <f>ROUND(E60*F60,2)</f>
        <v>0</v>
      </c>
      <c r="H60" s="190"/>
      <c r="I60" s="191">
        <f>ROUND(E60*H60,2)</f>
        <v>0</v>
      </c>
      <c r="J60" s="190"/>
      <c r="K60" s="191">
        <f>ROUND(E60*J60,2)</f>
        <v>0</v>
      </c>
      <c r="L60" s="191">
        <v>21</v>
      </c>
      <c r="M60" s="191">
        <f>G60*(1+L60/100)</f>
        <v>0</v>
      </c>
      <c r="N60" s="189">
        <v>0</v>
      </c>
      <c r="O60" s="189">
        <f>ROUND(E60*N60,2)</f>
        <v>0</v>
      </c>
      <c r="P60" s="189">
        <v>0</v>
      </c>
      <c r="Q60" s="189">
        <f>ROUND(E60*P60,2)</f>
        <v>0</v>
      </c>
      <c r="R60" s="191"/>
      <c r="S60" s="191" t="s">
        <v>171</v>
      </c>
      <c r="T60" s="192" t="s">
        <v>172</v>
      </c>
      <c r="U60" s="161">
        <v>0</v>
      </c>
      <c r="V60" s="161">
        <f>ROUND(E60*U60,2)</f>
        <v>0</v>
      </c>
      <c r="W60" s="161"/>
      <c r="X60" s="161" t="s">
        <v>216</v>
      </c>
      <c r="Y60" s="161" t="s">
        <v>174</v>
      </c>
      <c r="Z60" s="151"/>
      <c r="AA60" s="151"/>
      <c r="AB60" s="151"/>
      <c r="AC60" s="151"/>
      <c r="AD60" s="151"/>
      <c r="AE60" s="151"/>
      <c r="AF60" s="151"/>
      <c r="AG60" s="151" t="s">
        <v>934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70">
        <v>26</v>
      </c>
      <c r="B61" s="171" t="s">
        <v>1011</v>
      </c>
      <c r="C61" s="178" t="s">
        <v>1012</v>
      </c>
      <c r="D61" s="172" t="s">
        <v>385</v>
      </c>
      <c r="E61" s="173">
        <v>38.771799999999999</v>
      </c>
      <c r="F61" s="174"/>
      <c r="G61" s="175">
        <f>ROUND(E61*F61,2)</f>
        <v>0</v>
      </c>
      <c r="H61" s="174"/>
      <c r="I61" s="175">
        <f>ROUND(E61*H61,2)</f>
        <v>0</v>
      </c>
      <c r="J61" s="174"/>
      <c r="K61" s="175">
        <f>ROUND(E61*J61,2)</f>
        <v>0</v>
      </c>
      <c r="L61" s="175">
        <v>21</v>
      </c>
      <c r="M61" s="175">
        <f>G61*(1+L61/100)</f>
        <v>0</v>
      </c>
      <c r="N61" s="173">
        <v>0</v>
      </c>
      <c r="O61" s="173">
        <f>ROUND(E61*N61,2)</f>
        <v>0</v>
      </c>
      <c r="P61" s="173">
        <v>0</v>
      </c>
      <c r="Q61" s="173">
        <f>ROUND(E61*P61,2)</f>
        <v>0</v>
      </c>
      <c r="R61" s="175"/>
      <c r="S61" s="175" t="s">
        <v>171</v>
      </c>
      <c r="T61" s="176" t="s">
        <v>172</v>
      </c>
      <c r="U61" s="161">
        <v>0</v>
      </c>
      <c r="V61" s="161">
        <f>ROUND(E61*U61,2)</f>
        <v>0</v>
      </c>
      <c r="W61" s="161"/>
      <c r="X61" s="161" t="s">
        <v>216</v>
      </c>
      <c r="Y61" s="161" t="s">
        <v>174</v>
      </c>
      <c r="Z61" s="151"/>
      <c r="AA61" s="151"/>
      <c r="AB61" s="151"/>
      <c r="AC61" s="151"/>
      <c r="AD61" s="151"/>
      <c r="AE61" s="151"/>
      <c r="AF61" s="151"/>
      <c r="AG61" s="151" t="s">
        <v>934</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2" x14ac:dyDescent="0.2">
      <c r="A62" s="158"/>
      <c r="B62" s="159"/>
      <c r="C62" s="185" t="s">
        <v>1201</v>
      </c>
      <c r="D62" s="182"/>
      <c r="E62" s="183">
        <v>38.770000000000003</v>
      </c>
      <c r="F62" s="161"/>
      <c r="G62" s="161"/>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221</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70">
        <v>27</v>
      </c>
      <c r="B63" s="171" t="s">
        <v>1014</v>
      </c>
      <c r="C63" s="178" t="s">
        <v>1015</v>
      </c>
      <c r="D63" s="172" t="s">
        <v>256</v>
      </c>
      <c r="E63" s="173">
        <v>162.2379</v>
      </c>
      <c r="F63" s="174"/>
      <c r="G63" s="175">
        <f>ROUND(E63*F63,2)</f>
        <v>0</v>
      </c>
      <c r="H63" s="174"/>
      <c r="I63" s="175">
        <f>ROUND(E63*H63,2)</f>
        <v>0</v>
      </c>
      <c r="J63" s="174"/>
      <c r="K63" s="175">
        <f>ROUND(E63*J63,2)</f>
        <v>0</v>
      </c>
      <c r="L63" s="175">
        <v>21</v>
      </c>
      <c r="M63" s="175">
        <f>G63*(1+L63/100)</f>
        <v>0</v>
      </c>
      <c r="N63" s="173">
        <v>0</v>
      </c>
      <c r="O63" s="173">
        <f>ROUND(E63*N63,2)</f>
        <v>0</v>
      </c>
      <c r="P63" s="173">
        <v>0</v>
      </c>
      <c r="Q63" s="173">
        <f>ROUND(E63*P63,2)</f>
        <v>0</v>
      </c>
      <c r="R63" s="175"/>
      <c r="S63" s="175" t="s">
        <v>171</v>
      </c>
      <c r="T63" s="176" t="s">
        <v>172</v>
      </c>
      <c r="U63" s="161">
        <v>0</v>
      </c>
      <c r="V63" s="161">
        <f>ROUND(E63*U63,2)</f>
        <v>0</v>
      </c>
      <c r="W63" s="161"/>
      <c r="X63" s="161" t="s">
        <v>216</v>
      </c>
      <c r="Y63" s="161" t="s">
        <v>174</v>
      </c>
      <c r="Z63" s="151"/>
      <c r="AA63" s="151"/>
      <c r="AB63" s="151"/>
      <c r="AC63" s="151"/>
      <c r="AD63" s="151"/>
      <c r="AE63" s="151"/>
      <c r="AF63" s="151"/>
      <c r="AG63" s="151" t="s">
        <v>934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2" x14ac:dyDescent="0.2">
      <c r="A64" s="158"/>
      <c r="B64" s="159"/>
      <c r="C64" s="185" t="s">
        <v>1202</v>
      </c>
      <c r="D64" s="182"/>
      <c r="E64" s="183">
        <v>120.99</v>
      </c>
      <c r="F64" s="161"/>
      <c r="G64" s="161"/>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221</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3" x14ac:dyDescent="0.2">
      <c r="A65" s="158"/>
      <c r="B65" s="159"/>
      <c r="C65" s="185" t="s">
        <v>1203</v>
      </c>
      <c r="D65" s="182"/>
      <c r="E65" s="183">
        <v>24.39</v>
      </c>
      <c r="F65" s="161"/>
      <c r="G65" s="161"/>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221</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3" x14ac:dyDescent="0.2">
      <c r="A66" s="158"/>
      <c r="B66" s="159"/>
      <c r="C66" s="185" t="s">
        <v>1204</v>
      </c>
      <c r="D66" s="182"/>
      <c r="E66" s="183">
        <v>8.06</v>
      </c>
      <c r="F66" s="161"/>
      <c r="G66" s="161"/>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221</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3" x14ac:dyDescent="0.2">
      <c r="A67" s="158"/>
      <c r="B67" s="159"/>
      <c r="C67" s="185" t="s">
        <v>1205</v>
      </c>
      <c r="D67" s="182"/>
      <c r="E67" s="183">
        <v>8.8000000000000007</v>
      </c>
      <c r="F67" s="161"/>
      <c r="G67" s="161"/>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221</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70">
        <v>28</v>
      </c>
      <c r="B68" s="171" t="s">
        <v>1020</v>
      </c>
      <c r="C68" s="178" t="s">
        <v>1021</v>
      </c>
      <c r="D68" s="172" t="s">
        <v>256</v>
      </c>
      <c r="E68" s="173">
        <v>23.891999999999999</v>
      </c>
      <c r="F68" s="174"/>
      <c r="G68" s="175">
        <f>ROUND(E68*F68,2)</f>
        <v>0</v>
      </c>
      <c r="H68" s="174"/>
      <c r="I68" s="175">
        <f>ROUND(E68*H68,2)</f>
        <v>0</v>
      </c>
      <c r="J68" s="174"/>
      <c r="K68" s="175">
        <f>ROUND(E68*J68,2)</f>
        <v>0</v>
      </c>
      <c r="L68" s="175">
        <v>21</v>
      </c>
      <c r="M68" s="175">
        <f>G68*(1+L68/100)</f>
        <v>0</v>
      </c>
      <c r="N68" s="173">
        <v>0</v>
      </c>
      <c r="O68" s="173">
        <f>ROUND(E68*N68,2)</f>
        <v>0</v>
      </c>
      <c r="P68" s="173">
        <v>0</v>
      </c>
      <c r="Q68" s="173">
        <f>ROUND(E68*P68,2)</f>
        <v>0</v>
      </c>
      <c r="R68" s="175"/>
      <c r="S68" s="175" t="s">
        <v>171</v>
      </c>
      <c r="T68" s="176" t="s">
        <v>172</v>
      </c>
      <c r="U68" s="161">
        <v>0</v>
      </c>
      <c r="V68" s="161">
        <f>ROUND(E68*U68,2)</f>
        <v>0</v>
      </c>
      <c r="W68" s="161"/>
      <c r="X68" s="161" t="s">
        <v>216</v>
      </c>
      <c r="Y68" s="161" t="s">
        <v>174</v>
      </c>
      <c r="Z68" s="151"/>
      <c r="AA68" s="151"/>
      <c r="AB68" s="151"/>
      <c r="AC68" s="151"/>
      <c r="AD68" s="151"/>
      <c r="AE68" s="151"/>
      <c r="AF68" s="151"/>
      <c r="AG68" s="151" t="s">
        <v>934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2" x14ac:dyDescent="0.2">
      <c r="A69" s="158"/>
      <c r="B69" s="159"/>
      <c r="C69" s="185" t="s">
        <v>1206</v>
      </c>
      <c r="D69" s="182"/>
      <c r="E69" s="183">
        <v>23.89</v>
      </c>
      <c r="F69" s="161"/>
      <c r="G69" s="161"/>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221</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70">
        <v>29</v>
      </c>
      <c r="B70" s="171" t="s">
        <v>1030</v>
      </c>
      <c r="C70" s="178" t="s">
        <v>1031</v>
      </c>
      <c r="D70" s="172" t="s">
        <v>1032</v>
      </c>
      <c r="E70" s="173">
        <v>41.022599999999997</v>
      </c>
      <c r="F70" s="174"/>
      <c r="G70" s="175">
        <f>ROUND(E70*F70,2)</f>
        <v>0</v>
      </c>
      <c r="H70" s="174"/>
      <c r="I70" s="175">
        <f>ROUND(E70*H70,2)</f>
        <v>0</v>
      </c>
      <c r="J70" s="174"/>
      <c r="K70" s="175">
        <f>ROUND(E70*J70,2)</f>
        <v>0</v>
      </c>
      <c r="L70" s="175">
        <v>21</v>
      </c>
      <c r="M70" s="175">
        <f>G70*(1+L70/100)</f>
        <v>0</v>
      </c>
      <c r="N70" s="173">
        <v>0</v>
      </c>
      <c r="O70" s="173">
        <f>ROUND(E70*N70,2)</f>
        <v>0</v>
      </c>
      <c r="P70" s="173">
        <v>0</v>
      </c>
      <c r="Q70" s="173">
        <f>ROUND(E70*P70,2)</f>
        <v>0</v>
      </c>
      <c r="R70" s="175"/>
      <c r="S70" s="175" t="s">
        <v>171</v>
      </c>
      <c r="T70" s="176" t="s">
        <v>172</v>
      </c>
      <c r="U70" s="161">
        <v>0</v>
      </c>
      <c r="V70" s="161">
        <f>ROUND(E70*U70,2)</f>
        <v>0</v>
      </c>
      <c r="W70" s="161"/>
      <c r="X70" s="161" t="s">
        <v>377</v>
      </c>
      <c r="Y70" s="161" t="s">
        <v>174</v>
      </c>
      <c r="Z70" s="151"/>
      <c r="AA70" s="151"/>
      <c r="AB70" s="151"/>
      <c r="AC70" s="151"/>
      <c r="AD70" s="151"/>
      <c r="AE70" s="151"/>
      <c r="AF70" s="151"/>
      <c r="AG70" s="151" t="s">
        <v>378</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2" x14ac:dyDescent="0.2">
      <c r="A71" s="158"/>
      <c r="B71" s="159"/>
      <c r="C71" s="185" t="s">
        <v>1207</v>
      </c>
      <c r="D71" s="182"/>
      <c r="E71" s="183">
        <v>41.02</v>
      </c>
      <c r="F71" s="161"/>
      <c r="G71" s="161"/>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221</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70">
        <v>30</v>
      </c>
      <c r="B72" s="171" t="s">
        <v>1208</v>
      </c>
      <c r="C72" s="178" t="s">
        <v>1209</v>
      </c>
      <c r="D72" s="172" t="s">
        <v>1032</v>
      </c>
      <c r="E72" s="173">
        <v>11.1708</v>
      </c>
      <c r="F72" s="174"/>
      <c r="G72" s="175">
        <f>ROUND(E72*F72,2)</f>
        <v>0</v>
      </c>
      <c r="H72" s="174"/>
      <c r="I72" s="175">
        <f>ROUND(E72*H72,2)</f>
        <v>0</v>
      </c>
      <c r="J72" s="174"/>
      <c r="K72" s="175">
        <f>ROUND(E72*J72,2)</f>
        <v>0</v>
      </c>
      <c r="L72" s="175">
        <v>21</v>
      </c>
      <c r="M72" s="175">
        <f>G72*(1+L72/100)</f>
        <v>0</v>
      </c>
      <c r="N72" s="173">
        <v>0</v>
      </c>
      <c r="O72" s="173">
        <f>ROUND(E72*N72,2)</f>
        <v>0</v>
      </c>
      <c r="P72" s="173">
        <v>0</v>
      </c>
      <c r="Q72" s="173">
        <f>ROUND(E72*P72,2)</f>
        <v>0</v>
      </c>
      <c r="R72" s="175"/>
      <c r="S72" s="175" t="s">
        <v>171</v>
      </c>
      <c r="T72" s="176" t="s">
        <v>172</v>
      </c>
      <c r="U72" s="161">
        <v>0</v>
      </c>
      <c r="V72" s="161">
        <f>ROUND(E72*U72,2)</f>
        <v>0</v>
      </c>
      <c r="W72" s="161"/>
      <c r="X72" s="161" t="s">
        <v>377</v>
      </c>
      <c r="Y72" s="161" t="s">
        <v>174</v>
      </c>
      <c r="Z72" s="151"/>
      <c r="AA72" s="151"/>
      <c r="AB72" s="151"/>
      <c r="AC72" s="151"/>
      <c r="AD72" s="151"/>
      <c r="AE72" s="151"/>
      <c r="AF72" s="151"/>
      <c r="AG72" s="151" t="s">
        <v>378</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2" x14ac:dyDescent="0.2">
      <c r="A73" s="158"/>
      <c r="B73" s="159"/>
      <c r="C73" s="185" t="s">
        <v>1210</v>
      </c>
      <c r="D73" s="182"/>
      <c r="E73" s="183">
        <v>11.17</v>
      </c>
      <c r="F73" s="161"/>
      <c r="G73" s="161"/>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221</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x14ac:dyDescent="0.2">
      <c r="A74" s="163" t="s">
        <v>166</v>
      </c>
      <c r="B74" s="164" t="s">
        <v>105</v>
      </c>
      <c r="C74" s="177" t="s">
        <v>106</v>
      </c>
      <c r="D74" s="165"/>
      <c r="E74" s="166"/>
      <c r="F74" s="167"/>
      <c r="G74" s="167">
        <f>SUMIF(AG75:AG75,"&lt;&gt;NOR",G75:G75)</f>
        <v>0</v>
      </c>
      <c r="H74" s="167"/>
      <c r="I74" s="167">
        <f>SUM(I75:I75)</f>
        <v>0</v>
      </c>
      <c r="J74" s="167"/>
      <c r="K74" s="167">
        <f>SUM(K75:K75)</f>
        <v>0</v>
      </c>
      <c r="L74" s="167"/>
      <c r="M74" s="167">
        <f>SUM(M75:M75)</f>
        <v>0</v>
      </c>
      <c r="N74" s="166"/>
      <c r="O74" s="166">
        <f>SUM(O75:O75)</f>
        <v>0</v>
      </c>
      <c r="P74" s="166"/>
      <c r="Q74" s="166">
        <f>SUM(Q75:Q75)</f>
        <v>0</v>
      </c>
      <c r="R74" s="167"/>
      <c r="S74" s="167"/>
      <c r="T74" s="168"/>
      <c r="U74" s="162"/>
      <c r="V74" s="162">
        <f>SUM(V75:V75)</f>
        <v>0</v>
      </c>
      <c r="W74" s="162"/>
      <c r="X74" s="162"/>
      <c r="Y74" s="162"/>
      <c r="AG74" t="s">
        <v>167</v>
      </c>
    </row>
    <row r="75" spans="1:60" outlineLevel="1" x14ac:dyDescent="0.2">
      <c r="A75" s="186">
        <v>31</v>
      </c>
      <c r="B75" s="187" t="s">
        <v>1039</v>
      </c>
      <c r="C75" s="193" t="s">
        <v>1040</v>
      </c>
      <c r="D75" s="188" t="s">
        <v>245</v>
      </c>
      <c r="E75" s="189">
        <v>79</v>
      </c>
      <c r="F75" s="190"/>
      <c r="G75" s="191">
        <f>ROUND(E75*F75,2)</f>
        <v>0</v>
      </c>
      <c r="H75" s="190"/>
      <c r="I75" s="191">
        <f>ROUND(E75*H75,2)</f>
        <v>0</v>
      </c>
      <c r="J75" s="190"/>
      <c r="K75" s="191">
        <f>ROUND(E75*J75,2)</f>
        <v>0</v>
      </c>
      <c r="L75" s="191">
        <v>21</v>
      </c>
      <c r="M75" s="191">
        <f>G75*(1+L75/100)</f>
        <v>0</v>
      </c>
      <c r="N75" s="189">
        <v>0</v>
      </c>
      <c r="O75" s="189">
        <f>ROUND(E75*N75,2)</f>
        <v>0</v>
      </c>
      <c r="P75" s="189">
        <v>0</v>
      </c>
      <c r="Q75" s="189">
        <f>ROUND(E75*P75,2)</f>
        <v>0</v>
      </c>
      <c r="R75" s="191"/>
      <c r="S75" s="191" t="s">
        <v>171</v>
      </c>
      <c r="T75" s="192" t="s">
        <v>172</v>
      </c>
      <c r="U75" s="161">
        <v>0</v>
      </c>
      <c r="V75" s="161">
        <f>ROUND(E75*U75,2)</f>
        <v>0</v>
      </c>
      <c r="W75" s="161"/>
      <c r="X75" s="161" t="s">
        <v>216</v>
      </c>
      <c r="Y75" s="161" t="s">
        <v>174</v>
      </c>
      <c r="Z75" s="151"/>
      <c r="AA75" s="151"/>
      <c r="AB75" s="151"/>
      <c r="AC75" s="151"/>
      <c r="AD75" s="151"/>
      <c r="AE75" s="151"/>
      <c r="AF75" s="151"/>
      <c r="AG75" s="151" t="s">
        <v>934</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x14ac:dyDescent="0.2">
      <c r="A76" s="163" t="s">
        <v>166</v>
      </c>
      <c r="B76" s="164" t="s">
        <v>115</v>
      </c>
      <c r="C76" s="177" t="s">
        <v>116</v>
      </c>
      <c r="D76" s="165"/>
      <c r="E76" s="166"/>
      <c r="F76" s="167"/>
      <c r="G76" s="167">
        <f>SUMIF(AG77:AG77,"&lt;&gt;NOR",G77:G77)</f>
        <v>0</v>
      </c>
      <c r="H76" s="167"/>
      <c r="I76" s="167">
        <f>SUM(I77:I77)</f>
        <v>0</v>
      </c>
      <c r="J76" s="167"/>
      <c r="K76" s="167">
        <f>SUM(K77:K77)</f>
        <v>0</v>
      </c>
      <c r="L76" s="167"/>
      <c r="M76" s="167">
        <f>SUM(M77:M77)</f>
        <v>0</v>
      </c>
      <c r="N76" s="166"/>
      <c r="O76" s="166">
        <f>SUM(O77:O77)</f>
        <v>0</v>
      </c>
      <c r="P76" s="166"/>
      <c r="Q76" s="166">
        <f>SUM(Q77:Q77)</f>
        <v>0</v>
      </c>
      <c r="R76" s="167"/>
      <c r="S76" s="167"/>
      <c r="T76" s="168"/>
      <c r="U76" s="162"/>
      <c r="V76" s="162">
        <f>SUM(V77:V77)</f>
        <v>0</v>
      </c>
      <c r="W76" s="162"/>
      <c r="X76" s="162"/>
      <c r="Y76" s="162"/>
      <c r="AG76" t="s">
        <v>167</v>
      </c>
    </row>
    <row r="77" spans="1:60" outlineLevel="1" x14ac:dyDescent="0.2">
      <c r="A77" s="186">
        <v>32</v>
      </c>
      <c r="B77" s="187" t="s">
        <v>1041</v>
      </c>
      <c r="C77" s="193" t="s">
        <v>1042</v>
      </c>
      <c r="D77" s="188" t="s">
        <v>385</v>
      </c>
      <c r="E77" s="189">
        <v>1.5703</v>
      </c>
      <c r="F77" s="190"/>
      <c r="G77" s="191">
        <f>ROUND(E77*F77,2)</f>
        <v>0</v>
      </c>
      <c r="H77" s="190"/>
      <c r="I77" s="191">
        <f>ROUND(E77*H77,2)</f>
        <v>0</v>
      </c>
      <c r="J77" s="190"/>
      <c r="K77" s="191">
        <f>ROUND(E77*J77,2)</f>
        <v>0</v>
      </c>
      <c r="L77" s="191">
        <v>21</v>
      </c>
      <c r="M77" s="191">
        <f>G77*(1+L77/100)</f>
        <v>0</v>
      </c>
      <c r="N77" s="189">
        <v>0</v>
      </c>
      <c r="O77" s="189">
        <f>ROUND(E77*N77,2)</f>
        <v>0</v>
      </c>
      <c r="P77" s="189">
        <v>0</v>
      </c>
      <c r="Q77" s="189">
        <f>ROUND(E77*P77,2)</f>
        <v>0</v>
      </c>
      <c r="R77" s="191"/>
      <c r="S77" s="191" t="s">
        <v>171</v>
      </c>
      <c r="T77" s="192" t="s">
        <v>172</v>
      </c>
      <c r="U77" s="161">
        <v>0</v>
      </c>
      <c r="V77" s="161">
        <f>ROUND(E77*U77,2)</f>
        <v>0</v>
      </c>
      <c r="W77" s="161"/>
      <c r="X77" s="161" t="s">
        <v>216</v>
      </c>
      <c r="Y77" s="161" t="s">
        <v>174</v>
      </c>
      <c r="Z77" s="151"/>
      <c r="AA77" s="151"/>
      <c r="AB77" s="151"/>
      <c r="AC77" s="151"/>
      <c r="AD77" s="151"/>
      <c r="AE77" s="151"/>
      <c r="AF77" s="151"/>
      <c r="AG77" s="151" t="s">
        <v>934</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x14ac:dyDescent="0.2">
      <c r="A78" s="163" t="s">
        <v>166</v>
      </c>
      <c r="B78" s="164" t="s">
        <v>117</v>
      </c>
      <c r="C78" s="177" t="s">
        <v>118</v>
      </c>
      <c r="D78" s="165"/>
      <c r="E78" s="166"/>
      <c r="F78" s="167"/>
      <c r="G78" s="167">
        <f>SUMIF(AG79:AG79,"&lt;&gt;NOR",G79:G79)</f>
        <v>0</v>
      </c>
      <c r="H78" s="167"/>
      <c r="I78" s="167">
        <f>SUM(I79:I79)</f>
        <v>0</v>
      </c>
      <c r="J78" s="167"/>
      <c r="K78" s="167">
        <f>SUM(K79:K79)</f>
        <v>0</v>
      </c>
      <c r="L78" s="167"/>
      <c r="M78" s="167">
        <f>SUM(M79:M79)</f>
        <v>0</v>
      </c>
      <c r="N78" s="166"/>
      <c r="O78" s="166">
        <f>SUM(O79:O79)</f>
        <v>0.18</v>
      </c>
      <c r="P78" s="166"/>
      <c r="Q78" s="166">
        <f>SUM(Q79:Q79)</f>
        <v>0</v>
      </c>
      <c r="R78" s="167"/>
      <c r="S78" s="167"/>
      <c r="T78" s="168"/>
      <c r="U78" s="162"/>
      <c r="V78" s="162">
        <f>SUM(V79:V79)</f>
        <v>0</v>
      </c>
      <c r="W78" s="162"/>
      <c r="X78" s="162"/>
      <c r="Y78" s="162"/>
      <c r="AG78" t="s">
        <v>167</v>
      </c>
    </row>
    <row r="79" spans="1:60" outlineLevel="1" x14ac:dyDescent="0.2">
      <c r="A79" s="186">
        <v>33</v>
      </c>
      <c r="B79" s="187" t="s">
        <v>1211</v>
      </c>
      <c r="C79" s="193" t="s">
        <v>1212</v>
      </c>
      <c r="D79" s="188" t="s">
        <v>791</v>
      </c>
      <c r="E79" s="189">
        <v>24</v>
      </c>
      <c r="F79" s="190"/>
      <c r="G79" s="191">
        <f>ROUND(E79*F79,2)</f>
        <v>0</v>
      </c>
      <c r="H79" s="190"/>
      <c r="I79" s="191">
        <f>ROUND(E79*H79,2)</f>
        <v>0</v>
      </c>
      <c r="J79" s="190"/>
      <c r="K79" s="191">
        <f>ROUND(E79*J79,2)</f>
        <v>0</v>
      </c>
      <c r="L79" s="191">
        <v>21</v>
      </c>
      <c r="M79" s="191">
        <f>G79*(1+L79/100)</f>
        <v>0</v>
      </c>
      <c r="N79" s="189">
        <v>7.5799999999999999E-3</v>
      </c>
      <c r="O79" s="189">
        <f>ROUND(E79*N79,2)</f>
        <v>0.18</v>
      </c>
      <c r="P79" s="189">
        <v>0</v>
      </c>
      <c r="Q79" s="189">
        <f>ROUND(E79*P79,2)</f>
        <v>0</v>
      </c>
      <c r="R79" s="191"/>
      <c r="S79" s="191" t="s">
        <v>171</v>
      </c>
      <c r="T79" s="192" t="s">
        <v>172</v>
      </c>
      <c r="U79" s="161">
        <v>0</v>
      </c>
      <c r="V79" s="161">
        <f>ROUND(E79*U79,2)</f>
        <v>0</v>
      </c>
      <c r="W79" s="161"/>
      <c r="X79" s="161" t="s">
        <v>216</v>
      </c>
      <c r="Y79" s="161" t="s">
        <v>174</v>
      </c>
      <c r="Z79" s="151"/>
      <c r="AA79" s="151"/>
      <c r="AB79" s="151"/>
      <c r="AC79" s="151"/>
      <c r="AD79" s="151"/>
      <c r="AE79" s="151"/>
      <c r="AF79" s="151"/>
      <c r="AG79" s="151" t="s">
        <v>1213</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x14ac:dyDescent="0.2">
      <c r="A80" s="163" t="s">
        <v>166</v>
      </c>
      <c r="B80" s="164" t="s">
        <v>123</v>
      </c>
      <c r="C80" s="177" t="s">
        <v>124</v>
      </c>
      <c r="D80" s="165"/>
      <c r="E80" s="166"/>
      <c r="F80" s="167"/>
      <c r="G80" s="167">
        <f>SUMIF(AG81:AG81,"&lt;&gt;NOR",G81:G81)</f>
        <v>0</v>
      </c>
      <c r="H80" s="167"/>
      <c r="I80" s="167">
        <f>SUM(I81:I81)</f>
        <v>0</v>
      </c>
      <c r="J80" s="167"/>
      <c r="K80" s="167">
        <f>SUM(K81:K81)</f>
        <v>0</v>
      </c>
      <c r="L80" s="167"/>
      <c r="M80" s="167">
        <f>SUM(M81:M81)</f>
        <v>0</v>
      </c>
      <c r="N80" s="166"/>
      <c r="O80" s="166">
        <f>SUM(O81:O81)</f>
        <v>0</v>
      </c>
      <c r="P80" s="166"/>
      <c r="Q80" s="166">
        <f>SUM(Q81:Q81)</f>
        <v>0</v>
      </c>
      <c r="R80" s="167"/>
      <c r="S80" s="167"/>
      <c r="T80" s="168"/>
      <c r="U80" s="162"/>
      <c r="V80" s="162">
        <f>SUM(V81:V81)</f>
        <v>0</v>
      </c>
      <c r="W80" s="162"/>
      <c r="X80" s="162"/>
      <c r="Y80" s="162"/>
      <c r="AG80" t="s">
        <v>167</v>
      </c>
    </row>
    <row r="81" spans="1:60" outlineLevel="1" x14ac:dyDescent="0.2">
      <c r="A81" s="186">
        <v>34</v>
      </c>
      <c r="B81" s="187" t="s">
        <v>1043</v>
      </c>
      <c r="C81" s="193" t="s">
        <v>1044</v>
      </c>
      <c r="D81" s="188" t="s">
        <v>245</v>
      </c>
      <c r="E81" s="189">
        <v>79</v>
      </c>
      <c r="F81" s="190"/>
      <c r="G81" s="191">
        <f>ROUND(E81*F81,2)</f>
        <v>0</v>
      </c>
      <c r="H81" s="190"/>
      <c r="I81" s="191">
        <f>ROUND(E81*H81,2)</f>
        <v>0</v>
      </c>
      <c r="J81" s="190"/>
      <c r="K81" s="191">
        <f>ROUND(E81*J81,2)</f>
        <v>0</v>
      </c>
      <c r="L81" s="191">
        <v>21</v>
      </c>
      <c r="M81" s="191">
        <f>G81*(1+L81/100)</f>
        <v>0</v>
      </c>
      <c r="N81" s="189">
        <v>3.0000000000000001E-5</v>
      </c>
      <c r="O81" s="189">
        <f>ROUND(E81*N81,2)</f>
        <v>0</v>
      </c>
      <c r="P81" s="189">
        <v>0</v>
      </c>
      <c r="Q81" s="189">
        <f>ROUND(E81*P81,2)</f>
        <v>0</v>
      </c>
      <c r="R81" s="191"/>
      <c r="S81" s="191" t="s">
        <v>171</v>
      </c>
      <c r="T81" s="192" t="s">
        <v>172</v>
      </c>
      <c r="U81" s="161">
        <v>0</v>
      </c>
      <c r="V81" s="161">
        <f>ROUND(E81*U81,2)</f>
        <v>0</v>
      </c>
      <c r="W81" s="161"/>
      <c r="X81" s="161" t="s">
        <v>216</v>
      </c>
      <c r="Y81" s="161" t="s">
        <v>174</v>
      </c>
      <c r="Z81" s="151"/>
      <c r="AA81" s="151"/>
      <c r="AB81" s="151"/>
      <c r="AC81" s="151"/>
      <c r="AD81" s="151"/>
      <c r="AE81" s="151"/>
      <c r="AF81" s="151"/>
      <c r="AG81" s="151" t="s">
        <v>787</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x14ac:dyDescent="0.2">
      <c r="A82" s="163" t="s">
        <v>166</v>
      </c>
      <c r="B82" s="164" t="s">
        <v>125</v>
      </c>
      <c r="C82" s="177" t="s">
        <v>126</v>
      </c>
      <c r="D82" s="165"/>
      <c r="E82" s="166"/>
      <c r="F82" s="167"/>
      <c r="G82" s="167">
        <f>SUMIF(AG83:AG110,"&lt;&gt;NOR",G83:G110)</f>
        <v>0</v>
      </c>
      <c r="H82" s="167"/>
      <c r="I82" s="167">
        <f>SUM(I83:I110)</f>
        <v>0</v>
      </c>
      <c r="J82" s="167"/>
      <c r="K82" s="167">
        <f>SUM(K83:K110)</f>
        <v>0</v>
      </c>
      <c r="L82" s="167"/>
      <c r="M82" s="167">
        <f>SUM(M83:M110)</f>
        <v>0</v>
      </c>
      <c r="N82" s="166"/>
      <c r="O82" s="166">
        <f>SUM(O83:O110)</f>
        <v>0.85999999999999988</v>
      </c>
      <c r="P82" s="166"/>
      <c r="Q82" s="166">
        <f>SUM(Q83:Q110)</f>
        <v>0</v>
      </c>
      <c r="R82" s="167"/>
      <c r="S82" s="167"/>
      <c r="T82" s="168"/>
      <c r="U82" s="162"/>
      <c r="V82" s="162">
        <f>SUM(V83:V110)</f>
        <v>0</v>
      </c>
      <c r="W82" s="162"/>
      <c r="X82" s="162"/>
      <c r="Y82" s="162"/>
      <c r="AG82" t="s">
        <v>167</v>
      </c>
    </row>
    <row r="83" spans="1:60" outlineLevel="1" x14ac:dyDescent="0.2">
      <c r="A83" s="186">
        <v>35</v>
      </c>
      <c r="B83" s="187" t="s">
        <v>1214</v>
      </c>
      <c r="C83" s="193" t="s">
        <v>1215</v>
      </c>
      <c r="D83" s="188" t="s">
        <v>419</v>
      </c>
      <c r="E83" s="189">
        <v>55</v>
      </c>
      <c r="F83" s="190"/>
      <c r="G83" s="191">
        <f t="shared" ref="G83:G90" si="0">ROUND(E83*F83,2)</f>
        <v>0</v>
      </c>
      <c r="H83" s="190"/>
      <c r="I83" s="191">
        <f t="shared" ref="I83:I90" si="1">ROUND(E83*H83,2)</f>
        <v>0</v>
      </c>
      <c r="J83" s="190"/>
      <c r="K83" s="191">
        <f t="shared" ref="K83:K90" si="2">ROUND(E83*J83,2)</f>
        <v>0</v>
      </c>
      <c r="L83" s="191">
        <v>21</v>
      </c>
      <c r="M83" s="191">
        <f t="shared" ref="M83:M90" si="3">G83*(1+L83/100)</f>
        <v>0</v>
      </c>
      <c r="N83" s="189">
        <v>0</v>
      </c>
      <c r="O83" s="189">
        <f t="shared" ref="O83:O90" si="4">ROUND(E83*N83,2)</f>
        <v>0</v>
      </c>
      <c r="P83" s="189">
        <v>0</v>
      </c>
      <c r="Q83" s="189">
        <f t="shared" ref="Q83:Q90" si="5">ROUND(E83*P83,2)</f>
        <v>0</v>
      </c>
      <c r="R83" s="191"/>
      <c r="S83" s="191" t="s">
        <v>171</v>
      </c>
      <c r="T83" s="192" t="s">
        <v>172</v>
      </c>
      <c r="U83" s="161">
        <v>0</v>
      </c>
      <c r="V83" s="161">
        <f t="shared" ref="V83:V90" si="6">ROUND(E83*U83,2)</f>
        <v>0</v>
      </c>
      <c r="W83" s="161"/>
      <c r="X83" s="161" t="s">
        <v>216</v>
      </c>
      <c r="Y83" s="161" t="s">
        <v>174</v>
      </c>
      <c r="Z83" s="151"/>
      <c r="AA83" s="151"/>
      <c r="AB83" s="151"/>
      <c r="AC83" s="151"/>
      <c r="AD83" s="151"/>
      <c r="AE83" s="151"/>
      <c r="AF83" s="151"/>
      <c r="AG83" s="151" t="s">
        <v>787</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86">
        <v>36</v>
      </c>
      <c r="B84" s="187" t="s">
        <v>1216</v>
      </c>
      <c r="C84" s="193" t="s">
        <v>1217</v>
      </c>
      <c r="D84" s="188" t="s">
        <v>419</v>
      </c>
      <c r="E84" s="189">
        <v>19</v>
      </c>
      <c r="F84" s="190"/>
      <c r="G84" s="191">
        <f t="shared" si="0"/>
        <v>0</v>
      </c>
      <c r="H84" s="190"/>
      <c r="I84" s="191">
        <f t="shared" si="1"/>
        <v>0</v>
      </c>
      <c r="J84" s="190"/>
      <c r="K84" s="191">
        <f t="shared" si="2"/>
        <v>0</v>
      </c>
      <c r="L84" s="191">
        <v>21</v>
      </c>
      <c r="M84" s="191">
        <f t="shared" si="3"/>
        <v>0</v>
      </c>
      <c r="N84" s="189">
        <v>0</v>
      </c>
      <c r="O84" s="189">
        <f t="shared" si="4"/>
        <v>0</v>
      </c>
      <c r="P84" s="189">
        <v>0</v>
      </c>
      <c r="Q84" s="189">
        <f t="shared" si="5"/>
        <v>0</v>
      </c>
      <c r="R84" s="191"/>
      <c r="S84" s="191" t="s">
        <v>171</v>
      </c>
      <c r="T84" s="192" t="s">
        <v>172</v>
      </c>
      <c r="U84" s="161">
        <v>0</v>
      </c>
      <c r="V84" s="161">
        <f t="shared" si="6"/>
        <v>0</v>
      </c>
      <c r="W84" s="161"/>
      <c r="X84" s="161" t="s">
        <v>216</v>
      </c>
      <c r="Y84" s="161" t="s">
        <v>174</v>
      </c>
      <c r="Z84" s="151"/>
      <c r="AA84" s="151"/>
      <c r="AB84" s="151"/>
      <c r="AC84" s="151"/>
      <c r="AD84" s="151"/>
      <c r="AE84" s="151"/>
      <c r="AF84" s="151"/>
      <c r="AG84" s="151" t="s">
        <v>787</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86">
        <v>37</v>
      </c>
      <c r="B85" s="187" t="s">
        <v>1060</v>
      </c>
      <c r="C85" s="193" t="s">
        <v>1061</v>
      </c>
      <c r="D85" s="188" t="s">
        <v>419</v>
      </c>
      <c r="E85" s="189">
        <v>21</v>
      </c>
      <c r="F85" s="190"/>
      <c r="G85" s="191">
        <f t="shared" si="0"/>
        <v>0</v>
      </c>
      <c r="H85" s="190"/>
      <c r="I85" s="191">
        <f t="shared" si="1"/>
        <v>0</v>
      </c>
      <c r="J85" s="190"/>
      <c r="K85" s="191">
        <f t="shared" si="2"/>
        <v>0</v>
      </c>
      <c r="L85" s="191">
        <v>21</v>
      </c>
      <c r="M85" s="191">
        <f t="shared" si="3"/>
        <v>0</v>
      </c>
      <c r="N85" s="189">
        <v>1.0000000000000001E-5</v>
      </c>
      <c r="O85" s="189">
        <f t="shared" si="4"/>
        <v>0</v>
      </c>
      <c r="P85" s="189">
        <v>0</v>
      </c>
      <c r="Q85" s="189">
        <f t="shared" si="5"/>
        <v>0</v>
      </c>
      <c r="R85" s="191"/>
      <c r="S85" s="191" t="s">
        <v>171</v>
      </c>
      <c r="T85" s="192" t="s">
        <v>172</v>
      </c>
      <c r="U85" s="161">
        <v>0</v>
      </c>
      <c r="V85" s="161">
        <f t="shared" si="6"/>
        <v>0</v>
      </c>
      <c r="W85" s="161"/>
      <c r="X85" s="161" t="s">
        <v>216</v>
      </c>
      <c r="Y85" s="161" t="s">
        <v>174</v>
      </c>
      <c r="Z85" s="151"/>
      <c r="AA85" s="151"/>
      <c r="AB85" s="151"/>
      <c r="AC85" s="151"/>
      <c r="AD85" s="151"/>
      <c r="AE85" s="151"/>
      <c r="AF85" s="151"/>
      <c r="AG85" s="151" t="s">
        <v>787</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ht="22.5" outlineLevel="1" x14ac:dyDescent="0.2">
      <c r="A86" s="186">
        <v>38</v>
      </c>
      <c r="B86" s="187" t="s">
        <v>1218</v>
      </c>
      <c r="C86" s="193" t="s">
        <v>1219</v>
      </c>
      <c r="D86" s="188" t="s">
        <v>245</v>
      </c>
      <c r="E86" s="189">
        <v>5.5</v>
      </c>
      <c r="F86" s="190"/>
      <c r="G86" s="191">
        <f t="shared" si="0"/>
        <v>0</v>
      </c>
      <c r="H86" s="190"/>
      <c r="I86" s="191">
        <f t="shared" si="1"/>
        <v>0</v>
      </c>
      <c r="J86" s="190"/>
      <c r="K86" s="191">
        <f t="shared" si="2"/>
        <v>0</v>
      </c>
      <c r="L86" s="191">
        <v>21</v>
      </c>
      <c r="M86" s="191">
        <f t="shared" si="3"/>
        <v>0</v>
      </c>
      <c r="N86" s="189">
        <v>0</v>
      </c>
      <c r="O86" s="189">
        <f t="shared" si="4"/>
        <v>0</v>
      </c>
      <c r="P86" s="189">
        <v>0</v>
      </c>
      <c r="Q86" s="189">
        <f t="shared" si="5"/>
        <v>0</v>
      </c>
      <c r="R86" s="191"/>
      <c r="S86" s="191" t="s">
        <v>171</v>
      </c>
      <c r="T86" s="192" t="s">
        <v>172</v>
      </c>
      <c r="U86" s="161">
        <v>0</v>
      </c>
      <c r="V86" s="161">
        <f t="shared" si="6"/>
        <v>0</v>
      </c>
      <c r="W86" s="161"/>
      <c r="X86" s="161" t="s">
        <v>216</v>
      </c>
      <c r="Y86" s="161" t="s">
        <v>174</v>
      </c>
      <c r="Z86" s="151"/>
      <c r="AA86" s="151"/>
      <c r="AB86" s="151"/>
      <c r="AC86" s="151"/>
      <c r="AD86" s="151"/>
      <c r="AE86" s="151"/>
      <c r="AF86" s="151"/>
      <c r="AG86" s="151" t="s">
        <v>787</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22.5" outlineLevel="1" x14ac:dyDescent="0.2">
      <c r="A87" s="186">
        <v>39</v>
      </c>
      <c r="B87" s="187" t="s">
        <v>1220</v>
      </c>
      <c r="C87" s="193" t="s">
        <v>1221</v>
      </c>
      <c r="D87" s="188" t="s">
        <v>245</v>
      </c>
      <c r="E87" s="189">
        <v>85</v>
      </c>
      <c r="F87" s="190"/>
      <c r="G87" s="191">
        <f t="shared" si="0"/>
        <v>0</v>
      </c>
      <c r="H87" s="190"/>
      <c r="I87" s="191">
        <f t="shared" si="1"/>
        <v>0</v>
      </c>
      <c r="J87" s="190"/>
      <c r="K87" s="191">
        <f t="shared" si="2"/>
        <v>0</v>
      </c>
      <c r="L87" s="191">
        <v>21</v>
      </c>
      <c r="M87" s="191">
        <f t="shared" si="3"/>
        <v>0</v>
      </c>
      <c r="N87" s="189">
        <v>0</v>
      </c>
      <c r="O87" s="189">
        <f t="shared" si="4"/>
        <v>0</v>
      </c>
      <c r="P87" s="189">
        <v>0</v>
      </c>
      <c r="Q87" s="189">
        <f t="shared" si="5"/>
        <v>0</v>
      </c>
      <c r="R87" s="191"/>
      <c r="S87" s="191" t="s">
        <v>171</v>
      </c>
      <c r="T87" s="192" t="s">
        <v>172</v>
      </c>
      <c r="U87" s="161">
        <v>0</v>
      </c>
      <c r="V87" s="161">
        <f t="shared" si="6"/>
        <v>0</v>
      </c>
      <c r="W87" s="161"/>
      <c r="X87" s="161" t="s">
        <v>216</v>
      </c>
      <c r="Y87" s="161" t="s">
        <v>174</v>
      </c>
      <c r="Z87" s="151"/>
      <c r="AA87" s="151"/>
      <c r="AB87" s="151"/>
      <c r="AC87" s="151"/>
      <c r="AD87" s="151"/>
      <c r="AE87" s="151"/>
      <c r="AF87" s="151"/>
      <c r="AG87" s="151" t="s">
        <v>787</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22.5" outlineLevel="1" x14ac:dyDescent="0.2">
      <c r="A88" s="186">
        <v>40</v>
      </c>
      <c r="B88" s="187" t="s">
        <v>1222</v>
      </c>
      <c r="C88" s="193" t="s">
        <v>1223</v>
      </c>
      <c r="D88" s="188" t="s">
        <v>419</v>
      </c>
      <c r="E88" s="189">
        <v>21</v>
      </c>
      <c r="F88" s="190"/>
      <c r="G88" s="191">
        <f t="shared" si="0"/>
        <v>0</v>
      </c>
      <c r="H88" s="190"/>
      <c r="I88" s="191">
        <f t="shared" si="1"/>
        <v>0</v>
      </c>
      <c r="J88" s="190"/>
      <c r="K88" s="191">
        <f t="shared" si="2"/>
        <v>0</v>
      </c>
      <c r="L88" s="191">
        <v>21</v>
      </c>
      <c r="M88" s="191">
        <f t="shared" si="3"/>
        <v>0</v>
      </c>
      <c r="N88" s="189">
        <v>0</v>
      </c>
      <c r="O88" s="189">
        <f t="shared" si="4"/>
        <v>0</v>
      </c>
      <c r="P88" s="189">
        <v>0</v>
      </c>
      <c r="Q88" s="189">
        <f t="shared" si="5"/>
        <v>0</v>
      </c>
      <c r="R88" s="191"/>
      <c r="S88" s="191" t="s">
        <v>171</v>
      </c>
      <c r="T88" s="192" t="s">
        <v>172</v>
      </c>
      <c r="U88" s="161">
        <v>0</v>
      </c>
      <c r="V88" s="161">
        <f t="shared" si="6"/>
        <v>0</v>
      </c>
      <c r="W88" s="161"/>
      <c r="X88" s="161" t="s">
        <v>216</v>
      </c>
      <c r="Y88" s="161" t="s">
        <v>174</v>
      </c>
      <c r="Z88" s="151"/>
      <c r="AA88" s="151"/>
      <c r="AB88" s="151"/>
      <c r="AC88" s="151"/>
      <c r="AD88" s="151"/>
      <c r="AE88" s="151"/>
      <c r="AF88" s="151"/>
      <c r="AG88" s="151" t="s">
        <v>787</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22.5" outlineLevel="1" x14ac:dyDescent="0.2">
      <c r="A89" s="186">
        <v>41</v>
      </c>
      <c r="B89" s="187" t="s">
        <v>1072</v>
      </c>
      <c r="C89" s="193" t="s">
        <v>1073</v>
      </c>
      <c r="D89" s="188" t="s">
        <v>419</v>
      </c>
      <c r="E89" s="189">
        <v>25</v>
      </c>
      <c r="F89" s="190"/>
      <c r="G89" s="191">
        <f t="shared" si="0"/>
        <v>0</v>
      </c>
      <c r="H89" s="190"/>
      <c r="I89" s="191">
        <f t="shared" si="1"/>
        <v>0</v>
      </c>
      <c r="J89" s="190"/>
      <c r="K89" s="191">
        <f t="shared" si="2"/>
        <v>0</v>
      </c>
      <c r="L89" s="191">
        <v>21</v>
      </c>
      <c r="M89" s="191">
        <f t="shared" si="3"/>
        <v>0</v>
      </c>
      <c r="N89" s="189">
        <v>0</v>
      </c>
      <c r="O89" s="189">
        <f t="shared" si="4"/>
        <v>0</v>
      </c>
      <c r="P89" s="189">
        <v>0</v>
      </c>
      <c r="Q89" s="189">
        <f t="shared" si="5"/>
        <v>0</v>
      </c>
      <c r="R89" s="191"/>
      <c r="S89" s="191" t="s">
        <v>171</v>
      </c>
      <c r="T89" s="192" t="s">
        <v>172</v>
      </c>
      <c r="U89" s="161">
        <v>0</v>
      </c>
      <c r="V89" s="161">
        <f t="shared" si="6"/>
        <v>0</v>
      </c>
      <c r="W89" s="161"/>
      <c r="X89" s="161" t="s">
        <v>216</v>
      </c>
      <c r="Y89" s="161" t="s">
        <v>174</v>
      </c>
      <c r="Z89" s="151"/>
      <c r="AA89" s="151"/>
      <c r="AB89" s="151"/>
      <c r="AC89" s="151"/>
      <c r="AD89" s="151"/>
      <c r="AE89" s="151"/>
      <c r="AF89" s="151"/>
      <c r="AG89" s="151" t="s">
        <v>787</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70">
        <v>42</v>
      </c>
      <c r="B90" s="171" t="s">
        <v>1074</v>
      </c>
      <c r="C90" s="178" t="s">
        <v>1075</v>
      </c>
      <c r="D90" s="172" t="s">
        <v>245</v>
      </c>
      <c r="E90" s="173">
        <v>141</v>
      </c>
      <c r="F90" s="174"/>
      <c r="G90" s="175">
        <f t="shared" si="0"/>
        <v>0</v>
      </c>
      <c r="H90" s="174"/>
      <c r="I90" s="175">
        <f t="shared" si="1"/>
        <v>0</v>
      </c>
      <c r="J90" s="174"/>
      <c r="K90" s="175">
        <f t="shared" si="2"/>
        <v>0</v>
      </c>
      <c r="L90" s="175">
        <v>21</v>
      </c>
      <c r="M90" s="175">
        <f t="shared" si="3"/>
        <v>0</v>
      </c>
      <c r="N90" s="173">
        <v>0</v>
      </c>
      <c r="O90" s="173">
        <f t="shared" si="4"/>
        <v>0</v>
      </c>
      <c r="P90" s="173">
        <v>0</v>
      </c>
      <c r="Q90" s="173">
        <f t="shared" si="5"/>
        <v>0</v>
      </c>
      <c r="R90" s="175"/>
      <c r="S90" s="175" t="s">
        <v>171</v>
      </c>
      <c r="T90" s="176" t="s">
        <v>172</v>
      </c>
      <c r="U90" s="161">
        <v>0</v>
      </c>
      <c r="V90" s="161">
        <f t="shared" si="6"/>
        <v>0</v>
      </c>
      <c r="W90" s="161"/>
      <c r="X90" s="161" t="s">
        <v>216</v>
      </c>
      <c r="Y90" s="161" t="s">
        <v>174</v>
      </c>
      <c r="Z90" s="151"/>
      <c r="AA90" s="151"/>
      <c r="AB90" s="151"/>
      <c r="AC90" s="151"/>
      <c r="AD90" s="151"/>
      <c r="AE90" s="151"/>
      <c r="AF90" s="151"/>
      <c r="AG90" s="151" t="s">
        <v>787</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2" x14ac:dyDescent="0.2">
      <c r="A91" s="158"/>
      <c r="B91" s="159"/>
      <c r="C91" s="185" t="s">
        <v>1224</v>
      </c>
      <c r="D91" s="182"/>
      <c r="E91" s="183">
        <v>141</v>
      </c>
      <c r="F91" s="161"/>
      <c r="G91" s="161"/>
      <c r="H91" s="161"/>
      <c r="I91" s="161"/>
      <c r="J91" s="161"/>
      <c r="K91" s="161"/>
      <c r="L91" s="161"/>
      <c r="M91" s="161"/>
      <c r="N91" s="160"/>
      <c r="O91" s="160"/>
      <c r="P91" s="160"/>
      <c r="Q91" s="160"/>
      <c r="R91" s="161"/>
      <c r="S91" s="161"/>
      <c r="T91" s="161"/>
      <c r="U91" s="161"/>
      <c r="V91" s="161"/>
      <c r="W91" s="161"/>
      <c r="X91" s="161"/>
      <c r="Y91" s="161"/>
      <c r="Z91" s="151"/>
      <c r="AA91" s="151"/>
      <c r="AB91" s="151"/>
      <c r="AC91" s="151"/>
      <c r="AD91" s="151"/>
      <c r="AE91" s="151"/>
      <c r="AF91" s="151"/>
      <c r="AG91" s="151" t="s">
        <v>221</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86">
        <v>43</v>
      </c>
      <c r="B92" s="187" t="s">
        <v>1078</v>
      </c>
      <c r="C92" s="193" t="s">
        <v>1079</v>
      </c>
      <c r="D92" s="188" t="s">
        <v>212</v>
      </c>
      <c r="E92" s="189">
        <v>17.512</v>
      </c>
      <c r="F92" s="190"/>
      <c r="G92" s="191">
        <f>ROUND(E92*F92,2)</f>
        <v>0</v>
      </c>
      <c r="H92" s="190"/>
      <c r="I92" s="191">
        <f>ROUND(E92*H92,2)</f>
        <v>0</v>
      </c>
      <c r="J92" s="190"/>
      <c r="K92" s="191">
        <f>ROUND(E92*J92,2)</f>
        <v>0</v>
      </c>
      <c r="L92" s="191">
        <v>21</v>
      </c>
      <c r="M92" s="191">
        <f>G92*(1+L92/100)</f>
        <v>0</v>
      </c>
      <c r="N92" s="189">
        <v>0</v>
      </c>
      <c r="O92" s="189">
        <f>ROUND(E92*N92,2)</f>
        <v>0</v>
      </c>
      <c r="P92" s="189">
        <v>0</v>
      </c>
      <c r="Q92" s="189">
        <f>ROUND(E92*P92,2)</f>
        <v>0</v>
      </c>
      <c r="R92" s="191"/>
      <c r="S92" s="191" t="s">
        <v>171</v>
      </c>
      <c r="T92" s="192" t="s">
        <v>172</v>
      </c>
      <c r="U92" s="161">
        <v>0</v>
      </c>
      <c r="V92" s="161">
        <f>ROUND(E92*U92,2)</f>
        <v>0</v>
      </c>
      <c r="W92" s="161"/>
      <c r="X92" s="161" t="s">
        <v>216</v>
      </c>
      <c r="Y92" s="161" t="s">
        <v>174</v>
      </c>
      <c r="Z92" s="151"/>
      <c r="AA92" s="151"/>
      <c r="AB92" s="151"/>
      <c r="AC92" s="151"/>
      <c r="AD92" s="151"/>
      <c r="AE92" s="151"/>
      <c r="AF92" s="151"/>
      <c r="AG92" s="151" t="s">
        <v>787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70">
        <v>44</v>
      </c>
      <c r="B93" s="171" t="s">
        <v>1084</v>
      </c>
      <c r="C93" s="178" t="s">
        <v>1085</v>
      </c>
      <c r="D93" s="172" t="s">
        <v>245</v>
      </c>
      <c r="E93" s="173">
        <v>143</v>
      </c>
      <c r="F93" s="174"/>
      <c r="G93" s="175">
        <f>ROUND(E93*F93,2)</f>
        <v>0</v>
      </c>
      <c r="H93" s="174"/>
      <c r="I93" s="175">
        <f>ROUND(E93*H93,2)</f>
        <v>0</v>
      </c>
      <c r="J93" s="174"/>
      <c r="K93" s="175">
        <f>ROUND(E93*J93,2)</f>
        <v>0</v>
      </c>
      <c r="L93" s="175">
        <v>21</v>
      </c>
      <c r="M93" s="175">
        <f>G93*(1+L93/100)</f>
        <v>0</v>
      </c>
      <c r="N93" s="173">
        <v>0</v>
      </c>
      <c r="O93" s="173">
        <f>ROUND(E93*N93,2)</f>
        <v>0</v>
      </c>
      <c r="P93" s="173">
        <v>0</v>
      </c>
      <c r="Q93" s="173">
        <f>ROUND(E93*P93,2)</f>
        <v>0</v>
      </c>
      <c r="R93" s="175"/>
      <c r="S93" s="175" t="s">
        <v>171</v>
      </c>
      <c r="T93" s="176" t="s">
        <v>172</v>
      </c>
      <c r="U93" s="161">
        <v>0</v>
      </c>
      <c r="V93" s="161">
        <f>ROUND(E93*U93,2)</f>
        <v>0</v>
      </c>
      <c r="W93" s="161"/>
      <c r="X93" s="161" t="s">
        <v>216</v>
      </c>
      <c r="Y93" s="161" t="s">
        <v>174</v>
      </c>
      <c r="Z93" s="151"/>
      <c r="AA93" s="151"/>
      <c r="AB93" s="151"/>
      <c r="AC93" s="151"/>
      <c r="AD93" s="151"/>
      <c r="AE93" s="151"/>
      <c r="AF93" s="151"/>
      <c r="AG93" s="151" t="s">
        <v>787</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2" x14ac:dyDescent="0.2">
      <c r="A94" s="158"/>
      <c r="B94" s="159"/>
      <c r="C94" s="185" t="s">
        <v>1225</v>
      </c>
      <c r="D94" s="182"/>
      <c r="E94" s="183">
        <v>143</v>
      </c>
      <c r="F94" s="161"/>
      <c r="G94" s="161"/>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221</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70">
        <v>45</v>
      </c>
      <c r="B95" s="171" t="s">
        <v>1088</v>
      </c>
      <c r="C95" s="178" t="s">
        <v>1089</v>
      </c>
      <c r="D95" s="172" t="s">
        <v>245</v>
      </c>
      <c r="E95" s="173">
        <v>90.5</v>
      </c>
      <c r="F95" s="174"/>
      <c r="G95" s="175">
        <f>ROUND(E95*F95,2)</f>
        <v>0</v>
      </c>
      <c r="H95" s="174"/>
      <c r="I95" s="175">
        <f>ROUND(E95*H95,2)</f>
        <v>0</v>
      </c>
      <c r="J95" s="174"/>
      <c r="K95" s="175">
        <f>ROUND(E95*J95,2)</f>
        <v>0</v>
      </c>
      <c r="L95" s="175">
        <v>21</v>
      </c>
      <c r="M95" s="175">
        <f>G95*(1+L95/100)</f>
        <v>0</v>
      </c>
      <c r="N95" s="173">
        <v>0</v>
      </c>
      <c r="O95" s="173">
        <f>ROUND(E95*N95,2)</f>
        <v>0</v>
      </c>
      <c r="P95" s="173">
        <v>0</v>
      </c>
      <c r="Q95" s="173">
        <f>ROUND(E95*P95,2)</f>
        <v>0</v>
      </c>
      <c r="R95" s="175"/>
      <c r="S95" s="175" t="s">
        <v>171</v>
      </c>
      <c r="T95" s="176" t="s">
        <v>172</v>
      </c>
      <c r="U95" s="161">
        <v>0</v>
      </c>
      <c r="V95" s="161">
        <f>ROUND(E95*U95,2)</f>
        <v>0</v>
      </c>
      <c r="W95" s="161"/>
      <c r="X95" s="161" t="s">
        <v>216</v>
      </c>
      <c r="Y95" s="161" t="s">
        <v>174</v>
      </c>
      <c r="Z95" s="151"/>
      <c r="AA95" s="151"/>
      <c r="AB95" s="151"/>
      <c r="AC95" s="151"/>
      <c r="AD95" s="151"/>
      <c r="AE95" s="151"/>
      <c r="AF95" s="151"/>
      <c r="AG95" s="151" t="s">
        <v>787</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2" x14ac:dyDescent="0.2">
      <c r="A96" s="158"/>
      <c r="B96" s="159"/>
      <c r="C96" s="185" t="s">
        <v>1226</v>
      </c>
      <c r="D96" s="182"/>
      <c r="E96" s="183">
        <v>90.5</v>
      </c>
      <c r="F96" s="161"/>
      <c r="G96" s="161"/>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221</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86">
        <v>46</v>
      </c>
      <c r="B97" s="187" t="s">
        <v>1227</v>
      </c>
      <c r="C97" s="193" t="s">
        <v>1099</v>
      </c>
      <c r="D97" s="188" t="s">
        <v>245</v>
      </c>
      <c r="E97" s="189">
        <v>22</v>
      </c>
      <c r="F97" s="190"/>
      <c r="G97" s="191">
        <f>ROUND(E97*F97,2)</f>
        <v>0</v>
      </c>
      <c r="H97" s="190"/>
      <c r="I97" s="191">
        <f>ROUND(E97*H97,2)</f>
        <v>0</v>
      </c>
      <c r="J97" s="190"/>
      <c r="K97" s="191">
        <f>ROUND(E97*J97,2)</f>
        <v>0</v>
      </c>
      <c r="L97" s="191">
        <v>21</v>
      </c>
      <c r="M97" s="191">
        <f>G97*(1+L97/100)</f>
        <v>0</v>
      </c>
      <c r="N97" s="189">
        <v>0</v>
      </c>
      <c r="O97" s="189">
        <f>ROUND(E97*N97,2)</f>
        <v>0</v>
      </c>
      <c r="P97" s="189">
        <v>0</v>
      </c>
      <c r="Q97" s="189">
        <f>ROUND(E97*P97,2)</f>
        <v>0</v>
      </c>
      <c r="R97" s="191"/>
      <c r="S97" s="191" t="s">
        <v>171</v>
      </c>
      <c r="T97" s="192" t="s">
        <v>172</v>
      </c>
      <c r="U97" s="161">
        <v>0</v>
      </c>
      <c r="V97" s="161">
        <f>ROUND(E97*U97,2)</f>
        <v>0</v>
      </c>
      <c r="W97" s="161"/>
      <c r="X97" s="161" t="s">
        <v>216</v>
      </c>
      <c r="Y97" s="161" t="s">
        <v>174</v>
      </c>
      <c r="Z97" s="151"/>
      <c r="AA97" s="151"/>
      <c r="AB97" s="151"/>
      <c r="AC97" s="151"/>
      <c r="AD97" s="151"/>
      <c r="AE97" s="151"/>
      <c r="AF97" s="151"/>
      <c r="AG97" s="151" t="s">
        <v>787</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70">
        <v>47</v>
      </c>
      <c r="B98" s="171" t="s">
        <v>1228</v>
      </c>
      <c r="C98" s="178" t="s">
        <v>1229</v>
      </c>
      <c r="D98" s="172" t="s">
        <v>245</v>
      </c>
      <c r="E98" s="173">
        <v>6.05</v>
      </c>
      <c r="F98" s="174"/>
      <c r="G98" s="175">
        <f>ROUND(E98*F98,2)</f>
        <v>0</v>
      </c>
      <c r="H98" s="174"/>
      <c r="I98" s="175">
        <f>ROUND(E98*H98,2)</f>
        <v>0</v>
      </c>
      <c r="J98" s="174"/>
      <c r="K98" s="175">
        <f>ROUND(E98*J98,2)</f>
        <v>0</v>
      </c>
      <c r="L98" s="175">
        <v>21</v>
      </c>
      <c r="M98" s="175">
        <f>G98*(1+L98/100)</f>
        <v>0</v>
      </c>
      <c r="N98" s="173">
        <v>4.0000000000000001E-3</v>
      </c>
      <c r="O98" s="173">
        <f>ROUND(E98*N98,2)</f>
        <v>0.02</v>
      </c>
      <c r="P98" s="173">
        <v>0</v>
      </c>
      <c r="Q98" s="173">
        <f>ROUND(E98*P98,2)</f>
        <v>0</v>
      </c>
      <c r="R98" s="175"/>
      <c r="S98" s="175" t="s">
        <v>171</v>
      </c>
      <c r="T98" s="176" t="s">
        <v>172</v>
      </c>
      <c r="U98" s="161">
        <v>0</v>
      </c>
      <c r="V98" s="161">
        <f>ROUND(E98*U98,2)</f>
        <v>0</v>
      </c>
      <c r="W98" s="161"/>
      <c r="X98" s="161" t="s">
        <v>377</v>
      </c>
      <c r="Y98" s="161" t="s">
        <v>174</v>
      </c>
      <c r="Z98" s="151"/>
      <c r="AA98" s="151"/>
      <c r="AB98" s="151"/>
      <c r="AC98" s="151"/>
      <c r="AD98" s="151"/>
      <c r="AE98" s="151"/>
      <c r="AF98" s="151"/>
      <c r="AG98" s="151" t="s">
        <v>378</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2" x14ac:dyDescent="0.2">
      <c r="A99" s="158"/>
      <c r="B99" s="159"/>
      <c r="C99" s="185" t="s">
        <v>1230</v>
      </c>
      <c r="D99" s="182"/>
      <c r="E99" s="183">
        <v>6.05</v>
      </c>
      <c r="F99" s="161"/>
      <c r="G99" s="161"/>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221</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86">
        <v>48</v>
      </c>
      <c r="B100" s="187" t="s">
        <v>1231</v>
      </c>
      <c r="C100" s="193" t="s">
        <v>1320</v>
      </c>
      <c r="D100" s="188" t="s">
        <v>791</v>
      </c>
      <c r="E100" s="189">
        <v>22</v>
      </c>
      <c r="F100" s="190"/>
      <c r="G100" s="191">
        <f>ROUND(E100*F100,2)</f>
        <v>0</v>
      </c>
      <c r="H100" s="190"/>
      <c r="I100" s="191">
        <f>ROUND(E100*H100,2)</f>
        <v>0</v>
      </c>
      <c r="J100" s="190"/>
      <c r="K100" s="191">
        <f>ROUND(E100*J100,2)</f>
        <v>0</v>
      </c>
      <c r="L100" s="191">
        <v>21</v>
      </c>
      <c r="M100" s="191">
        <f>G100*(1+L100/100)</f>
        <v>0</v>
      </c>
      <c r="N100" s="189">
        <v>4.0000000000000001E-3</v>
      </c>
      <c r="O100" s="189">
        <f>ROUND(E100*N100,2)</f>
        <v>0.09</v>
      </c>
      <c r="P100" s="189">
        <v>0</v>
      </c>
      <c r="Q100" s="189">
        <f>ROUND(E100*P100,2)</f>
        <v>0</v>
      </c>
      <c r="R100" s="191"/>
      <c r="S100" s="191" t="s">
        <v>171</v>
      </c>
      <c r="T100" s="192" t="s">
        <v>172</v>
      </c>
      <c r="U100" s="161">
        <v>0</v>
      </c>
      <c r="V100" s="161">
        <f>ROUND(E100*U100,2)</f>
        <v>0</v>
      </c>
      <c r="W100" s="161"/>
      <c r="X100" s="161" t="s">
        <v>377</v>
      </c>
      <c r="Y100" s="161" t="s">
        <v>174</v>
      </c>
      <c r="Z100" s="151"/>
      <c r="AA100" s="151"/>
      <c r="AB100" s="151"/>
      <c r="AC100" s="151"/>
      <c r="AD100" s="151"/>
      <c r="AE100" s="151"/>
      <c r="AF100" s="151"/>
      <c r="AG100" s="151" t="s">
        <v>378</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70">
        <v>49</v>
      </c>
      <c r="B101" s="171" t="s">
        <v>1232</v>
      </c>
      <c r="C101" s="178" t="s">
        <v>1233</v>
      </c>
      <c r="D101" s="172" t="s">
        <v>245</v>
      </c>
      <c r="E101" s="173">
        <v>93.5</v>
      </c>
      <c r="F101" s="174"/>
      <c r="G101" s="175">
        <f>ROUND(E101*F101,2)</f>
        <v>0</v>
      </c>
      <c r="H101" s="174"/>
      <c r="I101" s="175">
        <f>ROUND(E101*H101,2)</f>
        <v>0</v>
      </c>
      <c r="J101" s="174"/>
      <c r="K101" s="175">
        <f>ROUND(E101*J101,2)</f>
        <v>0</v>
      </c>
      <c r="L101" s="175">
        <v>21</v>
      </c>
      <c r="M101" s="175">
        <f>G101*(1+L101/100)</f>
        <v>0</v>
      </c>
      <c r="N101" s="173">
        <v>4.0000000000000001E-3</v>
      </c>
      <c r="O101" s="173">
        <f>ROUND(E101*N101,2)</f>
        <v>0.37</v>
      </c>
      <c r="P101" s="173">
        <v>0</v>
      </c>
      <c r="Q101" s="173">
        <f>ROUND(E101*P101,2)</f>
        <v>0</v>
      </c>
      <c r="R101" s="175"/>
      <c r="S101" s="175" t="s">
        <v>171</v>
      </c>
      <c r="T101" s="176" t="s">
        <v>172</v>
      </c>
      <c r="U101" s="161">
        <v>0</v>
      </c>
      <c r="V101" s="161">
        <f>ROUND(E101*U101,2)</f>
        <v>0</v>
      </c>
      <c r="W101" s="161"/>
      <c r="X101" s="161" t="s">
        <v>377</v>
      </c>
      <c r="Y101" s="161" t="s">
        <v>174</v>
      </c>
      <c r="Z101" s="151"/>
      <c r="AA101" s="151"/>
      <c r="AB101" s="151"/>
      <c r="AC101" s="151"/>
      <c r="AD101" s="151"/>
      <c r="AE101" s="151"/>
      <c r="AF101" s="151"/>
      <c r="AG101" s="151" t="s">
        <v>378</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2" x14ac:dyDescent="0.2">
      <c r="A102" s="158"/>
      <c r="B102" s="159"/>
      <c r="C102" s="185" t="s">
        <v>1234</v>
      </c>
      <c r="D102" s="182"/>
      <c r="E102" s="183">
        <v>93.5</v>
      </c>
      <c r="F102" s="161"/>
      <c r="G102" s="161"/>
      <c r="H102" s="161"/>
      <c r="I102" s="161"/>
      <c r="J102" s="161"/>
      <c r="K102" s="161"/>
      <c r="L102" s="161"/>
      <c r="M102" s="161"/>
      <c r="N102" s="160"/>
      <c r="O102" s="160"/>
      <c r="P102" s="160"/>
      <c r="Q102" s="160"/>
      <c r="R102" s="161"/>
      <c r="S102" s="161"/>
      <c r="T102" s="161"/>
      <c r="U102" s="161"/>
      <c r="V102" s="161"/>
      <c r="W102" s="161"/>
      <c r="X102" s="161"/>
      <c r="Y102" s="161"/>
      <c r="Z102" s="151"/>
      <c r="AA102" s="151"/>
      <c r="AB102" s="151"/>
      <c r="AC102" s="151"/>
      <c r="AD102" s="151"/>
      <c r="AE102" s="151"/>
      <c r="AF102" s="151"/>
      <c r="AG102" s="151" t="s">
        <v>221</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86">
        <v>50</v>
      </c>
      <c r="B103" s="187" t="s">
        <v>1235</v>
      </c>
      <c r="C103" s="193" t="s">
        <v>1236</v>
      </c>
      <c r="D103" s="188" t="s">
        <v>791</v>
      </c>
      <c r="E103" s="189">
        <v>4</v>
      </c>
      <c r="F103" s="190"/>
      <c r="G103" s="191">
        <f>ROUND(E103*F103,2)</f>
        <v>0</v>
      </c>
      <c r="H103" s="190"/>
      <c r="I103" s="191">
        <f>ROUND(E103*H103,2)</f>
        <v>0</v>
      </c>
      <c r="J103" s="190"/>
      <c r="K103" s="191">
        <f>ROUND(E103*J103,2)</f>
        <v>0</v>
      </c>
      <c r="L103" s="191">
        <v>21</v>
      </c>
      <c r="M103" s="191">
        <f>G103*(1+L103/100)</f>
        <v>0</v>
      </c>
      <c r="N103" s="189">
        <v>4.0000000000000001E-3</v>
      </c>
      <c r="O103" s="189">
        <f>ROUND(E103*N103,2)</f>
        <v>0.02</v>
      </c>
      <c r="P103" s="189">
        <v>0</v>
      </c>
      <c r="Q103" s="189">
        <f>ROUND(E103*P103,2)</f>
        <v>0</v>
      </c>
      <c r="R103" s="191"/>
      <c r="S103" s="191" t="s">
        <v>171</v>
      </c>
      <c r="T103" s="192" t="s">
        <v>172</v>
      </c>
      <c r="U103" s="161">
        <v>0</v>
      </c>
      <c r="V103" s="161">
        <f>ROUND(E103*U103,2)</f>
        <v>0</v>
      </c>
      <c r="W103" s="161"/>
      <c r="X103" s="161" t="s">
        <v>377</v>
      </c>
      <c r="Y103" s="161" t="s">
        <v>174</v>
      </c>
      <c r="Z103" s="151"/>
      <c r="AA103" s="151"/>
      <c r="AB103" s="151"/>
      <c r="AC103" s="151"/>
      <c r="AD103" s="151"/>
      <c r="AE103" s="151"/>
      <c r="AF103" s="151"/>
      <c r="AG103" s="151" t="s">
        <v>378</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86">
        <v>51</v>
      </c>
      <c r="B104" s="187" t="s">
        <v>1237</v>
      </c>
      <c r="C104" s="193" t="s">
        <v>1238</v>
      </c>
      <c r="D104" s="188" t="s">
        <v>791</v>
      </c>
      <c r="E104" s="189">
        <v>44</v>
      </c>
      <c r="F104" s="190"/>
      <c r="G104" s="191">
        <f>ROUND(E104*F104,2)</f>
        <v>0</v>
      </c>
      <c r="H104" s="190"/>
      <c r="I104" s="191">
        <f>ROUND(E104*H104,2)</f>
        <v>0</v>
      </c>
      <c r="J104" s="190"/>
      <c r="K104" s="191">
        <f>ROUND(E104*J104,2)</f>
        <v>0</v>
      </c>
      <c r="L104" s="191">
        <v>21</v>
      </c>
      <c r="M104" s="191">
        <f>G104*(1+L104/100)</f>
        <v>0</v>
      </c>
      <c r="N104" s="189">
        <v>4.0000000000000001E-3</v>
      </c>
      <c r="O104" s="189">
        <f>ROUND(E104*N104,2)</f>
        <v>0.18</v>
      </c>
      <c r="P104" s="189">
        <v>0</v>
      </c>
      <c r="Q104" s="189">
        <f>ROUND(E104*P104,2)</f>
        <v>0</v>
      </c>
      <c r="R104" s="191"/>
      <c r="S104" s="191" t="s">
        <v>171</v>
      </c>
      <c r="T104" s="192" t="s">
        <v>172</v>
      </c>
      <c r="U104" s="161">
        <v>0</v>
      </c>
      <c r="V104" s="161">
        <f>ROUND(E104*U104,2)</f>
        <v>0</v>
      </c>
      <c r="W104" s="161"/>
      <c r="X104" s="161" t="s">
        <v>377</v>
      </c>
      <c r="Y104" s="161" t="s">
        <v>174</v>
      </c>
      <c r="Z104" s="151"/>
      <c r="AA104" s="151"/>
      <c r="AB104" s="151"/>
      <c r="AC104" s="151"/>
      <c r="AD104" s="151"/>
      <c r="AE104" s="151"/>
      <c r="AF104" s="151"/>
      <c r="AG104" s="151" t="s">
        <v>378</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86">
        <v>52</v>
      </c>
      <c r="B105" s="187" t="s">
        <v>1239</v>
      </c>
      <c r="C105" s="193" t="s">
        <v>1240</v>
      </c>
      <c r="D105" s="188" t="s">
        <v>791</v>
      </c>
      <c r="E105" s="189">
        <v>2</v>
      </c>
      <c r="F105" s="190"/>
      <c r="G105" s="191">
        <f>ROUND(E105*F105,2)</f>
        <v>0</v>
      </c>
      <c r="H105" s="190"/>
      <c r="I105" s="191">
        <f>ROUND(E105*H105,2)</f>
        <v>0</v>
      </c>
      <c r="J105" s="190"/>
      <c r="K105" s="191">
        <f>ROUND(E105*J105,2)</f>
        <v>0</v>
      </c>
      <c r="L105" s="191">
        <v>21</v>
      </c>
      <c r="M105" s="191">
        <f>G105*(1+L105/100)</f>
        <v>0</v>
      </c>
      <c r="N105" s="189">
        <v>4.0000000000000001E-3</v>
      </c>
      <c r="O105" s="189">
        <f>ROUND(E105*N105,2)</f>
        <v>0.01</v>
      </c>
      <c r="P105" s="189">
        <v>0</v>
      </c>
      <c r="Q105" s="189">
        <f>ROUND(E105*P105,2)</f>
        <v>0</v>
      </c>
      <c r="R105" s="191"/>
      <c r="S105" s="191" t="s">
        <v>171</v>
      </c>
      <c r="T105" s="192" t="s">
        <v>172</v>
      </c>
      <c r="U105" s="161">
        <v>0</v>
      </c>
      <c r="V105" s="161">
        <f>ROUND(E105*U105,2)</f>
        <v>0</v>
      </c>
      <c r="W105" s="161"/>
      <c r="X105" s="161" t="s">
        <v>216</v>
      </c>
      <c r="Y105" s="161" t="s">
        <v>174</v>
      </c>
      <c r="Z105" s="151"/>
      <c r="AA105" s="151"/>
      <c r="AB105" s="151"/>
      <c r="AC105" s="151"/>
      <c r="AD105" s="151"/>
      <c r="AE105" s="151"/>
      <c r="AF105" s="151"/>
      <c r="AG105" s="151" t="s">
        <v>787</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86">
        <v>53</v>
      </c>
      <c r="B106" s="187" t="s">
        <v>1241</v>
      </c>
      <c r="C106" s="193" t="s">
        <v>1242</v>
      </c>
      <c r="D106" s="188" t="s">
        <v>791</v>
      </c>
      <c r="E106" s="189">
        <v>22</v>
      </c>
      <c r="F106" s="190"/>
      <c r="G106" s="191">
        <f>ROUND(E106*F106,2)</f>
        <v>0</v>
      </c>
      <c r="H106" s="190"/>
      <c r="I106" s="191">
        <f>ROUND(E106*H106,2)</f>
        <v>0</v>
      </c>
      <c r="J106" s="190"/>
      <c r="K106" s="191">
        <f>ROUND(E106*J106,2)</f>
        <v>0</v>
      </c>
      <c r="L106" s="191">
        <v>21</v>
      </c>
      <c r="M106" s="191">
        <f>G106*(1+L106/100)</f>
        <v>0</v>
      </c>
      <c r="N106" s="189">
        <v>4.0000000000000001E-3</v>
      </c>
      <c r="O106" s="189">
        <f>ROUND(E106*N106,2)</f>
        <v>0.09</v>
      </c>
      <c r="P106" s="189">
        <v>0</v>
      </c>
      <c r="Q106" s="189">
        <f>ROUND(E106*P106,2)</f>
        <v>0</v>
      </c>
      <c r="R106" s="191"/>
      <c r="S106" s="191" t="s">
        <v>171</v>
      </c>
      <c r="T106" s="192" t="s">
        <v>172</v>
      </c>
      <c r="U106" s="161">
        <v>0</v>
      </c>
      <c r="V106" s="161">
        <f>ROUND(E106*U106,2)</f>
        <v>0</v>
      </c>
      <c r="W106" s="161"/>
      <c r="X106" s="161" t="s">
        <v>216</v>
      </c>
      <c r="Y106" s="161" t="s">
        <v>174</v>
      </c>
      <c r="Z106" s="151"/>
      <c r="AA106" s="151"/>
      <c r="AB106" s="151"/>
      <c r="AC106" s="151"/>
      <c r="AD106" s="151"/>
      <c r="AE106" s="151"/>
      <c r="AF106" s="151"/>
      <c r="AG106" s="151" t="s">
        <v>787</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ht="33.75" outlineLevel="1" x14ac:dyDescent="0.2">
      <c r="A107" s="170">
        <v>54</v>
      </c>
      <c r="B107" s="171" t="s">
        <v>1139</v>
      </c>
      <c r="C107" s="193" t="s">
        <v>1319</v>
      </c>
      <c r="D107" s="172" t="s">
        <v>212</v>
      </c>
      <c r="E107" s="173">
        <v>17.512</v>
      </c>
      <c r="F107" s="174"/>
      <c r="G107" s="175">
        <f>ROUND(E107*F107,2)</f>
        <v>0</v>
      </c>
      <c r="H107" s="174"/>
      <c r="I107" s="175">
        <f>ROUND(E107*H107,2)</f>
        <v>0</v>
      </c>
      <c r="J107" s="174"/>
      <c r="K107" s="175">
        <f>ROUND(E107*J107,2)</f>
        <v>0</v>
      </c>
      <c r="L107" s="175">
        <v>21</v>
      </c>
      <c r="M107" s="175">
        <f>G107*(1+L107/100)</f>
        <v>0</v>
      </c>
      <c r="N107" s="173">
        <v>4.4000000000000003E-3</v>
      </c>
      <c r="O107" s="173">
        <f>ROUND(E107*N107,2)</f>
        <v>0.08</v>
      </c>
      <c r="P107" s="173">
        <v>0</v>
      </c>
      <c r="Q107" s="173">
        <f>ROUND(E107*P107,2)</f>
        <v>0</v>
      </c>
      <c r="R107" s="175"/>
      <c r="S107" s="175" t="s">
        <v>171</v>
      </c>
      <c r="T107" s="176" t="s">
        <v>172</v>
      </c>
      <c r="U107" s="161">
        <v>0</v>
      </c>
      <c r="V107" s="161">
        <f>ROUND(E107*U107,2)</f>
        <v>0</v>
      </c>
      <c r="W107" s="161"/>
      <c r="X107" s="161" t="s">
        <v>216</v>
      </c>
      <c r="Y107" s="161" t="s">
        <v>174</v>
      </c>
      <c r="Z107" s="151"/>
      <c r="AA107" s="151"/>
      <c r="AB107" s="151"/>
      <c r="AC107" s="151"/>
      <c r="AD107" s="151"/>
      <c r="AE107" s="151"/>
      <c r="AF107" s="151"/>
      <c r="AG107" s="151" t="s">
        <v>787</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2" x14ac:dyDescent="0.2">
      <c r="A108" s="158"/>
      <c r="B108" s="159"/>
      <c r="C108" s="185" t="s">
        <v>1243</v>
      </c>
      <c r="D108" s="182"/>
      <c r="E108" s="183">
        <v>17.510000000000002</v>
      </c>
      <c r="F108" s="161"/>
      <c r="G108" s="161"/>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221</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86">
        <v>55</v>
      </c>
      <c r="B109" s="187" t="s">
        <v>1144</v>
      </c>
      <c r="C109" s="193" t="s">
        <v>1145</v>
      </c>
      <c r="D109" s="188" t="s">
        <v>1143</v>
      </c>
      <c r="E109" s="189">
        <v>46</v>
      </c>
      <c r="F109" s="190"/>
      <c r="G109" s="191">
        <f>ROUND(E109*F109,2)</f>
        <v>0</v>
      </c>
      <c r="H109" s="190"/>
      <c r="I109" s="191">
        <f>ROUND(E109*H109,2)</f>
        <v>0</v>
      </c>
      <c r="J109" s="190"/>
      <c r="K109" s="191">
        <f>ROUND(E109*J109,2)</f>
        <v>0</v>
      </c>
      <c r="L109" s="191">
        <v>21</v>
      </c>
      <c r="M109" s="191">
        <f>G109*(1+L109/100)</f>
        <v>0</v>
      </c>
      <c r="N109" s="189">
        <v>0</v>
      </c>
      <c r="O109" s="189">
        <f>ROUND(E109*N109,2)</f>
        <v>0</v>
      </c>
      <c r="P109" s="189">
        <v>0</v>
      </c>
      <c r="Q109" s="189">
        <f>ROUND(E109*P109,2)</f>
        <v>0</v>
      </c>
      <c r="R109" s="191"/>
      <c r="S109" s="191" t="s">
        <v>171</v>
      </c>
      <c r="T109" s="192" t="s">
        <v>172</v>
      </c>
      <c r="U109" s="161">
        <v>0</v>
      </c>
      <c r="V109" s="161">
        <f>ROUND(E109*U109,2)</f>
        <v>0</v>
      </c>
      <c r="W109" s="161"/>
      <c r="X109" s="161" t="s">
        <v>216</v>
      </c>
      <c r="Y109" s="161" t="s">
        <v>174</v>
      </c>
      <c r="Z109" s="151"/>
      <c r="AA109" s="151"/>
      <c r="AB109" s="151"/>
      <c r="AC109" s="151"/>
      <c r="AD109" s="151"/>
      <c r="AE109" s="151"/>
      <c r="AF109" s="151"/>
      <c r="AG109" s="151" t="s">
        <v>787</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86">
        <v>56</v>
      </c>
      <c r="B110" s="187" t="s">
        <v>1146</v>
      </c>
      <c r="C110" s="193" t="s">
        <v>1147</v>
      </c>
      <c r="D110" s="188" t="s">
        <v>1143</v>
      </c>
      <c r="E110" s="189">
        <v>46</v>
      </c>
      <c r="F110" s="190"/>
      <c r="G110" s="191">
        <f>ROUND(E110*F110,2)</f>
        <v>0</v>
      </c>
      <c r="H110" s="190"/>
      <c r="I110" s="191">
        <f>ROUND(E110*H110,2)</f>
        <v>0</v>
      </c>
      <c r="J110" s="190"/>
      <c r="K110" s="191">
        <f>ROUND(E110*J110,2)</f>
        <v>0</v>
      </c>
      <c r="L110" s="191">
        <v>21</v>
      </c>
      <c r="M110" s="191">
        <f>G110*(1+L110/100)</f>
        <v>0</v>
      </c>
      <c r="N110" s="189">
        <v>0</v>
      </c>
      <c r="O110" s="189">
        <f>ROUND(E110*N110,2)</f>
        <v>0</v>
      </c>
      <c r="P110" s="189">
        <v>0</v>
      </c>
      <c r="Q110" s="189">
        <f>ROUND(E110*P110,2)</f>
        <v>0</v>
      </c>
      <c r="R110" s="191"/>
      <c r="S110" s="191" t="s">
        <v>171</v>
      </c>
      <c r="T110" s="192" t="s">
        <v>172</v>
      </c>
      <c r="U110" s="161">
        <v>0</v>
      </c>
      <c r="V110" s="161">
        <f>ROUND(E110*U110,2)</f>
        <v>0</v>
      </c>
      <c r="W110" s="161"/>
      <c r="X110" s="161" t="s">
        <v>216</v>
      </c>
      <c r="Y110" s="161" t="s">
        <v>174</v>
      </c>
      <c r="Z110" s="151"/>
      <c r="AA110" s="151"/>
      <c r="AB110" s="151"/>
      <c r="AC110" s="151"/>
      <c r="AD110" s="151"/>
      <c r="AE110" s="151"/>
      <c r="AF110" s="151"/>
      <c r="AG110" s="151" t="s">
        <v>787</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x14ac:dyDescent="0.2">
      <c r="A111" s="163" t="s">
        <v>166</v>
      </c>
      <c r="B111" s="164" t="s">
        <v>129</v>
      </c>
      <c r="C111" s="177" t="s">
        <v>130</v>
      </c>
      <c r="D111" s="165"/>
      <c r="E111" s="166"/>
      <c r="F111" s="167"/>
      <c r="G111" s="167">
        <f>SUMIF(AG112:AG113,"&lt;&gt;NOR",G112:G113)</f>
        <v>0</v>
      </c>
      <c r="H111" s="167"/>
      <c r="I111" s="167">
        <f>SUM(I112:I113)</f>
        <v>0</v>
      </c>
      <c r="J111" s="167"/>
      <c r="K111" s="167">
        <f>SUM(K112:K113)</f>
        <v>0</v>
      </c>
      <c r="L111" s="167"/>
      <c r="M111" s="167">
        <f>SUM(M112:M113)</f>
        <v>0</v>
      </c>
      <c r="N111" s="166"/>
      <c r="O111" s="166">
        <f>SUM(O112:O113)</f>
        <v>0.67</v>
      </c>
      <c r="P111" s="166"/>
      <c r="Q111" s="166">
        <f>SUM(Q112:Q113)</f>
        <v>0</v>
      </c>
      <c r="R111" s="167"/>
      <c r="S111" s="167"/>
      <c r="T111" s="168"/>
      <c r="U111" s="162"/>
      <c r="V111" s="162">
        <f>SUM(V112:V113)</f>
        <v>0</v>
      </c>
      <c r="W111" s="162"/>
      <c r="X111" s="162"/>
      <c r="Y111" s="162"/>
      <c r="AG111" t="s">
        <v>167</v>
      </c>
    </row>
    <row r="112" spans="1:60" outlineLevel="1" x14ac:dyDescent="0.2">
      <c r="A112" s="186">
        <v>57</v>
      </c>
      <c r="B112" s="187" t="s">
        <v>1148</v>
      </c>
      <c r="C112" s="193" t="s">
        <v>1149</v>
      </c>
      <c r="D112" s="188" t="s">
        <v>245</v>
      </c>
      <c r="E112" s="189">
        <v>36</v>
      </c>
      <c r="F112" s="190"/>
      <c r="G112" s="191">
        <f>ROUND(E112*F112,2)</f>
        <v>0</v>
      </c>
      <c r="H112" s="190"/>
      <c r="I112" s="191">
        <f>ROUND(E112*H112,2)</f>
        <v>0</v>
      </c>
      <c r="J112" s="190"/>
      <c r="K112" s="191">
        <f>ROUND(E112*J112,2)</f>
        <v>0</v>
      </c>
      <c r="L112" s="191">
        <v>21</v>
      </c>
      <c r="M112" s="191">
        <f>G112*(1+L112/100)</f>
        <v>0</v>
      </c>
      <c r="N112" s="189">
        <v>1.52E-2</v>
      </c>
      <c r="O112" s="189">
        <f>ROUND(E112*N112,2)</f>
        <v>0.55000000000000004</v>
      </c>
      <c r="P112" s="189">
        <v>0</v>
      </c>
      <c r="Q112" s="189">
        <f>ROUND(E112*P112,2)</f>
        <v>0</v>
      </c>
      <c r="R112" s="191"/>
      <c r="S112" s="191" t="s">
        <v>171</v>
      </c>
      <c r="T112" s="192" t="s">
        <v>172</v>
      </c>
      <c r="U112" s="161">
        <v>0</v>
      </c>
      <c r="V112" s="161">
        <f>ROUND(E112*U112,2)</f>
        <v>0</v>
      </c>
      <c r="W112" s="161"/>
      <c r="X112" s="161" t="s">
        <v>377</v>
      </c>
      <c r="Y112" s="161" t="s">
        <v>174</v>
      </c>
      <c r="Z112" s="151"/>
      <c r="AA112" s="151"/>
      <c r="AB112" s="151"/>
      <c r="AC112" s="151"/>
      <c r="AD112" s="151"/>
      <c r="AE112" s="151"/>
      <c r="AF112" s="151"/>
      <c r="AG112" s="151" t="s">
        <v>378</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86">
        <v>58</v>
      </c>
      <c r="B113" s="187" t="s">
        <v>1150</v>
      </c>
      <c r="C113" s="193" t="s">
        <v>1151</v>
      </c>
      <c r="D113" s="188" t="s">
        <v>245</v>
      </c>
      <c r="E113" s="189">
        <v>36</v>
      </c>
      <c r="F113" s="190"/>
      <c r="G113" s="191">
        <f>ROUND(E113*F113,2)</f>
        <v>0</v>
      </c>
      <c r="H113" s="190"/>
      <c r="I113" s="191">
        <f>ROUND(E113*H113,2)</f>
        <v>0</v>
      </c>
      <c r="J113" s="190"/>
      <c r="K113" s="191">
        <f>ROUND(E113*J113,2)</f>
        <v>0</v>
      </c>
      <c r="L113" s="191">
        <v>21</v>
      </c>
      <c r="M113" s="191">
        <f>G113*(1+L113/100)</f>
        <v>0</v>
      </c>
      <c r="N113" s="189">
        <v>3.3999999999999998E-3</v>
      </c>
      <c r="O113" s="189">
        <f>ROUND(E113*N113,2)</f>
        <v>0.12</v>
      </c>
      <c r="P113" s="189">
        <v>0</v>
      </c>
      <c r="Q113" s="189">
        <f>ROUND(E113*P113,2)</f>
        <v>0</v>
      </c>
      <c r="R113" s="191"/>
      <c r="S113" s="191" t="s">
        <v>171</v>
      </c>
      <c r="T113" s="192" t="s">
        <v>172</v>
      </c>
      <c r="U113" s="161">
        <v>0</v>
      </c>
      <c r="V113" s="161">
        <f>ROUND(E113*U113,2)</f>
        <v>0</v>
      </c>
      <c r="W113" s="161"/>
      <c r="X113" s="161" t="s">
        <v>216</v>
      </c>
      <c r="Y113" s="161" t="s">
        <v>174</v>
      </c>
      <c r="Z113" s="151"/>
      <c r="AA113" s="151"/>
      <c r="AB113" s="151"/>
      <c r="AC113" s="151"/>
      <c r="AD113" s="151"/>
      <c r="AE113" s="151"/>
      <c r="AF113" s="151"/>
      <c r="AG113" s="151" t="s">
        <v>787</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x14ac:dyDescent="0.2">
      <c r="A114" s="163" t="s">
        <v>166</v>
      </c>
      <c r="B114" s="164" t="s">
        <v>131</v>
      </c>
      <c r="C114" s="177" t="s">
        <v>114</v>
      </c>
      <c r="D114" s="165"/>
      <c r="E114" s="166"/>
      <c r="F114" s="167"/>
      <c r="G114" s="167">
        <f>SUMIF(AG115:AG121,"&lt;&gt;NOR",G115:G121)</f>
        <v>0</v>
      </c>
      <c r="H114" s="167"/>
      <c r="I114" s="167">
        <f>SUM(I115:I121)</f>
        <v>0</v>
      </c>
      <c r="J114" s="167"/>
      <c r="K114" s="167">
        <f>SUM(K115:K121)</f>
        <v>0</v>
      </c>
      <c r="L114" s="167"/>
      <c r="M114" s="167">
        <f>SUM(M115:M121)</f>
        <v>0</v>
      </c>
      <c r="N114" s="166"/>
      <c r="O114" s="166">
        <f>SUM(O115:O121)</f>
        <v>0</v>
      </c>
      <c r="P114" s="166"/>
      <c r="Q114" s="166">
        <f>SUM(Q115:Q121)</f>
        <v>0</v>
      </c>
      <c r="R114" s="167"/>
      <c r="S114" s="167"/>
      <c r="T114" s="168"/>
      <c r="U114" s="162"/>
      <c r="V114" s="162">
        <f>SUM(V115:V121)</f>
        <v>0</v>
      </c>
      <c r="W114" s="162"/>
      <c r="X114" s="162"/>
      <c r="Y114" s="162"/>
      <c r="AG114" t="s">
        <v>167</v>
      </c>
    </row>
    <row r="115" spans="1:60" outlineLevel="1" x14ac:dyDescent="0.2">
      <c r="A115" s="186">
        <v>59</v>
      </c>
      <c r="B115" s="187" t="s">
        <v>1152</v>
      </c>
      <c r="C115" s="193" t="s">
        <v>1153</v>
      </c>
      <c r="D115" s="188" t="s">
        <v>385</v>
      </c>
      <c r="E115" s="189">
        <v>51.942900000000002</v>
      </c>
      <c r="F115" s="190"/>
      <c r="G115" s="191">
        <f>ROUND(E115*F115,2)</f>
        <v>0</v>
      </c>
      <c r="H115" s="190"/>
      <c r="I115" s="191">
        <f>ROUND(E115*H115,2)</f>
        <v>0</v>
      </c>
      <c r="J115" s="190"/>
      <c r="K115" s="191">
        <f>ROUND(E115*J115,2)</f>
        <v>0</v>
      </c>
      <c r="L115" s="191">
        <v>21</v>
      </c>
      <c r="M115" s="191">
        <f>G115*(1+L115/100)</f>
        <v>0</v>
      </c>
      <c r="N115" s="189">
        <v>0</v>
      </c>
      <c r="O115" s="189">
        <f>ROUND(E115*N115,2)</f>
        <v>0</v>
      </c>
      <c r="P115" s="189">
        <v>0</v>
      </c>
      <c r="Q115" s="189">
        <f>ROUND(E115*P115,2)</f>
        <v>0</v>
      </c>
      <c r="R115" s="191"/>
      <c r="S115" s="191" t="s">
        <v>171</v>
      </c>
      <c r="T115" s="192" t="s">
        <v>172</v>
      </c>
      <c r="U115" s="161">
        <v>0</v>
      </c>
      <c r="V115" s="161">
        <f>ROUND(E115*U115,2)</f>
        <v>0</v>
      </c>
      <c r="W115" s="161"/>
      <c r="X115" s="161" t="s">
        <v>216</v>
      </c>
      <c r="Y115" s="161" t="s">
        <v>174</v>
      </c>
      <c r="Z115" s="151"/>
      <c r="AA115" s="151"/>
      <c r="AB115" s="151"/>
      <c r="AC115" s="151"/>
      <c r="AD115" s="151"/>
      <c r="AE115" s="151"/>
      <c r="AF115" s="151"/>
      <c r="AG115" s="151" t="s">
        <v>787</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70">
        <v>60</v>
      </c>
      <c r="B116" s="171" t="s">
        <v>1154</v>
      </c>
      <c r="C116" s="178" t="s">
        <v>1155</v>
      </c>
      <c r="D116" s="172" t="s">
        <v>385</v>
      </c>
      <c r="E116" s="173">
        <v>103.8858</v>
      </c>
      <c r="F116" s="174"/>
      <c r="G116" s="175">
        <f>ROUND(E116*F116,2)</f>
        <v>0</v>
      </c>
      <c r="H116" s="174"/>
      <c r="I116" s="175">
        <f>ROUND(E116*H116,2)</f>
        <v>0</v>
      </c>
      <c r="J116" s="174"/>
      <c r="K116" s="175">
        <f>ROUND(E116*J116,2)</f>
        <v>0</v>
      </c>
      <c r="L116" s="175">
        <v>21</v>
      </c>
      <c r="M116" s="175">
        <f>G116*(1+L116/100)</f>
        <v>0</v>
      </c>
      <c r="N116" s="173">
        <v>0</v>
      </c>
      <c r="O116" s="173">
        <f>ROUND(E116*N116,2)</f>
        <v>0</v>
      </c>
      <c r="P116" s="173">
        <v>0</v>
      </c>
      <c r="Q116" s="173">
        <f>ROUND(E116*P116,2)</f>
        <v>0</v>
      </c>
      <c r="R116" s="175"/>
      <c r="S116" s="175" t="s">
        <v>171</v>
      </c>
      <c r="T116" s="176" t="s">
        <v>172</v>
      </c>
      <c r="U116" s="161">
        <v>0</v>
      </c>
      <c r="V116" s="161">
        <f>ROUND(E116*U116,2)</f>
        <v>0</v>
      </c>
      <c r="W116" s="161"/>
      <c r="X116" s="161" t="s">
        <v>216</v>
      </c>
      <c r="Y116" s="161" t="s">
        <v>174</v>
      </c>
      <c r="Z116" s="151"/>
      <c r="AA116" s="151"/>
      <c r="AB116" s="151"/>
      <c r="AC116" s="151"/>
      <c r="AD116" s="151"/>
      <c r="AE116" s="151"/>
      <c r="AF116" s="151"/>
      <c r="AG116" s="151" t="s">
        <v>787</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2" x14ac:dyDescent="0.2">
      <c r="A117" s="158"/>
      <c r="B117" s="159"/>
      <c r="C117" s="185" t="s">
        <v>1244</v>
      </c>
      <c r="D117" s="182"/>
      <c r="E117" s="183">
        <v>103.89</v>
      </c>
      <c r="F117" s="161"/>
      <c r="G117" s="161"/>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221</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70">
        <v>61</v>
      </c>
      <c r="B118" s="171" t="s">
        <v>1156</v>
      </c>
      <c r="C118" s="178" t="s">
        <v>1245</v>
      </c>
      <c r="D118" s="172" t="s">
        <v>385</v>
      </c>
      <c r="E118" s="173">
        <v>5.8898000000000001</v>
      </c>
      <c r="F118" s="174"/>
      <c r="G118" s="175">
        <f>ROUND(E118*F118,2)</f>
        <v>0</v>
      </c>
      <c r="H118" s="174"/>
      <c r="I118" s="175">
        <f>ROUND(E118*H118,2)</f>
        <v>0</v>
      </c>
      <c r="J118" s="174"/>
      <c r="K118" s="175">
        <f>ROUND(E118*J118,2)</f>
        <v>0</v>
      </c>
      <c r="L118" s="175">
        <v>21</v>
      </c>
      <c r="M118" s="175">
        <f>G118*(1+L118/100)</f>
        <v>0</v>
      </c>
      <c r="N118" s="173">
        <v>0</v>
      </c>
      <c r="O118" s="173">
        <f>ROUND(E118*N118,2)</f>
        <v>0</v>
      </c>
      <c r="P118" s="173">
        <v>0</v>
      </c>
      <c r="Q118" s="173">
        <f>ROUND(E118*P118,2)</f>
        <v>0</v>
      </c>
      <c r="R118" s="175"/>
      <c r="S118" s="175" t="s">
        <v>171</v>
      </c>
      <c r="T118" s="176" t="s">
        <v>172</v>
      </c>
      <c r="U118" s="161">
        <v>0</v>
      </c>
      <c r="V118" s="161">
        <f>ROUND(E118*U118,2)</f>
        <v>0</v>
      </c>
      <c r="W118" s="161"/>
      <c r="X118" s="161" t="s">
        <v>216</v>
      </c>
      <c r="Y118" s="161" t="s">
        <v>174</v>
      </c>
      <c r="Z118" s="151"/>
      <c r="AA118" s="151"/>
      <c r="AB118" s="151"/>
      <c r="AC118" s="151"/>
      <c r="AD118" s="151"/>
      <c r="AE118" s="151"/>
      <c r="AF118" s="151"/>
      <c r="AG118" s="151" t="s">
        <v>787</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ht="22.5" outlineLevel="2" x14ac:dyDescent="0.2">
      <c r="A119" s="158"/>
      <c r="B119" s="159"/>
      <c r="C119" s="255" t="s">
        <v>922</v>
      </c>
      <c r="D119" s="256"/>
      <c r="E119" s="256"/>
      <c r="F119" s="256"/>
      <c r="G119" s="256"/>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177</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84" t="str">
        <f>C119</f>
        <v>v režii zhotovitele podle jeho možností a zvyklostí, odvoz včetně naložení na dopravní prostředek a složení na skládku, bez poplatku za skládku nebo recyklace</v>
      </c>
      <c r="BB119" s="151"/>
      <c r="BC119" s="151"/>
      <c r="BD119" s="151"/>
      <c r="BE119" s="151"/>
      <c r="BF119" s="151"/>
      <c r="BG119" s="151"/>
      <c r="BH119" s="151"/>
    </row>
    <row r="120" spans="1:60" outlineLevel="1" x14ac:dyDescent="0.2">
      <c r="A120" s="186">
        <v>62</v>
      </c>
      <c r="B120" s="187" t="s">
        <v>1157</v>
      </c>
      <c r="C120" s="193" t="s">
        <v>1246</v>
      </c>
      <c r="D120" s="188" t="s">
        <v>385</v>
      </c>
      <c r="E120" s="189">
        <v>3.5327999999999999</v>
      </c>
      <c r="F120" s="190"/>
      <c r="G120" s="191">
        <f>ROUND(E120*F120,2)</f>
        <v>0</v>
      </c>
      <c r="H120" s="190"/>
      <c r="I120" s="191">
        <f>ROUND(E120*H120,2)</f>
        <v>0</v>
      </c>
      <c r="J120" s="190"/>
      <c r="K120" s="191">
        <f>ROUND(E120*J120,2)</f>
        <v>0</v>
      </c>
      <c r="L120" s="191">
        <v>21</v>
      </c>
      <c r="M120" s="191">
        <f>G120*(1+L120/100)</f>
        <v>0</v>
      </c>
      <c r="N120" s="189">
        <v>0</v>
      </c>
      <c r="O120" s="189">
        <f>ROUND(E120*N120,2)</f>
        <v>0</v>
      </c>
      <c r="P120" s="189">
        <v>0</v>
      </c>
      <c r="Q120" s="189">
        <f>ROUND(E120*P120,2)</f>
        <v>0</v>
      </c>
      <c r="R120" s="191"/>
      <c r="S120" s="191" t="s">
        <v>171</v>
      </c>
      <c r="T120" s="192" t="s">
        <v>172</v>
      </c>
      <c r="U120" s="161">
        <v>0</v>
      </c>
      <c r="V120" s="161">
        <f>ROUND(E120*U120,2)</f>
        <v>0</v>
      </c>
      <c r="W120" s="161"/>
      <c r="X120" s="161" t="s">
        <v>216</v>
      </c>
      <c r="Y120" s="161" t="s">
        <v>174</v>
      </c>
      <c r="Z120" s="151"/>
      <c r="AA120" s="151"/>
      <c r="AB120" s="151"/>
      <c r="AC120" s="151"/>
      <c r="AD120" s="151"/>
      <c r="AE120" s="151"/>
      <c r="AF120" s="151"/>
      <c r="AG120" s="151" t="s">
        <v>787</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70">
        <v>63</v>
      </c>
      <c r="B121" s="171" t="s">
        <v>1159</v>
      </c>
      <c r="C121" s="178" t="s">
        <v>1160</v>
      </c>
      <c r="D121" s="172" t="s">
        <v>385</v>
      </c>
      <c r="E121" s="173">
        <v>41.913800000000002</v>
      </c>
      <c r="F121" s="174"/>
      <c r="G121" s="175">
        <f>ROUND(E121*F121,2)</f>
        <v>0</v>
      </c>
      <c r="H121" s="174"/>
      <c r="I121" s="175">
        <f>ROUND(E121*H121,2)</f>
        <v>0</v>
      </c>
      <c r="J121" s="174"/>
      <c r="K121" s="175">
        <f>ROUND(E121*J121,2)</f>
        <v>0</v>
      </c>
      <c r="L121" s="175">
        <v>21</v>
      </c>
      <c r="M121" s="175">
        <f>G121*(1+L121/100)</f>
        <v>0</v>
      </c>
      <c r="N121" s="173">
        <v>0</v>
      </c>
      <c r="O121" s="173">
        <f>ROUND(E121*N121,2)</f>
        <v>0</v>
      </c>
      <c r="P121" s="173">
        <v>0</v>
      </c>
      <c r="Q121" s="173">
        <f>ROUND(E121*P121,2)</f>
        <v>0</v>
      </c>
      <c r="R121" s="175"/>
      <c r="S121" s="175" t="s">
        <v>171</v>
      </c>
      <c r="T121" s="176" t="s">
        <v>172</v>
      </c>
      <c r="U121" s="161">
        <v>0</v>
      </c>
      <c r="V121" s="161">
        <f>ROUND(E121*U121,2)</f>
        <v>0</v>
      </c>
      <c r="W121" s="161"/>
      <c r="X121" s="161" t="s">
        <v>216</v>
      </c>
      <c r="Y121" s="161" t="s">
        <v>174</v>
      </c>
      <c r="Z121" s="151"/>
      <c r="AA121" s="151"/>
      <c r="AB121" s="151"/>
      <c r="AC121" s="151"/>
      <c r="AD121" s="151"/>
      <c r="AE121" s="151"/>
      <c r="AF121" s="151"/>
      <c r="AG121" s="151" t="s">
        <v>787</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x14ac:dyDescent="0.2">
      <c r="A122" s="3"/>
      <c r="B122" s="4"/>
      <c r="C122" s="179"/>
      <c r="D122" s="6"/>
      <c r="E122" s="3"/>
      <c r="F122" s="3"/>
      <c r="G122" s="3"/>
      <c r="H122" s="3"/>
      <c r="I122" s="3"/>
      <c r="J122" s="3"/>
      <c r="K122" s="3"/>
      <c r="L122" s="3"/>
      <c r="M122" s="3"/>
      <c r="N122" s="3"/>
      <c r="O122" s="3"/>
      <c r="P122" s="3"/>
      <c r="Q122" s="3"/>
      <c r="R122" s="3"/>
      <c r="S122" s="3"/>
      <c r="T122" s="3"/>
      <c r="U122" s="3"/>
      <c r="V122" s="3"/>
      <c r="W122" s="3"/>
      <c r="X122" s="3"/>
      <c r="Y122" s="3"/>
      <c r="AE122">
        <v>15</v>
      </c>
      <c r="AF122">
        <v>21</v>
      </c>
      <c r="AG122" t="s">
        <v>152</v>
      </c>
    </row>
    <row r="123" spans="1:60" x14ac:dyDescent="0.2">
      <c r="A123" s="154"/>
      <c r="B123" s="155" t="s">
        <v>29</v>
      </c>
      <c r="C123" s="180"/>
      <c r="D123" s="156"/>
      <c r="E123" s="157"/>
      <c r="F123" s="157"/>
      <c r="G123" s="169">
        <f>G8+G74+G76+G78+G80+G82+G111+G114</f>
        <v>0</v>
      </c>
      <c r="H123" s="3"/>
      <c r="I123" s="3"/>
      <c r="J123" s="3"/>
      <c r="K123" s="3"/>
      <c r="L123" s="3"/>
      <c r="M123" s="3"/>
      <c r="N123" s="3"/>
      <c r="O123" s="3"/>
      <c r="P123" s="3"/>
      <c r="Q123" s="3"/>
      <c r="R123" s="3"/>
      <c r="S123" s="3"/>
      <c r="T123" s="3"/>
      <c r="U123" s="3"/>
      <c r="V123" s="3"/>
      <c r="W123" s="3"/>
      <c r="X123" s="3"/>
      <c r="Y123" s="3"/>
      <c r="AE123">
        <f>SUMIF(L7:L121,AE122,G7:G121)</f>
        <v>0</v>
      </c>
      <c r="AF123">
        <f>SUMIF(L7:L121,AF122,G7:G121)</f>
        <v>0</v>
      </c>
      <c r="AG123" t="s">
        <v>206</v>
      </c>
    </row>
    <row r="124" spans="1:60" x14ac:dyDescent="0.2">
      <c r="A124" s="268" t="s">
        <v>732</v>
      </c>
      <c r="B124" s="268"/>
      <c r="C124" s="179"/>
      <c r="D124" s="6"/>
      <c r="E124" s="3"/>
      <c r="F124" s="3"/>
      <c r="G124" s="3"/>
      <c r="H124" s="3"/>
      <c r="I124" s="3"/>
      <c r="J124" s="3"/>
      <c r="K124" s="3"/>
      <c r="L124" s="3"/>
      <c r="M124" s="3"/>
      <c r="N124" s="3"/>
      <c r="O124" s="3"/>
      <c r="P124" s="3"/>
      <c r="Q124" s="3"/>
      <c r="R124" s="3"/>
      <c r="S124" s="3"/>
      <c r="T124" s="3"/>
      <c r="U124" s="3"/>
      <c r="V124" s="3"/>
      <c r="W124" s="3"/>
      <c r="X124" s="3"/>
      <c r="Y124" s="3"/>
    </row>
    <row r="125" spans="1:60" x14ac:dyDescent="0.2">
      <c r="A125" s="3"/>
      <c r="B125" s="4" t="s">
        <v>1161</v>
      </c>
      <c r="C125" s="179" t="s">
        <v>1162</v>
      </c>
      <c r="D125" s="6"/>
      <c r="E125" s="3"/>
      <c r="F125" s="3"/>
      <c r="G125" s="3"/>
      <c r="H125" s="3"/>
      <c r="I125" s="3"/>
      <c r="J125" s="3"/>
      <c r="K125" s="3"/>
      <c r="L125" s="3"/>
      <c r="M125" s="3"/>
      <c r="N125" s="3"/>
      <c r="O125" s="3"/>
      <c r="P125" s="3"/>
      <c r="Q125" s="3"/>
      <c r="R125" s="3"/>
      <c r="S125" s="3"/>
      <c r="T125" s="3"/>
      <c r="U125" s="3"/>
      <c r="V125" s="3"/>
      <c r="W125" s="3"/>
      <c r="X125" s="3"/>
      <c r="Y125" s="3"/>
      <c r="AG125" t="s">
        <v>735</v>
      </c>
    </row>
    <row r="126" spans="1:60" x14ac:dyDescent="0.2">
      <c r="A126" s="3"/>
      <c r="B126" s="4" t="s">
        <v>930</v>
      </c>
      <c r="C126" s="179" t="s">
        <v>1163</v>
      </c>
      <c r="D126" s="6"/>
      <c r="E126" s="3"/>
      <c r="F126" s="3"/>
      <c r="G126" s="3"/>
      <c r="H126" s="3"/>
      <c r="I126" s="3"/>
      <c r="J126" s="3"/>
      <c r="K126" s="3"/>
      <c r="L126" s="3"/>
      <c r="M126" s="3"/>
      <c r="N126" s="3"/>
      <c r="O126" s="3"/>
      <c r="P126" s="3"/>
      <c r="Q126" s="3"/>
      <c r="R126" s="3"/>
      <c r="S126" s="3"/>
      <c r="T126" s="3"/>
      <c r="U126" s="3"/>
      <c r="V126" s="3"/>
      <c r="W126" s="3"/>
      <c r="X126" s="3"/>
      <c r="Y126" s="3"/>
      <c r="AG126" t="s">
        <v>738</v>
      </c>
    </row>
    <row r="127" spans="1:60" x14ac:dyDescent="0.2">
      <c r="A127" s="3"/>
      <c r="B127" s="4"/>
      <c r="C127" s="179" t="s">
        <v>739</v>
      </c>
      <c r="D127" s="6"/>
      <c r="E127" s="3"/>
      <c r="F127" s="3"/>
      <c r="G127" s="3"/>
      <c r="H127" s="3"/>
      <c r="I127" s="3"/>
      <c r="J127" s="3"/>
      <c r="K127" s="3"/>
      <c r="L127" s="3"/>
      <c r="M127" s="3"/>
      <c r="N127" s="3"/>
      <c r="O127" s="3"/>
      <c r="P127" s="3"/>
      <c r="Q127" s="3"/>
      <c r="R127" s="3"/>
      <c r="S127" s="3"/>
      <c r="T127" s="3"/>
      <c r="U127" s="3"/>
      <c r="V127" s="3"/>
      <c r="W127" s="3"/>
      <c r="X127" s="3"/>
      <c r="Y127" s="3"/>
      <c r="AG127" t="s">
        <v>740</v>
      </c>
    </row>
    <row r="128" spans="1:60" x14ac:dyDescent="0.2">
      <c r="A128" s="3"/>
      <c r="B128" s="4"/>
      <c r="C128" s="179"/>
      <c r="D128" s="6"/>
      <c r="E128" s="3"/>
      <c r="F128" s="3"/>
      <c r="G128" s="3"/>
      <c r="H128" s="3"/>
      <c r="I128" s="3"/>
      <c r="J128" s="3"/>
      <c r="K128" s="3"/>
      <c r="L128" s="3"/>
      <c r="M128" s="3"/>
      <c r="N128" s="3"/>
      <c r="O128" s="3"/>
      <c r="P128" s="3"/>
      <c r="Q128" s="3"/>
      <c r="R128" s="3"/>
      <c r="S128" s="3"/>
      <c r="T128" s="3"/>
      <c r="U128" s="3"/>
      <c r="V128" s="3"/>
      <c r="W128" s="3"/>
      <c r="X128" s="3"/>
      <c r="Y128" s="3"/>
    </row>
    <row r="129" spans="3:33" x14ac:dyDescent="0.2">
      <c r="C129" s="181"/>
      <c r="D129" s="10"/>
      <c r="AG129" t="s">
        <v>207</v>
      </c>
    </row>
    <row r="130" spans="3:33" x14ac:dyDescent="0.2">
      <c r="D130" s="10"/>
    </row>
    <row r="131" spans="3:33" x14ac:dyDescent="0.2">
      <c r="D131" s="10"/>
    </row>
    <row r="132" spans="3:33" x14ac:dyDescent="0.2">
      <c r="D132" s="10"/>
    </row>
    <row r="133" spans="3:33" x14ac:dyDescent="0.2">
      <c r="D133" s="10"/>
    </row>
    <row r="134" spans="3:33" x14ac:dyDescent="0.2">
      <c r="D134" s="10"/>
    </row>
    <row r="135" spans="3:33" x14ac:dyDescent="0.2">
      <c r="D135" s="10"/>
    </row>
    <row r="136" spans="3:33" x14ac:dyDescent="0.2">
      <c r="D136" s="10"/>
    </row>
    <row r="137" spans="3:33" x14ac:dyDescent="0.2">
      <c r="D137" s="10"/>
    </row>
    <row r="138" spans="3:33" x14ac:dyDescent="0.2">
      <c r="D138" s="10"/>
    </row>
    <row r="139" spans="3:33" x14ac:dyDescent="0.2">
      <c r="D139" s="10"/>
    </row>
    <row r="140" spans="3:33" x14ac:dyDescent="0.2">
      <c r="D140" s="10"/>
    </row>
    <row r="141" spans="3:33" x14ac:dyDescent="0.2">
      <c r="D141" s="10"/>
    </row>
    <row r="142" spans="3:33" x14ac:dyDescent="0.2">
      <c r="D142" s="10"/>
    </row>
    <row r="143" spans="3:33" x14ac:dyDescent="0.2">
      <c r="D143" s="10"/>
    </row>
    <row r="144" spans="3:33"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DUU5T5Dce4qb3i6gATvDlyPPQgPhDD8+T801NsNQXUlh7nSYamTdgoGzktDlAMbPZIIXjXXZK/TawaVak3PFg==" saltValue="YsV37BufeKuLupmUmfgQSg==" spinCount="100000" sheet="1" formatRows="0"/>
  <mergeCells count="6">
    <mergeCell ref="A1:G1"/>
    <mergeCell ref="C2:G2"/>
    <mergeCell ref="C3:G3"/>
    <mergeCell ref="C4:G4"/>
    <mergeCell ref="A124:B124"/>
    <mergeCell ref="C119:G119"/>
  </mergeCells>
  <pageMargins left="0.59055118110236227" right="0.19685039370078741" top="0.78740157480314965" bottom="0.78740157480314965" header="0.31496062992125984" footer="0.31496062992125984"/>
  <pageSetup paperSize="9" orientation="landscape" r:id="rId1"/>
  <headerFooter>
    <oddHeader>&amp;LREVITALIZACE ul.DVORSKÉHO, TŘEBÍČ - Město Třebíč&amp;RSoupis prací</oddHeader>
    <oddFooter>&amp;LSO-05.2 Přeložky STL přípojek&amp;C&amp;P/&amp;N&amp;Rbřezen 2023</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58</vt:i4>
      </vt:variant>
    </vt:vector>
  </HeadingPairs>
  <TitlesOfParts>
    <vt:vector size="68" baseType="lpstr">
      <vt:lpstr>Stavba</vt:lpstr>
      <vt:lpstr>VzorPolozky</vt:lpstr>
      <vt:lpstr>Preambule</vt:lpstr>
      <vt:lpstr>Pokyny pro vyplnění</vt:lpstr>
      <vt:lpstr>SO-99 99.1 Naklady</vt:lpstr>
      <vt:lpstr>SO-01 01.1 Pol</vt:lpstr>
      <vt:lpstr>SO-01 01.2 Pol</vt:lpstr>
      <vt:lpstr>SO-04 SO-04.1 Pol</vt:lpstr>
      <vt:lpstr>SO-05 5.1 Pol</vt:lpstr>
      <vt:lpstr>SO-05 5.2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01.1 Pol'!Názvy_tisku</vt:lpstr>
      <vt:lpstr>'SO-01 01.2 Pol'!Názvy_tisku</vt:lpstr>
      <vt:lpstr>'SO-04 SO-04.1 Pol'!Názvy_tisku</vt:lpstr>
      <vt:lpstr>'SO-05 5.1 Pol'!Názvy_tisku</vt:lpstr>
      <vt:lpstr>'SO-05 5.2 Pol'!Názvy_tisku</vt:lpstr>
      <vt:lpstr>'SO-99 99.1 Naklady'!Názvy_tisku</vt:lpstr>
      <vt:lpstr>oadresa</vt:lpstr>
      <vt:lpstr>Stavba!Objednatel</vt:lpstr>
      <vt:lpstr>Stavba!Objekt</vt:lpstr>
      <vt:lpstr>'SO-01 01.1 Pol'!Oblast_tisku</vt:lpstr>
      <vt:lpstr>'SO-01 01.2 Pol'!Oblast_tisku</vt:lpstr>
      <vt:lpstr>'SO-04 SO-04.1 Pol'!Oblast_tisku</vt:lpstr>
      <vt:lpstr>'SO-05 5.1 Pol'!Oblast_tisku</vt:lpstr>
      <vt:lpstr>'SO-05 5.2 Pol'!Oblast_tisku</vt:lpstr>
      <vt:lpstr>'SO-99 99.1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Heřmanská Iveta</dc:creator>
  <cp:lastModifiedBy>Nevoralová Jana, Ing.</cp:lastModifiedBy>
  <cp:lastPrinted>2023-03-07T07:41:23Z</cp:lastPrinted>
  <dcterms:created xsi:type="dcterms:W3CDTF">2009-04-08T07:15:50Z</dcterms:created>
  <dcterms:modified xsi:type="dcterms:W3CDTF">2023-03-08T14:31:44Z</dcterms:modified>
</cp:coreProperties>
</file>