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SO 000 - VRN" sheetId="2" r:id="rId2"/>
    <sheet name="SO 200a - Kanalizace Mart..." sheetId="3" r:id="rId3"/>
    <sheet name="SO 200b - Kanalizace Mart..." sheetId="4" r:id="rId4"/>
    <sheet name="SO 201a - Kanalizace Kotl..." sheetId="5" r:id="rId5"/>
    <sheet name="SO 201b - Kanalizace Kotl..." sheetId="6" r:id="rId6"/>
    <sheet name="SO 202a - Kanalizace Hass..." sheetId="7" r:id="rId7"/>
    <sheet name="SO 202b - Kanalizace Hass..." sheetId="8" r:id="rId8"/>
    <sheet name="SO 300a - Vodovod Martins..." sheetId="9" r:id="rId9"/>
    <sheet name="SO 300b - Vodovod Martins..." sheetId="10" r:id="rId10"/>
    <sheet name="SO 301a - Vodovod Kotlářs..." sheetId="11" r:id="rId11"/>
    <sheet name="SO 301b - Vodovod Kotlářs..." sheetId="12" r:id="rId12"/>
    <sheet name="SO 302a - Vodovod Hasskov..." sheetId="13" r:id="rId13"/>
    <sheet name="SO 302b - Vodovod Hasskov..." sheetId="14" r:id="rId14"/>
  </sheets>
  <definedNames>
    <definedName name="_xlnm._FilterDatabase" localSheetId="1" hidden="1">'SO 000 - VRN'!$C$120:$K$156</definedName>
    <definedName name="_xlnm._FilterDatabase" localSheetId="2" hidden="1">'SO 200a - Kanalizace Mart...'!$C$123:$K$420</definedName>
    <definedName name="_xlnm._FilterDatabase" localSheetId="3" hidden="1">'SO 200b - Kanalizace Mart...'!$C$123:$K$340</definedName>
    <definedName name="_xlnm._FilterDatabase" localSheetId="4" hidden="1">'SO 201a - Kanalizace Kotl...'!$C$123:$K$502</definedName>
    <definedName name="_xlnm._FilterDatabase" localSheetId="5" hidden="1">'SO 201b - Kanalizace Kotl...'!$C$122:$K$293</definedName>
    <definedName name="_xlnm._FilterDatabase" localSheetId="6" hidden="1">'SO 202a - Kanalizace Hass...'!$C$123:$K$435</definedName>
    <definedName name="_xlnm._FilterDatabase" localSheetId="7" hidden="1">'SO 202b - Kanalizace Hass...'!$C$123:$K$354</definedName>
    <definedName name="_xlnm._FilterDatabase" localSheetId="8" hidden="1">'SO 300a - Vodovod Martins...'!$C$123:$K$433</definedName>
    <definedName name="_xlnm._FilterDatabase" localSheetId="9" hidden="1">'SO 300b - Vodovod Martins...'!$C$123:$K$358</definedName>
    <definedName name="_xlnm._FilterDatabase" localSheetId="10" hidden="1">'SO 301a - Vodovod Kotlářs...'!$C$123:$K$543</definedName>
    <definedName name="_xlnm._FilterDatabase" localSheetId="11" hidden="1">'SO 301b - Vodovod Kotlářs...'!$C$123:$K$325</definedName>
    <definedName name="_xlnm._FilterDatabase" localSheetId="12" hidden="1">'SO 302a - Vodovod Hasskov...'!$C$123:$K$445</definedName>
    <definedName name="_xlnm._FilterDatabase" localSheetId="13" hidden="1">'SO 302b - Vodovod Hasskov...'!$C$123:$K$353</definedName>
    <definedName name="_xlnm.Print_Area" localSheetId="0">'Rekapitulace stavby'!$D$4:$AO$76,'Rekapitulace stavby'!$C$82:$AQ$108</definedName>
    <definedName name="_xlnm.Print_Area" localSheetId="1">'SO 000 - VRN'!$C$108:$J$156</definedName>
    <definedName name="_xlnm.Print_Area" localSheetId="2">'SO 200a - Kanalizace Mart...'!$C$111:$J$420</definedName>
    <definedName name="_xlnm.Print_Area" localSheetId="3">'SO 200b - Kanalizace Mart...'!$C$111:$J$340</definedName>
    <definedName name="_xlnm.Print_Area" localSheetId="4">'SO 201a - Kanalizace Kotl...'!$C$111:$J$502</definedName>
    <definedName name="_xlnm.Print_Area" localSheetId="5">'SO 201b - Kanalizace Kotl...'!$C$110:$J$293</definedName>
    <definedName name="_xlnm.Print_Area" localSheetId="6">'SO 202a - Kanalizace Hass...'!$C$111:$J$435</definedName>
    <definedName name="_xlnm.Print_Area" localSheetId="7">'SO 202b - Kanalizace Hass...'!$C$111:$J$354</definedName>
    <definedName name="_xlnm.Print_Area" localSheetId="8">'SO 300a - Vodovod Martins...'!$C$111:$J$433</definedName>
    <definedName name="_xlnm.Print_Area" localSheetId="9">'SO 300b - Vodovod Martins...'!$C$111:$J$358</definedName>
    <definedName name="_xlnm.Print_Area" localSheetId="10">'SO 301a - Vodovod Kotlářs...'!$C$111:$J$543</definedName>
    <definedName name="_xlnm.Print_Area" localSheetId="11">'SO 301b - Vodovod Kotlářs...'!$C$111:$J$325</definedName>
    <definedName name="_xlnm.Print_Area" localSheetId="12">'SO 302a - Vodovod Hasskov...'!$C$111:$J$445</definedName>
    <definedName name="_xlnm.Print_Area" localSheetId="13">'SO 302b - Vodovod Hasskov...'!$C$111:$J$353</definedName>
    <definedName name="_xlnm.Print_Titles" localSheetId="0">'Rekapitulace stavby'!$92:$92</definedName>
    <definedName name="_xlnm.Print_Titles" localSheetId="1">'SO 000 - VRN'!$120:$120</definedName>
    <definedName name="_xlnm.Print_Titles" localSheetId="2">'SO 200a - Kanalizace Mart...'!$123:$123</definedName>
    <definedName name="_xlnm.Print_Titles" localSheetId="3">'SO 200b - Kanalizace Mart...'!$123:$123</definedName>
    <definedName name="_xlnm.Print_Titles" localSheetId="4">'SO 201a - Kanalizace Kotl...'!$123:$123</definedName>
    <definedName name="_xlnm.Print_Titles" localSheetId="5">'SO 201b - Kanalizace Kotl...'!$122:$122</definedName>
    <definedName name="_xlnm.Print_Titles" localSheetId="6">'SO 202a - Kanalizace Hass...'!$123:$123</definedName>
    <definedName name="_xlnm.Print_Titles" localSheetId="7">'SO 202b - Kanalizace Hass...'!$123:$123</definedName>
    <definedName name="_xlnm.Print_Titles" localSheetId="8">'SO 300a - Vodovod Martins...'!$123:$123</definedName>
    <definedName name="_xlnm.Print_Titles" localSheetId="9">'SO 300b - Vodovod Martins...'!$123:$123</definedName>
    <definedName name="_xlnm.Print_Titles" localSheetId="10">'SO 301a - Vodovod Kotlářs...'!$123:$123</definedName>
    <definedName name="_xlnm.Print_Titles" localSheetId="11">'SO 301b - Vodovod Kotlářs...'!$123:$123</definedName>
    <definedName name="_xlnm.Print_Titles" localSheetId="12">'SO 302a - Vodovod Hasskov...'!$123:$123</definedName>
    <definedName name="_xlnm.Print_Titles" localSheetId="13">'SO 302b - Vodovod Hasskov...'!$123:$123</definedName>
  </definedNames>
  <calcPr calcId="162913"/>
</workbook>
</file>

<file path=xl/sharedStrings.xml><?xml version="1.0" encoding="utf-8"?>
<sst xmlns="http://schemas.openxmlformats.org/spreadsheetml/2006/main" count="32183" uniqueCount="3315">
  <si>
    <t>Export Komplet</t>
  </si>
  <si>
    <t/>
  </si>
  <si>
    <t>2.0</t>
  </si>
  <si>
    <t>ZAMOK</t>
  </si>
  <si>
    <t>False</t>
  </si>
  <si>
    <t>{6d8ab2d6-3148-4405-a042-49493c2673cf}</t>
  </si>
  <si>
    <t>0,01</t>
  </si>
  <si>
    <t>21</t>
  </si>
  <si>
    <t>15</t>
  </si>
  <si>
    <t>REKAPITULACE STAVBY</t>
  </si>
  <si>
    <t>v ---  níže se nacházejí doplnkové a pomocné údaje k sestavám  --- v</t>
  </si>
  <si>
    <t>Návod na vyplnění</t>
  </si>
  <si>
    <t>0,001</t>
  </si>
  <si>
    <t>Kód:</t>
  </si>
  <si>
    <t>2022-000021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</si>
  <si>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</si>
  <si>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</si>
  <si>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LOKALITY MARTINSKÉ NÁMĚSTÍ TŘEBÍČ</t>
  </si>
  <si>
    <t>KSO:</t>
  </si>
  <si>
    <t>CC-CZ:</t>
  </si>
  <si>
    <t>Místo:</t>
  </si>
  <si>
    <t>Třebíč</t>
  </si>
  <si>
    <t>Datum:</t>
  </si>
  <si>
    <t>1. 11. 2022</t>
  </si>
  <si>
    <t>Zadavatel:</t>
  </si>
  <si>
    <t>IČ:</t>
  </si>
  <si>
    <t>00290629</t>
  </si>
  <si>
    <t>Město Třebíč</t>
  </si>
  <si>
    <t>DIČ:</t>
  </si>
  <si>
    <t>CZ00290629</t>
  </si>
  <si>
    <t>Uchazeč:</t>
  </si>
  <si>
    <t>Vyplň údaj</t>
  </si>
  <si>
    <t>Projektant:</t>
  </si>
  <si>
    <t>18198228</t>
  </si>
  <si>
    <t>PROfi Jihlava, spol. s r.o.</t>
  </si>
  <si>
    <t>CZ18198228</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</si>
  <si>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</si>
  <si>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</si>
  <si>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</si>
  <si>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</si>
  <si>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</si>
  <si>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</si>
  <si>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</si>
  <si>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</si>
  <si>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</si>
  <si>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</si>
  <si>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</si>
  <si>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</si>
  <si>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</si>
  <si>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</si>
  <si>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</si>
  <si>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</si>
  <si>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</si>
  <si>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</si>
  <si>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</si>
  <si>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</si>
  <si>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</si>
  <si>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</si>
  <si>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</si>
  <si>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</si>
  <si>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</si>
  <si>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</si>
  <si>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</si>
  <si>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</si>
  <si>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</si>
  <si>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</si>
  <si>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</si>
  <si>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</si>
  <si>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</si>
  <si>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</si>
  <si>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</si>
  <si>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</si>
  <si>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</si>
  <si>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</si>
  <si>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</si>
  <si>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</si>
  <si>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</si>
  <si>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</si>
  <si>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</si>
  <si>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</si>
  <si>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</si>
  <si>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</si>
  <si>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</si>
  <si>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</si>
  <si>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</si>
  <si>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000</t>
  </si>
  <si>
    <t>VRN</t>
  </si>
  <si>
    <t>STA</t>
  </si>
  <si>
    <t>1</t>
  </si>
  <si>
    <t>{46d8acb3-57e0-4e57-9bde-9ad3383548f8}</t>
  </si>
  <si>
    <t>2</t>
  </si>
  <si>
    <t>SO 200a</t>
  </si>
  <si>
    <t>Kanalizace Martinské náměstí-stoky</t>
  </si>
  <si>
    <t>{5fa84403-5705-4543-b399-2f9566c6f6d9}</t>
  </si>
  <si>
    <t>SO 200b</t>
  </si>
  <si>
    <t>Kanalizace Martinské náměstí-přípojky</t>
  </si>
  <si>
    <t>{c506f014-ec74-484c-926d-8b0337978413}</t>
  </si>
  <si>
    <t>SO 201a</t>
  </si>
  <si>
    <t>Kanalizace Kotlářská-stoky</t>
  </si>
  <si>
    <t>{08fbeafb-3daf-4dce-b8b3-735cdf831acb}</t>
  </si>
  <si>
    <t>SO 201b</t>
  </si>
  <si>
    <t>Kanalizace Kotlářská-přípojky</t>
  </si>
  <si>
    <t>{0a9f6194-f5a5-4c3f-a6c3-1d53587411b5}</t>
  </si>
  <si>
    <t>SO 202a</t>
  </si>
  <si>
    <t>Kanalizace Hasskova-stoky</t>
  </si>
  <si>
    <t>{6cfaaaa6-2a2e-4bbe-be19-1c7d18b59429}</t>
  </si>
  <si>
    <t>SO 202b</t>
  </si>
  <si>
    <t>Kanalizace Hasskova-přípojky</t>
  </si>
  <si>
    <t>{b5414f37-543e-44fc-b4c4-52eb2ccd7e05}</t>
  </si>
  <si>
    <t>SO 300a</t>
  </si>
  <si>
    <t>Vodovod Martinské náměstí-řad</t>
  </si>
  <si>
    <t>{4b60f3e1-e315-4e6e-9f4b-29a0cdc315ae}</t>
  </si>
  <si>
    <t>SO 300b</t>
  </si>
  <si>
    <t>Vodovod Martinské náměstí-přípojky</t>
  </si>
  <si>
    <t>{e68b90fa-9e8f-4d5f-b10b-07632acc6ee9}</t>
  </si>
  <si>
    <t>SO 301a</t>
  </si>
  <si>
    <t>Vodovod Kotlářská-řad</t>
  </si>
  <si>
    <t>{437b9563-6da3-4b06-b9c5-327886883e71}</t>
  </si>
  <si>
    <t>SO 301b</t>
  </si>
  <si>
    <t>Vodovod Kotlářská-přípojky</t>
  </si>
  <si>
    <t>{34b986ef-1530-465d-a6a8-04533aac516d}</t>
  </si>
  <si>
    <t>SO 302a</t>
  </si>
  <si>
    <t>Vodovod Hasskova-řad</t>
  </si>
  <si>
    <t>{6644ad19-2ade-4bfc-b015-fd671ee6354c}</t>
  </si>
  <si>
    <t>SO 302b</t>
  </si>
  <si>
    <t>Vodovod Hasskova-přípojky</t>
  </si>
  <si>
    <t>{376d9ca4-7bf3-401e-aa4e-7345f41a19bf}</t>
  </si>
  <si>
    <t>KRYCÍ LIST SOUPISU PRACÍ</t>
  </si>
  <si>
    <t>Objekt:</t>
  </si>
  <si>
    <t>SO 000 - VRN</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</si>
  <si>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</si>
  <si>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</si>
  <si>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</si>
  <si>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</si>
  <si>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</si>
  <si>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</si>
  <si>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</si>
  <si>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</si>
  <si>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</si>
  <si>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</si>
  <si>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</si>
  <si>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</si>
  <si>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</si>
  <si>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</si>
  <si>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</si>
  <si>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</si>
  <si>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</si>
  <si>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</si>
  <si>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</si>
  <si>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</si>
  <si>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</si>
  <si>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</si>
  <si>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</si>
  <si>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</si>
  <si>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</si>
  <si>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</si>
  <si>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</si>
  <si>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</si>
  <si>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K</t>
  </si>
  <si>
    <t>011503000R</t>
  </si>
  <si>
    <t>Pasportizace</t>
  </si>
  <si>
    <t>kpl</t>
  </si>
  <si>
    <t>1024</t>
  </si>
  <si>
    <t>-1477368629</t>
  </si>
  <si>
    <t>P</t>
  </si>
  <si>
    <t>Poznámka k položce:
Náklady na zhotovení pasportu před zahájením stavby. Položka zahrnuje náklady na zřízení foto nebo video dokumentace staveniště a jeho okolí  před zahájením stavby. Na foto - videodokumentaci bude zaznamenán stávající stav staveb, oplocení pozemků, vegetace, dalších objektů atd. Dokumentace bude archivována pro možné konfrontace s majiteli okolních staveb a pozemků na případné změny stavu nebo poškození staveb, pozemků atd. při provádění prací, nebo po skončení stavby vodovodu.</t>
  </si>
  <si>
    <t>012103000R</t>
  </si>
  <si>
    <t xml:space="preserve">Geodetické práce, geometrické plány a zajištění služebnosti </t>
  </si>
  <si>
    <t>538418854</t>
  </si>
  <si>
    <t>Poznámka k položce:
Zajištění seznamů plánů a zajištění služebnosti pro věcná břemena. Ostatní geodetické práce spočívající v zajištění vytýčení veškerých stávajících inž. sítí (včetně úhrady za vytýčení provedené jejich správci), odpovědnost za jejich neporušení během výstavby a zpětné předání jejich správcům. 
Geodetické vytýčení prostoru staveniště v terénu před zahájením stavebních prací (směrové a výškové), vytýčení hranic dočasného záboru. Soustavné vytyčování zřetelného ohraničení obvodu staveniště během stavby.</t>
  </si>
  <si>
    <t>3</t>
  </si>
  <si>
    <t>012203000</t>
  </si>
  <si>
    <t>Geodetické práce při provádění stavby</t>
  </si>
  <si>
    <t>-1848724845</t>
  </si>
  <si>
    <t xml:space="preserve">Poznámka k položce:
Zaměření po montáži potrubí před obsypem a zásypem (zaměření potrubí, zaměření spojů, armatur, tvarovek atd.). Zhotovení zaměření v souřadnicích JTSK programem Microstation ve formátu DGN dle požadavků VAS a.s. </t>
  </si>
  <si>
    <t>4</t>
  </si>
  <si>
    <t>012303000</t>
  </si>
  <si>
    <t>Geodetické práce po výstavbě</t>
  </si>
  <si>
    <t>-222949653</t>
  </si>
  <si>
    <t xml:space="preserve">Poznámka k položce:
Zaměření po provedení konečných terénních úprav (zaměření poklopů atd.). Zhotovení zaměření v souřadnicích JTSK programem Microstation ve formátu DGN dle požadavků VAS a.s. </t>
  </si>
  <si>
    <t>013254000</t>
  </si>
  <si>
    <t>Dokumentace skutečného provedení stavby</t>
  </si>
  <si>
    <t>-341239700</t>
  </si>
  <si>
    <t xml:space="preserve">Poznámka k položce:
DSPS - Dokumentace skutečného provedení stavby (dále jen "DSPS") bude vypracována v souladu a náležitostech dle Vyhlášky č. 499/2006 Sb. o dokumentaci staveb, dle zadávacích podmínek a dle platných TPK a ČSN. Podkladem pro vypracování DSPS bude DPS, případně upřesněná dokumentace dodavatelská a dílenská, geodetické zaměření provedených prací, případně další požadavky objednatele. DSPS bude předána objednateli v požadovaném počtu v tištěné podobě a v elektronické podobě (na CD). Při vypracování dokumentace DSPS musí zhotovitel respektovat paramentry vymezené předchozím stupněm projektové dokumentace.    
</t>
  </si>
  <si>
    <t>6</t>
  </si>
  <si>
    <t>013294000</t>
  </si>
  <si>
    <t>Ostatní dokumentace</t>
  </si>
  <si>
    <t>-754818033</t>
  </si>
  <si>
    <t xml:space="preserve">Poznámka k položce:
Vizuální kontrola (kamerové zkoušky) dokončené kanalizace, zhotovení záznamu v elektronické podobě (na CD). </t>
  </si>
  <si>
    <t>VRN3</t>
  </si>
  <si>
    <t>Zařízení staveniště</t>
  </si>
  <si>
    <t>7</t>
  </si>
  <si>
    <t>032103000R</t>
  </si>
  <si>
    <t>Náklady na zařízení staveniště</t>
  </si>
  <si>
    <t>2085084457</t>
  </si>
  <si>
    <t xml:space="preserve">Poznámka k položce:
Veškeré náklady na zřízení a vybavení objektů zařízení staveniště. </t>
  </si>
  <si>
    <t>8</t>
  </si>
  <si>
    <t>032903000</t>
  </si>
  <si>
    <t>Náklady na provoz a údržbu vybavení staveniště</t>
  </si>
  <si>
    <t>-783372926</t>
  </si>
  <si>
    <t xml:space="preserve">Poznámka k položce:
Náklady na provoz, ostrahu staveniště, energie spotřebované dodavatelem v rámci provozu zařízení staveniště, náklady na nutnou údržbu a opravy na objektech zařízení staveniště. Náklady na zřízení, přemísťování nebo odstranění přechodových lávek pro pěší, pojezdových plechů, plotových zábran, výstražných pásek apod.  </t>
  </si>
  <si>
    <t>9</t>
  </si>
  <si>
    <t>039103000</t>
  </si>
  <si>
    <t>Rozebrání, bourání a odvoz zařízení staveniště</t>
  </si>
  <si>
    <t>-280036353</t>
  </si>
  <si>
    <t xml:space="preserve">Poznámka k položce:
Náklady na odstranění objektů zařízení staveniště a jejich odvoz. Položka zahrnuje i náklady na úpravu povrchů po odstranění zařízení staveniště a úklid ploch, nakterých bylo zařízení staveniště umístěno.  </t>
  </si>
  <si>
    <t>VRN4</t>
  </si>
  <si>
    <t>Inženýrská činnost</t>
  </si>
  <si>
    <t>10</t>
  </si>
  <si>
    <t>042903000</t>
  </si>
  <si>
    <t>Ostatní posudky</t>
  </si>
  <si>
    <t>-1747610878</t>
  </si>
  <si>
    <t>Poznámka k položce:
Zajištění dokladu o předání pozemků dočasně dotčených stavbou vlastníkům s vyjádřením vlastníků pozemků, že souhlasí se stavem, v jakém jsou jim pozemky předávány.</t>
  </si>
  <si>
    <t>11</t>
  </si>
  <si>
    <t>043154000</t>
  </si>
  <si>
    <t>Zkoušky hutnicí</t>
  </si>
  <si>
    <t>-1091460252</t>
  </si>
  <si>
    <t>Poznámka k položce:
Kontrolní zkoušky zhutnění podloží a vhodnosti zásypových materiálů. kontrolní zkoušky hutnění budou provedeny dle TP 146 a dle ČSN 72 1006 a ČSN 1002 Klasifikace zemin pro dopravní stavby, čl. 5 Zařazení zemin podle vhodnosti do podloží, čl. 6 Zařazení zemin podle vhodnosti do násypu. rozsah zkoušek vyplývá z těchto předpisů.</t>
  </si>
  <si>
    <t>12</t>
  </si>
  <si>
    <t>045203000</t>
  </si>
  <si>
    <t>Kompletační činnost</t>
  </si>
  <si>
    <t>1873602273</t>
  </si>
  <si>
    <t>Poznámka k položce:
Zpracování provozního řádu a kanalizačního řádu, včetně havarijního plánu čerpací stanice. Ostatní režijní náklady.</t>
  </si>
  <si>
    <t>VRN9</t>
  </si>
  <si>
    <t>Ostatní náklady</t>
  </si>
  <si>
    <t>13</t>
  </si>
  <si>
    <t>091002000</t>
  </si>
  <si>
    <t>Ostatní náklady související s objektem</t>
  </si>
  <si>
    <t>-628643918</t>
  </si>
  <si>
    <t>Poznámka k položce:
Náklady na náhradní zásobování lokalit stavby pitnou vodou dle požadavků správce vodovodu. Předpokládané zásobování pomocí suchovodu s provizorním přepojením stávajících přípojek na stávající vodovodní řad. Variantně možnost umístění cisteren s pitnou vodou, pravidelné doplňování, údržba atd. Způsob upřesní provozovatel vodovodu na základě vyhodnocení aktuálních podmínek na konkrétní části stavby.</t>
  </si>
  <si>
    <t>14</t>
  </si>
  <si>
    <t>092002000</t>
  </si>
  <si>
    <t>Ostatní náklady související s provozem</t>
  </si>
  <si>
    <t>1665496098</t>
  </si>
  <si>
    <t>Poznámka k položce:
Náklady spojené s předčasným užíváním stavby. Provizorní napojení nového vodovodu na stávající (Hasskova ulice - Martinské náměstí) v případě etapizace stavby, provozování vodovodu před kolaudací celé stavby, vzorkování, atd.</t>
  </si>
  <si>
    <t>091003000</t>
  </si>
  <si>
    <t>Ostatní náklady bez rozlišení</t>
  </si>
  <si>
    <t>456022197</t>
  </si>
  <si>
    <t xml:space="preserve">Poznámka k položce:
Průběžná a podrobná fotodokumentace  stavby. Položka zahrnuje náklady na zřízení foto nebo video dokumentaci a její archivace. Na fotodokumentaci bude zaznamenáván průběh stavby kanalizace. Fotodokumentace bude přehledně členěna po jednotlivých větvích kanalizace a vodovodu (stavebních objektech). </t>
  </si>
  <si>
    <t>SO 200a - Kanalizace Martinské náměstí-stoky</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</si>
  <si>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</si>
  <si>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</si>
  <si>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</si>
  <si>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</si>
  <si>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</si>
  <si>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</si>
  <si>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</si>
  <si>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</si>
  <si>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</si>
  <si>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</si>
  <si>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</si>
  <si>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113106171</t>
  </si>
  <si>
    <t>Rozebrání dlažeb vozovek ze zámkové dlažby s ložem z kameniva ručně</t>
  </si>
  <si>
    <t>m2</t>
  </si>
  <si>
    <t>-2121697491</t>
  </si>
  <si>
    <t>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</si>
  <si>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VV</t>
  </si>
  <si>
    <t>"rýha" 42,00*1,51</t>
  </si>
  <si>
    <t>"rozšíření rýhy" 1,70*(1,70-1,51)*2</t>
  </si>
  <si>
    <t>Součet</t>
  </si>
  <si>
    <t>113106221</t>
  </si>
  <si>
    <t>Rozebrání dlažeb vozovek z drobných kostek s ložem z kameniva strojně pl přes 50 do 200 m2</t>
  </si>
  <si>
    <t>1232038186</t>
  </si>
  <si>
    <t xml:space="preserve">Poznámka k položce:
Rozebrání dlažeb vozovek a ploch s přemístěním hmot na skládku na vzdálenost do 3 m nebo s naložením na dopravní prostředek, s jakoukoliv výplní spár strojně plochy jednotlivě přes 50 m2 do 200 m2 z drobných kostek nebo odseků s ložem z kameniva.
Položka použita pro kamennou kostku drobnou.
VOLBA, UŽITÍ, OBSAH - viz. položka 113106171.
</t>
  </si>
  <si>
    <t>"rýha" 36,00*1,51</t>
  </si>
  <si>
    <t>"rozšíření rýhy" 1,70*(1,70-1,51)*3</t>
  </si>
  <si>
    <t>113107164</t>
  </si>
  <si>
    <t>Odstranění podkladu z kameniva drceného tl přes 300 do 400 mm strojně pl přes 50 do 200 m2</t>
  </si>
  <si>
    <t>-906925656</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</si>
  <si>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
iVOLBA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</si>
  <si>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42,00*1,51+36,00*1,51</t>
  </si>
  <si>
    <t>"rozšíření rýhy" 1,70*(1,70-1,51)*5</t>
  </si>
  <si>
    <t>113107312</t>
  </si>
  <si>
    <t>Odstranění podkladu z kameniva těženého tl přes 100 do 200 mm strojně pl do 50 m2</t>
  </si>
  <si>
    <t>-745713745</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</si>
  <si>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chodníku z kamenné mozaiky (3x) a" Šatovské" dlažby (3x).
VOLBA, UŽITÍ, OBSAH - viz. položka 113107164.</t>
  </si>
  <si>
    <t>"rýha" 10,00*1,51</t>
  </si>
  <si>
    <t>"rýha + rozšíření rýhy" 28,00*1,51+1,70*(1,70-1,51)*3</t>
  </si>
  <si>
    <t>58,349*3 'Přepočtené koeficientem množství</t>
  </si>
  <si>
    <t>113107152</t>
  </si>
  <si>
    <t>Odstranění podkladu z kameniva těženého tl přes 100 do 200 mm strojně pl přes 50 do 200 m2</t>
  </si>
  <si>
    <t>-1723638259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</si>
  <si>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chodníku z kamenné kostky drobné (3x).
VOLBA, UŽITÍ, OBSAH - viz. položka 113107164.</t>
  </si>
  <si>
    <t>"rýha + rozšíření rýhy" 40,00*1,51+1,70*(1,70-1,51)*2</t>
  </si>
  <si>
    <t>61,046*3 'Přepočtené koeficientem množství</t>
  </si>
  <si>
    <t>113201112</t>
  </si>
  <si>
    <t>Vytrhání obrub silničních ležatých</t>
  </si>
  <si>
    <t>m</t>
  </si>
  <si>
    <t>588981490</t>
  </si>
  <si>
    <t>Poznámka k položce:
Vytrhání obrub s vybouráním lože, s přemístěním hmot na skládku na vzdálenost do 3 m nebo s naložením na dopravní prostředek silničních ležatých.
VOLBA
1. Přemístění vybouraných obrub, krajníků nebo dlažebních kostek včetně materiálu z lože a spár na vzdálenost přes 3 m se oceňuje cenami souborů cen 997 22-1 Vodorovná doprava suti a vybouraných hmot.
UŽITÍ
2. Ceny jsou určeny:
a) pro vytrhání obrub, obrubníků nebo krajníků jakéhokoliv druhu a velikosti uložených v jakémkoliv loži popř. i s opěrami a vyspárovaných jakýmkoliv materiálem,
b) pro obruby z dlažebních kostek uložených v jedné řadě.
3. Vytrhání obrub ze dvou řad kostek se oceňuje jako dvojnásobné množství vytrhání obrub z jedné řady kostek.
OBSAH
4. V cenách nejsou započteny náklady na popř. nutné očištění:
a) vytrhaných obrubníků nebo krajníků, které se oceňuje cenami souboru cen 9790.44 Očištění vybouraných prvků komunikací, část C01 Opravy a údržba konstrukcí objektů, katalog 822-1 Komunikace pozemní a letiště,
b) vytrhaných dlažebních kostek, které se oceňují cenami souboru cen 9790711 Očištění vybouraných dlažebních kostek, část C01 Opravy a údržba konstrukcí objektů, katalog 822-1 Komunikace pozemní a letiště.</t>
  </si>
  <si>
    <t>113202111</t>
  </si>
  <si>
    <t>Vytrhání obrub krajníků obrubníků stojatých</t>
  </si>
  <si>
    <t>1621083064</t>
  </si>
  <si>
    <t>Poznámka k položce:
Vytrhání obrub s vybouráním lože, s přemístěním hmot na skládku na vzdálenost do 3 m nebo s naložením na dopravní prostředek z krajníků nebo obrubníků stojatých.
VOLBA, UŽITÍ, OBSAH - viz. položka 113201112</t>
  </si>
  <si>
    <t>119001401</t>
  </si>
  <si>
    <t>Dočasné zajištění potrubí ocelového nebo litinového DN do 200 mm</t>
  </si>
  <si>
    <t>948227500</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</si>
  <si>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ocelového nebo litinového, jmenovité světlosti DN do 200 mm.
VOLBA
1. Ztížení vykopávky v blízkosti vedení, potrubí a stok ve výkopišti nebo podél jeho stěn se oceňuje cenami souboru cen 1390011 Příplatek k cenám hloubených vykopávek za ztížení vykopávky, část A03 Hloubené vykopávky, katalog 800-1 Zemní práce.
UŽITÍ
2. Ceny nelze použít pro dočasné zajištění potrubí v provozu pod tlakem přes 1 MPa a potrubí nebo jiných vedení v provozu u nichž investor zakazuje použít při vykopávce kovové nástroje nebo nářadí.</t>
  </si>
  <si>
    <t>"sítě TTS" 30,00</t>
  </si>
  <si>
    <t>119001421</t>
  </si>
  <si>
    <t>Dočasné zajištění kabelů a kabelových tratí ze 3 volně ložených kabelů</t>
  </si>
  <si>
    <t>1042965379</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</si>
  <si>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
VOLBA, UŽITÍ - viz. položka 119001401</t>
  </si>
  <si>
    <t>"sítě silové a sdělovací různých správců" 55,00</t>
  </si>
  <si>
    <t>129001101</t>
  </si>
  <si>
    <t>Příplatek za ztížení odkopávky nebo prokopávky v blízkosti inženýrských sítí</t>
  </si>
  <si>
    <t>m3</t>
  </si>
  <si>
    <t>-1411099506</t>
  </si>
  <si>
    <t>Poznámka k položce:
Příplatek k cenám vykopávek za ztížení vykopávky v blízkosti podzemního vedení nebo výbušnin v horninách jakékoliv třídy.
VOLBA
1. Je-li vedení položeno ve výkopišti tak, že se vykopávka v celém výše popsaném objemu nevykopává, např. blízko stěn nebo dna výkopu, oceňuje se ztížení vykopávky jen pro tu část objemu, v níž se vykopávka provádí.
2. Dočasné zajištění různých podzemních vedení ve výkopišti se oceňuje cenami souboru cen 1190014 Dočasné zajištění podzemního potrubí nebo vedení ve výkopišti, část A01 Přípravné a přidružené práce, katalog 800-1 Zemní práce.
UŽITÍ
3. Cena je určena pro podzemní vedení procházející odkopávkou nebo prokopávkou, korytem vodoteče, melioračním kanálem nebo uložené ve stěně výkopu při jakékoliv hloubce vedení pod původním terénem nebo jeho výšce nade dnem výkopu a jakémkoliv jeho směru ke stranám výkopu.
4. Cenu lze použít i tehdy, narazí-li se na vedení nebo výbušninu až při vykopávce, a to pro objem výkopu, který je projektantem nebo investorem označen, v němž by toto nebo jiné nepředvídané vedení nebo výbušnina mohlo být uloženo.
5. Cenu nelze použít pro ztížení vykopávky v blízkosti podzemních vedení nebo výbušnin, u nichž je projektem zakázáno použít při vykopávce kovové nástroje nebo nářadí. Tyto práce se ocení individuálně.
ZPŮSOB MĚŘENÍ
6. Množství ztížení vykopávky v blízkosti podzemního vedení, jehož půdorysná a výšková plocha:
a) je v projektu uvedena, určí se jako objem myšleného hranolu, jehož průřezem je obdélník, jehož horní vodorovná a obě svislé strany jsou ve vzdálenosti 0,5 m a dolní vodorovná strana je ve vzdálenosti 1 m od přilehlého vnějšího líce vedení, případně jeho obalu a délka se rovná osové délce vedení ve výkopišti nebo délce vedení ve stěně výkopu. Vymezí-li projekt, v němž je nutno při vykopávce postupovat opatrně, větší prostor, platí cena pro celý objem výkopku v tomto prostoru,
b) není v projektu uvedena, avšak která podle projektu nebo podle sdělení investora jsou pravděpodobně ve výkopišti uložena, se rovná objemu výkopu, která je projektem nebo investorem takto označen.
7. Jsou-li ve výkopišti dvě vedení položena tak blízko sebe, že se výše uvedené objemy pro obě vedení pronikají, určí se množství ztížení vykopávky tak, aby se pronik započetl jen jednou.
8. Objem ztížení vykopávky se od celkového objemu výkopu neodečítá.</t>
  </si>
  <si>
    <t>55,00*1,51*1,90+1,70*(1,70-1,51)*1,90*2</t>
  </si>
  <si>
    <t>132254204</t>
  </si>
  <si>
    <t>Hloubení zapažených rýh š do 2000 mm v hornině třídy těžitelnosti I skupiny 3 objem do 500 m3</t>
  </si>
  <si>
    <t>-618157144</t>
  </si>
  <si>
    <t>Poznámka k položce:
Hloubení zapažených rýh šířky přes 800 do 2 000 mm strojně s urovnáním dna do předepsaného profilu a spádu v hornině třídy těžitelnosti I skupiny 3 přes 100 do 500 m3 (50%).
Hloubka rýhy po odstranění krytů a podladních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</si>
  <si>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78,00*1,51*1,90</t>
  </si>
  <si>
    <t>"rozšíření rýhy" (1,70*(1,70-1,51)*1,90)*5</t>
  </si>
  <si>
    <t>226,851*0,5 'Přepočtené koeficientem množství</t>
  </si>
  <si>
    <t>132354204</t>
  </si>
  <si>
    <t>Hloubení zapažených rýh š do 2000 mm v hornině třídy těžitelnosti II skupiny 4 objem do 500 m3</t>
  </si>
  <si>
    <t>525159253</t>
  </si>
  <si>
    <t xml:space="preserve">Poznámka k položce:
Hloubení zapažených rýh šířky přes 800 do 2 000 mm strojně s urovnáním dna do předepsaného profilu a spádu v hornině třídy těžitelnosti II skupiny 4 přes 100 do 500 m3 (15%).
Hloubka rýhy po odstranění krytů a podladních vrstev komunikací a chodníků.
OBSAH - viz. položka 13254204. </t>
  </si>
  <si>
    <t>226,851</t>
  </si>
  <si>
    <t>226,851*0,15 'Přepočtené koeficientem množství</t>
  </si>
  <si>
    <t>132454204</t>
  </si>
  <si>
    <t>Hloubení zapažených rýh š do 2000 mm v hornině třídy těžitelnosti II skupiny 5 objem do 500 m3</t>
  </si>
  <si>
    <t>-7132407</t>
  </si>
  <si>
    <t xml:space="preserve">Poznámka k položce:
Hloubení zapažených rýh šířky přes 800 do 2 000 mm strojně s urovnáním dna do předepsaného profilu a spádu v hornině třídy těžitelnosti II skupiny 5 přes 100 do 500 m3 (15%).
Hloubka rýhy po odstranění krytů a podladních vrstev komunikací a chodníků.
OBSAH - viz. položka 13254204. </t>
  </si>
  <si>
    <t>132554204</t>
  </si>
  <si>
    <t>Hloubení zapažených rýh š do 2000 mm v hornině třídy těžitelnosti III skupiny 6 objem do 500 m3</t>
  </si>
  <si>
    <t>-999104404</t>
  </si>
  <si>
    <t xml:space="preserve">Poznámka k položce:
Hloubení zapažených rýh šířky přes 800 do 2 000 mm strojně s urovnáním dna do předepsaného profilu a spádu v hornině třídy těžitelnosti III skupiny 6 přes 100 do 500 m3 (20%).
Hloubka rýhy po odstranění krytů a podladních vrstev komunikací a chodníků.
OBSAH - viz. položka 13254204. </t>
  </si>
  <si>
    <t>226,851*0,2 'Přepočtené koeficientem množství</t>
  </si>
  <si>
    <t>151101102</t>
  </si>
  <si>
    <t>Zřízení příložného pažení a rozepření stěn rýh hl přes 2 do 4 m</t>
  </si>
  <si>
    <t>-1813236746</t>
  </si>
  <si>
    <t>Poznámka k položce:
Zřízení pažení a rozepření stěn rýh pro podzemní vedení příložné pro jakoukoliv mezerovitost, hloubky přes 2 do 4 m.</t>
  </si>
  <si>
    <t>78,00*2,40*2</t>
  </si>
  <si>
    <t>16</t>
  </si>
  <si>
    <t>151101112</t>
  </si>
  <si>
    <t>Odstranění příložného pažení a rozepření stěn rýh hl přes 2 do 4 m</t>
  </si>
  <si>
    <t>-1863916123</t>
  </si>
  <si>
    <t>17</t>
  </si>
  <si>
    <t>174151101</t>
  </si>
  <si>
    <t>Zásyp jam, šachet rýh nebo kolem objektů sypaninou se zhutněním</t>
  </si>
  <si>
    <t>1458743191</t>
  </si>
  <si>
    <t>Poznámka k položce:
Zásyp sypaninou z jakékoliv horniny strojně s uložením výkopku ve vrstvách se zhutněním jam, šachet, rýh nebo kolem objektů v těchto vykopávkách.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3. V cenách nejsou zahrnuty náklady na prohození sypaniny, tyto náklady se oceňují cenou 17411-1109 Příplatek za prohození sypaniny.
UŽITÍ
4. Ceny nelze použít pro zásyp rýh pro drenážní trativody pro lesnicko-technické meliorace a zemědělské. Zásyp těchto rýh se oceňuje cenami souboru cen 174 Zásyp rýh pro drény.
OBSAH
5. V cenách je započteno přemístění sypaniny ze vzdálenosti 10 m od kraje výkopu nebo zasypávaného prostoru, měřeno k těžišti skládky.
ZPŮSOB MĚŘENÍ
6.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</si>
  <si>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Mezisoučet - objem výkopu</t>
  </si>
  <si>
    <t>"-objem obsypu s konstrukcemi" -78,00*1,51*0,876</t>
  </si>
  <si>
    <t>"-objem zeminy vytlačené konstrukcí šachet v zóně zásypu"  -3,14*1,24^2/4*1,024*5</t>
  </si>
  <si>
    <t>18</t>
  </si>
  <si>
    <t>174111109</t>
  </si>
  <si>
    <t>Příplatek k zásypu za ruční prohození sypaniny sítem</t>
  </si>
  <si>
    <t>-730132521</t>
  </si>
  <si>
    <t>Poznámka k položce:
Zásyp sypaninou z jakékoliv horniny. Příplatek k ceně za prohození sypaniny sítem. Hutnitelná hornina z výkopu použítá pro zásyp rýh v objemu 50%.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UŽITÍ
3. Ceny nelze použít pro zásyp rýh pro drenážní trativody pro lesnicko-technické meliorace a zemědělské. Zásyp těchto rýh se oceňuje cenami souboru cen 174 Zásyp rýh pro drény.
OBSAH
4. V cenách je započteno přemístění sypaniny ze vzdálenosti 10 m od kraje výkopu nebo zasypávaného prostoru, měřeno k těžišti skládky.
ZPŮSOB MĚŘENÍ
5.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</si>
  <si>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117,496</t>
  </si>
  <si>
    <t>117,496*0,5 'Přepočtené koeficientem množství</t>
  </si>
  <si>
    <t>19</t>
  </si>
  <si>
    <t>M</t>
  </si>
  <si>
    <t>58343930</t>
  </si>
  <si>
    <t>kamenivo drcené hrubé frakce 16/32</t>
  </si>
  <si>
    <t>t</t>
  </si>
  <si>
    <t>-1184240568</t>
  </si>
  <si>
    <t>Poznámka k položce:
1 m3 = cca 2,0 t</t>
  </si>
  <si>
    <t>58,748</t>
  </si>
  <si>
    <t>58,748*2 'Přepočtené koeficientem množství</t>
  </si>
  <si>
    <t>20</t>
  </si>
  <si>
    <t>175151101</t>
  </si>
  <si>
    <t>Obsypání potrubí strojně sypaninou bez prohození, uloženou do 3 m</t>
  </si>
  <si>
    <t>681407488</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</si>
  <si>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t>
  </si>
  <si>
    <t>"objem s konstrukcemi" 78,00*1,51*0,876</t>
  </si>
  <si>
    <t>"-objem zeminy vytlačené konstrukcí podkladní desky, pražců a sedla"  -78,00*1,31*0,20</t>
  </si>
  <si>
    <t>"-objem zeminy vytlačené konstrukcí potrubí nad sedlem"  -78,00*3,14*0,188^2/360*240</t>
  </si>
  <si>
    <t>"-objem zeminy vytlačené konstrukcí šachet v zóně obsypu"  -3,14*1,30^2/4*0,876*5</t>
  </si>
  <si>
    <t>58337302</t>
  </si>
  <si>
    <t>štěrkopísek frakce 0/16</t>
  </si>
  <si>
    <t>-1766643998</t>
  </si>
  <si>
    <t>Poznámka k položce:
štěrkopísek frakce 0/16 s podílem frakce 8/16 maximálně 10%.
1 m3 = cca 2,0 t</t>
  </si>
  <si>
    <t>71,157*2 'Přepočtené koeficientem množství</t>
  </si>
  <si>
    <t>Vodorovné konstrukce</t>
  </si>
  <si>
    <t>22</t>
  </si>
  <si>
    <t>452111111</t>
  </si>
  <si>
    <t>Osazení betonových pražců otevřený výkop pl do 25000 mm2</t>
  </si>
  <si>
    <t>kus</t>
  </si>
  <si>
    <t>-1651861077</t>
  </si>
  <si>
    <t>Poznámka k položce:
Osazení betonových dílců pražců pod potrubí v otevřeném výkopu, průřezové plochy do 25000 mm2.
78,00 m /2,5 m * 2 = cca 63 ks
OBSAH
1. V cenách nejsou započteny náklady na dodávku betonových výrobků; tyto se oceňují ve specifikaci.</t>
  </si>
  <si>
    <t>23</t>
  </si>
  <si>
    <t>59223733</t>
  </si>
  <si>
    <t>podkladek pod trouby betonové/ŽB DN 300-500</t>
  </si>
  <si>
    <t>-966596993</t>
  </si>
  <si>
    <t>24</t>
  </si>
  <si>
    <t>452311131</t>
  </si>
  <si>
    <t>Podkladní desky z betonu prostého tř. C 12/15 otevřený výkop</t>
  </si>
  <si>
    <t>-1993703010</t>
  </si>
  <si>
    <t>78,00*1,31*0,08</t>
  </si>
  <si>
    <t>25</t>
  </si>
  <si>
    <t>452312131</t>
  </si>
  <si>
    <t>Sedlové lože z betonu prostého tř. C 12/15 otevřený výkop</t>
  </si>
  <si>
    <t>715754343</t>
  </si>
  <si>
    <t>78,00*1,31*0,214</t>
  </si>
  <si>
    <t>26</t>
  </si>
  <si>
    <t>452351101</t>
  </si>
  <si>
    <t>Bednění podkladních desek nebo bloků nebo sedlového lože otevřený výkop</t>
  </si>
  <si>
    <t>2060120194</t>
  </si>
  <si>
    <t>78,00*0,30*2</t>
  </si>
  <si>
    <t>Komunikace pozemní</t>
  </si>
  <si>
    <t>27</t>
  </si>
  <si>
    <t>564241011</t>
  </si>
  <si>
    <t>Podklad nebo podsyp ze štěrkopísku ŠP plochy do 100 m2 tl 120 mm</t>
  </si>
  <si>
    <t>1643675407</t>
  </si>
  <si>
    <t>Poznámka k položce:
Podklad nebo podsyp ze štěrkopísku ŠP s rozprostřením, vlhčením a zhutněním plochy jednotlivě do 100 m2, po zhutnění tl. 120 mm.
Provizorní vrstva ve výkopu v plochách "Šatovské" dlažby (1x).</t>
  </si>
  <si>
    <t>"rýha + reozšíření rýhy" 28,00*1,51+1,70*(1,70-1,51)*3</t>
  </si>
  <si>
    <t>28</t>
  </si>
  <si>
    <t>564241013</t>
  </si>
  <si>
    <t>Podklad nebo podsyp ze štěrkopísku ŠP plochy do 100 m2 tl 140 mm</t>
  </si>
  <si>
    <t>-646719628</t>
  </si>
  <si>
    <t>Poznámka k položce:
Podklad nebo podsyp ze štěrkopísku ŠP s rozprostřením, vlhčením a zhutněním plochy jednotlivě do 100 m2, po zhutnění tl. 140 mm.
Provizorní vrstva ve výkopu v plochách kamenné kostky drobné (1x).</t>
  </si>
  <si>
    <t>29</t>
  </si>
  <si>
    <t>564251011</t>
  </si>
  <si>
    <t>Podklad nebo podsyp ze štěrkopísku ŠP plochy do 100 m2 tl 150 mm</t>
  </si>
  <si>
    <t>-1464610459</t>
  </si>
  <si>
    <t>Poznámka k položce:
Podklad nebo podsyp ze štěrkopísku ŠP s rozprostřením, vlhčením a zhutněním plochy jednotlivě do 100 m2, po zhutnění tl. 150 mm.
Provizorní vrstva ve výkopu v plochách "Šatovské" dlažby (2x) a chodníku z kamenné mozaiky (1x).</t>
  </si>
  <si>
    <t>"rýha + rozšíření rýhy" (28,00*1,51+1,70*(1,70-1,51)*3)*2</t>
  </si>
  <si>
    <t>30</t>
  </si>
  <si>
    <t>564261011</t>
  </si>
  <si>
    <t>Podklad nebo podsyp ze štěrkopísku ŠP plochy do 100 m2 tl 200 mm</t>
  </si>
  <si>
    <t>1872838404</t>
  </si>
  <si>
    <t>Poznámka k položce:
Podklad nebo podsyp ze štěrkopísku ŠP s rozprostřením, vlhčením a zhutněním plochy jednotlivě do 100 m2, po zhutnění tl. 200 mm.
Provizorní vrstva ve výkopu v plochách kamenné kostky drobné (2x).</t>
  </si>
  <si>
    <t>"rýha + rozšíření rýhy" (40,00*1,51+1,70*(1,70-1,51)*2)*2</t>
  </si>
  <si>
    <t>31</t>
  </si>
  <si>
    <t>564851011</t>
  </si>
  <si>
    <t>Podklad ze štěrkodrtě ŠD plochy do 100 m2 tl 150 mm</t>
  </si>
  <si>
    <t>1686282369</t>
  </si>
  <si>
    <t>Poznámka k položce:
Podklad ze štěrkodrti ŠD 0/32 s rozprostřením a zhutněním plochy jednotlivě do 100 m2, po zhutnění tl. 150 mm.
Podkladní vrstva pod dlažbu chodníku z kamenné mozaiky a "Šatovskou" dlažbu.</t>
  </si>
  <si>
    <t>32</t>
  </si>
  <si>
    <t>564861011</t>
  </si>
  <si>
    <t>Podklad ze štěrkodrtě ŠD plochy do 100 m2 tl 200 mm</t>
  </si>
  <si>
    <t>-1823022597</t>
  </si>
  <si>
    <t>Poznámka k položce:
Podklad ze štěrkodrti ŠD s rozprostřením a zhutněním plochy jednotlivě do 100 m2, po zhutnění tl. 200 mm.
Podkladní vrstva ve výkopu v plochách pod kamennou kostku drobnou.</t>
  </si>
  <si>
    <t>33</t>
  </si>
  <si>
    <t>567122111</t>
  </si>
  <si>
    <t>Podklad ze směsi stmelené cementem SC C 8/10 (KSC I) tl 120 mm</t>
  </si>
  <si>
    <t>277435226</t>
  </si>
  <si>
    <t>Poznámka k položce:
Podklad ze směsi stmelené cementem SC bez dilatačních spár, s rozprostřením a zhutněním SC C 8/10 (KSC I), po zhutnění tl. do 120 mm
Podkladní vrstva ve výkopu v plochách pod dlažbu chodníku z kamenné mozaiky (tl. 100 mm).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t>
  </si>
  <si>
    <t>34</t>
  </si>
  <si>
    <t>567122114</t>
  </si>
  <si>
    <t>Podklad ze směsi stmelené cementem SC C 8/10 (KSC I) tl 150 mm</t>
  </si>
  <si>
    <t>-2086598599</t>
  </si>
  <si>
    <t>Poznámka k položce:
Podklad ze směsi stmelené cementem SC bez dilatačních spár, s rozprostřením a zhutněním SC 0/32 C 8/10 (KSC I), po zhutnění tl. 150 mm
Podkladní vrstva pod "Šatovskou dlažbou".
VOLBA, UŽITÍ, OBSAH - viz. položka 567122111</t>
  </si>
  <si>
    <t>35</t>
  </si>
  <si>
    <t>567132115</t>
  </si>
  <si>
    <t>Podklad ze směsi stmelené cementem SC C 8/10 (KSC I) tl 200 mm</t>
  </si>
  <si>
    <t>1083558572</t>
  </si>
  <si>
    <t>Poznámka k položce:
Podklad ze směsi stmelené cementem SC bez dilatačních spár, s rozprostřením a zhutněním SC C 8/10 (KSC I), po zhutnění tl. 200 mm.
Podkladní vrstva pod kamennou kostku drobnou.
VOLBA - viz. položka 567122111</t>
  </si>
  <si>
    <t>36</t>
  </si>
  <si>
    <t>591211111</t>
  </si>
  <si>
    <t>Kladení dlažby z kostek drobných z kamene do lože z kameniva těženého tl 50 mm</t>
  </si>
  <si>
    <t>414680757</t>
  </si>
  <si>
    <t>Poznámka k položce:
Kladení dlažby z kostek s provedením lože do tl. 50 mm, s vyplněním spár, s dvojím beraněním a se smetením přebytečného materiálu na krajnici drobných z kamene, do lože z kameniva těženého.
Materiál původní dlažby z drobných kostek z rozebraných ploch.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</si>
  <si>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 xml:space="preserve"> "rýha + rozšíření rýhy" 40,00*1,51+1,70*(1,70-1,51)*2</t>
  </si>
  <si>
    <t>37</t>
  </si>
  <si>
    <t>58381007</t>
  </si>
  <si>
    <t>kostka štípaná dlažební žula drobná 8/10</t>
  </si>
  <si>
    <t>2116503296</t>
  </si>
  <si>
    <t>Poznámka k položce:
Doplnění 20% k původní dlažbě.</t>
  </si>
  <si>
    <t>61,046</t>
  </si>
  <si>
    <t>61,046*0,2 'Přepočtené koeficientem množství</t>
  </si>
  <si>
    <t>38</t>
  </si>
  <si>
    <t>591411111</t>
  </si>
  <si>
    <t>Kladení dlažby z mozaiky jednobarevné komunikací pro pěší lože z kameniva</t>
  </si>
  <si>
    <t>-778126397</t>
  </si>
  <si>
    <t>Poznámka k položce:
Kladení dlažby z mozaiky komunikací pro pěší s vyplněním spár, s dvojím beraněním a se smetením přebytečného materiálu na vzdálenost do 3 m jednobarevné, s ložem tl. do 40 mm z kameniva.
Materiál původní dlažby chodníku z mozaiky z rozebraných ploch.
VOLBA
1. Část lože přesahující tloušťku 40 mm se oceňuje cenami souboru cen 451.... Podklad nebo lože pod dlažbu (přídlažbu) Příplatek za každých dalších 10 mm tloušťky podkladu nebo lože.
OBSAH
2. V cenách jsou započteny i náklady na dodání hmot pro lože a na dodání téhož materiálu pro výplň spár a zhotovení šablon, popř. rámů.
3. V cenách nejsou započteny náklady na dodání mozaiky, které se oceňuje ve specifikaci; ztratné lze dohodnout ve výši 2 %.</t>
  </si>
  <si>
    <t>39</t>
  </si>
  <si>
    <t>58381005</t>
  </si>
  <si>
    <t>kostka štípaná dlažební mozaika žula 4/6 šedá</t>
  </si>
  <si>
    <t>592994988</t>
  </si>
  <si>
    <t>15,100</t>
  </si>
  <si>
    <t>15,1*0,2 'Přepočtené koeficientem množství</t>
  </si>
  <si>
    <t>40</t>
  </si>
  <si>
    <t>596212211</t>
  </si>
  <si>
    <t>Kladení zámkové dlažby pozemních komunikací ručně tl 80 mm skupiny A pl přes 50 do 100 m2</t>
  </si>
  <si>
    <t>2051018110</t>
  </si>
  <si>
    <t xml:space="preserve">Poznámka k položce:
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
Materiál původní "Šatovské" dlažby, z rozebraných ploch.
VOLBA
1. Pro volbu cen dlažeb platí toto rozdělení:
- Skupina A: dlažby z prvků stejného tvaru,
- Skupina B: dlažby z prvků dvou a více tvarů, nebo z obrazců o ploše jednotlivě do 100 m2,
- Skupina C: dlažby obloukovitých tvarů (oblouky, kruhy, apod.).
2. Část lože přesahující tloušťku 50 mm se oceňuje cenami souboru cen 451.... Podklad nebo lože pod dlažbu (přídlažbu) Příplatek za každých dalších 10 mm tloušťky podkladu nebo lože.
UŽITÍ
3. Ceny lze použít i pro betonovou nezámkovou dlažbu obdobných rozměrů.
OBSAH
4. V cenách jsou započteny i náklady na dodání hmot pro lože a na dodání materiálu na výplň spár.
5. V cenách nejsou započteny náklady na dodání zámkové dlažby, které se oceňuje ve specifikaci; 
</t>
  </si>
  <si>
    <t>Trubní vedení</t>
  </si>
  <si>
    <t>41</t>
  </si>
  <si>
    <t>890431851</t>
  </si>
  <si>
    <t>Bourání šachet z prefabrikovaných skruží strojně obestavěného prostoru přes 1,5 do 3 m3</t>
  </si>
  <si>
    <t>908236592</t>
  </si>
  <si>
    <t>Poznámka k položce:
Bourání šachet a jímek strojně velikosti obestavěného prostoru přes 1,5 do 3 m3 z prefabrikovaných skruží.
VOLBA
1. Šachty velikosti nad 5 m3 obestavěného prostoru se oceňují cenami katalogu 801-3 Budovy a haly – bourání konstrukcí.
UŽITÍ
2. Ceny jsou určeny pro vodovodní a kanalizačné šachty.
ZPŮSOB MĚŘENÍ
3. Množství měrných jednotek se určuje v m3 obestavěného prostoru šachty nebo jímky.</t>
  </si>
  <si>
    <t>3,14*1,24^2/4*2,00*3</t>
  </si>
  <si>
    <t>42</t>
  </si>
  <si>
    <t>831372193</t>
  </si>
  <si>
    <t>Příplatek k montáži kameninového potrubí za napojení dvou dříků trub pomocí převlečné manžety DN 300</t>
  </si>
  <si>
    <t>859417495</t>
  </si>
  <si>
    <t>Poznámka k položce:
Montáž potrubí z trub kameninových hrdlových s integrovaným těsněním Příplatek k cenám za napojení dvou dříků trub o stejném průměru (max. rozdíl 12 mm) pomocí převlečné manžety (manžeta zahrnuta v ceně) DN 300. Propojení nového potrubí na stávající.
UŽITÍ
1. Ceny 831 . . -2193 jsou určeny pro každé jednotlivé napojení dvou dříků trub o zhruba stejném průměru, kdy maximální rozdíl průměrů je 12 mm. Platí také pro spoj dvou různých materiálů
2. Ceny 26-3195 a 38-3195 jsou určeny pro každé jednotlivé připojení vnitřní kanalizace na kanalizační přípojku.
OBSAH
3. V cenách montáže potrubí z trub kameninových hrdlových s integrovaným těsněním 831 . . -2121 jsou těsnící kroužky součástí dodávky kameninových trub. Tyto trouby se oceňují ve specifikaci, ztratné lze dohodnout ve výši 1,5 %.</t>
  </si>
  <si>
    <t>43</t>
  </si>
  <si>
    <t>831372121</t>
  </si>
  <si>
    <t>Montáž potrubí z trub kameninových hrdlových s integrovaným těsněním výkop sklon do 20 % DN 300</t>
  </si>
  <si>
    <t>793695287</t>
  </si>
  <si>
    <t xml:space="preserve">Poznámka k položce:
Montáž potrubí z trub kameninových hrdlových s integrovaným těsněním v otevřeném výkopu ve sklonu do 20 % DN 300.
UŽITÍ, OBSAH - viz. položka 831372193
</t>
  </si>
  <si>
    <t>"stoka 1" 38,00</t>
  </si>
  <si>
    <t>"stoka 2" 40,00</t>
  </si>
  <si>
    <t>44</t>
  </si>
  <si>
    <t>59710707</t>
  </si>
  <si>
    <t>trouba kameninová glazovaná DN 300 dl 2,50m spojovací systém C Třída 240</t>
  </si>
  <si>
    <t>109713615</t>
  </si>
  <si>
    <t>78*1,015 'Přepočtené koeficientem množství</t>
  </si>
  <si>
    <t>45</t>
  </si>
  <si>
    <t>837371221</t>
  </si>
  <si>
    <t>Montáž kameninových tvarovek odbočných s integrovaným těsněním otevřený výkop DN 300</t>
  </si>
  <si>
    <t>-1503751139</t>
  </si>
  <si>
    <t>Poznámka k položce:
Montáž kameninových tvarovek na potrubí z trub kameninových v otevřeném výkopu s integrovaným těsněním odbočných DN 300.
VOLBA
1. Pro volbu ceny u odbočných tvarovek je rozhodující DN hlavního řadu; u jednoosých větší DN.
UŽITÍ
2. Ceny jsou určeny pro montáž tvarovek v otevřeném výkopu jakéhokoliv sklonu.
OBSAH
3. V cenách nejsou započteny náklady na dodání tvarovek a těsnícího materiálu, který je součástí tvarovek. Tyto náklady se oceňují ve specifikaci.</t>
  </si>
  <si>
    <t>"stoka 1" 4</t>
  </si>
  <si>
    <t>"stoka 2" 5</t>
  </si>
  <si>
    <t>46</t>
  </si>
  <si>
    <t>59711770</t>
  </si>
  <si>
    <t>odbočka kameninová glazovaná jednoduchá kolmá DN 300/150 dl 500mm spojovací systém C/F tř.240/160</t>
  </si>
  <si>
    <t>591579037</t>
  </si>
  <si>
    <t>8*1,015 'Přepočtené koeficientem množství</t>
  </si>
  <si>
    <t>47</t>
  </si>
  <si>
    <t>59711774</t>
  </si>
  <si>
    <t>odbočka kameninová glazovaná jednoduchá kolmá DN 300/200 dl 600mm spojovací systém C/F tř.240/160</t>
  </si>
  <si>
    <t>-1201247037</t>
  </si>
  <si>
    <t>1*1,015 'Přepočtené koeficientem množství</t>
  </si>
  <si>
    <t>48</t>
  </si>
  <si>
    <t>837372221</t>
  </si>
  <si>
    <t>Montáž kameninových tvarovek jednoosých s integrovaným těsněním otevřený výkop DN 300</t>
  </si>
  <si>
    <t>-1478056301</t>
  </si>
  <si>
    <t>"stoka 1" 7</t>
  </si>
  <si>
    <t>"stoka 2" 2</t>
  </si>
  <si>
    <t>49</t>
  </si>
  <si>
    <t>59710849</t>
  </si>
  <si>
    <t>trouba kameninová glazovaná zkrácená DN 300 dl 60(75)cm třída 240 spojovací systém C</t>
  </si>
  <si>
    <t>126772373</t>
  </si>
  <si>
    <t>Poznámka k položce:
Zkrácená trubka s hrdlem (GZ)</t>
  </si>
  <si>
    <t>50</t>
  </si>
  <si>
    <t>59710879</t>
  </si>
  <si>
    <t>trouba kameninová glazovaná zkrácená bez hrdla DN 300 dl 60(75)cm třída 240 spojovací systém C</t>
  </si>
  <si>
    <t>-1755528771</t>
  </si>
  <si>
    <t>Poznámka k položce:
Zkrácená trubka bez hrdla (GA)</t>
  </si>
  <si>
    <t>4,926*1,015 'Přepočtené koeficientem množství</t>
  </si>
  <si>
    <t>51</t>
  </si>
  <si>
    <t>894138001</t>
  </si>
  <si>
    <t>Příplatek ZKD 0,60 m výšky vstupu na stokách</t>
  </si>
  <si>
    <t>1261290824</t>
  </si>
  <si>
    <t>Poznámka k položce:
Šachty kanalizační zděné Příplatek k cenám šachet na stokách kruhových a vejčitých za každých dalších 0,60 m výšky.
OBSAH
1. V cenách jsou započteny náklady na podkladní konstrukci z betonu C 25/30. V případě použití jiné třídy betonu než C 25/30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89450.. Bednění konstrukcí na trubním vedení,
b) konstrukce výplňovým betonem cenami souboru cen 89420.. Ostatní konstrukce na trubním vedení z prostého betonu, stavebnicovým způsobem tvorby cen.</t>
  </si>
  <si>
    <t>52</t>
  </si>
  <si>
    <t>894411121</t>
  </si>
  <si>
    <t>Zřízení šachet kanalizačních z betonových dílců na potrubí DN přes 200 do 300 dno beton tř. C 25/30</t>
  </si>
  <si>
    <t>-1378248240</t>
  </si>
  <si>
    <t>Poznámka k položce:
Zřízení šachet kanalizačních z betonových dílců výšky vstupu do 1,50 m s obložením dna betonem tř. C 25/30, na potrubí DN přes 200 do 300.
VOLBA
1. Příplatek k ceně šachet z betonových dílců za každých dalších i započatých 0,60 m výšky vstupu se oceňuje cenou 894 11-8001 této části katalogu.
OBSAH
2. V cenách jsou započteny i náklady na:
a) podkladní desku z betonu prostého.
3. V cenách nejsou započteny náklady na:
a) litinové poklopy; osazení litinových poklopů se oceňuje cenami souboru cen 89910.1 Osazení poklopů litinových a ocelových; dodání poklopů se oceňuje ve specifikaci,
b) dodání betonových dílců (vyrovnávací prstenec, přechodová skruž, přechodová deska, skruže, dno, šachtové a skružová těsnění); tyto se oceňují ve specifikaci.</t>
  </si>
  <si>
    <t>53</t>
  </si>
  <si>
    <t>59224010</t>
  </si>
  <si>
    <t>prstenec šachtový vyrovnávací betonový 625x100x40mm</t>
  </si>
  <si>
    <t>1295537225</t>
  </si>
  <si>
    <t>54</t>
  </si>
  <si>
    <t>59224011</t>
  </si>
  <si>
    <t>prstenec šachtový vyrovnávací betonový 625x100x60mm</t>
  </si>
  <si>
    <t>-597278700</t>
  </si>
  <si>
    <t>55</t>
  </si>
  <si>
    <t>59224013</t>
  </si>
  <si>
    <t>prstenec šachtový vyrovnávací betonový 625x100x100mm</t>
  </si>
  <si>
    <t>1493758638</t>
  </si>
  <si>
    <t>56</t>
  </si>
  <si>
    <t>59224067</t>
  </si>
  <si>
    <t>skruž betonová DN 1000x500 PS, 100x50x12cm</t>
  </si>
  <si>
    <t>-257482924</t>
  </si>
  <si>
    <t>57</t>
  </si>
  <si>
    <t>59224066</t>
  </si>
  <si>
    <t>skruž betonová DN 1000x250 PS, 100x25x12cm</t>
  </si>
  <si>
    <t>450156822</t>
  </si>
  <si>
    <t>58</t>
  </si>
  <si>
    <t>59224312</t>
  </si>
  <si>
    <t>kónus šachetní betonový kapsové plastové stupadlo 100x62,5x58cm</t>
  </si>
  <si>
    <t>1394816325</t>
  </si>
  <si>
    <t>59</t>
  </si>
  <si>
    <t>59224338</t>
  </si>
  <si>
    <t>dno betonové šachty kanalizační 100x80</t>
  </si>
  <si>
    <t>-1686341687</t>
  </si>
  <si>
    <t>Poznámka k položce:
Provedení dna dle výkresové dokumentrace a tabulky šachet</t>
  </si>
  <si>
    <t>60</t>
  </si>
  <si>
    <t>59224348</t>
  </si>
  <si>
    <t>těsnění elastomerové pro spojení šachetních dílů DN 1000</t>
  </si>
  <si>
    <t>-1216811553</t>
  </si>
  <si>
    <t>61</t>
  </si>
  <si>
    <t>892372121</t>
  </si>
  <si>
    <t>Tlaková zkouška vzduchem potrubí DN 300 těsnícím vakem ucpávkovým</t>
  </si>
  <si>
    <t>úsek</t>
  </si>
  <si>
    <t>-1417955085</t>
  </si>
  <si>
    <t>Poznámka k položce:
Tlakové zkoušky vzduchem těsnícími vaky ucpávkovými DN 300.
UŽITÍ
1. Ceny zkoušek jsou vztaženy na úsek stoky mezi dvěma šachtami bez ohledu na druh potrubí.
OBSAH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t>
  </si>
  <si>
    <t>62</t>
  </si>
  <si>
    <t>899104112</t>
  </si>
  <si>
    <t>Osazení poklopů litinových nebo ocelových včetně rámů pro třídu zatížení D400, E600</t>
  </si>
  <si>
    <t>-50242494</t>
  </si>
  <si>
    <t xml:space="preserve">Poznámka k položce:
Osazení poklopů litinových a ocelových včetně rámů pro třídu zatížení D400, E600.
OBSAH
1. V cenách 899 10 -.112 nejsou započteny náklady na dodání poklopů včetně rámů; tyto náklady se oceňují ve specifikaci.
</t>
  </si>
  <si>
    <t>63</t>
  </si>
  <si>
    <t>55241406</t>
  </si>
  <si>
    <t xml:space="preserve">poklop šachtový s rámem DN 600 třída D400 </t>
  </si>
  <si>
    <t>685441581</t>
  </si>
  <si>
    <t>Poznámka k položce:
Litinový poklop pro těžkou dopravní zátěž, bez odvětrání s horizontální a vertikální tlumící vložkou (do L). Poklop opatřen logem svazku VODOVODY A KANALIZACE Třebíč.</t>
  </si>
  <si>
    <t>64</t>
  </si>
  <si>
    <t>899910102</t>
  </si>
  <si>
    <t>Výplň potrubí betonem tř. C 8/10 délky do 50 m</t>
  </si>
  <si>
    <t>-1129376624</t>
  </si>
  <si>
    <t>Poznámka k položce:
Výplň potrubí trub betonových, litinových nebo kameninových betonem délky do 50 m tř. C 8/10.
Stávající betonové potrubí DN 200, ponechané v zemi.</t>
  </si>
  <si>
    <t>3,14*0,2^2/4*47</t>
  </si>
  <si>
    <t>65</t>
  </si>
  <si>
    <t>831263195</t>
  </si>
  <si>
    <t>Příplatek za zřízení kanalizační přípojky DN 100 až 300</t>
  </si>
  <si>
    <t>2106568679</t>
  </si>
  <si>
    <t xml:space="preserve">Poznámka k položce:
Cena je určena pro každé jednotlivé připojení vnitřní kanalizace na kanalizační přípojku.
Ocenění je uvedeno v rozpočtu SO 200b.
</t>
  </si>
  <si>
    <t>66</t>
  </si>
  <si>
    <t>871310320</t>
  </si>
  <si>
    <t>Montáž kanalizačního potrubí hladkého plnostěnného SN 12 z polypropylenu DN 150</t>
  </si>
  <si>
    <t>1561228709</t>
  </si>
  <si>
    <t>Poznámka k položce:
Montáž kanalizačního potrubí z plastů z polypropylenu PP hladkého plnostěnného SN 12 DN 150.
Ocenění je uvedeno v rozpočtu SO 200b.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</si>
  <si>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67</t>
  </si>
  <si>
    <t>28617031W-R</t>
  </si>
  <si>
    <t>trubka kanalizační PP plnostěnná  DN 160 x 3000 mm SN12, tl. stěny 6,2 mm</t>
  </si>
  <si>
    <t>-481935071</t>
  </si>
  <si>
    <t>94*1,015 'Přepočtené koeficientem množství</t>
  </si>
  <si>
    <t>68</t>
  </si>
  <si>
    <t>871350320</t>
  </si>
  <si>
    <t>Montáž kanalizačního potrubí hladkého plnostěnného SN 12 z polypropylenu DN 200</t>
  </si>
  <si>
    <t>-391738305</t>
  </si>
  <si>
    <t>Poznámka k položce:
Montáž kanalizačního potrubí z plastů z polypropylenu PP hladkého plnostěnného SN 12 DN 200.
Ocenění je uvedeno v rozpočtu SO 200b.
OBSAH, SPECIFIKACE - viz. položka 871310320</t>
  </si>
  <si>
    <t>69</t>
  </si>
  <si>
    <t>28617032W-R</t>
  </si>
  <si>
    <t>trubka kanalizační PP plnostěnná  DN 200 x 3000 mm SN12, tl. stěny7,7 mm</t>
  </si>
  <si>
    <t>646202000</t>
  </si>
  <si>
    <t>21*1,015 'Přepočtené koeficientem množství</t>
  </si>
  <si>
    <t>70</t>
  </si>
  <si>
    <t>877310310</t>
  </si>
  <si>
    <t>Montáž kolen na kanalizačním potrubí z PP trub hladkých plnostěnných DN 150</t>
  </si>
  <si>
    <t>1396377019</t>
  </si>
  <si>
    <t>Poznámka k položce:
Montáž tvarovek na kanalizačním plastovém potrubí z polypropylenu PP hladkého plnostěnného kolen DN 150.
Ocenění je uvedeno v rozpočtu SO 200b.
OBSAH
1. V cenách montáže tvarovek nejsou započteny náklady na dodání tvarovek. Tyto náklady se oceňují ve specifikaci.
2. V cenách montáže tvarovek jsou započteny náklady na dodání těsnicích kroužků, pokud tyto nejsou součástí dodávky tvarovek.</t>
  </si>
  <si>
    <t>71</t>
  </si>
  <si>
    <t>28617182W-R</t>
  </si>
  <si>
    <t>koleno kanalizační PP SN12 45° DN 160</t>
  </si>
  <si>
    <t>987226466</t>
  </si>
  <si>
    <t>72</t>
  </si>
  <si>
    <t>28617192W-R</t>
  </si>
  <si>
    <t>koleno kanalizační PP SN12 88° DN 160</t>
  </si>
  <si>
    <t>-668012499</t>
  </si>
  <si>
    <t>73</t>
  </si>
  <si>
    <t>877350310</t>
  </si>
  <si>
    <t>Montáž kolen na kanalizačním potrubí z PP trub hladkých plnostěnných DN 200</t>
  </si>
  <si>
    <t>313985494</t>
  </si>
  <si>
    <t>Poznámka k položce:
Ocenění je uvedeno v rozpočtu SO 200b.</t>
  </si>
  <si>
    <t>74</t>
  </si>
  <si>
    <t>28617193W-R</t>
  </si>
  <si>
    <t>koleno kanalizační PP SN12 88° DN 200</t>
  </si>
  <si>
    <t>1275842126</t>
  </si>
  <si>
    <t>75</t>
  </si>
  <si>
    <t>877310330</t>
  </si>
  <si>
    <t>Montáž spojek na kanalizačním potrubí z PP trub hladkých plnostěnných DN 150</t>
  </si>
  <si>
    <t>417610063</t>
  </si>
  <si>
    <t>Poznámka k položce:
Montáž tvarovek na kanalizačním plastovém potrubí z polypropylenu PP hladkého plnostěnného spojek, redukcí, přechodů nebo šachtových vložek DN 150 (160).
Ocenění je uvedeno v rozpočtu SO 200b.</t>
  </si>
  <si>
    <t>76</t>
  </si>
  <si>
    <t>28617244</t>
  </si>
  <si>
    <t>redukce kanalizační PP DN 150/125</t>
  </si>
  <si>
    <t>746963959</t>
  </si>
  <si>
    <t>77</t>
  </si>
  <si>
    <t>28612016</t>
  </si>
  <si>
    <t>přechod kanalizační PP na kameninové hrdlo DN 160</t>
  </si>
  <si>
    <t>-108232075</t>
  </si>
  <si>
    <t>78</t>
  </si>
  <si>
    <t>28612250</t>
  </si>
  <si>
    <t xml:space="preserve">vložka šachtová kanalizační DN 160 </t>
  </si>
  <si>
    <t>-474074025</t>
  </si>
  <si>
    <t>Poznámka k položce:
vložka šachtová kanalizační DN 160 SN 12.</t>
  </si>
  <si>
    <t>79</t>
  </si>
  <si>
    <t>877350330</t>
  </si>
  <si>
    <t>Montáž spojek na kanalizačním potrubí z PP trub hladkých plnostěnných DN 200</t>
  </si>
  <si>
    <t>1186939877</t>
  </si>
  <si>
    <t>Poznámka k položce:
Montáž tvarovek na kanalizačním plastovém potrubí z polypropylenu PP hladkého plnostěnného spojek, redukcí, přechodů nebo šachtových vložek DN 200.
Ocenění je uvedeno v rozpočtu SO 200b.</t>
  </si>
  <si>
    <t>80</t>
  </si>
  <si>
    <t>28617245W-R</t>
  </si>
  <si>
    <t>redukce kanalizační PP SN 12 DN 200/160</t>
  </si>
  <si>
    <t>-174831607</t>
  </si>
  <si>
    <t>81</t>
  </si>
  <si>
    <t>28611544</t>
  </si>
  <si>
    <t>přechod kanalizační PVC na kameninové hrdlo DN 200</t>
  </si>
  <si>
    <t>-1867993200</t>
  </si>
  <si>
    <t>82</t>
  </si>
  <si>
    <t>28612251</t>
  </si>
  <si>
    <t>vložka šachtová kanalizační DN 200</t>
  </si>
  <si>
    <t>-398681918</t>
  </si>
  <si>
    <t>Poznámka k položce:
vložka šachtová kanalizační DN 200 SN 12.</t>
  </si>
  <si>
    <t>83</t>
  </si>
  <si>
    <t>877265271</t>
  </si>
  <si>
    <t>Montáž lapače střešních splavenin z tvrdého PVC-systém KG DN 110</t>
  </si>
  <si>
    <t>197019546</t>
  </si>
  <si>
    <t>84</t>
  </si>
  <si>
    <t>56231163</t>
  </si>
  <si>
    <t>lapač střešních splavenin se zápachovou klapkou a lapacím košem DN 125/110</t>
  </si>
  <si>
    <t>1564795143</t>
  </si>
  <si>
    <t>85</t>
  </si>
  <si>
    <t>894812201</t>
  </si>
  <si>
    <t>Revizní a čistící šachta z PP šachtové dno DN 425/150 průtočné</t>
  </si>
  <si>
    <t>-1118934065</t>
  </si>
  <si>
    <t>Poznámka k položce:
Revizní a čistící šachta z polypropylenu PP pro hladké trouby DN 425 šachtové dno (DN šachty / DN trubního vedení) DN 425/150 průtočné.
OBSAH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174.111 Zásyp sypaninou z jakékoliv horniny ručně, část A07 Násypy, skládky a zásypy, katalog 800-1 Zemní práce nebo 174.511 Zásyp sypaninou z jakékoliv horniny strojně, část A07 Násypy, skládky a zásypy, katalog 800-1 Zemní práce.</t>
  </si>
  <si>
    <t>86</t>
  </si>
  <si>
    <t>894812202</t>
  </si>
  <si>
    <t>Revizní a čistící šachta z PP šachtové dno DN 425/150 průtočné 30°,60°,90°</t>
  </si>
  <si>
    <t>-925788881</t>
  </si>
  <si>
    <t>Poznámka k položce:
Revizní a čistící šachta z polypropylenu PP pro hladké trouby DN 425 šachtové dno (DN šachty / DN trubního vedení) DN 425/150 průtočné 90°.
OBSAH - viz. položka 894812201.</t>
  </si>
  <si>
    <t>87</t>
  </si>
  <si>
    <t>894812203</t>
  </si>
  <si>
    <t>Revizní a čistící šachta z PP šachtové dno DN 425/150 s přítokem tvaru T</t>
  </si>
  <si>
    <t>536148143</t>
  </si>
  <si>
    <t>Poznámka k položce:
Revizní a čistící šachta z polypropylenu PP pro hladké trouby DN 425 šachtové dno (DN šachty / DN trubního vedení) DN 425/150 s přítokem tvaru T.
OBSAH - viz. položka 894812201.</t>
  </si>
  <si>
    <t>88</t>
  </si>
  <si>
    <t>894812206</t>
  </si>
  <si>
    <t>Revizní a čistící šachta z PP šachtové dno DN 425/200 průtočné 30°,60°,90°</t>
  </si>
  <si>
    <t>1909066017</t>
  </si>
  <si>
    <t>Poznámka k položce:
Revizní a čistící šachta z polypropylenu PP pro hladké trouby DN 425 šachtové dno (DN šachty / DN trubního vedení) DN 425/200 průtočné 60°.
OBSAH - viz. položka 894812201.</t>
  </si>
  <si>
    <t>89</t>
  </si>
  <si>
    <t>894812207</t>
  </si>
  <si>
    <t>Revizní a čistící šachta z PP šachtové dno DN 425/200 s přítokem tvaru T</t>
  </si>
  <si>
    <t>1299753655</t>
  </si>
  <si>
    <t>Poznámka k položce:
Revizní a čistící šachta z polypropylenu PP pro hladké trouby DN 425 šachtové dno (DN šachty / DN trubního vedení) DN 425/200 s přítokem tvaru T.
OBSAH - viz. položka 894812201.</t>
  </si>
  <si>
    <t>90</t>
  </si>
  <si>
    <t>894812231</t>
  </si>
  <si>
    <t>Revizní a čistící šachta z PP DN 425 šachtová roura korugovaná bez hrdla světlé hloubky 1500 mm</t>
  </si>
  <si>
    <t>846385815</t>
  </si>
  <si>
    <t>Poznámka k položce:
Revizní a čistící šachta z polypropylenu PP pro hladké trouby DN 425 roura šachtová korugovaná bez hrdla, světlé hloubky 1500 mm.
OBSAH - viz. položka 894812201.</t>
  </si>
  <si>
    <t>91</t>
  </si>
  <si>
    <t>894812241</t>
  </si>
  <si>
    <t>Revizní a čistící šachta z PP DN 425 šachtová roura teleskopická světlé hloubky 375 mm</t>
  </si>
  <si>
    <t>1818817323</t>
  </si>
  <si>
    <t>Poznámka k položce:
Revizní a čistící šachta z polypropylenu PP pro hladké trouby DN 425 roura šachtová korugovaná teleskopická (včetně těsnění) 375 mm.
OBSAH - viz. položka 894812201.</t>
  </si>
  <si>
    <t>92</t>
  </si>
  <si>
    <t>894812262</t>
  </si>
  <si>
    <t>Revizní a čistící šachta z PP DN 425 poklop litinový plný do teleskopické trubky pro třídu zatížení B125</t>
  </si>
  <si>
    <t>406691578</t>
  </si>
  <si>
    <t>Poznámka k položce:
Revizní a čistící šachta z polypropylenu PP pro hladké trouby DN 425 poklop litinový (pro třídu zatížení) plný do teleskopické trubky (B125).
OBSAH - viz. položka 894812201.</t>
  </si>
  <si>
    <t>93</t>
  </si>
  <si>
    <t>894812249</t>
  </si>
  <si>
    <t>Příplatek k rourám revizní a čistící šachty z PP DN 425 za uříznutí šachtové roury</t>
  </si>
  <si>
    <t>1932754145</t>
  </si>
  <si>
    <t>Ostatní konstrukce a práce, bourání</t>
  </si>
  <si>
    <t>94</t>
  </si>
  <si>
    <t>979024443</t>
  </si>
  <si>
    <t>Očištění vybouraných obrubníků a krajníků silničních</t>
  </si>
  <si>
    <t>1965093697</t>
  </si>
  <si>
    <t>Poznámka k položce:
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
VOLBA
1. Přemístění vybouraných obrubníků, krajníků, desek nebo dílců na vzdálenost přes 10 m se oceňuje cenami souboru cen 997 22-1 Vodorovná doprava vybouraných hmot.
UŽITÍ
2. Ceny 05-4441 a 05-4442 jsou určeny jen pro očištění vybouraných dlaždic, desek nebo tvarovek uložených do lože ze sypkého materiálu bez pojiva.</t>
  </si>
  <si>
    <t>95</t>
  </si>
  <si>
    <t>979071121</t>
  </si>
  <si>
    <t>Očištění dlažebních kostek drobných s původním spárováním kamenivem těženým</t>
  </si>
  <si>
    <t>1637266862</t>
  </si>
  <si>
    <t>Poznámka k položce:
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
VOLBA
1. Přemístění vybouraných dlažebních kostek na vzdálenost přes 3 m se oceňuje cenami souborů cen 997 22-1 Vodorovná doprava suti.
UŽITÍ
2. Ceny jsou určeny jen pro očištění vybouraných kostek uložených do lože ze sypkého materiálu bez pojiva.</t>
  </si>
  <si>
    <t>55,329</t>
  </si>
  <si>
    <t>96</t>
  </si>
  <si>
    <t>979054451</t>
  </si>
  <si>
    <t>Očištění vybouraných zámkových dlaždic s původním spárováním z kameniva těženého</t>
  </si>
  <si>
    <t>809594404</t>
  </si>
  <si>
    <t>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UŽITÍ - viz. položka 979071121.</t>
  </si>
  <si>
    <t>64,066</t>
  </si>
  <si>
    <t>997</t>
  </si>
  <si>
    <t>Přesun sutě</t>
  </si>
  <si>
    <t>97</t>
  </si>
  <si>
    <t>997321511P-R</t>
  </si>
  <si>
    <t xml:space="preserve">Doprava a likvidace nekontaminovaných odpadů - zeminy a kamení kód odpadu 17 05 04 </t>
  </si>
  <si>
    <t>557724397</t>
  </si>
  <si>
    <t xml:space="preserve">Poznámka k položce:
OBSAH
1. veškeré poplatky provozovateli skládky, recyklační linky nebo jiného zařízení na zpracování nebo likvidaci odpadů související s převzetím, uložením, zpracováním nebo likvidaci odpadu.
2. náklady spojené s nakládáním, dopravou a vyložením odpadu z místa stavby na místo převzetí provozovatelem skládky, recyklační linky nebo jiného zařízení na zpracování nebo likvidaci odpadu.
ZPŮSOB MĚŘENÍ
1.Tunou se rozumí hmotnost odpadu vytříděného v souladu se zákonem č. 541/2020 Sb. O odpadech v platném znění.
2. Hmotnost zeminy s kamením a štěrku  je uvažovaná v hodnotě 1,8t/m3, ostatní hmotnosti suti jsou uváděny dle z údajů ve sloupci "suť - celkem" uvedených u jednotlvých položek konkrétních odpadových materiálů.
</t>
  </si>
  <si>
    <t>10,00*1,51*0,35</t>
  </si>
  <si>
    <t>(28,00*1,51+1,70*(1,70-1,51)*3)*0,42</t>
  </si>
  <si>
    <t>(40,00*1,51+1,70*(1,70-1,51)*2)*0,54</t>
  </si>
  <si>
    <t>Mezisoučet-objem provizorních vrstev zpevněných ploch ve výkopu-štěrkopísek</t>
  </si>
  <si>
    <t>(42,00*1,51+36,00*1,51+1,70*(1,70-1,51)*5)*0,40</t>
  </si>
  <si>
    <t>Mezisoučet-objem podkladních vrstev pod původními plochami</t>
  </si>
  <si>
    <t>78,00*1,51*0,876</t>
  </si>
  <si>
    <t>Mezisoučet-objem zeminy nahrazený konstrukcemi v zóně podkladních konstrukcí a obsypu potrubí</t>
  </si>
  <si>
    <t>((78,00*1,51*1,90+1,70*(1,70-1,51)*1,90*5)-103,175-3,14*1,24^2/4*1,024*5)*0,5</t>
  </si>
  <si>
    <t>Mezisoučet-objem zeminy nahrazený zásypem rýh kamenivem 16/32 (50%)</t>
  </si>
  <si>
    <t>3,14*1,24^2/4*1,024*5</t>
  </si>
  <si>
    <t>Mezisoučet-objem zeminy nahrazený konstrukcí šachet v zóně zásypu</t>
  </si>
  <si>
    <t>272,276*1,8 'Přepočtené koeficientem množství</t>
  </si>
  <si>
    <t>98</t>
  </si>
  <si>
    <t>997321511B-R</t>
  </si>
  <si>
    <t>Doprava a likvidace nekontaminovaných odpadů - beton kód odpadu 17 01 01</t>
  </si>
  <si>
    <t>-189914660</t>
  </si>
  <si>
    <t>Poznámka k položce:
OBSAH, ZPŮSOB MĚŘENÍ - viz. položka 997321511P-R.</t>
  </si>
  <si>
    <t>"betonové šachty" 4,345</t>
  </si>
  <si>
    <t>99</t>
  </si>
  <si>
    <t>997321511</t>
  </si>
  <si>
    <t>Vodorovná doprava suti a vybouraných hmot po suchu do 1 km</t>
  </si>
  <si>
    <t>984172248</t>
  </si>
  <si>
    <t>Poznámka k položce:
Vodorovná doprava suti a vybouraných hmot bez naložení, s vyložením a hrubým urovnáním po suchu, na vzdálenost do 1 km.
Přesun vybouraných dlažeb určených pro další použití na mezideponii na pozemku p.č. 2126/1 v k.ú. Třebíč, ulice Řípovská.
UŽITÍ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Opravy a údržba konstrukcí objektů.
2. Cenu 997 32-1611 nelze použít pro první naložení na dopravní prostředek; náklady na toto naložení jsou započteny v cenách 4679520 Odstranění podélného prahu ze dřeva, 960..12 Bourání konstrukcí vodních staveb a 9780271 Odstranění poškozených cementových omítek.
OBSAH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t>
  </si>
  <si>
    <t>"Šatovská dlažba" 18,899</t>
  </si>
  <si>
    <t>"drobné kostky" 17,705</t>
  </si>
  <si>
    <t>"obruby" 1,450+1,025</t>
  </si>
  <si>
    <t>100</t>
  </si>
  <si>
    <t>997321519</t>
  </si>
  <si>
    <t>Příplatek ZKD 1 km vodorovné dopravy suti a vybouraných hmot po suchu</t>
  </si>
  <si>
    <t>-42795890</t>
  </si>
  <si>
    <t>Poznámka k položce:
Vodorovná doprava suti a vybouraných hmot bez naložení, s vyložením a hrubým urovnáním po suchu, na vzdálenost Příplatek k cenám za každý další i započatý 1 km přes 1 km.
Přesun vybouraných dlažeb určených pro další použití na mezideponii na pozemku p.č. 2126/1 v k.ú. Třebíč, ulice Řípovská (příplatek 2 km).
UŽITÍ, OBSAH - viz. položka 997321511.</t>
  </si>
  <si>
    <t>39,079</t>
  </si>
  <si>
    <t>39,079*2 'Přepočtené koeficientem množství</t>
  </si>
  <si>
    <t>101</t>
  </si>
  <si>
    <t>997321611</t>
  </si>
  <si>
    <t>Nakládání nebo překládání suti a vybouraných hmot</t>
  </si>
  <si>
    <t>-1653847727</t>
  </si>
  <si>
    <t>Poznámka k položce:
Vodorovná doprava suti a vybouraných hmot bez naložení, s vyložením a hrubým urovnáním nakládání nebo překládání na dopravní prostředek při vodorovné dopravě suti a vybouraných hmot.
Přesun vybouraných dlažeb určených pro další použití na mezideponii na pozemku p.č. 2126/1 v k.ú. Třebíč, ulice Řípovská.
UŽITÍ, OBSAH - viz. položka 997321511.</t>
  </si>
  <si>
    <t>998</t>
  </si>
  <si>
    <t>Přesun hmot</t>
  </si>
  <si>
    <t>102</t>
  </si>
  <si>
    <t>998275101</t>
  </si>
  <si>
    <t>Přesun hmot pro trubní vedení z trub kameninových otevřený výkop</t>
  </si>
  <si>
    <t>-1772431085</t>
  </si>
  <si>
    <t>SO 200b - Kanalizace Martinské náměstí-přípojky</t>
  </si>
  <si>
    <t>113106132</t>
  </si>
  <si>
    <t>Rozebrání dlažeb z betonových nebo kamenných dlaždic komunikací pro pěší strojně pl do 50 m2</t>
  </si>
  <si>
    <t>-965119315</t>
  </si>
  <si>
    <t>Poznámka k položce:
Rozebrání dlažeb komunikací pro pěší s přemístěním hmot na skládku na vzdálenost do 3 m nebo s naložením na dopravní prostředek s ložem z kameniva nebo živice a s jakoukoliv výplní spár strojně plochy jednotlivě do 50 m2 z betonových, kameninových nebo dlaždic, desek nebo tvarovek.
Položka použita pro chodník z betonové dlažby.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nebo mozaikových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</si>
  <si>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"rýha" 25,00*1,10</t>
  </si>
  <si>
    <t>-1713343714</t>
  </si>
  <si>
    <t xml:space="preserve">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113106132.
</t>
  </si>
  <si>
    <t>"rýha" 21,00*1,10</t>
  </si>
  <si>
    <t>-1469566829</t>
  </si>
  <si>
    <t xml:space="preserve">Poznámka k položce:
Rozebrání dlažeb vozovek a ploch s přemístěním hmot na skládku na vzdálenost do 3 m nebo s naložením na dopravní prostředek, s jakoukoliv výplní spár strojně plochy jednotlivě přes 50 m2 do 200 m2 z drobných kostek nebo odseků s ložem z kameniva.
Položka použita pro kamennou kostku drobnou.
VOLBA, UŽITÍ, OBSAH - viz. položka 113106132.
</t>
  </si>
  <si>
    <t>"rýha" 53,00*1,10</t>
  </si>
  <si>
    <t>-886245329</t>
  </si>
  <si>
    <t xml:space="preserve">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a "Šatovské" dlažby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</si>
  <si>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18,00*1,10*3+10,00*1,10*3+2,00*1,10*3</t>
  </si>
  <si>
    <t>-1603175319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</si>
  <si>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chodníku z kamenné mozaiky (3x).
VOLBA, UŽITÍ, OBSAH - viz. položka 113107312.</t>
  </si>
  <si>
    <t>"rýha" 56,00*1,10*3</t>
  </si>
  <si>
    <t>113107324</t>
  </si>
  <si>
    <t>Odstranění podkladu z kameniva drceného tl přes 300 do 400 mm strojně pl do 50 m2</t>
  </si>
  <si>
    <t>-1912960473</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</si>
  <si>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původními dlažbami.
VOLBA, UŽITÍ, OBSAH - viz. položka 113107312.</t>
  </si>
  <si>
    <t>"rýha" (25,00+21,00)*1,10</t>
  </si>
  <si>
    <t>1700029276</t>
  </si>
  <si>
    <t>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dlažbami.
VOLBA, UŽITÍ, OBSAH - viz. položka 113107312.</t>
  </si>
  <si>
    <t>113201111</t>
  </si>
  <si>
    <t>Vytrhání obrub chodníkových ležatých</t>
  </si>
  <si>
    <t>-1530683425</t>
  </si>
  <si>
    <t>Poznámka k položce:
Vytrhání obrub s vybouráním lože, s přemístěním hmot na skládku na vzdálenost do 3 m nebo s naložením na dopravní prostředek chodníkových ležatých.
VOLBA
1. Přemístění vybouraných obrub, krajníků nebo dlažebních kostek včetně materiálu z lože a spár na vzdálenost přes 3 m se oceňuje cenami souborů cen 997 22-1 Vodorovná doprava suti a vybouraných hmot.
UŽITÍ
2. Ceny jsou určeny:
a) pro vytrhání obrub, obrubníků nebo krajníků jakéhokoliv druhu a velikosti uložených v jakémkoliv loži popř. i s opěrami a vyspárovaných jakýmkoliv materiálem,
b) pro obruby z dlažebních kostek uložených v jedné řadě.
3. Vytrhání obrub ze dvou řad kostek se oceňuje jako dvojnásobné množství vytrhání obrub z jedné řady kostek.
OBSAH
4. V cenách nejsou započteny náklady na popř. nutné očištění:
a) vytrhaných obrubníků nebo krajníků, které se oceňuje cenami souboru cen 9790.44 Očištění vybouraných prvků komunikací, část C01 Opravy a údržba konstrukcí objektů, katalog 822-1 Komunikace pozemní a letiště,
b) vytrhaných dlažebních kostek, které se oceňují cenami souboru cen 9790711 Očištění vybouraných dlažebních kostek, část C01 Opravy a údržba konstrukcí objektů, katalog 822-1 Komunikace pozemní a letiště.</t>
  </si>
  <si>
    <t>1323646662</t>
  </si>
  <si>
    <t>"plynovod NTL" 10,00</t>
  </si>
  <si>
    <t>"plynovod STL" 5,00</t>
  </si>
  <si>
    <t>"sítě TTS" 5,00</t>
  </si>
  <si>
    <t>2037541288</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</si>
  <si>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
VOLBA, UŽITÍ - viz. položka 119001401.</t>
  </si>
  <si>
    <t>"sítě silové a sdělovací různých správců" 10,00</t>
  </si>
  <si>
    <t>119001422</t>
  </si>
  <si>
    <t>Dočasné zajištění kabelů a kabelových tratí z 6 volně ložených kabelů</t>
  </si>
  <si>
    <t>-1537285418</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</si>
  <si>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3 do 6 kabelů.
VOLBA, UŽITÍ - viz. položka 119001401.</t>
  </si>
  <si>
    <t>"sítě silové a sdělovací různých správců" 25,00</t>
  </si>
  <si>
    <t>-1445229581</t>
  </si>
  <si>
    <t>Poznámka k položce:
Příplatek k cenám vykopávek za ztížení vykopávky v blízkosti podzemního vedení nebo výbušnin v horninách jakékoliv třídy použitím ručního nářadí.
VOLBA
1. Je-li vedení položeno ve výkopišti tak, že se vykopávka v celém výše popsaném objemu nevykopává, např. blízko stěn nebo dna výkopu, oceňuje se ztížení vykopávky jen pro tu část objemu, v níž se vykopávka provádí.
2. Dočasné zajištění různých podzemních vedení ve výkopišti se oceňuje cenami souboru cen 1190014 Dočasné zajištění podzemního potrubí nebo vedení ve výkopišti, část A01 Přípravné a přidružené práce, katalog 800-1 Zemní práce.
UŽITÍ
3. Cena je určena pro podzemní vedení procházející odkopávkou nebo prokopávkou, korytem vodoteče, melioračním kanálem nebo uložené ve stěně výkopu při jakékoliv hloubce vedení pod původním terénem nebo jeho výšce nade dnem výkopu a jakémkoliv jeho směru ke stranám výkopu.
4. Cenu lze použít i tehdy, narazí-li se na vedení nebo výbušninu až při vykopávce, a to pro objem výkopu, který je projektantem nebo investorem označen, v němž by toto nebo jiné nepředvídané vedení nebo výbušnina mohlo být uloženo.
5. Cenu nelze použít pro ztížení vykopávky v blízkosti podzemních vedení nebo výbušnin, u nichž je projektem zakázáno použít při vykopávce kovové nástroje nebo nářadí. Tyto práce se ocení individuálně.
ZPŮSOB MĚŘENÍ
6. Množství ztížení vykopávky v blízkosti podzemního vedení, jehož půdorysná a výšková plocha:
a) je v projektu uvedena, určí se jako objem myšleného hranolu, jehož průřezem je obdélník, jehož horní vodorovná a obě svislé strany jsou ve vzdálenosti 0,5 m a dolní vodorovná strana je ve vzdálenosti 1 m od přilehlého vnějšího líce vedení, případně jeho obalu a délka se rovná osové délce vedení ve výkopišti nebo délce vedení ve stěně výkopu. Vymezí-li projekt, v němž je nutno při vykopávce postupovat opatrně, větší prostor, platí cena pro celý objem výkopku v tomto prostoru,
b) není v projektu uvedena, avšak která podle projektu nebo podle sdělení investora jsou pravděpodobně ve výkopišti uložena, se rovná objemu výkopu, která je projektem nebo investorem takto označen.
7. Jsou-li ve výkopišti dvě vedení položena tak blízko sebe, že se výše uvedené objemy pro obě vedení pronikají, určí se množství ztížení vykopávky tak, aby se pronik započetl jen jednou.
8. Objem ztížení vykopávky se od celkového objemu výkopu neodečítá.</t>
  </si>
  <si>
    <t>55,00*1,10*1,70</t>
  </si>
  <si>
    <t>-453177740</t>
  </si>
  <si>
    <t>Poznámka k položce:
Hloubení zapažených rýh šířky přes 800 do 2 000 mm strojně s urovnáním dna do předepsaného profilu a spádu v hornině třídy těžitelnosti I skupiny 3 přes 100 do 500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</si>
  <si>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115,00*1,10*1,70</t>
  </si>
  <si>
    <t>215,05*0,5 'Přepočtené koeficientem množství</t>
  </si>
  <si>
    <t>757704700</t>
  </si>
  <si>
    <t>Poznámka k položce:
Hloubení zapažených rýh šířky přes 800 do 2 000 mm strojně s urovnáním dna do předepsaného profilu a spádu v hornině třídy těžitelnosti II skupiny 4 přes 100 do 500 m3 (15%).
Hloubka rýhy po odstranění krytů a podkladních vrstev komunikací a chodníků.
OBSAH - viz. položka 132254204.</t>
  </si>
  <si>
    <t>215,05</t>
  </si>
  <si>
    <t>215,05*0,15 'Přepočtené koeficientem množství</t>
  </si>
  <si>
    <t>256794383</t>
  </si>
  <si>
    <t>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132254204.</t>
  </si>
  <si>
    <t>1305392412</t>
  </si>
  <si>
    <t>Poznámka k položce:
Hloubení zapažených rýh šířky přes 800 do 2 000 mm strojně s urovnáním dna do předepsaného profilu a spádu v hornině třídy těžitelnosti III skupiny 6 přes 100 do 500 m3 (20%).
Hloubka rýhy po odstranění krytů a podkladních vrstev komunikací a chodníků.
OBSAH - viz. položka 132254204.</t>
  </si>
  <si>
    <t>215,050</t>
  </si>
  <si>
    <t>215,05*0,2 'Přepočtené koeficientem množství</t>
  </si>
  <si>
    <t>-723390992</t>
  </si>
  <si>
    <t>Poznámka k položce:
Zřízení pažení a rozepření stěn rýh pro podzemní vedení příložné pro jakoukoliv mezerovitost, hloubky přes 2 do 4 m.
VOLBA
1. Předepisuje-li projekt:
a) ponechat pažení ve výkopu, oceňuje se toto pažení cenami souboru cen 151.01. Zřízení pažení stěn výkopu bez rozepření nebo vzepření,
b) vzepření stěn, oceňuje se toto pažení cenami souboru cen 151.014 Zřízení vzepření zapažených stěn výkopů,
c) kotvení stěn, toto se oceňuje příslušnými cenami katalogu 800-2 Zvláštní zakládání objektů.
UŽITÍ
2. Ceny jsou určeny pro roubení a rozepření stěn i jiných výkopů se svislými stěnami, pokud jsou tyto výkopy pro podzemní vedení rozměru do 1250 mm.
ZPŮSOB MĚŘENÍ
3. Plocha mezer mezi pažinami příložného pažení se od plochy příložného pažení neodečítá; nezapažené plochy u pažení zátažného nebo hnaného se od plochy pažení odečítají.</t>
  </si>
  <si>
    <t>115,00*2,20*2</t>
  </si>
  <si>
    <t>1422259298</t>
  </si>
  <si>
    <t>708251483</t>
  </si>
  <si>
    <t>Poznámka k položce:
Zásyp sypaninou z jakékoliv horniny strojně s uložením výkopku ve vrstvách se zhutněním jam, šachet, rýh nebo kolem objektů v těchto vykopávkách.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3. V cenách nejsou zahrnuty náklady na prohození sypaniny, tyto náklady se oceňují cenou 17411-1109 Příplatek za prohození sypaniny.
UŽITÍ
4. Ceny nelze použít pro zásyp rýh pro drenážní trativody pro lesnicko-technické meliorace a zemědělské. Zásyp těchto rýh se oceňuje cenami souboru cen 174 Zásyp rýh pro drény.
OBSAH
5. V cenách je započteno přemístění sypaniny ze vzdálenosti 10 m od kraje výkopu nebo zasypávaného prostoru, měřeno k těžišti skládky.
ZPŮSOB MĚŘENÍ
6. Objem zásypu je rozdíl objemu výkopu a objemu do něho vestavěných konstrukcí nebo uložených vedení i s jejich obklady a podklady.  Pro stanovení objemu zásypu se od objemu výkopu odečítá i objem obsypu potrubí oceňovaný cenami souboru cen 175 Obsyp potrubí, přichází-li v úvahu.</t>
  </si>
  <si>
    <t>"-objem obsypu s konstrukcemi"-(94,00*1,10*0,46+21,00*1,10*0,50)</t>
  </si>
  <si>
    <t>"-objem lože pod potrubí"-(115,00*1,10*0,10)</t>
  </si>
  <si>
    <t>-610831060</t>
  </si>
  <si>
    <t>143,286</t>
  </si>
  <si>
    <t>143,286*0,5 'Přepočtené koeficientem množství</t>
  </si>
  <si>
    <t>494584838</t>
  </si>
  <si>
    <t>Poznámka k položce:
kamenivo drcené hrubé frakce 16/32 použíté pro zásyp rýh v objemu 50%. 
1 m3 = cca 2,0 t</t>
  </si>
  <si>
    <t>71,643</t>
  </si>
  <si>
    <t>71,643*2 'Přepočtené koeficientem množství</t>
  </si>
  <si>
    <t>30976087</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</si>
  <si>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konstrukcí).Objem potrubí do DN 200, případně i s objemem šachty, není od objemu obsypu odečten.</t>
  </si>
  <si>
    <t>"rýha" 94,00*1,10*0,46+21,00*1,10*0,50</t>
  </si>
  <si>
    <t>754695805</t>
  </si>
  <si>
    <t>59,114</t>
  </si>
  <si>
    <t>59,114*2 'Přepočtené koeficientem množství</t>
  </si>
  <si>
    <t>451573111</t>
  </si>
  <si>
    <t>Lože pod potrubí otevřený výkop ze štěrkopísku</t>
  </si>
  <si>
    <t>-638718541</t>
  </si>
  <si>
    <t>Poznámka k položce:
Lože pod potrubí, stoky a drobné objekty v otevřeném výkopu z písku a štěrkopísku frakce 0-16 mm s podílem frakce 8-16 mm maximálně 10%.</t>
  </si>
  <si>
    <t>"rýha" 115,00*1,10*0,10</t>
  </si>
  <si>
    <t>564231011</t>
  </si>
  <si>
    <t>Podklad nebo podsyp ze štěrkopísku ŠP plochy do 100 m2 tl 100 mm</t>
  </si>
  <si>
    <t>363957026</t>
  </si>
  <si>
    <t>Poznámka k položce:
Podklad nebo podsyp ze štěrkopísku ŠP s rozprostřením, vlhčením a zhutněním plochy jednotlivě do 100 m2, po zhutnění tl. 100 mm.
Provizorní vrstva ve výkopu v plochách chodníku z kamenné mozaiky (2x).</t>
  </si>
  <si>
    <t>"rýha" 56,00*1,10*2</t>
  </si>
  <si>
    <t>-1113215331</t>
  </si>
  <si>
    <t>Poznámka k položce:
Podklad nebo podsyp ze štěrkopísku ŠP s rozprostřením, vlhčením a zhutněním plochy jednotlivě do 100 m2, po zhutnění tl. 120 mm.
Provizorní vrstva ve výkopu v plochách "Šatovské" dlažby.</t>
  </si>
  <si>
    <t>"rýha" 2,00*1,10*1</t>
  </si>
  <si>
    <t>-1229161391</t>
  </si>
  <si>
    <t>Poznámka k položce:
Podklad nebo podsyp ze štěrkopísku ŠP s rozprostřením, vlhčením a zhutněním plochy jednotlivě do 100 m2, po zhutnění tl. 140 mm.
Provizorní vrstva ve výkopu v plochách kamenné kostky drobné.</t>
  </si>
  <si>
    <t>"rýha" 10,00*1,10+18,00*1,10*1</t>
  </si>
  <si>
    <t>1941577906</t>
  </si>
  <si>
    <t>Poznámka k položce:
Podklad nebo podsyp ze štěrkopísku ŠP s rozprostřením, vlhčením a zhutněním plochy jednotlivě do 100 m2, po zhutnění tl. 150 mm.
Provizorní vrstva ve výkopu v plochách "Šatovské" dlažby (2x) a v plochách chodníku z kamenné mozaiky (1x) a chodníku z drobných kostek (1x).</t>
  </si>
  <si>
    <t>"rýha" 2,00*1,10*2+56,00*1,10*1+10,00*1,10*1</t>
  </si>
  <si>
    <t>-1988190603</t>
  </si>
  <si>
    <t>Poznámka k položce:
Podklad nebo podsyp ze štěrkopísku ŠP s rozprostřením, vlhčením a zhutněním plochy jednotlivě do 100 m2, po zhutnění tl. 200 mm.
Provizorní vrstva ve výkopu v plochách kamenné kostky drobné (2x) a chodníku z kamenné kostrky drobné (1x).</t>
  </si>
  <si>
    <t>"rýha" 18,00*1,10*2+10,00*1,10*1</t>
  </si>
  <si>
    <t>-1523680326</t>
  </si>
  <si>
    <t>Poznámka k položce:
Podklad ze štěrkodrti ŠD s rozprostřením a zhutněním plochy jednotlivě do 100 m2, po zhutnění tl. 150 mm.
Podkladní vrstva ve výkopu v plochách pod "Šatovskou" dlažbou a v plochách pod chodníkem z kamenné mozaiky.</t>
  </si>
  <si>
    <t>"rýha" 2,00*1,10+56,00*1,10</t>
  </si>
  <si>
    <t>-534112366</t>
  </si>
  <si>
    <t>Poznámka k položce:
Podklad ze štěrkodrti ŠD s rozprostřením a zhutněním plochy jednotlivě do 100 m2, po zhutnění tl. 200 mm.
Podkladní vrstva ve výkopu v plochách pod pod kamennou kostku drobnou a chodníku z kamenné kostky drobné.</t>
  </si>
  <si>
    <t>"rýha" 10,00*1,10+18,00*1,10</t>
  </si>
  <si>
    <t>-1965056272</t>
  </si>
  <si>
    <t xml:space="preserve">Poznámka k položce:
Podklad ze směsi stmelené cementem SC bez dilatačních spár, s rozprostřením a zhutněním SC C 8/10 (KSC I), po zhutnění do tl. 120 mm.
Podkladní vrstva ve výkopu v plochách pod chodníkem kamenné mozaiky (tl.100 mm)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</si>
  <si>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"rýha" 56,00*1,10</t>
  </si>
  <si>
    <t>-1813045755</t>
  </si>
  <si>
    <t xml:space="preserve">Poznámka k položce:
Podklad ze směsi stmelené cementem SC bez dilatačních spár, s rozprostřením a zhutněním SC 0/32 C 8/10 (KSC I), po zhutnění tl. 150 mm
Podkladní vrstva ve výkopu v plochách pod "Šatovskou" dlažbou a chodníkem z kamenné kostky drobné.
VOLBA - viz. položka 567122111.
</t>
  </si>
  <si>
    <t>"rýha" 2,00*1,10+10,00*1,10</t>
  </si>
  <si>
    <t>707949349</t>
  </si>
  <si>
    <t xml:space="preserve">Poznámka k položce:
Podklad ze směsi stmelené cementem SC bez dilatačních spár, s rozprostřením a zhutněním SC 0/32 8/10 (KSC I), po zhutnění tl. 200 mm.
Podkladní vrstva ve výkopu v plochách pod pod kamennou kostkou drobnou .
VOLBA - viz. položka 567122111.
</t>
  </si>
  <si>
    <t>"rýha" 18,00*1,10</t>
  </si>
  <si>
    <t>-1697859814</t>
  </si>
  <si>
    <t>Poznámka k položce:
Kladení dlažby z kostek s provedením lože do tl. 50 mm, s vyplněním spár, s dvojím beraněním a se smetením přebytečného materiálu na krajnici drobných z kamene, do lože z kameniva těženého.
Materiál původní, z rozebraných ploch kamenné kostky drobné.
VOLBA, UŽITÍ, OBSAH - viz. položka 591111111.</t>
  </si>
  <si>
    <t>"rýha" 18,00*1,10+10,00*1,10</t>
  </si>
  <si>
    <t>356590297</t>
  </si>
  <si>
    <t>Poznámka k položce:
Doplnění 20% k původní dlažběl</t>
  </si>
  <si>
    <t>30,800</t>
  </si>
  <si>
    <t>30,8*0,2 'Přepočtené koeficientem množství</t>
  </si>
  <si>
    <t>1976732189</t>
  </si>
  <si>
    <t>Poznámka k položce:
Kladení dlažby z mozaiky komunikací pro pěší s vyplněním spár, s dvojím beraněním a se smetením přebytečného materiálu na vzdálenost do 3 m jednobarevné, s ložem tl. do 40 mm z kameniva
Materiál původní, z rozebraných ploch chodníku z kamenné mozaiky.
VOLBA, UŽITÍ, OBSAH - viz. položka 591111111.</t>
  </si>
  <si>
    <t>1180800900</t>
  </si>
  <si>
    <t>61,600</t>
  </si>
  <si>
    <t>61,6*0,2 'Přepočtené koeficientem množství</t>
  </si>
  <si>
    <t>-1081454607</t>
  </si>
  <si>
    <t xml:space="preserve">Poznámka k položce:
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
Materiál původní, z rozebraných ploch "Šatovské" dlažby.
VOLBA
1. Pro volbu cen dlažeb platí toto rozdělení:
- Skupina A: dlažby z prvků stejného tvaru,
- Skupina B: dlažby z prvků dvou a více tvarů, nebo z obrazců o ploše jednotlivě do 100 m2,
- Skupina C: dlažby obloukovitých tvarů (oblouky, kruhy, apod.).
2. Část lože přesahující tloušťku 50 mm se oceňuje cenami souboru cen 451.... Podklad nebo lože pod dlažbu (přídlažbu) Příplatek za každých dalších 10 mm tloušťky podkladu nebo lože.
UŽITÍ
3. Ceny lze použít i pro betonovou nezámkovou dlažbu obdobných rozměrů.
OBSAH
4. V cenách jsou započteny i náklady na dodání hmot pro lože a na dodání materiálu na výplň spár.
5. V cenách nejsou započteny náklady na dodání zámkové dlažby, které se oceňuje ve specifikaci; 
</t>
  </si>
  <si>
    <t>"rýha" 2,00*1,10</t>
  </si>
  <si>
    <t>-199131665</t>
  </si>
  <si>
    <t xml:space="preserve">Poznámka k položce:
Cena je určena pro každé jednotlivé připojení vnitřní kanalizace na kanalizační přípojku.
</t>
  </si>
  <si>
    <t>-585699408</t>
  </si>
  <si>
    <t>Poznámka k položce:
Montáž kanalizačního potrubí z plastů z polypropylenu PP hladkého plnostěnného SN 12 DN 150.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</si>
  <si>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94,00</t>
  </si>
  <si>
    <t>-1122415249</t>
  </si>
  <si>
    <t>Poznámka k položce:
Ocenění materiálu je uvedeno v rozpočtu SO 200a.</t>
  </si>
  <si>
    <t>0*1,015 'Přepočtené koeficientem množství</t>
  </si>
  <si>
    <t>-99371993</t>
  </si>
  <si>
    <t>Poznámka k položce:
Montáž kanalizačního potrubí z plastů z polypropylenu PP hladkého plnostěnného SN 12 DN 200.
OBSAH, SPECIFIKACE - viz. položka 871310320</t>
  </si>
  <si>
    <t>21,00</t>
  </si>
  <si>
    <t>-1713122888</t>
  </si>
  <si>
    <t>1888570712</t>
  </si>
  <si>
    <t>Poznámka k položce:
Montáž tvarovek na kanalizačním plastovém potrubí z polypropylenu PP hladkého plnostěnného kolen DN 150.
OBSAH
1. V cenách montáže tvarovek nejsou započteny náklady na dodání tvarovek. Tyto náklady se oceňují ve specifikaci.
2. V cenách montáže tvarovek jsou započteny náklady na dodání těsnicích kroužků, pokud tyto nejsou součástí dodávky tvarovek.</t>
  </si>
  <si>
    <t>19+4</t>
  </si>
  <si>
    <t>374558410</t>
  </si>
  <si>
    <t>210663805</t>
  </si>
  <si>
    <t>-310032343</t>
  </si>
  <si>
    <t>Poznámka k položce:
Montáž tvarovek na kanalizačním plastovém potrubí z polypropylenu PP hladkého plnostěnného spojek, redukcí, přechodů nebo šachtových vložek DN 150 (160).</t>
  </si>
  <si>
    <t>-506176889</t>
  </si>
  <si>
    <t>920684267</t>
  </si>
  <si>
    <t>1858710826</t>
  </si>
  <si>
    <t>Poznámka k položce:
Ocenění materiálu je uvedeno v rozpočtu SO 200a..</t>
  </si>
  <si>
    <t>-836256579</t>
  </si>
  <si>
    <t>1790299830</t>
  </si>
  <si>
    <t>1347860055</t>
  </si>
  <si>
    <t>Poznámka k položce:
Montáž tvarovek na kanalizačním plastovém potrubí z polypropylenu PP hladkého plnostěnného spojek, redukcí, přechodů nebo šachtových vložek DN 200.</t>
  </si>
  <si>
    <t>-173713020</t>
  </si>
  <si>
    <t>-2072433542</t>
  </si>
  <si>
    <t>-752759355</t>
  </si>
  <si>
    <t>1872836126</t>
  </si>
  <si>
    <t>2055802988</t>
  </si>
  <si>
    <t>-359823018</t>
  </si>
  <si>
    <t>-2068101241</t>
  </si>
  <si>
    <t>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1. Přemístění vybouraných dlažebních kostek na vzdálenost přes 3 m se oceňuje cenami souborů cen 997 22-1 Vodorovná doprava suti.
UŽITÍ
2. Ceny jsou určeny jen pro očištění vybouraných kostek uložených do lože ze sypkého materiálu bez pojiva.</t>
  </si>
  <si>
    <t>21,00*1,10</t>
  </si>
  <si>
    <t>12734727</t>
  </si>
  <si>
    <t>Poznámka k položce:
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
Položka použita pro kamennou kostku drobnou.
VOLBA, UŽITÍ - viz. položka 979054451.</t>
  </si>
  <si>
    <t>53,00*1,10</t>
  </si>
  <si>
    <t>554769916</t>
  </si>
  <si>
    <t>56,00*1,10*0,35+2,00*1,10*0,42+10,00*1,10*0,47+18,00*1,10*0,54</t>
  </si>
  <si>
    <t>(25,00*1,10+21,00*1,10+53,00*1,10)*0,40</t>
  </si>
  <si>
    <t>(94,00*1,10*0,46+21,00*1,10*0,50)+115,00*1,10*0,10</t>
  </si>
  <si>
    <t>(115,00*1,10*1,70-71,764)*0,5</t>
  </si>
  <si>
    <t>225,313*1,8 'Přepočtené koeficientem množství</t>
  </si>
  <si>
    <t>-108104248</t>
  </si>
  <si>
    <t>"drobné kostky" 18,656</t>
  </si>
  <si>
    <t>"obruby" 1,84</t>
  </si>
  <si>
    <t>1228900456</t>
  </si>
  <si>
    <t>39,395</t>
  </si>
  <si>
    <t>39,395*2 'Přepočtené koeficientem množství</t>
  </si>
  <si>
    <t>1431648336</t>
  </si>
  <si>
    <t>998276101</t>
  </si>
  <si>
    <t>Přesun hmot pro trubní vedení z trub z plastických hmot otevřený výkop</t>
  </si>
  <si>
    <t>-1896793495</t>
  </si>
  <si>
    <t>SO 201a - Kanalizace Kotlářská-stoky</t>
  </si>
  <si>
    <t>695448670</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</si>
  <si>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 povrchem.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</si>
  <si>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36,10*1,43+30,80*1,65+36,29*1,51</t>
  </si>
  <si>
    <t>"rozšíření rýhy" 1,70*(1,70-1,43)*1+1,70*(1,70-1,65)*2+1,90*(1,90-1,65)*1+1,70*(1,70-1,51)*3</t>
  </si>
  <si>
    <t>113107183</t>
  </si>
  <si>
    <t>Odstranění podkladu živičného tl přes 100 do 150 mm strojně pl přes 50 do 200 m2</t>
  </si>
  <si>
    <t>1891798828</t>
  </si>
  <si>
    <t>Poznámka k položce:
Odstranění podkladů nebo krytů strojně plochy jednotlivě přes 50 m2 do 200 m2 s přemístěním hmot na skládku na vzdálenost do 20 m nebo s naložením na dopravní prostředek živičných, o tl. vrstvy přes 100 do 150 mm.
Stávající živičný kryt.
VOLBA, UŽITÍ, OBSAH - viz. položka 113107164</t>
  </si>
  <si>
    <t>139614078</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</si>
  <si>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živičných ploch (3x).
VOLBA, UŽITÍ, OBSAH - viz. položka 113107164</t>
  </si>
  <si>
    <t>"rýha + rozšíření rýhy" 19,29*1,51+1,70*(1,70-1,51)*2</t>
  </si>
  <si>
    <t>-802613178</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</si>
  <si>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vrstva ve výkopu v plochách chodníku z kamenné mozaiky a dlažby z kamenné kostky drobné (3x).
VOLBA, UŽITÍ, OBSAH - viz. položka 113107164</t>
  </si>
  <si>
    <t>"rýha + rozšíření rýhy" 36,10*1,43+1,70*(1,70-1,43)*1</t>
  </si>
  <si>
    <t>"rýha + rozšíření rýhy" 6,50*1,51+1,70*(1,70-1,51)*1</t>
  </si>
  <si>
    <t>"rýha + rozšíření rýhy" 3,30*1,65+1,70*(1,70-1,65)*1</t>
  </si>
  <si>
    <t>Mezisoučet - chodník z kamenné mozaiky</t>
  </si>
  <si>
    <t>"rýha + rozšíření rýhy" 27,50*1,65+1,70*(1,70-1,65)*1+1,90*(1,90-1,65)*1</t>
  </si>
  <si>
    <t>"rýha" 10,50*1,51</t>
  </si>
  <si>
    <t>Mezisoučet - dlažba z drobných kostek</t>
  </si>
  <si>
    <t>-531567271</t>
  </si>
  <si>
    <t>"stávající vodovod" 37,00</t>
  </si>
  <si>
    <t>"stávající plynovod NTL" 10,00</t>
  </si>
  <si>
    <t>"stávající teplovod TTS" 6,00</t>
  </si>
  <si>
    <t>119001412</t>
  </si>
  <si>
    <t>Dočasné zajištění potrubí betonového, ŽB nebo kameninového DN přes 200 do 500 mm</t>
  </si>
  <si>
    <t>135333836</t>
  </si>
  <si>
    <t xml:space="preserve">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
VOLBA, UŽITÍ - viz. položka 119001401
</t>
  </si>
  <si>
    <t>"stávající kanalizace" 103,00</t>
  </si>
  <si>
    <t>-354366018</t>
  </si>
  <si>
    <t>"sítě silové a sdělovací různých správců" 35,00+15,00*2</t>
  </si>
  <si>
    <t>-1238329378</t>
  </si>
  <si>
    <t>36,10*1,43*1,20</t>
  </si>
  <si>
    <t>1,70*(1,70-1,43)*1*1,20</t>
  </si>
  <si>
    <t>-1175735973</t>
  </si>
  <si>
    <t>"rýha" 30,80*1,65*1,45</t>
  </si>
  <si>
    <t>"rozšíření rýhy"1,70*(1,70-1,65)*1,45*2+1,90*(1,90-1,65)*1,45</t>
  </si>
  <si>
    <t>"rýha" 36,29*1,51*2,50</t>
  </si>
  <si>
    <t>"rozšíření rýhy" 1,70*(1,70-1,51)*2,50*3</t>
  </si>
  <si>
    <t>214,042*0,5 'Přepočtené koeficientem množství</t>
  </si>
  <si>
    <t>1892967325</t>
  </si>
  <si>
    <t>214,042</t>
  </si>
  <si>
    <t>214,042*0,15 'Přepočtené koeficientem množství</t>
  </si>
  <si>
    <t>365163369</t>
  </si>
  <si>
    <t>-756801061</t>
  </si>
  <si>
    <t>214,042*0,2 'Přepočtené koeficientem množství</t>
  </si>
  <si>
    <t>132255204</t>
  </si>
  <si>
    <t>Hloubení zapažených rýh š do 2000 mm v hornině třídy těžitelnosti I skupiny 3 objem přes 100 m3 v omezeném prostoru</t>
  </si>
  <si>
    <t>-2072506849</t>
  </si>
  <si>
    <t>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OBSAH - viz. položka 132254204.</t>
  </si>
  <si>
    <t>"rýha" 36,10*1,43*1,20</t>
  </si>
  <si>
    <t>"rozšíření rýhy" 1,70*(1,70-1,43)*1,20</t>
  </si>
  <si>
    <t>62,499*0,5 'Přepočtené koeficientem množství</t>
  </si>
  <si>
    <t>132355204</t>
  </si>
  <si>
    <t>Hloubení zapažených rýh š do 2000 mm v hornině třídy těžitelnosti II skupiny 4 objem přes 100 m3 v omezeném prostoru</t>
  </si>
  <si>
    <t>1814908433</t>
  </si>
  <si>
    <t>Poznámka k položce:
Hloubení zapažených rýh šířky přes 800 do 2 000 mm strojně s urovnáním dna do předepsaného profilu a spádu v omezeném prostoru v hornině třídy těžitelnosti II skupiny 4 přes 100 m3 (15%).
Hloubka rýhy po odstranění krytů a podkladních vrstev komunikací a chodníků.
Zúžená část Kotlářské ulice.
OBSAH - viz. položka 132254204.</t>
  </si>
  <si>
    <t>62,499</t>
  </si>
  <si>
    <t>62,499*0,15 'Přepočtené koeficientem množství</t>
  </si>
  <si>
    <t>132455204</t>
  </si>
  <si>
    <t>Hloubení zapažených rýh š do 2000 mm v hornině třídy těžitelnosti II skupiny 5 objem přes 100 m3 v omezeném prostoru</t>
  </si>
  <si>
    <t>1681704754</t>
  </si>
  <si>
    <t>Poznámka k položce:
Hloubení zapažených rýh šířky přes 800 do 2 000 mm strojně s urovnáním dna do předepsaného profilu a spádu v omezeném prostoru v hornině třídy těžitelnosti II skupiny 5 přes 100 m3 (15%).
Hloubka rýhy po odstranění krytů a podkladních vrstev komunikací a chodníků.
Zúžená část Kotlářské ulice.
OBSAH - viz. položka 132254204.</t>
  </si>
  <si>
    <t>132555204</t>
  </si>
  <si>
    <t>Hloubení zapažených rýh š do 2000 mm v hornině třídy těžitelnosti III skupiny 6 objem přes 100 m3 v omezeném prostoru</t>
  </si>
  <si>
    <t>-1661313037</t>
  </si>
  <si>
    <t>Poznámka k položce:
Hloubení zapažených rýh šířky přes 800 do 2 000 mm strojně s urovnáním dna do předepsaného profilu a spádu v omezeném prostoru v hornině třídy těžitelnosti III skupiny 6 přes 100 m3 (20%).
Hloubka rýhy po odstranění krytů a podkladních vrstev komunikací a chodníků.
Zúžená část Kotlářské ulice.
OBSAH - viz. položka 132254204.</t>
  </si>
  <si>
    <t>62,499*0,2 'Přepočtené koeficientem množství</t>
  </si>
  <si>
    <t>151101101</t>
  </si>
  <si>
    <t>Zřízení příložného pažení a rozepření stěn rýh hl do 2 m</t>
  </si>
  <si>
    <t>-2008593091</t>
  </si>
  <si>
    <t>Poznámka k položce:
Zřízení pažení a rozepření stěn rýh pro podzemní vedení příložné pro jakoukoliv mezerovitost, hloubky do 2 m.
VOLBA
1. Předepisuje-li projekt:
a) ponechat pažení ve výkopu, oceňuje se toto pažení cenami souboru cen 151.01. Zřízení pažení stěn výkopu bez rozepření nebo vzepření,
b) vzepření stěn, oceňuje se toto pažení cenami souboru cen 151.014 Zřízení vzepření zapažených stěn výkopů,
c) kotvení stěn, toto se oceňuje příslušnými cenami katalogu 800-2 Zvláštní zakládání objektů.
UŽITÍ
2. Ceny jsou určeny pro roubení a rozepření stěn i jiných výkopů se svislými stěnami, pokud jsou tyto výkopy pro podzemní vedení rozměru do 1250 mm.
ZPŮSOB MĚŘENÍ
3. Plocha mezer mezi pažinami příložného pažení se od plochy příložného pažení neodečítá; nezapažené plochy u pažení zátažného nebo hnaného se od plochy pažení odečítají.</t>
  </si>
  <si>
    <t>36,10*1,70*2</t>
  </si>
  <si>
    <t>30,80*1,95*2</t>
  </si>
  <si>
    <t>-1028042367</t>
  </si>
  <si>
    <t>Poznámka k položce:
Zřízení pažení a rozepření stěn rýh pro podzemní vedení příložné pro jakoukoliv mezerovitost, hloubky přes 2 do 4 m.
VOLBA, UŽITÍ - viz. položka 151101101</t>
  </si>
  <si>
    <t>36,29*3,00*2</t>
  </si>
  <si>
    <t>151101111</t>
  </si>
  <si>
    <t>Odstranění příložného pažení a rozepření stěn rýh hl do 2 m</t>
  </si>
  <si>
    <t>-1853607855</t>
  </si>
  <si>
    <t>Poznámka k položce:
Odstranění pažení a rozepření stěn rýh pro podzemní vedení s uložením materiálu na vzdálenost do 3 m od kraje výkopu příložné, hloubky do 2 m.</t>
  </si>
  <si>
    <t>-262042840</t>
  </si>
  <si>
    <t>Poznámka k položce:
Odstranění pažení a rozepření stěn rýh pro podzemní vedení s uložením materiálu na vzdálenost do 3 m od kraje výkopu příložné, hloubky přes 2 do 4 m.</t>
  </si>
  <si>
    <t>-1730111461</t>
  </si>
  <si>
    <t>"-objem lože pod potrubí" -36,10*1,43*0,10</t>
  </si>
  <si>
    <t>"-obsyp plastového potrubí včetně objemu potrubí" -36,10*1,43*0,70</t>
  </si>
  <si>
    <t>Mezisoučet - zásyp rýhy s plastovým potrubím</t>
  </si>
  <si>
    <t>"-obsyp s konstrukcemi" -(36,29*1,51*0,876+30,80*1,65*0,992)</t>
  </si>
  <si>
    <t>"-objem zeminy vytlačené konstrukcí šachet v zóně zásypu" -(3,14*1,24^2/4*(2,50-0,876)*2+3,14*1,24^2/4*(1,45-0,992)*3)</t>
  </si>
  <si>
    <t>Mezisoučet - zásyp rýhy s kameninovým potrubím</t>
  </si>
  <si>
    <t>21245005</t>
  </si>
  <si>
    <t>Poznámka k položce:
Zásyp sypaninou z jakékoliv horniny. Příplatek k ceně za prohození sypaniny sítem. Hutnitelná hornina z výkopu použítá pro zásyp rýh s plastovým potrubím.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UŽITÍ
3. Ceny nelze použít pro zásyp rýh pro drenážní trativody pro lesnicko-technické meliorace a zemědělské. Zásyp těchto rýh se oceňuje cenami souboru cen 174 Zásyp rýh pro drény.
OBSAH
4. V cenách je započteno přemístění sypaniny ze vzdálenosti 10 m od kraje výkopu nebo zasypávaného prostoru, měřeno k těžišti skládky.
ZPŮSOB MĚŘENÍ
5.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</si>
  <si>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21,201+110,047*0,5</t>
  </si>
  <si>
    <t>-281145198</t>
  </si>
  <si>
    <t>Poznámka k položce:
50% zásypu rýhy s kameninovým potrubím.
1 m3 = cca 2,0 t</t>
  </si>
  <si>
    <t>110,047*0,5</t>
  </si>
  <si>
    <t>55,024*2 'Přepočtené koeficientem množství</t>
  </si>
  <si>
    <t>-792817644</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</si>
  <si>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Objem potrubí do DN 180, případně i s obalem, se od objemu obsypu neodečítá.</t>
  </si>
  <si>
    <t>"obsyp plastového potrubí" 36,10*1,43*0,70</t>
  </si>
  <si>
    <t>"-objem plastového potrubí" -3,14*0,40^2/4*36,10</t>
  </si>
  <si>
    <t>Mezisoučet-obsyp plastového potrubí</t>
  </si>
  <si>
    <t>"obsyp s konstrukcemi" 36,29*1,51*0,876+30,80*1,65*0,992</t>
  </si>
  <si>
    <t>"-objem zeminy vytlačené konstrukcí podkladní desky,pražců, sedla a obetonované části potrubí"-(36,29*1,31*0,294+30,80*1,45*0,323)</t>
  </si>
  <si>
    <t>"-objem zeminy vytlačené potrubím nad sedlem"-(3,14*0,188^2/360*240*36,29+3,14*0,246^2/360*240*30,80)</t>
  </si>
  <si>
    <t>"-objem zeminy vytlačené konstrukcí šachet v zóně obsypu"-(3,14*1,30^2/4*0,876*2+3,14*1,30^2/4*0,992*2+3,14*1,50^2/4*0,992*1)</t>
  </si>
  <si>
    <t>Mezisoučet-obsyp kameninového potrubí</t>
  </si>
  <si>
    <t>1684630314</t>
  </si>
  <si>
    <t>Poznámka k položce:
Štěrkopísek frakce 0/16 mm s podílem frakce 8/16 mm max. 10%.
1 m3 = cca 2,0 t</t>
  </si>
  <si>
    <t>88,321</t>
  </si>
  <si>
    <t>88,321*2 'Přepočtené koeficientem množství</t>
  </si>
  <si>
    <t>809227719</t>
  </si>
  <si>
    <t>Poznámka k položce:
Lože pod potrubí, stoky a drobné objekty v otevřeném výkopu z písku a štěrkopísku do 63 mm.
Štěrkopísek frakce 0-16 mm s podílem frakce 8-16 mm max. 10%.
UŽITÍ
1. Ceny -1111 a -1192 lze použít i pro zřízení sběrných vrstev nad drenážními trubkami.
OBSAH
2. V cenách -5111 a -1192 jsou započteny i náklady na prohození výkopku získaného při zemních pracích.</t>
  </si>
  <si>
    <t>"rýha" 36,10*1,43*0,10</t>
  </si>
  <si>
    <t>-34085232</t>
  </si>
  <si>
    <t>Poznámka k položce:
Osazení betonových dílců pražců pod potrubí v otevřeném výkopu, průřezové plochy do 25000 mm2.
67,09 m /2,5 m * 2 = cca 54 ks.
OBSAH
1. V cenách nejsou započteny náklady na dodávku betonových výrobků; tyto se oceňují ve specifikaci.</t>
  </si>
  <si>
    <t>373090980</t>
  </si>
  <si>
    <t>-593410174</t>
  </si>
  <si>
    <t>36,29*1,31*0,08</t>
  </si>
  <si>
    <t>30,80*1,45*0,08</t>
  </si>
  <si>
    <t>1416285829</t>
  </si>
  <si>
    <t>36,29*1,31*0,214</t>
  </si>
  <si>
    <t>30,80*1,45*0,243</t>
  </si>
  <si>
    <t>-115086590</t>
  </si>
  <si>
    <t>Poznámka k položce:
Bednění podkladních a zajišťovacích konstrukcí v otevřeném výkopu desek nebo sedlových loží pod potrubí, stoky a drobné objekty.</t>
  </si>
  <si>
    <t>36,29*0,30*2</t>
  </si>
  <si>
    <t>30,80*0,33*2</t>
  </si>
  <si>
    <t>-335011244</t>
  </si>
  <si>
    <t>Poznámka k položce:
Podklad nebo podsyp ze štěrkopísku ŠP s rozprostřením, vlhčením a zhutněním plochy jednotlivě do 100 m2, po zhutnění tl. 100 mm.
Provizorní vrstva ve výkopu v plochách chodníku z kamenné mozaiky.</t>
  </si>
  <si>
    <t>815499226</t>
  </si>
  <si>
    <t>Poznámka k položce:
Podklad nebo podsyp ze štěrkopísku ŠP s rozprostřením, vlhčením a zhutněním plochy jednotlivě do 100 m2, po zhutnění tl. 140 mm.
Provizorní vrstva ve výkopu v plochách kamenné kostky drobné a živičného povrchu.</t>
  </si>
  <si>
    <t>Mezisoučet - živičná plocha</t>
  </si>
  <si>
    <t>1166172501</t>
  </si>
  <si>
    <t>Poznámka k položce:
Podklad nebo podsyp ze štěrkopísku ŠP s rozprostřením, vlhčením a zhutněním plochy jednotlivě do 100 m2, po zhutnění tl. 150 mm.
Provizorní vrstva ve výkopu v plochách chodníku z kamenné mozaiky.</t>
  </si>
  <si>
    <t>176984236</t>
  </si>
  <si>
    <t>Poznámka k položce:
Podklad nebo podsyp ze štěrkopísku ŠP s rozprostřením, vlhčením a zhutněním plochy jednotlivě do 100 m2, po zhutnění tl. 200 mm.
Provizorní vrstvy ve výkopu v plochách chodníku z kamenné mozaiky (1x)  kamenné kostky drobné (2x) a živičné plochy (2x).</t>
  </si>
  <si>
    <t>"rýha + rozšíření rýhy" (27,50*1,65+1,70*(1,70-1,65)*1+1,90*(1,90-1,65)*1)*2</t>
  </si>
  <si>
    <t>"rýha" 10,50*1,51*2</t>
  </si>
  <si>
    <t>Mezisoučet - dlažba z drobných kostek 2x</t>
  </si>
  <si>
    <t>"rýha + rozšíření rýhy" (19,29*1,51+1,70*(1,70-1,51)*2)*2</t>
  </si>
  <si>
    <t>Mezisoučet - živičná plocha 2x</t>
  </si>
  <si>
    <t>-2066700566</t>
  </si>
  <si>
    <t>Poznámka k položce:
Podklad ze štěrkodrti ŠD 0/32 s rozprostřením a zhutněním plochy jednotlivě do 100 m2, po zhutnění tl. 150 mm.
Podkladní vrstva ve výkopu v plochách pod chodníkem z kamenné mozaiky.</t>
  </si>
  <si>
    <t>587207070</t>
  </si>
  <si>
    <t>Poznámka k položce:
Podklad ze štěrkodrti ŠD 0/32  s rozprostřením a zhutněním plochy jednotlivě do 100 m2, po zhutnění tl. 200 mm.
Podkladní vrstva ve výkopu v plochách pod pod kamennou kostku drobnou a živičnou plochou.</t>
  </si>
  <si>
    <t>-857607462</t>
  </si>
  <si>
    <t xml:space="preserve">Poznámka k položce:
Podklad ze směsi stmelené cementem SC bez dilatačních spár, s rozprostřením a zhutněním SC 0/32 8/10 (KSC I), po zhutnění tl. 200 mm.
Podkladní vrstvy ve výkopu ve všech zpevněných plochách.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</si>
  <si>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565166102</t>
  </si>
  <si>
    <t>Asfaltový beton vrstva podkladní ACP 22 (obalované kamenivo OKH) tl 90 mm š do 1,5 m</t>
  </si>
  <si>
    <t>1266372757</t>
  </si>
  <si>
    <t xml:space="preserve">Poznámka k položce:
Asfaltový beton vrstva podkladní ACP 22 (obalované kamenivo hrubozrnné - OKH) s rozprostřením a zhutněním v pruhu šířky do 1,5 m, po zhutnění tl. 90 mm.
UŽITÍ
1. Cenami 565 1.-610 lze oceňovat např. chodníky, úzké cesty a vjezdy v pruhu šířky do 1,5 m jakékoliv délky a jednotlivé plochy velikosti do 10 m2.
INFORMACE
2. ČSN EN 13108-1 připouští pro ACP 22 pouze tl. 60 až 100 mm.
</t>
  </si>
  <si>
    <t>573231107</t>
  </si>
  <si>
    <t>Postřik živičný spojovací ze silniční emulze v množství 0,40 kg/m2</t>
  </si>
  <si>
    <t>-86430482</t>
  </si>
  <si>
    <t xml:space="preserve">Poznámka k položce:
Postřik spojovací PS bez posypu kamenivem ze silniční emulze, v množství 0,20 - 0,40 kg/m2.
Živičné plochy (2x)
</t>
  </si>
  <si>
    <t>29,774*2 'Přepočtené koeficientem množství</t>
  </si>
  <si>
    <t>577144031</t>
  </si>
  <si>
    <t>Asfaltový beton vrstva obrusná ACO 11 (ABS) tř. I tl 50 mm š do 1,5 m z modifikovaného asfaltu</t>
  </si>
  <si>
    <t>-1463875236</t>
  </si>
  <si>
    <t>Poznámka k položce:
Asfaltový beton vrstva obrusná ACO 11 (ABS) s rozprostřením a se zhutněním z modifikovaného asfaltu v pruhu šířky do 1,5 m, po zhutnění tl. 50 mm.
UŽITÍ
1. Cenami 577 1.-40 lze oceňovat např. chodníky, úzké cesty a vjezdy v pruhu šířky do 1,5 m jakékoliv délky a jednotlivé plochy velikosti do 10 m2.
INFORMACE
2. ČSN EN 13108-1 připouští pro ACO 11 pouze tl. 35 až 50 mm.</t>
  </si>
  <si>
    <t>-147540180</t>
  </si>
  <si>
    <t>Poznámka k položce:
Kladení dlažby z kostek s provedením lože do tl. 50 mm, s vyplněním spár, s dvojím beraněním a se smetením přebytečného materiálu na krajnici drobných z kamene, do lože z kameniva těženého.
Materiál původní, z rozebraných ploch.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</si>
  <si>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1035679127</t>
  </si>
  <si>
    <t>61,790</t>
  </si>
  <si>
    <t>61,79*0,2 'Přepočtené koeficientem množství</t>
  </si>
  <si>
    <t>83019341</t>
  </si>
  <si>
    <t>Poznámka k položce:
Kladení dlažby z mozaiky komunikací pro pěší s vyplněním spár, s dvojím beraněním a se smetením přebytečného materiálu na vzdálenost do 3 m jednobarevné, s ložem tl. do 40 mm z kameniva.
Materiál původní, z rozebraných ploch.
VOLBA
1. Část lože přesahující tloušťku 40 mm se oceňuje cenami souboru cen 451.... Podklad nebo lože pod dlažbu (přídlažbu) Příplatek za každých dalších 10 mm tloušťky podkladu nebo lože.
OBSAH
2. V cenách jsou započteny i náklady na dodání hmot pro lože a na dodání téhož materiálu pro výplň spár a zhotovení šablon, popř. rámů.
3. V cenách nejsou započteny náklady na dodání mozaiky, které se oceňuje ve specifikaci; ztratné lze dohodnout ve výši 2 %.</t>
  </si>
  <si>
    <t>1284759505</t>
  </si>
  <si>
    <t>67,750</t>
  </si>
  <si>
    <t>67,75*0,2 'Přepočtené koeficientem množství</t>
  </si>
  <si>
    <t>810391811</t>
  </si>
  <si>
    <t>Bourání stávajícího potrubí z betonu DN přes 200 do 400</t>
  </si>
  <si>
    <t>-2028236659</t>
  </si>
  <si>
    <t>-397516473</t>
  </si>
  <si>
    <t>3,14*1,24^2/4*1,95*2+3,14*1,24^2/4*3,0*3</t>
  </si>
  <si>
    <t>-1148405516</t>
  </si>
  <si>
    <t>Poznámka k položce:
Montáž potrubí z trub kameninových hrdlových s integrovaným těsněním Příplatek k cenám za napojení dvou dříků trub o stejném průměru (max. rozdíl 12 mm) pomocí převlečné manžety (manžeta zahrnuta v ceně) DN 300. Propojení nového kamaninového potrubí na stávající betonové.
UŽITÍ
1. Ceny 831 . . -2193 jsou určeny pro každé jednotlivé napojení dvou dříků trub o zhruba stejném průměru, kdy maximální rozdíl průměrů je 12 mm. Platí také pro spoj dvou různých materiálů
2. Ceny 26-3195 a 38-3195 jsou určeny pro každé jednotlivé připojení vnitřní kanalizace na kanalizační přípojku.
OBSAH
3. V cenách montáže potrubí z trub kameninových hrdlových s integrovaným těsněním 831 . . -2121 jsou těsnící kroužky součástí dodávky kameninových trub. Tyto trouby se oceňují ve specifikaci, ztratné lze dohodnout ve výši 1,5 %</t>
  </si>
  <si>
    <t>831392193</t>
  </si>
  <si>
    <t>Příplatek k montáži kameninového potrubí za napojení dvou dříků trub pomocí převlečné manžety DN 400</t>
  </si>
  <si>
    <t>458861850</t>
  </si>
  <si>
    <t xml:space="preserve">Poznámka k položce:
Montáž potrubí z trub kameninových hrdlových s integrovaným těsněním Příplatek k cenám za napojení dvou dříků trub o stejném průměru (max. rozdíl 12 mm) pomocí převlečné manžety (manžeta zahrnuta v ceně) DN 400. Propojení nového potrubí PP  na stávající kameninové.
UŽITÍ, OBSAH - viz. položka 831372193.
</t>
  </si>
  <si>
    <t>322293387</t>
  </si>
  <si>
    <t xml:space="preserve">Poznámka k položce:
Montáž potrubí z trub kameninových hrdlových s integrovaným těsněním v otevřeném výkopu ve sklonu do 20 % DN 300.
UŽITÍ, OBSAH - viz. položka 831392193
</t>
  </si>
  <si>
    <t>"stoka 1" 25,79</t>
  </si>
  <si>
    <t>"stoka 2" 10,50</t>
  </si>
  <si>
    <t>-1780118813</t>
  </si>
  <si>
    <t>36,29*1,015 'Přepočtené koeficientem množství</t>
  </si>
  <si>
    <t>831392121</t>
  </si>
  <si>
    <t>Montáž potrubí z trub kameninových hrdlových s integrovaným těsněním výkop sklon do 20 % DN 400</t>
  </si>
  <si>
    <t>-373857041</t>
  </si>
  <si>
    <t xml:space="preserve">Poznámka k položce:
Montáž potrubí z trub kameninových hrdlových s integrovaným těsněním v otevřeném výkopu ve sklonu do 20 % DN 400.
UŽITÍ, OBSAH - viz. položka 831392193
</t>
  </si>
  <si>
    <t>"stoka 1" 30,80</t>
  </si>
  <si>
    <t>59710706</t>
  </si>
  <si>
    <t>trouba kameninová glazovaná DN 400 dl 2,50m spojovací systém C Třída 200</t>
  </si>
  <si>
    <t>-1859460764</t>
  </si>
  <si>
    <t>30,8*1,015 'Přepočtené koeficientem množství</t>
  </si>
  <si>
    <t>-2079202607</t>
  </si>
  <si>
    <t>Poznámka k položce:
Montáž kameninových tvarovek na potrubí z trub kameninových v otevřeném výkopu s integrovaným těsněním jednoosých DN 300.
VOLBA, UŽITÍ, OBSAH - viz. položka 837341221.</t>
  </si>
  <si>
    <t>1605527364</t>
  </si>
  <si>
    <t>738777518</t>
  </si>
  <si>
    <t>837392221</t>
  </si>
  <si>
    <t>Montáž kameninových tvarovek jednoosých s integrovaným těsněním otevřený výkop DN 400</t>
  </si>
  <si>
    <t>845190104</t>
  </si>
  <si>
    <t>Poznámka k položce:
Montáž kameninových tvarovek na potrubí z trub kameninových v otevřeném výkopu s integrovaným těsněním jednoosých DN 400.
VOLBA, UŽITÍ, OBSAH - viz. položka 837341221.</t>
  </si>
  <si>
    <t>59710854</t>
  </si>
  <si>
    <t>trouba kameninová glazovaná zkrácená DN 400 dl 60(75)cm třída 160 spojovací systém C</t>
  </si>
  <si>
    <t>79609952</t>
  </si>
  <si>
    <t>59710884</t>
  </si>
  <si>
    <t>trouba kameninová glazovaná zkrácená bez hrdla DN 400 dl 60(75)cm třída 160 spojovací systém C</t>
  </si>
  <si>
    <t>1623086286</t>
  </si>
  <si>
    <t>837391221</t>
  </si>
  <si>
    <t>Montáž kameninových tvarovek odbočných s integrovaným těsněním otevřený výkop DN 400</t>
  </si>
  <si>
    <t>-1432224463</t>
  </si>
  <si>
    <t>59711790400-150R</t>
  </si>
  <si>
    <t>kompaktní odbočka kameninová glazovaná jednoduchá kolmá DN 400/150 dl 750mm spojovací systém C/F tř.200/34</t>
  </si>
  <si>
    <t>1633520968</t>
  </si>
  <si>
    <t>871390320</t>
  </si>
  <si>
    <t>Montáž kanalizačního potrubí hladkého plnostěnného SN 12 z polypropylenu DN 400</t>
  </si>
  <si>
    <t>-823055955</t>
  </si>
  <si>
    <t>Poznámka k položce:
Montáž kanalizačního potrubí z plastů z polypropylenu PP hladkého plnostěnného SN 12 DN 400.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</si>
  <si>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"stoka 1" 36,10</t>
  </si>
  <si>
    <t>28617035W-R</t>
  </si>
  <si>
    <t>trubka kanalizační PP plnostěnná DN 400x3000mm SN 12, tl. stěny 15,3 mm</t>
  </si>
  <si>
    <t>286055870</t>
  </si>
  <si>
    <t>36,1*1,015 'Přepočtené koeficientem množství</t>
  </si>
  <si>
    <t>877390320</t>
  </si>
  <si>
    <t>Montáž odboček na kanalizačním potrubí z PP trub hladkých plnostěnných DN 400</t>
  </si>
  <si>
    <t>-831937382</t>
  </si>
  <si>
    <t>Poznámka k položce:
Montáž tvarovek na kanalizačním plastovém potrubí z polypropylenu PP hladkého plnostěnného odboček DN 400.
OBSAH
1. V cenách montáže tvarovek nejsou započteny náklady na dodání tvarovek. Tyto náklady se oceňují ve specifikaci.
2. V cenách montáže tvarovek jsou započteny náklady na dodání těsnicích kroužků, pokud tyto nejsou součástí dodávky tvarovek.</t>
  </si>
  <si>
    <t>28617219W-R</t>
  </si>
  <si>
    <t>odbočka kanalizační PP SN12 45° DN 400/150</t>
  </si>
  <si>
    <t>-1916326112</t>
  </si>
  <si>
    <t>877390330</t>
  </si>
  <si>
    <t>Montáž spojek na kanalizačním potrubí z PP trub hladkých plnostěnných DN 400</t>
  </si>
  <si>
    <t>-477163827</t>
  </si>
  <si>
    <t xml:space="preserve">Poznámka k položce:
Montáž tvarovek na kanalizačním plastovém potrubí z polypropylenu PP hladkého plnostěnného spojek nebo redukcí DN 400.
OBSAH - viz. položka 877390320. </t>
  </si>
  <si>
    <t>28612254</t>
  </si>
  <si>
    <t>vložka šachtová kanalizační DN 400 SN 12</t>
  </si>
  <si>
    <t>-892149319</t>
  </si>
  <si>
    <t>-1948262249</t>
  </si>
  <si>
    <t>-1619120336</t>
  </si>
  <si>
    <t>894411131</t>
  </si>
  <si>
    <t>Zřízení šachet kanalizačních z betonových dílců na potrubí DN přes 300 do 400 dno beton tř. C 25/30</t>
  </si>
  <si>
    <t>1461648391</t>
  </si>
  <si>
    <t>Poznámka k položce:
Zřízení šachet kanalizačních z betonových dílců výšky vstupu do 1,50 m s obložením dna betonem tř. C 25/30, na potrubí DN přes 300 do 400.
VOLBA, OBSAH - viz. položka 894411121.</t>
  </si>
  <si>
    <t>896213212</t>
  </si>
  <si>
    <t>Spadiště kanalizační z betonu kruhové dvojité dno z čediče 90+180° horní potrubí DN 250 nebo 300</t>
  </si>
  <si>
    <t>491188229</t>
  </si>
  <si>
    <t>Poznámka k položce:
Spadiště kanalizační z prostého betonu kruhové výšky vstupu do 0,90 m a základní výšky spadiště 0,60 m dvojité při úhlech sevřených mezi horními a dolním potrubím 90° a 180° se dnem obloženým čedičem s horními potrubími DN 250 nebo 300. Úhly níátoku a odtoku jsou uvedeny v tabulce spadišť výkresové dokumentace.
VOLBA
1. Každých dalších i započatých 0,60 m výšky vstupu se oceňuje cenou 894 13-8001 této části katalogu.
ZPŮSOB MĚŘENÍ
2. Výšku spadiště určuje vzdálenost nejnižších bodů vnitřního líce potrubí přívodního a odpadního.
3. Pro výpočet přesunu hmot se celková hmotnost položky sníží o hmotnost betonu, pokud je beton dodáván přímo na místo zabudování nebo do prostoru technologické manipulace.</t>
  </si>
  <si>
    <t>378719964</t>
  </si>
  <si>
    <t>1706754178</t>
  </si>
  <si>
    <t>59224012</t>
  </si>
  <si>
    <t>prstenec šachtový vyrovnávací betonový 625x100x80mm</t>
  </si>
  <si>
    <t>-1482405596</t>
  </si>
  <si>
    <t>876766165</t>
  </si>
  <si>
    <t>59224070</t>
  </si>
  <si>
    <t>skruž betonová DN 1000x1000 PS, 100x100x12cm</t>
  </si>
  <si>
    <t>456787631</t>
  </si>
  <si>
    <t>-1382379306</t>
  </si>
  <si>
    <t>-86868912</t>
  </si>
  <si>
    <t>59224421</t>
  </si>
  <si>
    <t>deska betonová přechodová šachty DN 1200 kanalizační 120/100x25cm</t>
  </si>
  <si>
    <t>-1289421141</t>
  </si>
  <si>
    <t>1764251345</t>
  </si>
  <si>
    <t>-241804925</t>
  </si>
  <si>
    <t>59224341</t>
  </si>
  <si>
    <t>těsnění elastomerové pro spojení šachetních dílů DN 1200</t>
  </si>
  <si>
    <t>134041471</t>
  </si>
  <si>
    <t>-2082160934</t>
  </si>
  <si>
    <t>poklop šachtový s rámem DN 600 třída D400</t>
  </si>
  <si>
    <t>447353181</t>
  </si>
  <si>
    <t>-743395960</t>
  </si>
  <si>
    <t>892392121</t>
  </si>
  <si>
    <t>Tlaková zkouška vzduchem potrubí DN 400 těsnícím vakem ucpávkovým</t>
  </si>
  <si>
    <t>-1990960207</t>
  </si>
  <si>
    <t>Poznámka k položce:
Tlakové zkoušky vzduchem těsnícími vaky ucpávkovými DN 400.
UŽITÍ, OBSAH - viz. položka 892372121</t>
  </si>
  <si>
    <t>-1446627343</t>
  </si>
  <si>
    <t>Poznámka k položce:
Cena je určena pro každé jednotlivé připojení vnitřní kanalizace na kanalizační přípojku.
Ocenění je uvedeno v rozpočtu SO 201b.</t>
  </si>
  <si>
    <t>-221326905</t>
  </si>
  <si>
    <t>Poznámka k položce:
Montáž kanalizačního potrubí z plastů z polypropylenu PP hladkého plnostěnného SN 12 DN 150.
Ocenění je uvedeno v rozpočtu SO 201b.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</si>
  <si>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-1244364153</t>
  </si>
  <si>
    <t>54,5</t>
  </si>
  <si>
    <t>54,5*1,015 'Přepočtené koeficientem množství</t>
  </si>
  <si>
    <t>-1004310705</t>
  </si>
  <si>
    <t>Poznámka k položce:
Montáž tvarovek na kanalizačním plastovém potrubí z polypropylenu PP hladkého plnostěnného kolen DN 150.
Ocenění je uvedeno v rozpočtu SO 201b.
OBSAH
1. V cenách montáže tvarovek nejsou započteny náklady na dodání tvarovek. Tyto náklady se oceňují ve specifikaci.
2. V cenách montáže tvarovek jsou započteny náklady na dodání těsnicích kroužků, pokud tyto nejsou součástí dodávky tvarovek.</t>
  </si>
  <si>
    <t>-320377374</t>
  </si>
  <si>
    <t>1062920402</t>
  </si>
  <si>
    <t>336061805</t>
  </si>
  <si>
    <t>Poznámka k položce:
Montáž tvarovek na kanalizačním plastovém potrubí z polypropylenu PP hladkého plnostěnného spojek, redukcí, přechodů nebo šachtových vložek DN 150 (160).
Ocenění je uvedeno v rozpočtu SO 201b.</t>
  </si>
  <si>
    <t>-342232150</t>
  </si>
  <si>
    <t>1790495585</t>
  </si>
  <si>
    <t>877310320</t>
  </si>
  <si>
    <t>Montáž odboček na kanalizačním potrubí z PP trub hladkých plnostěnných DN 150</t>
  </si>
  <si>
    <t>724136138</t>
  </si>
  <si>
    <t>Poznámka k položce:
Montáž tvarovek na kanalizačním plastovém potrubí z polypropylenu PP hladkého plnostěnného odboček DN 150.
Ocenění je uvedeno v rozpočtu SO 201b.
OBSAH - viz. položka 877310310.</t>
  </si>
  <si>
    <t>28617205W-R</t>
  </si>
  <si>
    <t>odbočka kanalizační PP SN12 45° DN 160/160</t>
  </si>
  <si>
    <t>-499824951</t>
  </si>
  <si>
    <t>-1148908724</t>
  </si>
  <si>
    <t>Poznámka k položce:
Ocenění je uvedeno v rozpočtu SO 201b.</t>
  </si>
  <si>
    <t>-1488024617</t>
  </si>
  <si>
    <t>832804758</t>
  </si>
  <si>
    <t>-1175815761</t>
  </si>
  <si>
    <t>1579490670</t>
  </si>
  <si>
    <t>103</t>
  </si>
  <si>
    <t>1619682505</t>
  </si>
  <si>
    <t>104</t>
  </si>
  <si>
    <t>1606457270</t>
  </si>
  <si>
    <t>105</t>
  </si>
  <si>
    <t>-1854439670</t>
  </si>
  <si>
    <t>Poznámka k položce:
Revizní a čistící šachta z polypropylenu PP pro hladké trouby DN 425 poklop litinový (pro třídu zatížení) plný do teleskopické trubky (D400).
OBSAH - viz. položka 894812201.</t>
  </si>
  <si>
    <t>106</t>
  </si>
  <si>
    <t>919112222</t>
  </si>
  <si>
    <t>Řezání spár pro vytvoření komůrky š 15 mm hl 25 mm pro těsnící zálivku v živičném krytu</t>
  </si>
  <si>
    <t>1769828211</t>
  </si>
  <si>
    <t>Poznámka k položce:
Řezání dilatačních spár v živičném krytu vytvoření komůrky pro těsnící zálivku šířky 15 mm, hloubky 25 mm.
OBSAH
1. V cenách jsou započteny i náklady na vyčištění spár po řezání.</t>
  </si>
  <si>
    <t>107</t>
  </si>
  <si>
    <t>919732211</t>
  </si>
  <si>
    <t>Styčná spára napojení nového živičného povrchu na stávající za tepla š 15 mm hl 25 mm s prořezáním</t>
  </si>
  <si>
    <t>-1633807958</t>
  </si>
  <si>
    <t>Poznámka k položce:
Styčná pracovní spára při napojení nového živičného povrchu na stávající se zalitím za tepla modifikovanou asfaltovou hmotou s posypem vápenným hydrátem šířky do 15 mm, hloubky do 25 mm včetně prořezání spáry.
OBSAH
1. V cenách jsou započteny i náklady na vyčištění spár, na impregnaci a zalití spár včetně dodání hmot.</t>
  </si>
  <si>
    <t>108</t>
  </si>
  <si>
    <t>919735113</t>
  </si>
  <si>
    <t>Řezání stávajícího živičného krytu hl přes 100 do 150 mm</t>
  </si>
  <si>
    <t>1248286039</t>
  </si>
  <si>
    <t>109</t>
  </si>
  <si>
    <t>415346712</t>
  </si>
  <si>
    <t>36,10*1,43*0,45+1,70*(1,70-1,43)*1*0,45</t>
  </si>
  <si>
    <t>6,50*1,51*0,45+1,70*(1,70-1,51)*1*0,45</t>
  </si>
  <si>
    <t>3,30*1,65*0,45+1,70*(1,70-1,65)*1*0,45</t>
  </si>
  <si>
    <t>27,50*1,65*0,54+1,70*(1,70-1,65)*1*0,54+1,90*(1,90-1,65)*1*0,54</t>
  </si>
  <si>
    <t>10,50*1,51*0,54</t>
  </si>
  <si>
    <t>19,29*1,51*0,54+1,70*(1,70-1,51)*2*0,54</t>
  </si>
  <si>
    <t>(36,10*1,43+30,80*1,65+36,29*1,51)*0,40</t>
  </si>
  <si>
    <t>(1,70*(1,70-1,43)*1+1,70*(1,70-1,65)*2+1,90*(1,90-1,65)*1+1,70*(1,70-1,51)*3)*0,40</t>
  </si>
  <si>
    <t>36,10*1,43*0,80</t>
  </si>
  <si>
    <t>Mezisoučet-objem zeminy nahrazený konstrukcemi v zóně lože a obsypu plastového potrubí</t>
  </si>
  <si>
    <t>36,29*1,51*0,876+30,80*1,65*0,992</t>
  </si>
  <si>
    <t>Mezisoučet-objem zeminy nahrazený konstrukcemi v zóně podkladních konstrukcí a obsypu kameninového potrubí</t>
  </si>
  <si>
    <t>(36,29*1,51*2,50+1,70*(1,70-1,51)*2,50*3+30,80*1,65*1,45+1,70*(1,70-1,65)*1,45*2+1,90*(1,90-1,65)*1,45*1-98,416-5,579)*0,5</t>
  </si>
  <si>
    <t>Mezisoučet-objem zeminy nahrazený zásypem rýh kamenivem 16/32 (50%-pouze rýhy s kameninovým potrubím)</t>
  </si>
  <si>
    <t>3,14*1,24^2/4*(2,50-0,876)*2+3,14*1,24^2/4*(1,45-0,992)*3</t>
  </si>
  <si>
    <t>343,974*1,8 'Přepočtené koeficientem množství</t>
  </si>
  <si>
    <t>110</t>
  </si>
  <si>
    <t>-1287845168</t>
  </si>
  <si>
    <t xml:space="preserve">Poznámka k položce:
OBSAH, ZPŮSOB MĚŘENÍ - viz. položka 997321511P-R.
</t>
  </si>
  <si>
    <t>"betonové potrubí a šachty" 34,943</t>
  </si>
  <si>
    <t>111</t>
  </si>
  <si>
    <t>997321511A-R</t>
  </si>
  <si>
    <t>Doprava a likvidace nekontaminovaných odpadů - asfaltové směsy bez obsahu dehtu kód odpadu 17 03 02</t>
  </si>
  <si>
    <t>-1367555957</t>
  </si>
  <si>
    <t>"asfaltové směsy" 50,343</t>
  </si>
  <si>
    <t>112</t>
  </si>
  <si>
    <t>-1491590575</t>
  </si>
  <si>
    <t>SO 201b - Kanalizace Kotlářská-přípojky</t>
  </si>
  <si>
    <t>-859462564</t>
  </si>
  <si>
    <t xml:space="preserve">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a chodníku z kamenné mozaiky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</si>
  <si>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5,50*1,10*3+33,00*1,10*3</t>
  </si>
  <si>
    <t>-286434334</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</si>
  <si>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 zpevněným povrchem.
VOLBA, UŽITÍ, OBSAH - viz. položka 113107312.</t>
  </si>
  <si>
    <t>"rýha" 38,00*1,10</t>
  </si>
  <si>
    <t>113107343</t>
  </si>
  <si>
    <t>Odstranění podkladu živičného tl přes 100 do 150 mm strojně pl do 50 m2</t>
  </si>
  <si>
    <t>-1942083951</t>
  </si>
  <si>
    <t xml:space="preserve">Poznámka k položce:
Odstranění podkladů nebo krytů strojně plochy jednotlivě do 50 m2 s přemístěním hmot na skládku na vzdálenost do 3 m nebo s naložením na dopravní prostředek živičných, o tl. vrstvy přes 100 do 150 mm.
Stávající živičný kryt.
VOLBA, UŽITÍ, OBSAH - viz. položka 113107312.
</t>
  </si>
  <si>
    <t>90518177</t>
  </si>
  <si>
    <t>"stávající plynovod NTL" 5,00</t>
  </si>
  <si>
    <t>741269649</t>
  </si>
  <si>
    <t>"sítě silové a sdělovací různých správců" 15,00</t>
  </si>
  <si>
    <t>-1043548552</t>
  </si>
  <si>
    <t>20,50*1,10*1,20+5,00*1,10*1,45+5,00*1,10*1,95</t>
  </si>
  <si>
    <t>-1698321416</t>
  </si>
  <si>
    <t>"rýha" 17,50*1,10*1,45+16,50*1,10*1,95</t>
  </si>
  <si>
    <t>63,305*0,5 'Přepočtené koeficientem množství</t>
  </si>
  <si>
    <t>-680754861</t>
  </si>
  <si>
    <t xml:space="preserve">Poznámka k položce:
Hloubení zapažených rýh šířky přes 800 do 2 000 mm strojně s urovnáním dna do předepsaného profilu a spádu v hornině třídy těžitelnosti II skupiny 4 přes 100 do 500 m3 (15%).
Hloubka rýhy po odstranění krytů a podkladních vrstev komunikací a chodníků.
OBSAH - viz. položka 132254204.
</t>
  </si>
  <si>
    <t>63,305</t>
  </si>
  <si>
    <t>63,305*0,15 'Přepočtené koeficientem množství</t>
  </si>
  <si>
    <t>-254745845</t>
  </si>
  <si>
    <t xml:space="preserve">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132254204.
</t>
  </si>
  <si>
    <t>-2082244542</t>
  </si>
  <si>
    <t xml:space="preserve">Poznámka k položce:
Hloubení zapažených rýh šířky přes 800 do 2 000 mm strojně s urovnáním dna do předepsaného profilu a spádu v hornině třídy těžitelnosti III skupiny 6 přes 100 do 500 m3 (20%).
Hloubka rýhy po odstranění krytů a podkladních vrstev komunikací a chodníků.
OBSAH - viz. položka 132254204.
</t>
  </si>
  <si>
    <t>63,305*0,2 'Přepočtené koeficientem množství</t>
  </si>
  <si>
    <t>677741246</t>
  </si>
  <si>
    <t xml:space="preserve">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OBSAH - viz. položka 132254204.
</t>
  </si>
  <si>
    <t>"rýha" 20,50*1,10*1,20</t>
  </si>
  <si>
    <t>27,06*0,5 'Přepočtené koeficientem množství</t>
  </si>
  <si>
    <t>-537272168</t>
  </si>
  <si>
    <t>27,060</t>
  </si>
  <si>
    <t>27,06*0,15 'Přepočtené koeficientem množství</t>
  </si>
  <si>
    <t>496434382</t>
  </si>
  <si>
    <t>400367370</t>
  </si>
  <si>
    <t>27,06*0,2 'Přepočtené koeficientem množství</t>
  </si>
  <si>
    <t>178749148</t>
  </si>
  <si>
    <t>20,50*1,70*2+34,50*1,95*2</t>
  </si>
  <si>
    <t>1000206796</t>
  </si>
  <si>
    <t>1792884426</t>
  </si>
  <si>
    <t>"rýha" 20,50*1,10*1,20+17,50*1,10*1,45+16,50*1,10*1,95</t>
  </si>
  <si>
    <t>"-objem obsypu s konstrukcemi"-(54,50*1,10*0,46)</t>
  </si>
  <si>
    <t>"-objem lože pod potrubí"-(54,50*1,10*0,10)</t>
  </si>
  <si>
    <t>-337646061</t>
  </si>
  <si>
    <t xml:space="preserve">Poznámka k položce:
Zásyp sypaninou z jakékoliv horniny. Příplatek k ceně za prohození sypaniny sítem.  Hutnitelná hornina z výkopu použítá pro zásyp rýh v objemu 50%. 
</t>
  </si>
  <si>
    <t>56,793</t>
  </si>
  <si>
    <t>56,793*0,5 'Přepočtené koeficientem množství</t>
  </si>
  <si>
    <t>1948489190</t>
  </si>
  <si>
    <t>28,397*2,00</t>
  </si>
  <si>
    <t>1673470385</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</si>
  <si>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konstrukcí).Objem potrubí do DN 200, případně i s objemem šachty,  není od objemu obsypu odečten.</t>
  </si>
  <si>
    <t>"rýha" 54,50*1,10*0,46</t>
  </si>
  <si>
    <t>1149556104</t>
  </si>
  <si>
    <t>27,577</t>
  </si>
  <si>
    <t>27,577*2 'Přepočtené koeficientem množství</t>
  </si>
  <si>
    <t>323450054</t>
  </si>
  <si>
    <t>"rýha" 54,50*1,10*0,10</t>
  </si>
  <si>
    <t>1821169870</t>
  </si>
  <si>
    <t>"rýha" 33,00*1,10*2</t>
  </si>
  <si>
    <t>-1911411471</t>
  </si>
  <si>
    <t>"rýha" 5,00*1,10*1</t>
  </si>
  <si>
    <t>4360163</t>
  </si>
  <si>
    <t>Poznámka k položce:
Podklad nebo podsyp ze štěrkopísku ŠP s rozprostřením, vlhčením a zhutněním plochy jednotlivě do 100 m2, po zhutnění tl. 150 mm.
Provizorní vrstva ve výkopu v plochách chodníku z kamenné mozaiky (1x).</t>
  </si>
  <si>
    <t>"rýha" 33,00*1,10*1</t>
  </si>
  <si>
    <t>1934751664</t>
  </si>
  <si>
    <t>Poznámka k položce:
Podklad nebo podsyp ze štěrkopísku ŠP s rozprostřením, vlhčením a zhutněním plochy jednotlivě do 100 m2, po zhutnění tl. 200 mm.
Provizorní vrstva ve výkopu v plochách kamenné kostky drobné (2x) a kamenné dlažby "kočičí hlavy" (3x).</t>
  </si>
  <si>
    <t>"rýha" 5,00*1,10*2</t>
  </si>
  <si>
    <t>1823287185</t>
  </si>
  <si>
    <t>Poznámka k položce:
Podklad ze štěrkodrti ŠD s rozprostřením a zhutněním plochy jednotlivě do 100 m2, po zhutnění tl. 150 mm.
Podkladní vrstva ve výkopu v plochách pod chodníkem z kamenné mozaiky.</t>
  </si>
  <si>
    <t>"rýha" 33,00*1,10</t>
  </si>
  <si>
    <t>1447524822</t>
  </si>
  <si>
    <t>Poznámka k položce:
Podklad ze štěrkodrti ŠD s rozprostřením a zhutněním plochy jednotlivě do 100 m2, po zhutnění tl. 200 mm.
Podkladní vrstva ve výkopu v plochách pod pod kamennou kostku drobnou.</t>
  </si>
  <si>
    <t>"rýha" 5,00*1,10</t>
  </si>
  <si>
    <t>-2102571848</t>
  </si>
  <si>
    <t>-433819521</t>
  </si>
  <si>
    <t xml:space="preserve">Poznámka k položce:
Podklad ze směsi stmelené cementem SC bez dilatačních spár, s rozprostřením a zhutněním SC 0/32 8/10 (KSC I), po zhutnění tl. 200 mm.
Podkladní vrstva ve výkopu v plochách pod pod kamennou kostkou drobnou.
VOLBA - viz. položka 567122111.
</t>
  </si>
  <si>
    <t>-1934923850</t>
  </si>
  <si>
    <t>Poznámka k položce:
Kladení dlažby z kostek s provedením lože do tl. 50 mm, s vyplněním spár, s dvojím beraněním a se smetením přebytečného materiálu na krajnici drobných z kamene, do lože z kameniva těženého.
Materiál původní, z rozebraných ploch kamenné kostky drobné.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</si>
  <si>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1466719063</t>
  </si>
  <si>
    <t>5,500</t>
  </si>
  <si>
    <t>5,5*0,2 'Přepočtené koeficientem množství</t>
  </si>
  <si>
    <t>430952857</t>
  </si>
  <si>
    <t>Poznámka k položce:
Kladení dlažby z mozaiky komunikací pro pěší s vyplněním spár, s dvojím beraněním a se smetením přebytečného materiálu na vzdálenost do 3 m jednobarevné, s ložem tl. do 40 mm z kameniva
Materiál původní, z rozebraných ploch chodníku z kamenné mozaiky.
VOLBA, UŽITÍ, OBSAH - viz. položka 591211111.</t>
  </si>
  <si>
    <t>-1915694415</t>
  </si>
  <si>
    <t>36,300</t>
  </si>
  <si>
    <t>36,3*0,2 'Přepočtené koeficientem množství</t>
  </si>
  <si>
    <t>1447634060</t>
  </si>
  <si>
    <t>1011839728</t>
  </si>
  <si>
    <t>54,50</t>
  </si>
  <si>
    <t>-1720391029</t>
  </si>
  <si>
    <t>Poznámka k položce:
Ocenění materiálu je uvedeno v rozpočtu SO 201a.</t>
  </si>
  <si>
    <t>-1582007082</t>
  </si>
  <si>
    <t>776991751</t>
  </si>
  <si>
    <t>-67400004</t>
  </si>
  <si>
    <t>-860689679</t>
  </si>
  <si>
    <t>1604112166</t>
  </si>
  <si>
    <t>-527548213</t>
  </si>
  <si>
    <t>2004554883</t>
  </si>
  <si>
    <t>Poznámka k položce:
Montáž tvarovek na kanalizačním plastovém potrubí z polypropylenu PP hladkého plnostěnného odboček DN 150.
OBSAH - viz. položka 877310310.</t>
  </si>
  <si>
    <t>620789149</t>
  </si>
  <si>
    <t>1589214465</t>
  </si>
  <si>
    <t>375894322</t>
  </si>
  <si>
    <t>543986100</t>
  </si>
  <si>
    <t>33,00*1,10*0,35+5,00*1,10*0,54</t>
  </si>
  <si>
    <t>38,00*1,10*0,40</t>
  </si>
  <si>
    <t>54,50*1,10*0,56</t>
  </si>
  <si>
    <t>(17,50*1,10*1,45+16,50*1,10*1,95+20,50*1,10*1,20-33,572)*0,5</t>
  </si>
  <si>
    <t>149,657*1,8 'Přepočtené koeficientem množství</t>
  </si>
  <si>
    <t>1793411496</t>
  </si>
  <si>
    <t>"asfaltové směsy" 13,209</t>
  </si>
  <si>
    <t>-1963611692</t>
  </si>
  <si>
    <t>SO 202a - Kanalizace Hasskova-stoky</t>
  </si>
  <si>
    <t>-797189540</t>
  </si>
  <si>
    <t>"rýha" 68,50*1,51</t>
  </si>
  <si>
    <t>113106211</t>
  </si>
  <si>
    <t>Rozebrání dlažeb vozovek z velkých kostek s ložem z kameniva strojně pl přes 50 do 200 m2</t>
  </si>
  <si>
    <t>-1796851262</t>
  </si>
  <si>
    <t xml:space="preserve">Poznámka k položce:
Rozebrání dlažeb vozovek a ploch s přemístěním hmot na skládku na vzdálenost do 3 m nebo s naložením na dopravní prostředek, s jakoukoliv výplní spár strojně plochy jednotlivě přes 50 m2 do 200 m2 z velkých kostek s ložem z kameniva.
Položka použita pro kamennou dlažbu "kočičí hlavy".
VOLBA, UŽITÍ, OBSAH - viz. položka 113106171.
</t>
  </si>
  <si>
    <t>"rýha" 63,00*1,65</t>
  </si>
  <si>
    <t>"rozšíření rýhy" 1,70*(1,70-1,65)*1+1,90*(1,90-1,65)*1</t>
  </si>
  <si>
    <t>1424531218</t>
  </si>
  <si>
    <t>"rýha" 11,71*1,65+73,39*1,51</t>
  </si>
  <si>
    <t>"rozšíření rýhy" 1,70*(1,70-1,51)*3+1,70*(1,70-1,65)*1</t>
  </si>
  <si>
    <t>-493327660</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</si>
  <si>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"Šatovské" dlažby  (3x), kamenné kostky drobné (3x) a kamenné dlažby "kočičí hlavy"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</si>
  <si>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 rozšíření rýhy" 19,21*1,65+1,70*(1,70-1,65)*1+50,29*1,51+1,70*(1,70-1,51)*2</t>
  </si>
  <si>
    <t>"rýha + rozšíření rýhy" 84,10*1,51+1,70*(1,70-1,51)*4</t>
  </si>
  <si>
    <t>"rýha + rozšíření rýhy" 55,50*1,65+7,50*1,51+1,90*(1,90-1,65)*1+1,70*(1,70-1,65)*1</t>
  </si>
  <si>
    <t>340,108*3 'Přepočtené koeficientem množství</t>
  </si>
  <si>
    <t>572588190</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</si>
  <si>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dlažbami
VOLBA, UŽITÍ, OBSAH - viz. položka 113107152
</t>
  </si>
  <si>
    <t>"rýha" 141,89*1,51+74,71*1,65</t>
  </si>
  <si>
    <t>"rozšíření rýhy" 1,70*(1,70-1,51)*6+1,70*(1,70-1,65)*2+1,90*(1,90-1,65)*1</t>
  </si>
  <si>
    <t>670529292</t>
  </si>
  <si>
    <t>"vodovod" 5,00</t>
  </si>
  <si>
    <t>1627512405</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</si>
  <si>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
VOLBA, UŽITÍ - viz. položka 119001401</t>
  </si>
  <si>
    <t>"kanalizace" 143,00</t>
  </si>
  <si>
    <t>1176766784</t>
  </si>
  <si>
    <t>-1151742966</t>
  </si>
  <si>
    <t>68,89*1,51*0,50+74,71*1,65*0,50+2,00*1,51*2,70*7+2,00*1,65*2,70*4</t>
  </si>
  <si>
    <t>132254206</t>
  </si>
  <si>
    <t>Hloubení zapažených rýh š do 2000 mm v hornině třídy těžitelnosti I skupiny 3 objem do 5000 m3</t>
  </si>
  <si>
    <t>1419177349</t>
  </si>
  <si>
    <t>Poznámka k položce:
Hloubení zapažených rýh šířky přes 800 do 2 000 mm strojně s urovnáním dna do předepsaného profilu a spádu v hornině třídy těžitelnosti I skupiny 3 přes 1 000 do 5 000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</si>
  <si>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(141,89*1,51+74,71*1,65)*3,20</t>
  </si>
  <si>
    <t>"rozšíření rýhy" (1,70*(1,70-1,51)*6+1,90*(1,90-1,65)*1+1,70*(1,70-1,65)*2)*3,20</t>
  </si>
  <si>
    <t>1088,347*0,5 'Přepočtené koeficientem množství</t>
  </si>
  <si>
    <t>132354206</t>
  </si>
  <si>
    <t>Hloubení zapažených rýh š do 2000 mm v hornině třídy těžitelnosti II skupiny 4 objem do 5000 m3</t>
  </si>
  <si>
    <t>-1263533088</t>
  </si>
  <si>
    <t>Poznámka k položce:
Hloubení zapažených rýh šířky přes 800 do 2 000 mm strojně s urovnáním dna do předepsaného profilu a spádu v hornině třídy těžitelnosti II skupiny 4 přes 1 000 do 5 000 m3 (15%).
Hloubka rýhy po odstranění krytů a podkladních vrstev komunikací a chodníků.
OBSAH - viz. 132254206.</t>
  </si>
  <si>
    <t>1088,347</t>
  </si>
  <si>
    <t>1088,347*0,15 'Přepočtené koeficientem množství</t>
  </si>
  <si>
    <t>132454206</t>
  </si>
  <si>
    <t>Hloubení zapažených rýh š do 2000 mm v hornině třídy těžitelnosti II skupiny 5 objem do 5000 m3</t>
  </si>
  <si>
    <t>-1199599955</t>
  </si>
  <si>
    <t>Poznámka k položce:
Hloubení zapažených rýh šířky přes 800 do 2 000 mm strojně s urovnáním dna do předepsaného profilu a spádu v hornině třídy těžitelnosti II skupiny 5 přes 1 000 do 5 000 m3.
Hloubka rýhy po odstranění krytů a podkladních vrstev komunikací a chodníků.
OBSAH - viz. 132254206.</t>
  </si>
  <si>
    <t>132554206</t>
  </si>
  <si>
    <t>Hloubení zapažených rýh š do 2000 mm v hornině třídy těžitelnosti III skupiny 6 objem do 5000 m3</t>
  </si>
  <si>
    <t>1330723933</t>
  </si>
  <si>
    <t>Poznámka k položce:
Hloubení zapažených rýh šířky přes 800 do 2 000 mm strojně s urovnáním dna do předepsaného profilu a spádu v hornině třídy těžitelnosti III skupiny 6 přes 1 000 do 5 000 m3 (20%).
Hloubka rýhy po odstranění krytů a podkladních vrstev komunikací a chodníků.
OBSAH - viz. 132254206.</t>
  </si>
  <si>
    <t>1088,347*0,2 'Přepočtené koeficientem množství</t>
  </si>
  <si>
    <t>530790207</t>
  </si>
  <si>
    <t>216,60*3,70*2</t>
  </si>
  <si>
    <t>-1026336843</t>
  </si>
  <si>
    <t>-1626408615</t>
  </si>
  <si>
    <t>"-objem obsypu s konstrukcemi" -(141,89*1,51*0,876+74,71*1,65*0,992)</t>
  </si>
  <si>
    <t>"-objem zeminy vytlačené konstrukcí šachet v zóně zásypu"  -(3,14*1,24^2/4*(3,20-0,876)*6+3,14*1,24^2/4*(3,20-0,992)*3)</t>
  </si>
  <si>
    <t>-541241966</t>
  </si>
  <si>
    <t>753,549</t>
  </si>
  <si>
    <t>753,549*0,5 'Přepočtené koeficientem množství</t>
  </si>
  <si>
    <t>-448915665</t>
  </si>
  <si>
    <t>376,775</t>
  </si>
  <si>
    <t>376,775*2 'Přepočtené koeficientem množství</t>
  </si>
  <si>
    <t>678658937</t>
  </si>
  <si>
    <t>"objem s konstrukcemi" 141,89*1,51*0,876+74,71*1,65*0,992</t>
  </si>
  <si>
    <t>"-objem zeminy vytlačené konstrukcí podkladní desky, pražců, sedla a obetonovaného potrubí"  -(141,890*1,31*0,294+74,71*1,45*0,323)</t>
  </si>
  <si>
    <t>"-objem zeminy vytlačené konstrukcí potrubí nad sedlem"  -(3,14*0,188^2/360*240*141,89+3,14*0,246^2/360*240*74,71)</t>
  </si>
  <si>
    <t>"-objem zeminy vytlačené konstrukcí šachet v zóně obsypu"  -(3,14*1,30^2/4*0,876*6+3,14*1,30^2/4*0,992*2+3,14*1,50^2/4*0,992*1)</t>
  </si>
  <si>
    <t>1078570610</t>
  </si>
  <si>
    <t>189,015*2 'Přepočtené koeficientem množství</t>
  </si>
  <si>
    <t>-254788575</t>
  </si>
  <si>
    <t>Poznámka k položce:
Osazení betonových dílců pražců pod potrubí v otevřeném výkopu, průřezové plochy do 25000 mm2.
216,60 m /2,5 m * 2 = cca 174 ks
OBSAH
1. V cenách nejsou započteny náklady na dodávku betonových výrobků; tyto se oceňují ve specifikaci.</t>
  </si>
  <si>
    <t>-73936734</t>
  </si>
  <si>
    <t>564780935</t>
  </si>
  <si>
    <t>141,89*1,31*0,08</t>
  </si>
  <si>
    <t>74,71*1,45*0,08</t>
  </si>
  <si>
    <t>-2146402035</t>
  </si>
  <si>
    <t>141,89*1,31*0,214</t>
  </si>
  <si>
    <t>74,71*1,45*0,243</t>
  </si>
  <si>
    <t>-59772178</t>
  </si>
  <si>
    <t>141,89*0,30*2</t>
  </si>
  <si>
    <t>74,71*0,33*2</t>
  </si>
  <si>
    <t>564241111</t>
  </si>
  <si>
    <t>Podklad nebo podsyp ze štěrkopísku ŠP plochy přes 100 m2 tl 120 mm</t>
  </si>
  <si>
    <t>-359150740</t>
  </si>
  <si>
    <t>Poznámka k položce:
Podklad nebo podsyp ze štěrkopísku ŠP s rozprostřením, vlhčením a zhutněním plochy jednotlivě přes 100 m2, po zhutnění tl. 120 mm.
Provizorní vrstva ve výkopu v plochách "Šatovské" dlažby.</t>
  </si>
  <si>
    <t>564241113</t>
  </si>
  <si>
    <t>Podklad nebo podsyp ze štěrkopísku ŠP plochy přes 100 m2 tl 140 mm</t>
  </si>
  <si>
    <t>-1634142567</t>
  </si>
  <si>
    <t>Poznámka k položce:
Podklad nebo podsyp ze štěrkopísku ŠP s rozprostřením, vlhčením a zhutněním plochy přes 100 m2, po zhutnění tl. 140 mm.
Provizorní vrstva ve výkopu v plochách kamenné kostky drobné.</t>
  </si>
  <si>
    <t>564251111</t>
  </si>
  <si>
    <t>Podklad nebo podsyp ze štěrkopísku ŠP plochy přes 100 m2 tl 150 mm</t>
  </si>
  <si>
    <t>-242763788</t>
  </si>
  <si>
    <t>Poznámka k položce:
Podklad nebo podsyp ze štěrkopísku ŠP s rozprostřením, vlhčením a zhutněním plochy přes 100 m2, po zhutnění tl. 150 mm.
Provizorní vrstva ve výkopu v plochách "Šatovské" dlažby (2x).</t>
  </si>
  <si>
    <t>"rýha + rozšíření rýhy" (19,21*1,65+1,70*(1,70-1,65)*1+50,29*1,51+1,70*(1,70-1,51)*2)*2</t>
  </si>
  <si>
    <t>564261111</t>
  </si>
  <si>
    <t>Podklad nebo podsyp ze štěrkopísku ŠP plochy přes 100 m2 tl 200 mm</t>
  </si>
  <si>
    <t>-949751683</t>
  </si>
  <si>
    <t>Poznámka k položce:
Podklad nebo podsyp ze štěrkopísku ŠP s rozprostřením, vlhčením a zhutněním plochy přes 100 m2, po zhutnění tl. 200 mm.
Provizorní vrstva ve výkopu v plochách kamenné kostky drobné (2x) a kamenné dlažby "kočičí hlavy" (3x).</t>
  </si>
  <si>
    <t>"rýha + rozšíření rýhy" (84,10*1,51+1,70*(1,70-1,51)*4)*2</t>
  </si>
  <si>
    <t>"rýha + rozšíření rýhy" (55,50*1,65+7,50*1,51+1,90*(1,90-1,65)*1+1,70*(1,70-1,65)*1)*3</t>
  </si>
  <si>
    <t>564851111</t>
  </si>
  <si>
    <t>Podklad ze štěrkodrtě ŠD plochy přes 100 m2 tl 150 mm</t>
  </si>
  <si>
    <t>1677542472</t>
  </si>
  <si>
    <t>Poznámka k položce:
Podklad ze štěrkodrti ŠD s rozprostřením a zhutněním plochy přes 100 m2, po zhutnění tl. 150 mm.
Podkladní vrstva ve výkopu v plochách pod "Šatovskou" dlažbou.</t>
  </si>
  <si>
    <t>564861111</t>
  </si>
  <si>
    <t>Podklad ze štěrkodrtě ŠD plochy přes 100 m2 tl 200 mm</t>
  </si>
  <si>
    <t>-1313792792</t>
  </si>
  <si>
    <t>Poznámka k položce:
Podklad ze štěrkodrti ŠD s rozprostřením a zhutněním plochy přes 100 m2, po zhutnění tl. 200 mm.
Podkladní vrstva ve výkopu v plochách pod pod kamennou kostku drobnou a kamennou dlažbou "kočičí hlavy".</t>
  </si>
  <si>
    <t>-1268387388</t>
  </si>
  <si>
    <t xml:space="preserve">Poznámka k položce:
Podklad ze směsi stmelené cementem SC bez dilatačních spár, s rozprostřením a zhutněním SC 0/32 C 8/10 (KSC I), po zhutnění tl. 150 mm
Podkladní vrstva ve výkopu v plochách pod "Šatovskou" dlažbou.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</si>
  <si>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1652222345</t>
  </si>
  <si>
    <t xml:space="preserve">Poznámka k položce:
Podklad ze směsi stmelené cementem SC bez dilatačních spár, s rozprostřením a zhutněním SC 0/32 8/10 (KSC I), po zhutnění tl. 200 mm.
Podkladní vrstva ve výkopu v plochách pod pod kamennou kostkou drobnou a kamennou dlažbou "kočičí hlavy".
VOLBA - viz. položka 567122114
</t>
  </si>
  <si>
    <t>591111111</t>
  </si>
  <si>
    <t>Kladení dlažby z kostek velkých z kamene do lože z kameniva těženého tl 50 mm</t>
  </si>
  <si>
    <t>-2101836395</t>
  </si>
  <si>
    <t>Poznámka k položce:
Kladení dlažby z kostek s provedením lože do tl. 50 mm, s vyplněním spár, s dvojím beraněním a se smetením přebytečného materiálu na krajnici velkých z kamene, do lože z kameniva těženého.
Materiál z původní z rozebraných ploch kamenné dlažby "kočičí hlavy"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</si>
  <si>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-1496860738</t>
  </si>
  <si>
    <t>Poznámka k položce:
Kladení dlažby z kostek s provedením lože do tl. 50 mm, s vyplněním spár, s dvojím beraněním a se smetením přebytečného materiálu na krajnici drobných z kamene, do lože z kameniva těženého.
Materiál původní, z rozebraných ploch kamenné kostky drobné.
VOLBA, UŽITÍ, OBSAH - viz. položka 591111111</t>
  </si>
  <si>
    <t>-2000363771</t>
  </si>
  <si>
    <t>128,283</t>
  </si>
  <si>
    <t>128,283*0,2 'Přepočtené koeficientem množství</t>
  </si>
  <si>
    <t>-309652462</t>
  </si>
  <si>
    <t>1617299833</t>
  </si>
  <si>
    <t>890451851</t>
  </si>
  <si>
    <t>Bourání šachet z prefabrikovaných skruží strojně obestavěného prostoru přes 3 do 5 m3</t>
  </si>
  <si>
    <t>139588694</t>
  </si>
  <si>
    <t>Poznámka k položce:
Bourání šachet a jímek strojně velikosti obestavěného prostoru přes 3 do 5 m3 z prefabrikovaných skruží.
VOLBA
1. Šachty velikosti nad 5 m3 obestavěného prostoru se oceňují cenami katalogu 801-3 Budovy a haly – bourání konstrukcí.
UŽITÍ
2. Ceny jsou určeny pro vodovodní a kanalizačné šachty.
ZPŮSOB MĚŘENÍ
3. Množství měrných jednotek se určuje v m3 obestavěného prostoru šachty nebo jímky.</t>
  </si>
  <si>
    <t>3,14*1,24^2/4*3,70*6</t>
  </si>
  <si>
    <t>-43177838</t>
  </si>
  <si>
    <t>Poznámka k položce:
Montáž potrubí z trub kameninových hrdlových s integrovaným těsněním Příplatek k cenám za napojení dvou dříků trub o stejném průměru (max. rozdíl 12 mm) pomocí převlečné manžety (manžeta zahrnuta v ceně) DN 400. Propojení nového potrubí na stávající.
UŽITÍ
1. Ceny 831 . . -2193 jsou určeny pro každé jednotlivé napojení dvou dříků trub o zhruba stejném průměru, kdy maximální rozdíl průměrů je 12 mm. Platí také pro spoj dvou různých materiálů
2. Ceny 26-3195 a 38-3195 jsou určeny pro každé jednotlivé připojení vnitřní kanalizace na kanalizační přípojku.
OBSAH
3. V cenách montáže potrubí z trub kameninových hrdlových s integrovaným těsněním 831 . . -2121 jsou těsnící kroužky součástí dodávky kameninových trub. Tyto trouby se oceňují ve specifikaci, ztratné lze dohodnout ve výši 1,5 %</t>
  </si>
  <si>
    <t>1046967166</t>
  </si>
  <si>
    <t>"stoka 1" 68,89</t>
  </si>
  <si>
    <t>"stoka 2" 35,50</t>
  </si>
  <si>
    <t>"stoka 3" 37,50</t>
  </si>
  <si>
    <t>1314630772</t>
  </si>
  <si>
    <t>141,89*1,015 'Přepočtené koeficientem množství</t>
  </si>
  <si>
    <t>-1007857060</t>
  </si>
  <si>
    <t>"stoka 1" 74,71</t>
  </si>
  <si>
    <t>258794711</t>
  </si>
  <si>
    <t>74,71*1,015 'Přepočtené koeficientem množství</t>
  </si>
  <si>
    <t>-281538283</t>
  </si>
  <si>
    <t>"stoka 1" 12</t>
  </si>
  <si>
    <t>"stoka 2" 7</t>
  </si>
  <si>
    <t>"stoka 3" 7</t>
  </si>
  <si>
    <t>59711770300-150</t>
  </si>
  <si>
    <t>odbočka kameninová glazovaná jednoduchá kolmá DN 300/150 dl 500mm spojovací systém C/F tř.240/34</t>
  </si>
  <si>
    <t>2104941707</t>
  </si>
  <si>
    <t>odbočka kameninová glazovaná jednoduchá kolmá DN 300/200 dl 600mm spojovací systém C/F tř.240/200</t>
  </si>
  <si>
    <t>919685459</t>
  </si>
  <si>
    <t>-159337161</t>
  </si>
  <si>
    <t>Poznámka k položce:
Montáž kameninových tvarovek na potrubí z trub kameninových v otevřeném výkopu s integrovaným těsněním odbočných DN 400.
VOLBA, UŽITÍ, OBSAH - viz. položka 837341221.</t>
  </si>
  <si>
    <t>"stoka 1" 26</t>
  </si>
  <si>
    <t>-346761800</t>
  </si>
  <si>
    <t>553667631</t>
  </si>
  <si>
    <t>-1177121396</t>
  </si>
  <si>
    <t>-234932508</t>
  </si>
  <si>
    <t>-138129859</t>
  </si>
  <si>
    <t>1978643684</t>
  </si>
  <si>
    <t>-1484924794</t>
  </si>
  <si>
    <t>-792897909</t>
  </si>
  <si>
    <t>-1510935924</t>
  </si>
  <si>
    <t>-427147331</t>
  </si>
  <si>
    <t>226067451</t>
  </si>
  <si>
    <t>920248219</t>
  </si>
  <si>
    <t>Poznámka k položce:
Zřízení šachet kanalizačních z betonových dílců výšky vstupu do 1,50 m s obložením dna betonem tř. C 25/30, na potrubí DN přes 300 do 400.
VOLBA, OBSAH - viz. položka 894411131</t>
  </si>
  <si>
    <t>896221212</t>
  </si>
  <si>
    <t>Spadiště kanalizační z betonu kruhové jednoduché dno z čediče horní potrubí DN 350 nebo 400</t>
  </si>
  <si>
    <t>1926345579</t>
  </si>
  <si>
    <t>Poznámka k položce:
Spadiště kanalizační z prostého betonu kruhové výšky vstupu do 0,90 m a základní výšky spadiště 0,60 m jednoduché se dnem obloženým čedičem s horním potrubím DN 350 nebo 400.
VOLBA
1. Každých dalších i započatých 0,60 m výšky vstupu se oceňuje cenou 894 13-8001 této části katalogu.
ZPŮSOB MĚŘENÍ
2. Výšku spadiště určuje vzdálenost nejnižších bodů vnitřního líce potrubí přívodního a odpadního.
3. Pro výpočet přesunu hmot se celková hmotnost položky sníží o hmotnost betonu, pokud je beton dodáván přímo na místo zabudování nebo do prostoru technologické manipulace.</t>
  </si>
  <si>
    <t>2000495265</t>
  </si>
  <si>
    <t>59550853</t>
  </si>
  <si>
    <t>793633873</t>
  </si>
  <si>
    <t>-1289704663</t>
  </si>
  <si>
    <t>1356442325</t>
  </si>
  <si>
    <t>-62384679</t>
  </si>
  <si>
    <t>-338419901</t>
  </si>
  <si>
    <t>1813321265</t>
  </si>
  <si>
    <t>1369125555</t>
  </si>
  <si>
    <t>1223397495</t>
  </si>
  <si>
    <t>-1370210401</t>
  </si>
  <si>
    <t>662796542</t>
  </si>
  <si>
    <t>-254256680</t>
  </si>
  <si>
    <t>533325499</t>
  </si>
  <si>
    <t>490869241</t>
  </si>
  <si>
    <t xml:space="preserve">Poznámka k položce:
Cena je určena pro každé jednotlivé připojení vnitřní kanalizace na kanalizační přípojku.
Ocenění je uvedeno v rozpočtu SO 202b.
</t>
  </si>
  <si>
    <t>-542340517</t>
  </si>
  <si>
    <t>Poznámka k položce:
Montáž kanalizačního potrubí z plastů z polypropylenu PP hladkého plnostěnného SN 12 DN 150.
Ocenění je uvedeno v rozpočtu SO 202b.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</si>
  <si>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-1803709995</t>
  </si>
  <si>
    <t>256*1,015 'Přepočtené koeficientem množství</t>
  </si>
  <si>
    <t>-51791166</t>
  </si>
  <si>
    <t>Poznámka k položce:
Montáž kanalizačního potrubí z plastů z polypropylenu PP hladkého plnostěnného SN 12 DN 200.
Ocenění je uvedeno v rozpočtu SO 202b.
OBSAH, SPECIFIKACE - viz. položka 871310320</t>
  </si>
  <si>
    <t>1107388778</t>
  </si>
  <si>
    <t>4,5*1,015 'Přepočtené koeficientem množství</t>
  </si>
  <si>
    <t>-1243864713</t>
  </si>
  <si>
    <t>Poznámka k položce:
Montáž tvarovek na kanalizačním plastovém potrubí z polypropylenu PP hladkého plnostěnného kolen DN 150.
Ocenění je uvedeno v rozpočtu SO 202b.
OBSAH
1. V cenách montáže tvarovek nejsou započteny náklady na dodání tvarovek. Tyto náklady se oceňují ve specifikaci.
2. V cenách montáže tvarovek jsou započteny náklady na dodání těsnicích kroužků, pokud tyto nejsou součástí dodávky tvarovek.</t>
  </si>
  <si>
    <t>-51756458</t>
  </si>
  <si>
    <t>-1181835492</t>
  </si>
  <si>
    <t>2012449716</t>
  </si>
  <si>
    <t>Poznámka k položce:
Montáž tvarovek na kanalizačním plastovém potrubí z polypropylenu PP hladkého plnostěnného kolen DN 200.
Ocenění je uvedeno v rozpočtu SO 202b.
OBSAH - viz. položka 877310310.</t>
  </si>
  <si>
    <t>-2084429165</t>
  </si>
  <si>
    <t>792198727</t>
  </si>
  <si>
    <t>Poznámka k položce:
Montáž tvarovek na kanalizačním plastovém potrubí z polypropylenu PP hladkého plnostěnného spojek, redukcí, přechodů nebo šachtových vložek DN 150 (160).
Ocenění je uvedeno v rozpočtu SO 202b.
OBSAH - viz. položka 877310310.</t>
  </si>
  <si>
    <t>1089749268</t>
  </si>
  <si>
    <t>559716286</t>
  </si>
  <si>
    <t>-110460159</t>
  </si>
  <si>
    <t>-1028363463</t>
  </si>
  <si>
    <t>Poznámka k položce:
Montáž tvarovek na kanalizačním plastovém potrubí z polypropylenu PP hladkého plnostěnného spojek, redukcí, přechodů nebo šachtových vložek DN 200.
Ocenění je uvedeno v rozpočtu SO 202b.
OBSAH - viz. položka 877310310.</t>
  </si>
  <si>
    <t>317651982</t>
  </si>
  <si>
    <t>767114728</t>
  </si>
  <si>
    <t>Poznámka k položce:
Montáž tvarovek na kanalizačním plastovém potrubí z polypropylenu PP hladkého plnostěnného odboček DN 150.
Ocenění je uvedeno v rozpočtu SO 202b.
OBSAH - viz. položka 877310310.</t>
  </si>
  <si>
    <t>1869201950</t>
  </si>
  <si>
    <t>241714440</t>
  </si>
  <si>
    <t>789286407</t>
  </si>
  <si>
    <t>1537876808</t>
  </si>
  <si>
    <t>894812205</t>
  </si>
  <si>
    <t>Revizní a čistící šachta z PP šachtové dno DN 425/200 průtočné</t>
  </si>
  <si>
    <t>-435913064</t>
  </si>
  <si>
    <t>Poznámka k položce:
Revizní a čistící šachta z polypropylenu PP pro hladké trouby DN 425 šachtové dno (DN šachty / DN trubního vedení) DN 425/200 průtočné.
OBSAH - viz. položka 894812201.</t>
  </si>
  <si>
    <t>2133471035</t>
  </si>
  <si>
    <t>Poznámka k položce:
Revizní a čistící šachta z polypropylenu PP pro hladké trouby DN 425 šachtové dno (DN šachty / DN trubního vedení) DN 425/150 průtočné 60°.
OBSAH - viz. položka 894812201.</t>
  </si>
  <si>
    <t>2002895367</t>
  </si>
  <si>
    <t>1500945541</t>
  </si>
  <si>
    <t>-828810923</t>
  </si>
  <si>
    <t>129163099</t>
  </si>
  <si>
    <t>444032666</t>
  </si>
  <si>
    <t xml:space="preserve">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1. Přemístění vybouraných dlažebních kostek na vzdálenost přes 3 m se oceňuje cenami souborů cen 997 22-1 Vodorovná doprava suti.
UŽITÍ
2. Ceny jsou určeny jen pro očištění vybouraných kostek uložených do lože ze sypkého materiálu bez pojiva.
</t>
  </si>
  <si>
    <t>104,404</t>
  </si>
  <si>
    <t>979071111</t>
  </si>
  <si>
    <t>Očištění dlažebních kostek velkých s původním spárováním kamenivem těženým</t>
  </si>
  <si>
    <t>1724260352</t>
  </si>
  <si>
    <t>Poznámka k položce:
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
Položka použita pro kamennou dlažbu "kočičí hlavy".
VOLBA, UŽITÍ - viz. položka 979054451.</t>
  </si>
  <si>
    <t>63,00*1,65+1,70*(1,70-1,65)*1+1,90*(1,90-1,65)*1</t>
  </si>
  <si>
    <t>316692441</t>
  </si>
  <si>
    <t>11,71*1,65+73,39*1,51+1,70*(1,70-1,51)*3+1,70*(1,70-1,65)*1</t>
  </si>
  <si>
    <t>873281239</t>
  </si>
  <si>
    <t>(19,21*1,65+1,70*(1,70-1,65)*1+50,29*1,51+1,70*(1,70-1,51)*2)*0,42</t>
  </si>
  <si>
    <t>(84,10*1,51+1,70*(1,70-1,51)*4)*0,54</t>
  </si>
  <si>
    <t>(55,50*1,65+7,50*1,51+1,90*(1,90-1,65)*1+1,70*(1,70-1,65)*1)*0,60</t>
  </si>
  <si>
    <t>(141,89*1,51+74,71*1,65)*0,40</t>
  </si>
  <si>
    <t>(1,70*(1,70-1,51)*6+1,70*(1,70-1,65)*2+1,90*(1,90-1,65)*1)*0,40</t>
  </si>
  <si>
    <t>141,89*1,51*0,876+74,71*1,65*0,992</t>
  </si>
  <si>
    <t>((141,89*1,51+1,70*(1,70-1,51)*6+74,71*1,65+1,90*(1,90-1,65)*1+1,70*(1,70-1,65)*2)*3,20-309,972-24,826)*0,5</t>
  </si>
  <si>
    <t>3,14*1,24^2/4*(3,20-0,876)*6+3,14*1,24^2/4*(3,20-0,992)*3</t>
  </si>
  <si>
    <t>1024,477*1,8 'Přepočtené koeficientem množství</t>
  </si>
  <si>
    <t>776760752</t>
  </si>
  <si>
    <t>"betonové potrubí a šachty" 55,727</t>
  </si>
  <si>
    <t>-722061403</t>
  </si>
  <si>
    <t>"Šatovská dlažba" 30,799</t>
  </si>
  <si>
    <t>"velké kostky" 43,581</t>
  </si>
  <si>
    <t>"drobné kostky" 41,982</t>
  </si>
  <si>
    <t>274913564</t>
  </si>
  <si>
    <t>116,362</t>
  </si>
  <si>
    <t>116,362*2 'Přepočtené koeficientem množství</t>
  </si>
  <si>
    <t>-1280752378</t>
  </si>
  <si>
    <t>-1526092273</t>
  </si>
  <si>
    <t>SO 202b - Kanalizace Hasskova-přípojky</t>
  </si>
  <si>
    <t>113106131</t>
  </si>
  <si>
    <t>Rozebrání dlažeb z mozaiky komunikací pro pěší strojně pl do 50 m2</t>
  </si>
  <si>
    <t>1645740486</t>
  </si>
  <si>
    <t>Poznámka k položce:
Rozebrání dlažeb komunikací pro pěší s přemístěním hmot na skládku na vzdálenost do 3 m nebo s naložením na dopravní prostředek s ložem z kameniva nebo živice a s jakoukoliv výplní spár strojně plochy jednotlivě do 50 m2 z mozaiky.
Položka použita pro chodník z kamenné mozaiky.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nebo mozaikových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</si>
  <si>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"rýha" 39,00*1,10</t>
  </si>
  <si>
    <t>113106142</t>
  </si>
  <si>
    <t>Rozebrání dlažeb z betonových nebo kamenných dlaždic komunikací pro pěší strojně pl přes 50 m2</t>
  </si>
  <si>
    <t>-1272797817</t>
  </si>
  <si>
    <t>Poznámka k položce:
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 desek nebo tvarovek.
Položka použita pro chodník z betonové dlažby.
VOLBA, UŽITÍ, OBSAH - viz. položka 113106131.</t>
  </si>
  <si>
    <t>"rýha" 55,00*1,10</t>
  </si>
  <si>
    <t>-1881185185</t>
  </si>
  <si>
    <t xml:space="preserve">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113106221.
</t>
  </si>
  <si>
    <t>"rýha" 54,00*1,10</t>
  </si>
  <si>
    <t>113106183</t>
  </si>
  <si>
    <t>Rozebrání dlažeb vozovek z velkých kostek s ložem z kameniva strojně pl do 50 m2</t>
  </si>
  <si>
    <t>15349910</t>
  </si>
  <si>
    <t xml:space="preserve">Poznámka k položce:
Rozebrání dlažeb vozovek a ploch s přemístěním hmot na skládku na vzdálenost do 3 m nebo s naložením na dopravní prostředek, s jakoukoliv výplní spár strojně plochy jednotlivě do 50 m2 z velkých kostek s ložem z kameniva.
Položka použita pro kamennou dlažbu "kočičí hlavy".
VOLBA, UŽITÍ, OBSAH - viz. položka 113106131.
</t>
  </si>
  <si>
    <t>"rýha" 45,00*1,10</t>
  </si>
  <si>
    <t>113106185</t>
  </si>
  <si>
    <t>Rozebrání dlažeb vozovek z drobných kostek s ložem z kameniva strojně pl do 50 m2</t>
  </si>
  <si>
    <t>416386659</t>
  </si>
  <si>
    <t xml:space="preserve">Poznámka k položce:
Rozebrání dlažeb vozovek a ploch s přemístěním hmot na skládku na vzdálenost do 3 m nebo s naložením na dopravní prostředek, s jakoukoliv výplní spár strojně plochy jednotlivě do 50 m2 z drobných kostek nebo odseků s ložem z kameniva.
Položka použita pro kamennou kostku drobnou.
VOLBA, UŽITÍ, OBSAH - viz. položka 113106131.
</t>
  </si>
  <si>
    <t>1718970765</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</si>
  <si>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a "Šatovské" dlažby (3x).
VOLBA, UŽITÍ, OBSAH - viz. položka 113107152</t>
  </si>
  <si>
    <t>"rýha" 39,00*1,10*3+21,00*1,10*3</t>
  </si>
  <si>
    <t>695125459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</si>
  <si>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kamenné kostky drobné a "Šatovské" dlažby (3x).
Provizorní vrstvy ve výkopu v plochách kamenné dlažby "kočičí hlavy" (3x) a chodníku z kamenné mozaiky (3x).
VOLBA, UŽITÍ, OBSAH - viz. položka 113107152</t>
  </si>
  <si>
    <t>"reýha" 121,00*1,10*3+51,00*1,10*3</t>
  </si>
  <si>
    <t>1922927644</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</si>
  <si>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původními dlažbami.
VOLBA, UŽITÍ, OBSAH - viz. položka 113106131.</t>
  </si>
  <si>
    <t>"rýha" (45,00+39,00+39,00)*1,10</t>
  </si>
  <si>
    <t>-823302245</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</si>
  <si>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dlažbami.
VOLBA, UŽITÍ, OBSAH - viz. položka 113106131.
</t>
  </si>
  <si>
    <t>"rýha" (54,00+55,00)*1,10</t>
  </si>
  <si>
    <t>2144356421</t>
  </si>
  <si>
    <t>-35462942</t>
  </si>
  <si>
    <t>Poznámka k položce:
Vytrhání obrub s vybouráním lože, s přemístěním hmot na skládku na vzdálenost do 3 m nebo s naložením na dopravní prostředek silničních ležatých.
VOLBA, UŽITÍ, OBSAH - viz. položka 113201111.</t>
  </si>
  <si>
    <t>768673292</t>
  </si>
  <si>
    <t>"vodovod" 25,00</t>
  </si>
  <si>
    <t>"NTL plynovod" 5,00</t>
  </si>
  <si>
    <t>119001423</t>
  </si>
  <si>
    <t>Dočasné zajištění kabelů a kabelových tratí z více než 6 volně ložených kabelů</t>
  </si>
  <si>
    <t>1446033682</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</si>
  <si>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6 kabelů.
VOLBA, UŽITÍ - viz. položka 119001401.</t>
  </si>
  <si>
    <t>"sítě silové a sdělovací různých správců" 40,00</t>
  </si>
  <si>
    <t>506681190</t>
  </si>
  <si>
    <t>145,00*1,10*2,10</t>
  </si>
  <si>
    <t>-2130676627</t>
  </si>
  <si>
    <t>"rýha" 260,50*1,10*2,10</t>
  </si>
  <si>
    <t>601,755*0,5 'Přepočtené koeficientem množství</t>
  </si>
  <si>
    <t>1218647611</t>
  </si>
  <si>
    <t>Poznámka k položce:
Hloubení zapažených rýh šířky přes 800 do 2 000 mm strojně s urovnáním dna do předepsaného profilu a spádu v hornině třídy těžitelnosti II skupiny 4 přes 1 000 do 5 000 m3 (15%).
Hloubka rýhy po odstranění krytů a podkladních vrstev komunikací a chodníků.
OBSAH - viz. položka 132254206.</t>
  </si>
  <si>
    <t>601,755</t>
  </si>
  <si>
    <t>601,755*0,15 'Přepočtené koeficientem množství</t>
  </si>
  <si>
    <t>-1775762865</t>
  </si>
  <si>
    <t>Poznámka k položce:
Hloubení zapažených rýh šířky přes 800 do 2 000 mm strojně s urovnáním dna do předepsaného profilu a spádu v hornině třídy těžitelnosti II skupiny 5 přes 1 000 do 5 000 m3 (15%).
Hloubka rýhy po odstranění krytů a podkladních vrstev komunikací a chodníků.
OBSAH - viz. položka 132254206.</t>
  </si>
  <si>
    <t>954303009</t>
  </si>
  <si>
    <t>Poznámka k položce:
Hloubení zapažených rýh šířky přes 800 do 2 000 mm strojně s urovnáním dna do předepsaného profilu a spádu v hornině třídy těžitelnosti III skupiny 6 přes 1 000 do 5 000 m3 (20%).
Hloubka rýhy po odstranění krytů a podkladních vrstev komunikací a chodníků.
OBSAH - viz. položka 132254206.</t>
  </si>
  <si>
    <t>601,755*0,2 'Přepočtené koeficientem množství</t>
  </si>
  <si>
    <t>-100150835</t>
  </si>
  <si>
    <t>260,50*2,60*2</t>
  </si>
  <si>
    <t>-1758551635</t>
  </si>
  <si>
    <t>187129605</t>
  </si>
  <si>
    <t>"-objem obsypu s konstrukcemi"-(256,00*1,10*0,46+4,50*1,10*0,50)</t>
  </si>
  <si>
    <t>"-objem lože pod potrubí"  -260,50*1,10*0,10</t>
  </si>
  <si>
    <t>626705635</t>
  </si>
  <si>
    <t>441,089</t>
  </si>
  <si>
    <t>441,089*0,5 'Přepočtené koeficientem množství</t>
  </si>
  <si>
    <t>2006910365</t>
  </si>
  <si>
    <t>220,487</t>
  </si>
  <si>
    <t>220,487*2 'Přepočtené koeficientem množství</t>
  </si>
  <si>
    <t>1851259814</t>
  </si>
  <si>
    <t>"rýha" 256,00*1,10*0,46+4,50*1,10*0,50</t>
  </si>
  <si>
    <t>-419015283</t>
  </si>
  <si>
    <t>132,011</t>
  </si>
  <si>
    <t>132,011*2 'Přepočtené koeficientem množství</t>
  </si>
  <si>
    <t>-1467900410</t>
  </si>
  <si>
    <t>"rýha" 260,50*1,10*0,10</t>
  </si>
  <si>
    <t>1598498580</t>
  </si>
  <si>
    <t>-69628902</t>
  </si>
  <si>
    <t>-1485001147</t>
  </si>
  <si>
    <t>Poznámka k položce:
Podklad nebo podsyp ze štěrkopísku ŠP s rozprostřením, vlhčením a zhutněním plochy jednotlivě do 100 m2, po zhutnění tl. 150 mm.
Provizorní vrstva ve výkopu v plochách "Šatovské" dlažby (2x).</t>
  </si>
  <si>
    <t>"rýha" 21,00*1,10*2</t>
  </si>
  <si>
    <t>-412992022</t>
  </si>
  <si>
    <t>"rýha" 21,00*1,10*2+51,00*1,10*3</t>
  </si>
  <si>
    <t>564231111</t>
  </si>
  <si>
    <t>Podklad nebo podsyp ze štěrkopísku ŠP plochy přes 100 m2 tl 100 mm</t>
  </si>
  <si>
    <t>764667649</t>
  </si>
  <si>
    <t>Poznámka k položce:
Podklad nebo podsyp ze štěrkopísku ŠP s rozprostřením, vlhčením a zhutněním plochy přes 100 m2, po zhutnění tl. 100 mm.
Provizorní vrstva ve výkopu v plochách chodníku z kamenné mozaiky (2x).</t>
  </si>
  <si>
    <t>"rýha" 121,00*1,10</t>
  </si>
  <si>
    <t>-1940746423</t>
  </si>
  <si>
    <t>Poznámka k položce:
Podklad nebo podsyp ze štěrkopísku ŠP s rozprostřením, vlhčením a zhutněním plochy přes 100 m2, po zhutnění tl. 150 mm.
Provizorní vrstva ve výkopu v plochách chodníku z kamenné mozaiky.</t>
  </si>
  <si>
    <t>317488947</t>
  </si>
  <si>
    <t>Poznámka k položce:
Podklad ze štěrkodrti ŠD s rozprostřením a zhutněním plochy jednotlivě do 100 m2, po zhutnění tl. 150 mm.
Podkladní vrstva ve výkopu v plochách pod "Šatovskou" dlažbou.</t>
  </si>
  <si>
    <t>-1220404263</t>
  </si>
  <si>
    <t>Poznámka k položce:
Podklad ze štěrkodrti ŠD s rozprostřením a zhutněním plochy jednotlivě do 100 m2, po zhutnění tl. 200 mm.
Podkladní vrstva ve výkopu v plochách pod pod kamennou kostku drobnou a kamennou dlažbou "kočičí hlavy".</t>
  </si>
  <si>
    <t>"rýha" 39,00*1,10+51,00*1,10</t>
  </si>
  <si>
    <t>-856827447</t>
  </si>
  <si>
    <t>Poznámka k položce:
Podklad ze štěrkodrti ŠD s rozprostřením a zhutněním plochy přes 100 m2, po zhutnění tl. 150 mm.
Podkladní vrstva ve výkopu v plochách pod chodníkem z kamenné mozaiky.</t>
  </si>
  <si>
    <t>-1766328100</t>
  </si>
  <si>
    <t xml:space="preserve">Poznámka k položce:
Podklad ze směsi stmelené cementem SC bez dilatačních spár, s rozprostřením a zhutněním SC 0/32 C 8/10 (KSC I), po zhutnění tl. 150 mm
Podkladní vrstva ve výkopu v plochách pod "Šatovskou" dlažbou a choníkem kamenné mozaiky.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</si>
  <si>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"rýha" 21,00*1,10+121,00*1,10</t>
  </si>
  <si>
    <t>-1003452583</t>
  </si>
  <si>
    <t>-1895483396</t>
  </si>
  <si>
    <t>"rýha" 51,00*1,10</t>
  </si>
  <si>
    <t>1659413019</t>
  </si>
  <si>
    <t>-1759017086</t>
  </si>
  <si>
    <t>42,900</t>
  </si>
  <si>
    <t>42,9*0,2 'Přepočtené koeficientem množství</t>
  </si>
  <si>
    <t>-483745635</t>
  </si>
  <si>
    <t>921362464</t>
  </si>
  <si>
    <t>133,100</t>
  </si>
  <si>
    <t>133,1*0,2 'Přepočtené koeficientem množství</t>
  </si>
  <si>
    <t>1798909700</t>
  </si>
  <si>
    <t>-963129565</t>
  </si>
  <si>
    <t>-1155282268</t>
  </si>
  <si>
    <t>-1723185333</t>
  </si>
  <si>
    <t>Poznámka k položce:
Ocenění materiálu je uvedeno v rozpočtu SO 202a.</t>
  </si>
  <si>
    <t>-1301892304</t>
  </si>
  <si>
    <t>1677463776</t>
  </si>
  <si>
    <t>1815865878</t>
  </si>
  <si>
    <t>-1710172883</t>
  </si>
  <si>
    <t>455589252</t>
  </si>
  <si>
    <t>-347159778</t>
  </si>
  <si>
    <t>Poznámka k položce:
Montáž tvarovek na kanalizačním plastovém potrubí z polypropylenu PP hladkého plnostěnného kolen DN 200.
OBSAH - viz. položka 877310310.</t>
  </si>
  <si>
    <t>-1226045865</t>
  </si>
  <si>
    <t>11690528</t>
  </si>
  <si>
    <t>Poznámka k položce:
Montáž tvarovek na kanalizačním plastovém potrubí z polypropylenu PP hladkého plnostěnného spojek, redukcí, přechodů nebo šachtových vložek DN 150 (160).
OBSAH - viz. položka 877310310.</t>
  </si>
  <si>
    <t>217831261</t>
  </si>
  <si>
    <t>-642788995</t>
  </si>
  <si>
    <t>329589865</t>
  </si>
  <si>
    <t>-304210565</t>
  </si>
  <si>
    <t>Poznámka k položce:
Montáž tvarovek na kanalizačním plastovém potrubí z polypropylenu PP hladkého plnostěnného spojek, redukcí, přechodů nebo šachtových vložek DN 200.
OBSAH - viz. položka 877310310.</t>
  </si>
  <si>
    <t>-1250751731</t>
  </si>
  <si>
    <t>1042940002</t>
  </si>
  <si>
    <t>1507974000</t>
  </si>
  <si>
    <t>-178640044</t>
  </si>
  <si>
    <t>-1513957198</t>
  </si>
  <si>
    <t>979024442</t>
  </si>
  <si>
    <t>Očištění vybouraných obrubníků a krajníků chodníkových</t>
  </si>
  <si>
    <t>392338814</t>
  </si>
  <si>
    <t>Poznámka k položce:
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
VOLBA
1. Přemístění vybouraných obrubníků, krajníků, desek nebo dílců na vzdálenost přes 10 m se oceňuje cenami souboru cen 997 22-1 Vodorovná doprava vybouraných hmot.
UŽITÍ
2. Ceny 05-4441 a 05-4442 jsou určeny jen pro očištění vybouraných dlaždic, desek nebo tvarovek uložených do lože ze sypkého materiálu bez pojiva.</t>
  </si>
  <si>
    <t>-9755020</t>
  </si>
  <si>
    <t xml:space="preserve">Poznámka k položce:
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
VOLBA, UŽITÍ - viz. položka 979024442.
</t>
  </si>
  <si>
    <t>-1449352471</t>
  </si>
  <si>
    <t>1279864031</t>
  </si>
  <si>
    <t>1106847312</t>
  </si>
  <si>
    <t>979071131</t>
  </si>
  <si>
    <t>Očištění dlažebních kostek mozaikových kamenivem těženým nebo MV</t>
  </si>
  <si>
    <t>-853855445</t>
  </si>
  <si>
    <t>Poznámka k položce:
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
Položka použita pro kamennou mozaiku z chodníku.
VOLBA, UŽITÍ - viz. položka 979054451.</t>
  </si>
  <si>
    <t>738723115</t>
  </si>
  <si>
    <t>121,00*1,10*0,35+21,00*1,10*0,42+39,00*1,10*0,54+51,00*1,10*0,60</t>
  </si>
  <si>
    <t>(45,00+39,00+39,00+54,00+55,00)*1,10*0,40</t>
  </si>
  <si>
    <t>256,00*1,10*0,46+4,50*1,10*0,50+260,50*1,10*0,10</t>
  </si>
  <si>
    <t>(260,50*1,10*2,10-160,666)*0,5</t>
  </si>
  <si>
    <t>596,404*1,8 'Přepočtené koeficientem množství</t>
  </si>
  <si>
    <t>-1963214191</t>
  </si>
  <si>
    <t>"betonová dlažba" 15,428</t>
  </si>
  <si>
    <t>5454600</t>
  </si>
  <si>
    <t>"Šatovská dlažba" 17,523</t>
  </si>
  <si>
    <t>"velké kostky" 20,642</t>
  </si>
  <si>
    <t>"drobné kostky" 13,728</t>
  </si>
  <si>
    <t>"mozaika" 12,055</t>
  </si>
  <si>
    <t>"obruby" 1,150+11,600</t>
  </si>
  <si>
    <t>-668620447</t>
  </si>
  <si>
    <t>76,698</t>
  </si>
  <si>
    <t>76,698*2 'Přepočtené koeficientem množství</t>
  </si>
  <si>
    <t>-1480353018</t>
  </si>
  <si>
    <t>-1442772058</t>
  </si>
  <si>
    <t>SO 300a - Vodovod Martinské náměstí-řad</t>
  </si>
  <si>
    <t>-2145121537</t>
  </si>
  <si>
    <t>"rýha" 118,00*1,09</t>
  </si>
  <si>
    <t>"rozšíření rýhy" 1,70*(1,70-1,09)*5</t>
  </si>
  <si>
    <t>1905967051</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</si>
  <si>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kamenné kostky drobné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</si>
  <si>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 rozšíření rýhy" 96,00*1,09+1,70*(1,70-1,09)*4</t>
  </si>
  <si>
    <t>108,788*3 'Přepočtené koeficientem množství</t>
  </si>
  <si>
    <t>-1076874543</t>
  </si>
  <si>
    <t>576634789</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</si>
  <si>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"Šatovské" dlažby  (3x) a kamenné dlažby "kočičí hlavy" (3x)
VOLBA, UŽITÍ, OBSAH - viz. položka 113107152</t>
  </si>
  <si>
    <t>"rýha + rozšíření rýhy" 9,50*1,09+1,70*(1,70-1,09)*1</t>
  </si>
  <si>
    <t>"rýha" 12,50*1,09</t>
  </si>
  <si>
    <t>25,017*3 'Přepočtené koeficientem množství</t>
  </si>
  <si>
    <t>-745943708</t>
  </si>
  <si>
    <t>"stávající vodovod" 175,00</t>
  </si>
  <si>
    <t>"sítě TTS" 9,00</t>
  </si>
  <si>
    <t>1927539867</t>
  </si>
  <si>
    <t>-1469963756</t>
  </si>
  <si>
    <t>70,00*1,09*0,50 + 20,00*1,09*0,75</t>
  </si>
  <si>
    <t>1962050598</t>
  </si>
  <si>
    <t>Poznámka k položce:
Hloubení zapažených rýh šířky přes 800 do 2 000 mm strojně s urovnáním dna do předepsaného profilu a spádu v hornině třídy těžitelnosti I skupiny 3 přes 100 do 500 m3 (50%).
Hloubka rýhy po odstranění krytů a podlakdních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</si>
  <si>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118,00*1,09*1,25</t>
  </si>
  <si>
    <t>"rozšíření rýhy" (1,70*(1,70-1,09)*1,25)*5</t>
  </si>
  <si>
    <t>167,256*0,5 'Přepočtené koeficientem množství</t>
  </si>
  <si>
    <t>1515161027</t>
  </si>
  <si>
    <t xml:space="preserve">Poznámka k položce:
Hloubení zapažených rýh šířky přes 800 do 2 000 mm strojně s urovnáním dna do předepsaného profilu a spádu v hornině třídy těžitelnosti II skupiny 4 přes 100 do 500 m3 (15%).
Hloubka rýhy po odstranění krytů a podlakdních vrstev komunikací a chodníků.
OBSAH - viz. poožka 132254204.
</t>
  </si>
  <si>
    <t>167,256</t>
  </si>
  <si>
    <t>167,256*0,15 'Přepočtené koeficientem množství</t>
  </si>
  <si>
    <t>-582680933</t>
  </si>
  <si>
    <t xml:space="preserve">Poznámka k položce:
Hloubení zapažených rýh šířky přes 800 do 2 000 mm strojně s urovnáním dna do předepsaného profilu a spádu v hornině třídy těžitelnosti II skupiny 5 přes 100 do 500 m3 (15%).
Hloubka rýhy po odstranění krytů a podlakdních vrstev komunikací a chodníků.
OBSAH - viz. poožka 132254204.
</t>
  </si>
  <si>
    <t>-803688406</t>
  </si>
  <si>
    <t>Poznámka k položce:
Hloubení zapažených rýh šířky přes 800 do 2 000 mm strojně s urovnáním dna do předepsaného profilu a spádu v hornině třídy těžitelnosti III skupiny 6 přes 100 do 500 m3 (20%).
Hloubka rýhy po odstranění krytů a podlakdních vrstev komunikací a chodníků.
OBSAH - viz. poožka 132254204.</t>
  </si>
  <si>
    <t>167,256*0,2 'Přepočtené koeficientem množství</t>
  </si>
  <si>
    <t>-843822404</t>
  </si>
  <si>
    <t>118,00*1,75*2</t>
  </si>
  <si>
    <t>-1761706436</t>
  </si>
  <si>
    <t>-1304457801</t>
  </si>
  <si>
    <t>"-objem obsypu s konstrukcemi" -118,00*1,09*0,518</t>
  </si>
  <si>
    <t>1075867383</t>
  </si>
  <si>
    <t>100,631</t>
  </si>
  <si>
    <t>100,631*0,5 'Přepočtené koeficientem množství</t>
  </si>
  <si>
    <t>-1442753023</t>
  </si>
  <si>
    <t>50,316</t>
  </si>
  <si>
    <t>50,316*2 'Přepočtené koeficientem množství</t>
  </si>
  <si>
    <t>956725047</t>
  </si>
  <si>
    <t>"rýha" 118,00*1,09*0,418</t>
  </si>
  <si>
    <t>1819370509</t>
  </si>
  <si>
    <t>Poznámka k položce:
Štěrkopísek frakce 0-16 mm s podílem frakce 8-16 mm max. 10%.
1 m3 = cca 2,0 t</t>
  </si>
  <si>
    <t>-1477386323</t>
  </si>
  <si>
    <t>"rýha" 118,00*1,09*0,10</t>
  </si>
  <si>
    <t>452313131</t>
  </si>
  <si>
    <t>Podkladní bloky z betonu prostého tř. C 12/15 otevřený výkop</t>
  </si>
  <si>
    <t>454968265</t>
  </si>
  <si>
    <t>0,40*0,40*0,40*5</t>
  </si>
  <si>
    <t>452353101</t>
  </si>
  <si>
    <t>Bednění podkladních bloků otevřený výkop</t>
  </si>
  <si>
    <t>2073562830</t>
  </si>
  <si>
    <t>0,40*0,40*4*5</t>
  </si>
  <si>
    <t>-1320215193</t>
  </si>
  <si>
    <t>"rýha + rozšíření rýhy" 9,50*1,09 + 1,70*(1,70-1,09)*1</t>
  </si>
  <si>
    <t>-1732007150</t>
  </si>
  <si>
    <t xml:space="preserve"> "rýha + rozšíření rýhy" 96,00*1,09+1,70*(1,70-1,09)*4</t>
  </si>
  <si>
    <t>-908115173</t>
  </si>
  <si>
    <t>11,392*2 'Přepočtené koeficientem množství</t>
  </si>
  <si>
    <t>759378676</t>
  </si>
  <si>
    <t>Poznámka k položce:
Podklad nebo podsyp ze štěrkopísku ŠP s rozprostřením, vlhčením a zhutněním plochy jednotlivě do 100 m2, po zhutnění tl. 200 mm.
Provizorní vrstva ve výkopu v plochách kamenné dlažby "kočičí hlavy" (3x).</t>
  </si>
  <si>
    <t>13,625*3 'Přepočtené koeficientem množství</t>
  </si>
  <si>
    <t>428427639</t>
  </si>
  <si>
    <t>Poznámka k položce:
Podklad nebo podsyp ze štěrkopísku ŠP s rozprostřením, vlhčením a zhutněním plochy přes 100 m2, po zhutnění tl. 200 mm.
Provizorní vrstva ve výkopu v plochách kamenné kostky drobné (2x).</t>
  </si>
  <si>
    <t>108,788*2 'Přepočtené koeficientem množství</t>
  </si>
  <si>
    <t>1617722742</t>
  </si>
  <si>
    <t>Poznámka k položce:
Podklad ze štěrkodrti ŠD 0/32 s rozprostřením a zhutněním plochy jednotlivě do 100 m2, po zhutnění tl. 150 mm.
Podkladní vrstva ve výkopu v plochách pod "Šatovskou" dlažbou.</t>
  </si>
  <si>
    <t>-110901866</t>
  </si>
  <si>
    <t>Poznámka k položce:
Podklad ze štěrkodrti ŠD 0/32  s rozprostřením a zhutněním plochy jednotlivě do 100 m2, po zhutnění tl. 200 mm.
Podkladní vrstva ve výkopu v plochách pod kamennou dlažbou "kočičí hlavy".</t>
  </si>
  <si>
    <t>792321117</t>
  </si>
  <si>
    <t>Poznámka k položce:
Podklad ze štěrkodrti ŠD 0/32 s rozprostřením a zhutněním plochy přes 100 m2, po zhutnění tl. 200 mm.
Podkladní vrstva ve výkopu v plochách pod kamennou kostku drobnou.</t>
  </si>
  <si>
    <t>548920268</t>
  </si>
  <si>
    <t>1281784180</t>
  </si>
  <si>
    <t>Poznámka k položce:
Podklad ze směsi stmelené cementem SC bez dilatačních spár, s rozprostřením a zhutněním SC 0/32 8/10 (KSC I), po zhutnění tl. 200 mm.
Podkladní vrstva ve výkopu v plochách pod kamennou dlažbou "kočičí hlavy" a pod kamennou kostkou drobnou.
VOLBA - viz. položka 567122111</t>
  </si>
  <si>
    <t xml:space="preserve"> "rýha + rozšíření rýhy" 94,00*1,09+1,70*(1,70-1,09)*4</t>
  </si>
  <si>
    <t>-2104348836</t>
  </si>
  <si>
    <t>Poznámka k položce:
Kladení dlažby z kostek s provedením lože do tl. 50 mm, s vyplněním spár, s dvojím beraněním a se smetením přebytečného materiálu na krajnici velkých z kamene, do lože z kameniva těženého.
Materiál z původní kamenné dlažby "kočičí hlavy"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</si>
  <si>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-1233463307</t>
  </si>
  <si>
    <t>Poznámka k položce:
Kladení dlažby z kostek s provedením lože do tl. 50 mm, s vyplněním spár, s dvojím beraněním a se smetením přebytečného materiálu na krajnici drobných z kamene, do lože z kameniva těženého.
Materiál původní, z rozebraných ploch.
VOLBA, UŽITÍ, OBSAH - viz. položka 591111111</t>
  </si>
  <si>
    <t>-82816981</t>
  </si>
  <si>
    <t>108,788</t>
  </si>
  <si>
    <t>108,788*0,2 'Přepočtené koeficientem množství</t>
  </si>
  <si>
    <t>1828254656</t>
  </si>
  <si>
    <t xml:space="preserve">Poznámka k položce:
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
Materiál "Šatovská" dlažba původní, z rozebraných ploch.
VOLBA
1. Pro volbu cen dlažeb platí toto rozdělení:
- Skupina A: dlažby z prvků stejného tvaru,
- Skupina B: dlažby z prvků dvou a více tvarů, nebo z obrazců o ploše jednotlivě do 100 m2,
- Skupina C: dlažby obloukovitých tvarů (oblouky, kruhy, apod.).
2. Část lože přesahující tloušťku 50 mm se oceňuje cenami souboru cen 451.... Podklad nebo lože pod dlažbu (přídlažbu) Příplatek za každých dalších 10 mm tloušťky podkladu nebo lože.
UŽITÍ
3. Ceny lze použít i pro betonovou nezámkovou dlažbu obdobných rozměrů.
OBSAH
4. V cenách jsou započteny i náklady na dodání hmot pro lože a na dodání materiálu na výplň spár.
5. V cenách nejsou započteny náklady na dodání zámkové dlažby, které se oceňuje ve specifikaci; 
</t>
  </si>
  <si>
    <t>850311811</t>
  </si>
  <si>
    <t>Bourání stávajícího potrubí z trub litinových DN 150</t>
  </si>
  <si>
    <t>1963094273</t>
  </si>
  <si>
    <t>Poznámka k položce:
Bourání stávajícího potrubí z trub litinových hrdlových nebo přírubových v otevřeném výkopu DN do 150.
UŽITÍ
1. Ceny jsou určeny pro bourání vodovodního a kanalizačního potrubí.
OBSAH
2. V cenách jsou započteny náklady na bourání potrubí včetně tvarovek.</t>
  </si>
  <si>
    <t>871211811</t>
  </si>
  <si>
    <t>Bourání stávajícího potrubí z polyetylenu D do 50 mm</t>
  </si>
  <si>
    <t>-398735748</t>
  </si>
  <si>
    <t>Poznámka k položce:
Bourání stávajícího potrubí z polyetylenu v otevřeném výkopu D do 50 mm.
Bourání přípojek vodovodu.
UŽITÍ, OBSAH - viz. položka 850311800</t>
  </si>
  <si>
    <t>850265121</t>
  </si>
  <si>
    <t>Výřez nebo výsek na potrubí z trub litinových tlakových nebo plastických hmot DN 100</t>
  </si>
  <si>
    <t>-1131121714</t>
  </si>
  <si>
    <t>Poznámka k položce:
Výřez nebo výsek na potrubí z trub litinových tlakových nebo plastických hmot DN 100.
Položka použita pro ocenění propojení nového potrubí na stávající.
UŽITÍ
1. Ceny výřezu nebo výseku na potrubí z trub litinových tlakových nebo plastických hmot jsou určeny pro dva řezy nebo seky prováděné na potrubí dodatečně.
OBSAH
2. V cenách jsou započteny náklady na:
a) ohlášení uzavíraní vody,
b) uzavření a otevření šoupat,
c) vypuštění a napuštění vody,
d) odvzdušnění potrubí,
e) strojní nebo ruční výřez potrubí,
f) nutné úpravy výkopu v prostoru provádění.</t>
  </si>
  <si>
    <t>851261131</t>
  </si>
  <si>
    <t>Montáž potrubí z trub litinových hrdlových s integrovaným těsněním otevřený výkop DN 100</t>
  </si>
  <si>
    <t>1569661799</t>
  </si>
  <si>
    <t>Poznámka k položce:
Montáž potrubí z trub litinových tlakových hrdlových v otevřeném výkopu s integrovaným těsněním DN 100.
OBSAH
1. V cenách souboru cen nejsou započteny náklady na:
a) dodání potrubí; toto se oceňuje ve specifikaci (ztratné v hodnotě 1%),
b) montáž tvarovek,
c) podkladní konstrukci ze štěrkopísku - podkladní vrstva ze štěrkopísku se oceňuje cenou 4515..1 Lože pod potrubí, stoky a drobné objekty,
d) zásyp potrubí, který se oceňuje cenami souboru 174.111 Zásyp sypaninou z jakékoliv horniny ručně, část A07 Násypy, skládky a zásypy, katalog 800-1 Zemní práce nebo 174.511 Zásyp sypaninou z jakékoliv horniny strojně, část A07 Násypy, skládky a zásypy, katalog 800-1 Zemní práce.
2. Ceny montáže potrubí -1131 jsou určeny pro systémy těsněné elastickými kroužky a -1211 těsnícími kroužky a zámkovým spojem. Tyto se také oceňují ve specifikaci, nejsou-li zahrnuty již v ceně dodávky trub.</t>
  </si>
  <si>
    <t>851261211</t>
  </si>
  <si>
    <t>Montáž potrubí z trub litinových hrdlových s těsnícím spojem otevřený výkop DN 100/OD 110</t>
  </si>
  <si>
    <t>-1426626605</t>
  </si>
  <si>
    <t xml:space="preserve">Poznámka k položce:
Montáž potrubí z trub litinových tlakových hrdlových v otevřeném výkopu s těsnícím nebo zámkovým spojem vnějšího průměru DN 100/OD 110. Příplatek k ceně za montáž zámkového spoje. </t>
  </si>
  <si>
    <t>55253001</t>
  </si>
  <si>
    <t>trouba vodovodní litinová hrdlová Pz dl 6m DN 100</t>
  </si>
  <si>
    <t>512119208</t>
  </si>
  <si>
    <t xml:space="preserve">Poznámka k položce:
Trouba hrdlová z tvárné litiny dle ČSN EN 545:2011. Vnější povrchová ochrana provedená žárovým pokovením slitinou zinku a hliníku s minimální hmotností 400 g/m2 + krycí modrá epoxidová vrstva v tloušťce min. 70µm. Délka trub 6 m. 
Provedení musí odpovídat technickým listům standardů VAS a.s. (V1). </t>
  </si>
  <si>
    <t>118*1,01 'Přepočtené koeficientem množství</t>
  </si>
  <si>
    <t>857261131</t>
  </si>
  <si>
    <t>Montáž litinových tvarovek jednoosých hrdlových otevřený výkop s integrovaným těsněním DN 100</t>
  </si>
  <si>
    <t>-1193666879</t>
  </si>
  <si>
    <t>Poznámka k položce:
Montáž litinových tvarovek na potrubí litinovém tlakovém jednoosých na potrubí z trub hrdlových v otevřeném výkopu, kanálu nebo v šachtě s integrovaným těsněním DN 100.
OBSAH
1.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</si>
  <si>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55253929D-R</t>
  </si>
  <si>
    <t>koleno hrdlové z tvárné litiny,práškový epoxid tl 250µm MK-kus DN 100-11°</t>
  </si>
  <si>
    <t>-1578871013</t>
  </si>
  <si>
    <t xml:space="preserve">Poznámka k položce:
Tvarovka hrdlová z tvárné litiny dle ČSN EN 545:2011. Vnější a vnitřní těžká protikorozní ochrana s práškovým epoxidem tl. 250µm. Včetně těsnících gumových krožků pro nejištěný spoj.
Provedení musí odpovídat technickým listům standardů VAS a.s. (V1). </t>
  </si>
  <si>
    <t>55253930D-R</t>
  </si>
  <si>
    <t>koleno hrdlové z tvárné litiny,práškový epoxid tl 250µm MK-kus DN 100-30°</t>
  </si>
  <si>
    <t>1001165050</t>
  </si>
  <si>
    <t>857261151</t>
  </si>
  <si>
    <t>Montáž litinových tvarovek jednoosých hrdlo/příruba otevřený výkop s těsnícím spojem DN 100/OD 110</t>
  </si>
  <si>
    <t>-1732086324</t>
  </si>
  <si>
    <t>Poznámka k položce:
Montáž litinových tvarovek na potrubí litinovém tlakovém jednoosých na potrubí z trub hrdlových v otevřeném výkopu, kanálu nebo v šachtě s přírubovým koncem vnějšího průměru DN 100/OD 110.
OBSAH - viz. položka 857261131</t>
  </si>
  <si>
    <t>55253893D-R</t>
  </si>
  <si>
    <t>tvarovka přírubová s hrdlem z tvárné litiny,práškový epoxid tl 250µm EU-kus dl 130mm DN 100</t>
  </si>
  <si>
    <t>1763650053</t>
  </si>
  <si>
    <t>55251452H-R</t>
  </si>
  <si>
    <t xml:space="preserve">hrdlová spojka s přírubou, univerzální s jištěním proti posunu, DN 100 (104-132),  pro všechny druhy potrubí </t>
  </si>
  <si>
    <t>-638701960</t>
  </si>
  <si>
    <t xml:space="preserve">Poznámka k položce:
s jištěním proti posunu pro litinové, ocelové, AC, PE a PVC potrubí. Materiál z tvárné litiny, jistící a spojovací prvky z nerezové oceli, těsnění z elestoměru (vhodné pro pitnou vodu).
Provedení musí odpovídat technickým listům standardů VAS a.s. (V1).  </t>
  </si>
  <si>
    <t>857261141</t>
  </si>
  <si>
    <t>Montáž litinových tvarovek jednoosých hrdlových otevřený výkop s těsnícím spojem DN 100/OD 110</t>
  </si>
  <si>
    <t>1475412185</t>
  </si>
  <si>
    <t xml:space="preserve">Poznámka k položce:
Montáž litinových tvarovek na potrubí litinovém tlakovém jednoosých na potrubí z trub hrdlových v otevřeném výkopu, kanálu nebo v šachtě s těsnícím nebo zámkovým spojem vnějšího průměru DN/OD 110. Příplatek k ceně za montáž zámkového spoje. </t>
  </si>
  <si>
    <t>55251127</t>
  </si>
  <si>
    <t>kroužek těsnící se zámky DN 110</t>
  </si>
  <si>
    <t>-227623414</t>
  </si>
  <si>
    <t>Poznámka k položce:
jištění proti posunu. Počet kusů 118/6 = zaokr. 20</t>
  </si>
  <si>
    <t>20+12</t>
  </si>
  <si>
    <t>55251277R</t>
  </si>
  <si>
    <t>manžeta ochranná vodovodního litinového potrubí DN 110</t>
  </si>
  <si>
    <t>-2040427652</t>
  </si>
  <si>
    <t>Poznámka k položce:
pro jištěný spoj. Počet kusů 118/6 = zaokr. 20</t>
  </si>
  <si>
    <t>857242122</t>
  </si>
  <si>
    <t>Montáž litinových tvarovek jednoosých přírubových otevřený výkop DN 80</t>
  </si>
  <si>
    <t>-2063065131</t>
  </si>
  <si>
    <t>Poznámka k položce:
Montáž litinových tvarovek na potrubí litinovém tlakovém jednoosých na potrubí z trub přírubových v otevřeném výkopu, kanálu nebo v šachtě DN 80.
OBSAH
1. V cenách souboru cen jsou započteny náklady na:
a) spojovací materiál (nerez).
2.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</si>
  <si>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55254047D-R</t>
  </si>
  <si>
    <t>koleno 90° s patkou přírubové litinové vodovodní N-kus PN10/40 DN 80</t>
  </si>
  <si>
    <t>2048722204</t>
  </si>
  <si>
    <t>Poznámka k položce:
Tvarovka přírubová z tvárné litiny dle ČSN EN 545:2011; PN10/40; N-kus 90° DN 80. Vnější a vnitřní těžká protikorozní ochrana s práškovým epoxidem tl. 250µm.
Provedení musí odpovídat technickým listům standardů VAS a.s.  (V1).</t>
  </si>
  <si>
    <t>55253235D-R</t>
  </si>
  <si>
    <t>trouba přírubová litinová vodovodní PN10/16 DN 80 dl 200mm</t>
  </si>
  <si>
    <t>1607075411</t>
  </si>
  <si>
    <t xml:space="preserve">Poznámka k položce:
Tvarovka přírubová z tvárné litiny dle ČSN EN 545:2011; PN10/16; FF-kus DN 80 dl 200mm.. Vnější a vnitřní těžká protikorozní ochrana s práškovým epoxidem tl. 250µm.
Provedení musí odpovídat technickým listům standardů VAS a.s. </t>
  </si>
  <si>
    <t>857264122</t>
  </si>
  <si>
    <t>Montáž litinových tvarovek odbočných přírubových otevřený výkop DN 100</t>
  </si>
  <si>
    <t>647382219</t>
  </si>
  <si>
    <t>Poznámka k položce:
Montáž litinových tvarovek na potrubí litinovém tlakovém odbočných na potrubí z trub přírubových v otevřeném výkopu, kanálu nebo v šachtě DN 100.
OBSAH - viz. položka 857242122</t>
  </si>
  <si>
    <t>55253515</t>
  </si>
  <si>
    <t>tvarovka přírubová litinová s přírubovou odbočkou, práškový epoxid tl 250µm T-kus DN 100/80</t>
  </si>
  <si>
    <t>-790141884</t>
  </si>
  <si>
    <t>Poznámka k položce:
Tvarovka přírubová z tvárné litiny dle ČSN EN 545:2011; PN10/16; T-kus DN 100/80. Vnější a vnitřní těžká protikorozní ochrana s práškovým epoxidem tl. 250µm.
Provedení musí odpovídat technickým listům standardů VAS a.s.  (V1).</t>
  </si>
  <si>
    <t>55253516</t>
  </si>
  <si>
    <t>tvarovka přírubová litinová s přírubovou odbočkou, práškový epoxid tl 250µm T-kus DN 100/100</t>
  </si>
  <si>
    <t>-1370498417</t>
  </si>
  <si>
    <t>Poznámka k položce:
Tvarovka přírubová z tvárné litiny dle ČSN EN 545:2011; PN10/16; T-kus DN 100/100. Vnější a vnitřní těžká protikorozní ochrana s práškovým epoxidem tl. 250µm.
Provedení musí odpovídat technickým listům standardů VAS a.s.  (V1).</t>
  </si>
  <si>
    <t>891241112</t>
  </si>
  <si>
    <t>Montáž vodovodních šoupátek otevřený výkop DN 80</t>
  </si>
  <si>
    <t>-171640288</t>
  </si>
  <si>
    <t>Poznámka k položce:
Montáž vodovodních armatur na potrubí šoupátek nebo klapek uzavíracích v otevřeném výkopu nebo v šachtách s osazením zemní soupravy (bez poklopů) DN 80.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c) spojovací materiál (nerez).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t>
  </si>
  <si>
    <t>42221116</t>
  </si>
  <si>
    <t>šoupátko s přírubami voda DN 80 PN16</t>
  </si>
  <si>
    <t>708313043</t>
  </si>
  <si>
    <t xml:space="preserve">Poznámka k položce:
materiál z tvárné litiny, podrobná specifikace - viz. technická zpráva projektové dokumentace.
Provedení musí odpovídat technickým listům standardů VAS a.s.  </t>
  </si>
  <si>
    <t>891261112</t>
  </si>
  <si>
    <t>Montáž vodovodních šoupátek otevřený výkop DN 100</t>
  </si>
  <si>
    <t>-957087298</t>
  </si>
  <si>
    <t>Poznámka k položce:
Montáž vodovodních armatur na potrubí šoupátek nebo klapek uzavíracích v otevřeném výkopu nebo v šachtách s osazením zemní soupravy (bez poklopů) DN 100.
OBSAH - viz. položka 891241112</t>
  </si>
  <si>
    <t>42221117</t>
  </si>
  <si>
    <t>šoupátko s přírubami voda DN 100 PN16</t>
  </si>
  <si>
    <t>1981064189</t>
  </si>
  <si>
    <t>42291062H-R</t>
  </si>
  <si>
    <t>souprava zemní teleskopická pro šoupátka DN 80-100, RD 1,30-1,80 m</t>
  </si>
  <si>
    <t>-685056897</t>
  </si>
  <si>
    <t xml:space="preserve">Poznámka k položce:
podrobná specifikace - viz. technická zpráva projektové dokumentace.
Provedení musí odpovídat technickým listům standardů VAS a.s. </t>
  </si>
  <si>
    <t>891247112</t>
  </si>
  <si>
    <t>Montáž hydrantů podzemních DN 80</t>
  </si>
  <si>
    <t>128667742</t>
  </si>
  <si>
    <t>Poznámka k položce:
Montáž vodovodních armatur na potrubí hydrantů podzemních (bez osazení poklopů) DN 80.
OBSAH - viz. položka 891241112</t>
  </si>
  <si>
    <t>42273593</t>
  </si>
  <si>
    <t>hydrant podzemní DN 80 PN 16 dvojitý uzávěr s koulí krycí v 1250mm</t>
  </si>
  <si>
    <t>1161524013</t>
  </si>
  <si>
    <t>892271111</t>
  </si>
  <si>
    <t>Tlaková zkouška vodou potrubí DN 100 nebo 125</t>
  </si>
  <si>
    <t>-1690805255</t>
  </si>
  <si>
    <t>Poznámka k položce: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</si>
  <si>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892273122</t>
  </si>
  <si>
    <t>Proplach a dezinfekce vodovodního potrubí DN od 80 do 125</t>
  </si>
  <si>
    <t>-484280190</t>
  </si>
  <si>
    <t>Poznámka k položce:
OBSAH
1. V cenách jsou započteny náklady na napuštění a vypuštění vody, dodání vody a dezinfekčního prostředku.</t>
  </si>
  <si>
    <t>892372111</t>
  </si>
  <si>
    <t>Zabezpečení konců potrubí DN do 300 při tlakových zkouškách vodou</t>
  </si>
  <si>
    <t>1977101006</t>
  </si>
  <si>
    <t>899401112</t>
  </si>
  <si>
    <t>Osazení poklopů litinových šoupátkových</t>
  </si>
  <si>
    <t>-1278000438</t>
  </si>
  <si>
    <t>Poznámka k položce:
OBSAH
1. V cenách osazení poklopů jsou započteny i náklady na jejich podezdění.
2. V cenách nejsou započteny náklady na dodání poklopů; tyto se oceňují ve specifikaci. Ztratné se nestanoví.</t>
  </si>
  <si>
    <t>42291352</t>
  </si>
  <si>
    <t>poklop litinový šoupátkový pro zemní soupravy osazení do terénu a do vozovky</t>
  </si>
  <si>
    <t>-253907899</t>
  </si>
  <si>
    <t>Poznámka k položce:
provedení teleskopické, "těžké" zatížení.</t>
  </si>
  <si>
    <t>42210050</t>
  </si>
  <si>
    <t>deska podkladová uličního poklopu litinového šoupátkového</t>
  </si>
  <si>
    <t>-1648114810</t>
  </si>
  <si>
    <t>899401113</t>
  </si>
  <si>
    <t>Osazení poklopů litinových hydrantových</t>
  </si>
  <si>
    <t>-949488180</t>
  </si>
  <si>
    <t>Poznámka k položce:
OBSAH - viz. položka 899401112</t>
  </si>
  <si>
    <t>42291452</t>
  </si>
  <si>
    <t>poklop litinový hydrantový DN 80</t>
  </si>
  <si>
    <t>-455026132</t>
  </si>
  <si>
    <t>42210052</t>
  </si>
  <si>
    <t>deska podkladová uličního poklopu litinového hydrantového</t>
  </si>
  <si>
    <t>-2054806106</t>
  </si>
  <si>
    <t>899712111</t>
  </si>
  <si>
    <t>Orientační tabulky na zdivu</t>
  </si>
  <si>
    <t>-1253588434</t>
  </si>
  <si>
    <t xml:space="preserve">Poznámka k položce:
Orientační tabulky na vodovodních a kanalizačních řadech na zdivu.
OBSAH
1. V cenách jsou započteny náklady na dodání a připevnění tabulky.
</t>
  </si>
  <si>
    <t>899721111</t>
  </si>
  <si>
    <t>Signalizační vodič DN do 150 mm na potrubí</t>
  </si>
  <si>
    <t>120854307</t>
  </si>
  <si>
    <t>"řad" 118,00+2,00*10</t>
  </si>
  <si>
    <t>"přípojky" 67,00+2,00*16</t>
  </si>
  <si>
    <t>899722113</t>
  </si>
  <si>
    <t>Krytí potrubí z plastů výstražnou fólií z PVC 34cm</t>
  </si>
  <si>
    <t>1289120350</t>
  </si>
  <si>
    <t>"řad" 118,00</t>
  </si>
  <si>
    <t>"přípojky" 51,00</t>
  </si>
  <si>
    <t>879171111</t>
  </si>
  <si>
    <t>Montáž vodovodní přípojky na potrubí DN 32</t>
  </si>
  <si>
    <t>1519714002</t>
  </si>
  <si>
    <t>Poznámka k položce:
Montáž napojení vodovodní přípojky v otevřeném výkopu DN 32.
Ocenění je uvedeno v rozpočtu SO 300b.
UŽITÍ
1. Ceny jsou určeny pro polyetylenové a PVC potrubí.
2. Ceny jsou určeny pro jedno napojení vnitřní instalace objektu na vodovodní přípojku.</t>
  </si>
  <si>
    <t>879181111</t>
  </si>
  <si>
    <t>Montáž vodovodní přípojky na potrubí DN 40</t>
  </si>
  <si>
    <t>1734055314</t>
  </si>
  <si>
    <t>Poznámka k položce:
Montáž napojení vodovodní přípojky v otevřeném výkopu DN 40.
Ocenění je uvedeno v rozpočtu SO 300b.
UŽITÍ - viz. položka 87917111.</t>
  </si>
  <si>
    <t>879221111</t>
  </si>
  <si>
    <t>Montáž vodovodní přípojky na potrubí DN 63</t>
  </si>
  <si>
    <t>2057217900</t>
  </si>
  <si>
    <t>Poznámka k položce:
Montáž napojení vodovodní přípojky v otevřeném výkopu DN 63.
Ocenění je uvedeno v rozpočtu SO 300b.
UŽITÍ - viz. položka 87917111.</t>
  </si>
  <si>
    <t>871161211</t>
  </si>
  <si>
    <t>Montáž potrubí z PE100 SDR 11 otevřený výkop svařovaných elektrotvarovkou D 32 x 3,0 mm</t>
  </si>
  <si>
    <t>1170302162</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</si>
  <si>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případně ve vodoměrné šachtě.
Ocenění je uvedeno v rozpočtu SO 300b.
OBSAH
1. V cenách potrubí nejsou započteny náklady na:
a) dodání potrubí; potrubí se oceňuje ve specifikaci; ztratné lze dohodnout u trub polyetylénových ve výši 1,5 %; u trub z tvrdého PVC ve výši 3 %,
 </t>
  </si>
  <si>
    <t>28613170</t>
  </si>
  <si>
    <t>trubka vodovodní PE100 SDR11 se signalizační vrstvou 32x3,0mm</t>
  </si>
  <si>
    <t>1775533522</t>
  </si>
  <si>
    <t xml:space="preserve">Poznámka k položce:
trubka vodovodní d 32x3,0mm; PE100RC; SDR11.
Provedení musí odpovídat technickým listům standardů VAS a.s. </t>
  </si>
  <si>
    <t>51,00</t>
  </si>
  <si>
    <t>51*1,015 'Přepočtené koeficientem množství</t>
  </si>
  <si>
    <t>871171211</t>
  </si>
  <si>
    <t>Montáž potrubí z PE100 SDR 11 otevřený výkop svařovaných elektrotvarovkou D 40 x 3,7 mm</t>
  </si>
  <si>
    <t>781896614</t>
  </si>
  <si>
    <t>Poznámka k položce:
Montáž vodovodního potrubí z plastů v otevřeném výkopu z polyetylenu PE 100 svařovaných elektrotvarovkou SDR 11/PN16 D 40 x 3,7 mm.
K délce potrubí ve výkopu jsou pro každou přípojku připočteny 2,0 m potrubí pro připojení vodoměrné sestavy uvnitř objektu, případsně ve vodoměrné šachtě.
Ocenění je uvedeno v rozpočtu SO 300b.
OBSAH - viz. položka 871161211</t>
  </si>
  <si>
    <t>28613171</t>
  </si>
  <si>
    <t>trubka vodovodní PE100 SDR11 se signalizační vrstvou 40x3,7mm</t>
  </si>
  <si>
    <t>-418722994</t>
  </si>
  <si>
    <t xml:space="preserve">Poznámka k položce:
trubka vodovodní d 40x3,7mm; PE100RC; SDR11.
Provedení musí odpovídat technickým listům standardů VAS a.s. </t>
  </si>
  <si>
    <t>12*1,015 'Přepočtené koeficientem množství</t>
  </si>
  <si>
    <t>871211211</t>
  </si>
  <si>
    <t>Montáž potrubí z PE100 SDR 11 otevřený výkop svařovaných elektrotvarovkou D 63 x 5,8 mm</t>
  </si>
  <si>
    <t>-622587741</t>
  </si>
  <si>
    <t>Poznámka k položce:
Montáž vodovodního potrubí z plastů v otevřeném výkopu z polyetylenu PE 100 svařovaných elektrotvarovkou SDR 11/PN16 D 63 x 5,8 mm.
K délce potrubí ve výkopu jsou pro každou přípojku připočteny 2,0 m potrubí pro připojení vodoměrné sestavy uvnitř objektu, případsně ve vodoměrné šachtě.
Ocenění je uvedeno v rozpočtu SO 300b.
OBSAH - viz. položka 871161211</t>
  </si>
  <si>
    <t>28613173</t>
  </si>
  <si>
    <t>trubka vodovodní PE100 SDR11 se signalizační vrstvou 63x5,8mm</t>
  </si>
  <si>
    <t>-538088739</t>
  </si>
  <si>
    <t xml:space="preserve">Poznámka k položce:
trubka vodovodní d 63x5,8mm; PE100RC; SDR11.
Provedení musí odpovídat technickým listům standardů VAS a.s. </t>
  </si>
  <si>
    <t>4*1,015 'Přepočtené koeficientem množství</t>
  </si>
  <si>
    <t>877161101</t>
  </si>
  <si>
    <t>Montáž elektrospojek na vodovodním potrubí z PE trub d 32</t>
  </si>
  <si>
    <t>926342585</t>
  </si>
  <si>
    <t>Poznámka k položce:
Montáž tvarovek na vodovodním plastovém potrubí z polyetylenu PE 100 elektrotvarovek SDR 11/PN16 spojek, oblouků nebo redukcí d 32.
Ocenění je uvedeno v rozpočtu SO 300b.
OBSAH
1. V cenách montáže tvarovek nejsou započteny náklady na dodání tvarovek. Tyto náklady se oceňují ve specifikaci.</t>
  </si>
  <si>
    <t>28615969</t>
  </si>
  <si>
    <t>elektrospojka SDR11 PE 100 PN16 D 32mm</t>
  </si>
  <si>
    <t>254072312</t>
  </si>
  <si>
    <t>877171101</t>
  </si>
  <si>
    <t>Montáž elektrospojek na vodovodním potrubí z PE trub d 40</t>
  </si>
  <si>
    <t>-787244443</t>
  </si>
  <si>
    <t xml:space="preserve">Poznámka k položce:
Montáž tvarovek na vodovodním plastovém potrubí z polyetylenu PE 100 elektrotvarovek SDR 11/PN16 spojek, oblouků nebo redukcí d 40.
Ocenění je uvedeno v rozpočtu SO 300b.
OBSAH - viz. položka 877161101.
</t>
  </si>
  <si>
    <t>28615970</t>
  </si>
  <si>
    <t>elektrospojka SDR11 PE 100 PN16 D 40mm</t>
  </si>
  <si>
    <t>-10506842</t>
  </si>
  <si>
    <t>877211101</t>
  </si>
  <si>
    <t>Montáž elektrospojek na vodovodním potrubí z PE trub d 63</t>
  </si>
  <si>
    <t>-961952089</t>
  </si>
  <si>
    <t xml:space="preserve">Poznámka k položce:
Montáž tvarovek na vodovodním plastovém potrubí z polyetylenu PE 100 elektrotvarovek SDR 11/PN16 spojek, oblouků nebo redukcí d 63.
Ocenění je uvedeno v rozpočtu SO 300b.
OBSAH - viz. položka 877161101.
</t>
  </si>
  <si>
    <t>28615972</t>
  </si>
  <si>
    <t>elektrospojka SDR11 PE 100 PN16 D 63mm</t>
  </si>
  <si>
    <t>-1411150307</t>
  </si>
  <si>
    <t>891269111</t>
  </si>
  <si>
    <t>Montáž navrtávacích pasů na potrubí z jakýchkoli trub DN 100</t>
  </si>
  <si>
    <t>-1843495072</t>
  </si>
  <si>
    <t xml:space="preserve">Poznámka k položce:
Montáž vodovodních armatur na potrubí navrtávacích pasů s ventilem Jt 1 MPa, na potrubí z trub litinových, ocelových nebo plastických hmot DN 100.
Ocenění je uvedeno v rozpočtu SO 300b.
OBSAH - viz. položka 891241112.
</t>
  </si>
  <si>
    <t>42271414</t>
  </si>
  <si>
    <t>pás navrtávací z tvárné litiny DN 100, pro litinové a ocelové potrubí, se závitovým výstupem 1",5/4",6/4",2"</t>
  </si>
  <si>
    <t>214744119</t>
  </si>
  <si>
    <t xml:space="preserve">Poznámka k položce:
pás navrtávací z tvárné litiny DN 100, pro litinové a ocelové potrubí, se závitovým výstupem 2".
Podrobná specifikace - viz. technická zpráva projektové dokumentace.
Provedení musí odpovídat technickým listům standardů VAS a.s. </t>
  </si>
  <si>
    <t>891161321</t>
  </si>
  <si>
    <t>Montáž vodovodních šoupátek domovní přípojky se závitovými konci PN16 otevřený výkop G 1"</t>
  </si>
  <si>
    <t>241324159</t>
  </si>
  <si>
    <t xml:space="preserve">Poznámka k položce:
Montáž vodovodních armatur na potrubí šoupátek pro domovní přípojky se závitovými konci PN16 G 1".
Ocenění je uvedeno v rozpočtu SO 300b.
OBSAH - viz. položka 891241112.
</t>
  </si>
  <si>
    <t>42221561H-R</t>
  </si>
  <si>
    <t xml:space="preserve">šoupátko domovní přípojky plastové ISO DN 1" </t>
  </si>
  <si>
    <t>738037014</t>
  </si>
  <si>
    <t xml:space="preserve">Poznámka k položce:
materiál POM. Připojení: vstup vnější závit G 2" pro našroubování do navrtávacího pasu, výstup G 1 1/2" pro napojení ISO tvarovky.
Provedení musí odpovídat technickým listům standardů VAS a.s. </t>
  </si>
  <si>
    <t>42223016-32H-R</t>
  </si>
  <si>
    <t>napojovací trubní fitinka ISO 1 1/2" - 32</t>
  </si>
  <si>
    <t>280717398</t>
  </si>
  <si>
    <t>Poznámka k položce:
Materiál POM, ploché těsnění</t>
  </si>
  <si>
    <t>42223016-40H-R</t>
  </si>
  <si>
    <t>napojovací trubní fitinka ISO 1 1/2" - 40</t>
  </si>
  <si>
    <t>1503775368</t>
  </si>
  <si>
    <t>42223016-630H-R</t>
  </si>
  <si>
    <t>napojovací trubní fitinka ISO 1 1/2" - 63</t>
  </si>
  <si>
    <t>1651966386</t>
  </si>
  <si>
    <t>42291066H-R</t>
  </si>
  <si>
    <t>souprava zemní teleskopická pro armatury domovní přípojky DN 3/4" - 2", RD 1,30-1,80 m</t>
  </si>
  <si>
    <t>402128814</t>
  </si>
  <si>
    <t>Poznámka k položce:
Podrobná specifikace - viz. technická zpráva projektové dokumentace.</t>
  </si>
  <si>
    <t>899401111</t>
  </si>
  <si>
    <t>Osazení poklopů litinových ventilových</t>
  </si>
  <si>
    <t>-525903952</t>
  </si>
  <si>
    <t>Poznámka k položce:
Osazení poklopů domovních šoupátek.
Ocenění je uvedeno v rozpočtu SO 300b.
OBSAH
1. V cenách osazení poklopů jsou započteny i náklady na jejich podezdění.
2. V cenách nejsou započteny náklady na dodání poklopů; tyto se oceňují ve specifikaci. Ztratné se nestanoví.</t>
  </si>
  <si>
    <t>42291353</t>
  </si>
  <si>
    <t>poklop litinový šoupátkový pro zemní soupravy přípojkových šoupátek osazení do terénu a do vozovky</t>
  </si>
  <si>
    <t>-1989414653</t>
  </si>
  <si>
    <t>42210051</t>
  </si>
  <si>
    <t>1214960329</t>
  </si>
  <si>
    <t>892233122</t>
  </si>
  <si>
    <t>Proplach a dezinfekce vodovodního potrubí DN od 40 do 70</t>
  </si>
  <si>
    <t>-208730623</t>
  </si>
  <si>
    <t>Poznámka k položce:
Proplach a desinfekce přípojek vodovodu d 32 - 63.
Ocenění je uvedeno v rozpočtu SO 300b.
OBSAH
1. V cenách jsou započteny náklady na napuštění a vypuštění vody, dodání vody a dezinfekčního prostředku.</t>
  </si>
  <si>
    <t>892241111</t>
  </si>
  <si>
    <t>Tlaková zkouška vodou potrubí DN do 80</t>
  </si>
  <si>
    <t>1126857544</t>
  </si>
  <si>
    <t>Poznámka k položce:
Tlakové zkoušky přípojek vodovodu d 32 - 63.
Ocenění je uvedeno v rozpočtu SO 300b.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</si>
  <si>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-290547709</t>
  </si>
  <si>
    <t>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1. Přemístění vybouraných obrubníků, krajníků, desek nebo dílců na vzdálenost přes 10 m se oceňuje cenami souboru cen 997 22-1 Vodorovná doprava vybouraných hmot.
UŽITÍ
2. Ceny 05-4441 a 05-4442 jsou určeny jen pro očištění vybouraných dlaždic, desek nebo tvarovek uložených do lože ze sypkého materiálu bez pojiva.</t>
  </si>
  <si>
    <t>133,805</t>
  </si>
  <si>
    <t>-984168006</t>
  </si>
  <si>
    <t>(9,50*1,09+1,70*(1,70-1,09)*1)*0,42</t>
  </si>
  <si>
    <t>(96,00*1,09+1,70*(1,70-1,09)*4)*0,54</t>
  </si>
  <si>
    <t>12,50*1,09*0,60</t>
  </si>
  <si>
    <t>Mezisoučet - objem provizorní vrstvy zpevněných poch ve výkopu - štěrkopísek</t>
  </si>
  <si>
    <t>(118,00*1,09+1,70*(1,70-1,09)*5)*0,40</t>
  </si>
  <si>
    <t>Mezisoučet - objem podkladní vrstvy pod původními plochami</t>
  </si>
  <si>
    <t>118,00*1,09*0,518</t>
  </si>
  <si>
    <t>Mezisoučet-objem zeminy nahrazený konsttrukcemi v zóně podkladních konstrukcí a obsypu potrubí</t>
  </si>
  <si>
    <t>((118,00*1,09*1,25+1,70*(1,70-1,09)*1,25*5)-66,627)*0,5</t>
  </si>
  <si>
    <t>Mezisoučet - objem zeminy nahrazený zásypem rýh kamenivem 16/32 (50%)</t>
  </si>
  <si>
    <t>242,168*1,8 'Přepočtené koeficientem množství</t>
  </si>
  <si>
    <t>997321511Z-R</t>
  </si>
  <si>
    <t>Doprava a likvidace nekontaminovaných odpadů - potrubí kód odpadu 17 02 03, 17 04 05, 17 04 07</t>
  </si>
  <si>
    <t>-114351972</t>
  </si>
  <si>
    <t xml:space="preserve">Poznámka k položce:
17 02 03 - Plast, 17 04 05 - Železo, 17 04 07 Směsné kovy
OBSAH, ZPŮSOB MĚŘENÍ - viz. položka 997321511P-R
</t>
  </si>
  <si>
    <t>"litinové potrubí" 3,080</t>
  </si>
  <si>
    <t>"plastové potrubí" 0,049</t>
  </si>
  <si>
    <t>-1722609847</t>
  </si>
  <si>
    <t>"Šatovská dlažba" 39,472</t>
  </si>
  <si>
    <t>-1259435752</t>
  </si>
  <si>
    <t>39,472</t>
  </si>
  <si>
    <t>39,472*2 'Přepočtené koeficientem množství</t>
  </si>
  <si>
    <t>2023854728</t>
  </si>
  <si>
    <t>998273102</t>
  </si>
  <si>
    <t>Přesun hmot pro trubní vedení z trub litinových otevřený výkop</t>
  </si>
  <si>
    <t>-1501132800</t>
  </si>
  <si>
    <t>SO 300b - Vodovod Martinské náměstí-přípojky</t>
  </si>
  <si>
    <t>-587696628</t>
  </si>
  <si>
    <t>"rýha" 5,00*1,00</t>
  </si>
  <si>
    <t>-1888739100</t>
  </si>
  <si>
    <t>Poznámka k položce:
Rozebrání dlažeb komunikací pro pěší s přemístěním hmot na skládku na vzdálenost do 3 m nebo s naložením na dopravní prostředek s ložem z kameniva nebo živice a s jakoukoliv výplní spár strojně plochy jednotlivě do 50 m2 z betonových, kameninových nebo dlaždic, desek nebo tvarovek.
Položka použita pro chodník z betonové dlažby.
VOLBA, UŽITÍ, OBSAH - viz. položka 113106131.</t>
  </si>
  <si>
    <t>"rýha" 9,00*1,00</t>
  </si>
  <si>
    <t>-907617065</t>
  </si>
  <si>
    <t>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113106131.</t>
  </si>
  <si>
    <t>"rýha" 16,00*1,00</t>
  </si>
  <si>
    <t>113107342</t>
  </si>
  <si>
    <t>Odstranění podkladu živičného tl přes 50 do 100 mm strojně pl do 50 m2</t>
  </si>
  <si>
    <t>-439274080</t>
  </si>
  <si>
    <t>Poznámka k položce:
Odstranění podkladů nebo krytů strojně plochy jednotlivě do 50 m2 s přemístěním hmot na skládku na vzdálenost do 3 m nebo s naložením na dopravní prostředek živičných, o tl. vrstvy přes 50 do 100 mm.
položka použita pro stávající živičný kryt.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</si>
  <si>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8,00*1,00</t>
  </si>
  <si>
    <t>274630207</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</si>
  <si>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chodníku z kamenné mozaiky (3x), kamenné kostky drobné (3x) a kamenné dlažby "kočičí hlavy" (3x).
VOLBA, UŽITÍ, OBSAH - viz. položka 113107342.</t>
  </si>
  <si>
    <t>"rýha" 22,00*1,00*3+20,00*1,00*3+3,00*1,00*3</t>
  </si>
  <si>
    <t>-103338968</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</si>
  <si>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původními zpevněnými povrchy
VOLBA, UŽITÍ, OBSAH - viz. položka 113107342.</t>
  </si>
  <si>
    <t>"rýha" (5,00+9,00+16,00+8,00)*1,00</t>
  </si>
  <si>
    <t>-1414220147</t>
  </si>
  <si>
    <t>734183766</t>
  </si>
  <si>
    <t>"plynovod NTL" 3,00</t>
  </si>
  <si>
    <t>"sítě TTS" 1,00</t>
  </si>
  <si>
    <t>-119404823</t>
  </si>
  <si>
    <t>"sítě silové a sdělovací různých správců" 5,00</t>
  </si>
  <si>
    <t>994282537</t>
  </si>
  <si>
    <t>-1446118667</t>
  </si>
  <si>
    <t>25,00*1,00*1,25</t>
  </si>
  <si>
    <t>-1762527419</t>
  </si>
  <si>
    <t>"rýha" 51,00*1,00*1,25</t>
  </si>
  <si>
    <t>63,75*0,5 'Přepočtené koeficientem množství</t>
  </si>
  <si>
    <t>1821018521</t>
  </si>
  <si>
    <t>63,750</t>
  </si>
  <si>
    <t>63,75*0,15 'Přepočtené koeficientem množství</t>
  </si>
  <si>
    <t>-1053183624</t>
  </si>
  <si>
    <t>2125495489</t>
  </si>
  <si>
    <t>63,75*0,2 'Přepočtené koeficientem množství</t>
  </si>
  <si>
    <t>1641309566</t>
  </si>
  <si>
    <t>51,00*1,75*2</t>
  </si>
  <si>
    <t>-1292515653</t>
  </si>
  <si>
    <t>-362279281</t>
  </si>
  <si>
    <t>"-objem obsypu s konstrukcemi"-(39,00*1,00*0,332+10,00*1,00*0,34+2,00*1,00*0,363)</t>
  </si>
  <si>
    <t>"-objem lože pod potrubí"-(39,00*1,00*0,1032+10,00*1,00*0,104+2,00*1,00*0,1063)</t>
  </si>
  <si>
    <t>192682595</t>
  </si>
  <si>
    <t>41,399</t>
  </si>
  <si>
    <t>41,399*0,5 'Přepočtené koeficientem množství</t>
  </si>
  <si>
    <t>1069104921</t>
  </si>
  <si>
    <t>20,70</t>
  </si>
  <si>
    <t>20,7*2 'Přepočtené koeficientem množství</t>
  </si>
  <si>
    <t>-1208932617</t>
  </si>
  <si>
    <t>"rýha" 39,00*1,00*0,332+10,00*1,00*0,34+2,00*1,00*0,363</t>
  </si>
  <si>
    <t>1265533781</t>
  </si>
  <si>
    <t>17,074</t>
  </si>
  <si>
    <t>17,074*2 'Přepočtené koeficientem množství</t>
  </si>
  <si>
    <t>628406728</t>
  </si>
  <si>
    <t>Poznámka k položce:
Lože pod potrubí, stoky a drobné objekty v otevřeném výkopu z písku a štěrkopísku frakce 0/16 mm s podílem frakce 8/16 mm maximálně 10%.</t>
  </si>
  <si>
    <t>"rýha" 39,00*1,00*0,1032+10,00*1,00*0,104+2,00*1,00*0,1063</t>
  </si>
  <si>
    <t>-1437558962</t>
  </si>
  <si>
    <t>"rýha" 22,00*1,00*2</t>
  </si>
  <si>
    <t>1114293175</t>
  </si>
  <si>
    <t>"rýha" 20,00*1,00*1</t>
  </si>
  <si>
    <t>-1849513308</t>
  </si>
  <si>
    <t>Poznámka k položce:
Podklad nebo podsyp ze štěrkopísku ŠP s rozprostřením, vlhčením a zhutněním plochy jednotlivě do 100 m2, po zhutnění tl. 150 mm.
Provizorní vrstva ve výkopu v plochách v plochách chodníku z kamenné mozaiky (1x).</t>
  </si>
  <si>
    <t>"rýha" 22,00*1,00*1</t>
  </si>
  <si>
    <t>1729811536</t>
  </si>
  <si>
    <t>"rýha" 20,00*1,00*2+3,00*1,00*3</t>
  </si>
  <si>
    <t>599737606</t>
  </si>
  <si>
    <t>"rýha" 22,00*1,00</t>
  </si>
  <si>
    <t>276038832</t>
  </si>
  <si>
    <t>"rýha" 20,00*1,00+3,00*1,00</t>
  </si>
  <si>
    <t>-307383039</t>
  </si>
  <si>
    <t>1773828204</t>
  </si>
  <si>
    <t xml:space="preserve">Poznámka k položce:
Podklad ze směsi stmelené cementem SC bez dilatačních spár, s rozprostřením a zhutněním SC 0/32 8/10 (KSC I), po zhutnění tl. 200 mm.
Podkladní vrstva ve výkopu v plochách pod pod kamennou kostkou drobnou a kamennou dlažbou "kočičí hlavy".
VOLBA - viz. položka 567122111.
</t>
  </si>
  <si>
    <t>2013438459</t>
  </si>
  <si>
    <t>"rýha" 3,00*1,00</t>
  </si>
  <si>
    <t>1713907445</t>
  </si>
  <si>
    <t>"rýha" 20,00*1,00</t>
  </si>
  <si>
    <t>1445845337</t>
  </si>
  <si>
    <t>20,000</t>
  </si>
  <si>
    <t>20*0,2 'Přepočtené koeficientem množství</t>
  </si>
  <si>
    <t>-2143035355</t>
  </si>
  <si>
    <t>-436222071</t>
  </si>
  <si>
    <t>22,000</t>
  </si>
  <si>
    <t>22*0,2 'Přepočtené koeficientem množství</t>
  </si>
  <si>
    <t>-18541454</t>
  </si>
  <si>
    <t>Poznámka k položce:
Montáž napojení vodovodní přípojky v otevřeném výkopu DN 32.
UŽITÍ
1. Ceny jsou určeny pro polyetylenové a PVC potrubí.
2. Ceny jsou určeny pro jedno napojení vnitřní instalace objektu na vodovodní přípojku.</t>
  </si>
  <si>
    <t>1004680611</t>
  </si>
  <si>
    <t>Poznámka k položce:
Montáž napojení vodovodní přípojky v otevřeném výkopu DN 40.
UŽITÍ - viz. položka 87917111</t>
  </si>
  <si>
    <t>1737288771</t>
  </si>
  <si>
    <t>Poznámka k položce:
Montáž napojení vodovodní přípojky v otevřeném výkopu DN 63.
UŽITÍ - viz. položka 87917111</t>
  </si>
  <si>
    <t>751365822</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</si>
  <si>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případně ve vodoměrné šachtě.
OBSAH
1. V cenách potrubí nejsou započteny náklady na:
a) dodání potrubí; potrubí se oceňuje ve specifikaci; ztratné lze dohodnout u trub polyetylénových ve výši 1,5 %; u trub z tvrdého PVC ve výši 3 %,
 </t>
  </si>
  <si>
    <t>39,00+2,00*6</t>
  </si>
  <si>
    <t>114064207</t>
  </si>
  <si>
    <t>Poznámka k položce:
Trubka vodovodní d 32x3,0mm; PE100RC; SDR11.
Ocenění materiálu je uvedeno v rozpočtu SO 300a.</t>
  </si>
  <si>
    <t>1237348091</t>
  </si>
  <si>
    <t>Poznámka k položce:
Montáž vodovodního potrubí z plastů v otevřeném výkopu z polyetylenu PE 100 svařovaných elektrotvarovkou SDR 11/PN16 D 40 x 3,7 mm.
K délce potrubí ve výkopu jsou pro každou přípojku připočteny 2,0 m potrubí pro připojení vodoměrné sestavy uvnitř objektu, případsně ve vodoměrné šachtě.
OBSAH - viz. položka 871161211</t>
  </si>
  <si>
    <t>10,00+2,00</t>
  </si>
  <si>
    <t>708267676</t>
  </si>
  <si>
    <t>Poznámka k položce:
Trubka vodovodní d 40x3,7mm; PE100RC; SDR11.
Ocenění materiálu je uvedeno v rozpočtu SO 300a.</t>
  </si>
  <si>
    <t>-321250266</t>
  </si>
  <si>
    <t>Poznámka k položce:
Montáž vodovodního potrubí z plastů v otevřeném výkopu z polyetylenu PE 100 svařovaných elektrotvarovkou SDR 11/PN16 D 63 x 5,8 mm.
K délce potrubí ve výkopu jsou pro každou přípojku připočteny 2,0 m potrubí pro připojení vodoměrné sestavy uvnitř objektu, případsně ve vodoměrné šachtě.
OBSAH - viz. položka 871161211</t>
  </si>
  <si>
    <t>2,00+2,00</t>
  </si>
  <si>
    <t>159589992</t>
  </si>
  <si>
    <t>Poznámka k položce:
Trubka vodovodní d 63x5,8mm; PE100RC; SDR11.
Ocenění materiálu je uvedeno v rozpočtu SO 300a.</t>
  </si>
  <si>
    <t>-360857003</t>
  </si>
  <si>
    <t>Poznámka k položce:
Montáž tvarovek na vodovodním plastovém potrubí z polyetylenu PE 100 elektrotvarovek SDR 11/PN16 spojek, oblouků nebo redukcí d 32.
OBSAH
1. V cenách montáže tvarovek nejsou započteny náklady na dodání tvarovek. Tyto náklady se oceňují ve specifikaci.</t>
  </si>
  <si>
    <t>6*2</t>
  </si>
  <si>
    <t>-230161475</t>
  </si>
  <si>
    <t>Poznámka k položce:
Ocenění materiálu je uvedeno v rozpočtu SO 300a.</t>
  </si>
  <si>
    <t>-1655895384</t>
  </si>
  <si>
    <t xml:space="preserve">Poznámka k položce:
Montáž tvarovek na vodovodním plastovém potrubí z polyetylenu PE 100 elektrotvarovek SDR 11/PN16 spojek, oblouků nebo redukcí d 40.
OBSAH - viz. položka 877161101.
</t>
  </si>
  <si>
    <t>1*2</t>
  </si>
  <si>
    <t>1309900450</t>
  </si>
  <si>
    <t>800564042</t>
  </si>
  <si>
    <t xml:space="preserve">Poznámka k položce:
Montáž tvarovek na vodovodním plastovém potrubí z polyetylenu PE 100 elektrotvarovek SDR 11/PN16 spojek, oblouků nebo redukcí d 63.
OBSAH - viz. položka 877161101.
</t>
  </si>
  <si>
    <t>-917986329</t>
  </si>
  <si>
    <t>158736203</t>
  </si>
  <si>
    <t>Poznámka k položce:
Montáž vodovodních armatur na potrubí navrtávacích pasů s ventilem Jt 1 MPa, na potrubí z trub litinových, ocelových nebo plastických hmot DN 100.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t>
  </si>
  <si>
    <t>1668851339</t>
  </si>
  <si>
    <t>Poznámka k položce:
pás navrtávací z tvárné litiny DN 100, pro litinové a ocelové potrubí, se závitovým výstupem 2".
Podrobná specifikace - viz. technická zpráva projektové dokumentace.
Ocenění materiálu je uvedeno v rozpočtu SO 300a.</t>
  </si>
  <si>
    <t>575882785</t>
  </si>
  <si>
    <t>Poznámka k položce:
Montáž vodovodních armatur na potrubí šoupátek pro domovní přípojky se závitovými konci PN16 G 1".
OBSAH - viz. položka 89126911.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t>
  </si>
  <si>
    <t>-370832273</t>
  </si>
  <si>
    <t>Poznámka k položce:
materiál POM. Připojení: vstup vnější závit G 2" pro našroubování do navrtávacího pasu, výstup G 1 1/2" pro napojení ISO tvarovky.
Ocenění materiálu je uvedeno v rozpočtu SO 300a.</t>
  </si>
  <si>
    <t>-1908692693</t>
  </si>
  <si>
    <t>Poznámka k položce:
Materiál POM, ploché těsnění.
Ocenění materiálu je uvedeno v rozpočtu SO 300a.</t>
  </si>
  <si>
    <t>-1397900374</t>
  </si>
  <si>
    <t>-293489194</t>
  </si>
  <si>
    <t>-2043607574</t>
  </si>
  <si>
    <t>Poznámka k položce:
Podrobná specifikace - viz. technická zpráva projektové dokumentace.
Ocenění materiálu je uvedeno v rozpočtu SO 300a.</t>
  </si>
  <si>
    <t>-1132749260</t>
  </si>
  <si>
    <t>Poznámka k položce:
Osazení poklopů domovních šoupátek.
OBSAH
1. V cenách osazení poklopů jsou započteny i náklady na jejich podezdění.
2. V cenách nejsou započteny náklady na dodání poklopů; tyto se oceňují ve specifikaci. Ztratné se nestanoví.</t>
  </si>
  <si>
    <t>1515096061</t>
  </si>
  <si>
    <t>Poznámka k položce:
provedení teleskopické, "těžké" zatížení.
Ocenění materiálu je uvedeno v rozpočtu SO 300a.</t>
  </si>
  <si>
    <t>-695849199</t>
  </si>
  <si>
    <t>1448051406</t>
  </si>
  <si>
    <t>Poznámka k položce:
Proplach a desinfekce přípojek vodovodu d 32 - 63.
OBSAH
1. V cenách jsou započteny náklady na napuštění a vypuštění vody, dodání vody a dezinfekčního prostředku.</t>
  </si>
  <si>
    <t>51,00+12,00+4,00</t>
  </si>
  <si>
    <t>-557343066</t>
  </si>
  <si>
    <t>Poznámka k položce:
Tlakové zkoušky přípojek vodovodu d 32 - 63.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</si>
  <si>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1206580858</t>
  </si>
  <si>
    <t>-1136840351</t>
  </si>
  <si>
    <t>16,00*1,00</t>
  </si>
  <si>
    <t>-866092350</t>
  </si>
  <si>
    <t>Poznámka k položce:
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
Položka použita pro kamennou mozaiku chodníku.
VOLBA, UŽITÍ - viz. položka 979054451.</t>
  </si>
  <si>
    <t>5,00*1,00</t>
  </si>
  <si>
    <t>-878678564</t>
  </si>
  <si>
    <t>22,00*1,00*0,35+20,00*1,00*0,54+3,00*1,00*0,60</t>
  </si>
  <si>
    <t>(5,00+9,00+16,00+8,00)*1,00*0,40</t>
  </si>
  <si>
    <t>39,00*1,00*0,332+10,00*1,00*0,34+2,00*1,00*0,363</t>
  </si>
  <si>
    <t>39,00*1,00*0,1032+10,00*1,00*0,104+2,00*1,00*0,1063</t>
  </si>
  <si>
    <t>51,00*1,00*1,25-22,351</t>
  </si>
  <si>
    <t>99,25*1,8 'Přepočtené koeficientem množství</t>
  </si>
  <si>
    <t>-1660571050</t>
  </si>
  <si>
    <t>"betonová dlažba" 2,295</t>
  </si>
  <si>
    <t>-593522533</t>
  </si>
  <si>
    <t>"asfaltové směsy" 1,76</t>
  </si>
  <si>
    <t>1720869305</t>
  </si>
  <si>
    <t>"Šatovská dlažba" 4,720</t>
  </si>
  <si>
    <t>"mozaika" 1,405</t>
  </si>
  <si>
    <t>"obruby" 1,380</t>
  </si>
  <si>
    <t>2093025921</t>
  </si>
  <si>
    <t>7,505</t>
  </si>
  <si>
    <t>7,505*2 'Přepočtené koeficientem množství</t>
  </si>
  <si>
    <t>-1135968978</t>
  </si>
  <si>
    <t>1722740208</t>
  </si>
  <si>
    <t>SO 301a - Vodovod Kotlářská-řad</t>
  </si>
  <si>
    <t>-1234371495</t>
  </si>
  <si>
    <t>"rýha" 37,70*1,00+38,78*1,06</t>
  </si>
  <si>
    <t>"rozšíření rýhy" 1,70*(1,70-1,00)*1+1,70*(1,70-1,06)*2</t>
  </si>
  <si>
    <t>"jáma" 1,70*1,70</t>
  </si>
  <si>
    <t>-1354454945</t>
  </si>
  <si>
    <t>-1465724178</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</si>
  <si>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3x.
VOLBA, UŽITÍ, OBSAH - viz. položka 113107164</t>
  </si>
  <si>
    <t>"rýha + rozšíření rýhy" (37,70*1,00+1,70*(1,70-1,00)*1)*3+(7,30*1,06+1,70*(1,70-1,06)*1)*3</t>
  </si>
  <si>
    <t>"rýha" 29,00*1,06*3</t>
  </si>
  <si>
    <t>"rýha + rozšíření rýhy" (2,48*1,06+1,70*(1,70-1,06)*1)*3</t>
  </si>
  <si>
    <t>"jáma" 1,70*1,70*3</t>
  </si>
  <si>
    <t>1286973884</t>
  </si>
  <si>
    <t>"stávající vodovod" 38,00</t>
  </si>
  <si>
    <t>"stávající plynovod NTL" 38,00</t>
  </si>
  <si>
    <t>"stávající teplovod TTS" 2,00</t>
  </si>
  <si>
    <t>984938454</t>
  </si>
  <si>
    <t>"kanalizace" 40,00</t>
  </si>
  <si>
    <t>-116468097</t>
  </si>
  <si>
    <t>"sítě silové a sdělovací různých správců" 34,00+10,00*2</t>
  </si>
  <si>
    <t>216252206</t>
  </si>
  <si>
    <t>37,70*1,00*1,25+1,70*(1,70-1,00)*1,25*1</t>
  </si>
  <si>
    <t>38,78*1,06*1,25+1,70*(1,70-1,06)*1,25*2</t>
  </si>
  <si>
    <t>1,70*1,70*1,25</t>
  </si>
  <si>
    <t>131251201</t>
  </si>
  <si>
    <t>Hloubení jam zapažených v hornině třídy těžitelnosti I skupiny 3 objem do 20 m3 strojně</t>
  </si>
  <si>
    <t>-800539126</t>
  </si>
  <si>
    <t xml:space="preserve">Poznámka k položce:
Hloubení zapažených jam a zářezů strojně s urovnáním dna do předepsaného profilu a spádu v hornině třídy těžitelnosti I skupiny 3 do 20 m3 (50%).
Hloubka rýhy po odstranění krytů a podkladních vrstev komunikací a chodníků.
VOLBA
1. Hloubení zapažených jam hloubky přes 16 m se oceňuje individuálně.
OBSAH
2. V cenách jsou započteny i náklady na případné nutné přemístění výkopku ve výkopišti a na přehození výkopku na přilehlém terénu na vzdálenost do 3 m od okraje jámy nebo naložení na dopravní prostředek.
</t>
  </si>
  <si>
    <t>"jáma" 1,70*1,70*1,25</t>
  </si>
  <si>
    <t>3,613*0,5 'Přepočtené koeficientem množství</t>
  </si>
  <si>
    <t>131351201</t>
  </si>
  <si>
    <t>Hloubení jam zapažených v hornině třídy těžitelnosti II skupiny 4 objem do 20 m3 strojně</t>
  </si>
  <si>
    <t>-1011230861</t>
  </si>
  <si>
    <t>Poznámka k položce:
Hloubení zapažených jam a zářezů strojně s urovnáním dna do předepsaného profilu a spádu v hornině třídy těžitelnosti II skupiny 4 do 20 m3 (15%).
Hloubka rýhy po odstranění krytů a podkladních vrstev komunikací a chodníků.
VOLBA, OBSAH - viz. položka 131251201.</t>
  </si>
  <si>
    <t>3,613</t>
  </si>
  <si>
    <t>3,613*0,15 'Přepočtené koeficientem množství</t>
  </si>
  <si>
    <t>131451201</t>
  </si>
  <si>
    <t>Hloubení jam zapažených v hornině třídy těžitelnosti II skupiny 5 objem do 20 m3 strojně</t>
  </si>
  <si>
    <t>422096481</t>
  </si>
  <si>
    <t>Poznámka k položce:
Hloubení zapažených jam a zářezů strojně s urovnáním dna do předepsaného profilu a spádu v hornině třídy těžitelnosti II skupiny 5 do 20 m3 (15%).
Hloubka jámxy po odstranění krytů a podkladních vrstev komunikací a chodníků.
VOLBA, OBSAH - viz. položka 131251201.</t>
  </si>
  <si>
    <t>131551201</t>
  </si>
  <si>
    <t>Hloubení jam zapažených v hornině třídy těžitelnosti III skupiny 6 objem do 20 m3 strojně</t>
  </si>
  <si>
    <t>1879060258</t>
  </si>
  <si>
    <t>Poznámka k položce:
Hloubení zapažených jam a zářezů strojně s urovnáním dna do předepsaného profilu a spádu v hornině třídy těžitelnosti III skupiny 6 do 20 m3 (20%).
Hloubka rýhy po odstranění krytů a podkladních vrstev komunikací a chodníků.
VOLBA, OBSAH - viz. položka 131251201.</t>
  </si>
  <si>
    <t>3,613*0,2 'Přepočtené koeficientem množství</t>
  </si>
  <si>
    <t>132154204</t>
  </si>
  <si>
    <t>Hloubení zapažených rýh š do 2000 mm v hornině třídy těžitelnosti I skupiny 1 a 2 objem do 500 m3</t>
  </si>
  <si>
    <t>-482080012</t>
  </si>
  <si>
    <t>Poznámka k položce:
Hloubení zapažených rýh šířky přes 800 do 2 000 mm strojně s urovnáním dna do předepsaného profilu a spádu v hornině třídy těžitelnosti I skupiny 1 a 2 přes 100 do 500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</si>
  <si>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38,78*1,06*1,25</t>
  </si>
  <si>
    <t>"rozšíření rýhy" 1,70*(1,70-1,06)*2*1,25</t>
  </si>
  <si>
    <t>-2033196708</t>
  </si>
  <si>
    <t xml:space="preserve">Poznámka k položce:
Hloubení zapažených rýh šířky přes 800 do 2 000 mm strojně s urovnáním dna do předepsaného profilu a spádu v hornině třídy těžitelnosti I skupiny 3 přes 100 do 500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
</t>
  </si>
  <si>
    <t>54,104*0,5 'Přepočtené koeficientem množství</t>
  </si>
  <si>
    <t>-1786661055</t>
  </si>
  <si>
    <t>54,104</t>
  </si>
  <si>
    <t>54,104*0,15 'Přepočtené koeficientem množství</t>
  </si>
  <si>
    <t>-1514220434</t>
  </si>
  <si>
    <t>-1254782075</t>
  </si>
  <si>
    <t>54,104*0,2 'Přepočtené koeficientem množství</t>
  </si>
  <si>
    <t>1042909351</t>
  </si>
  <si>
    <t xml:space="preserve">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t>
  </si>
  <si>
    <t>"rýha" 37,70*1,00*1,25</t>
  </si>
  <si>
    <t>"rozšíření rýhy" 1,70*(1,70-1,00)*1*1,25</t>
  </si>
  <si>
    <t>48,613*0,5 'Přepočtené koeficientem množství</t>
  </si>
  <si>
    <t>-1166467280</t>
  </si>
  <si>
    <t xml:space="preserve">Poznámka k položce:
Hloubení zapažených rýh šířky přes 800 do 2 000 mm strojně s urovnáním dna do předepsaného profilu a spádu v omezeném prostoru v hornině třídy těžitelnosti II skupiny 4 přes 100 m3 (15%).
Hloubka rýhy po odstranění krytů a podkladních vrstev komunikací a chodníků.
Zúžená část Kotlářské ulice.
OBSAH - viz. položka 132255204.
</t>
  </si>
  <si>
    <t>48,613</t>
  </si>
  <si>
    <t>48,613*0,15 'Přepočtené koeficientem množství</t>
  </si>
  <si>
    <t>-919034133</t>
  </si>
  <si>
    <t>Poznámka k položce:
Hloubení zapažených rýh šířky přes 800 do 2 000 mm strojně s urovnáním dna do předepsaného profilu a spádu v omezeném prostoru v hornině třídy těžitelnosti II skupiny 5 přes 100 m3 (15%).
Hloubka rýhy po odstranění krytů a podkladních vrstev komunikací a chodníků.
Zúžená část Kotlářské ulice.
OBSAH - viz. položka 132255204.</t>
  </si>
  <si>
    <t>573373992</t>
  </si>
  <si>
    <t>Poznámka k položce:
Hloubení zapažených rýh šířky přes 800 do 2 000 mm strojně s urovnáním dna do předepsaného profilu a spádu v omezeném prostoru v hornině třídy těžitelnosti III skupiny 6 přes 100 m3 (20%).
Hloubka rýhy po odstranění krytů a podkladních vrstev komunikací a chodníků.
Zúžená část Kotlářské ulice.
OBSAH - viz. položka 132255204.</t>
  </si>
  <si>
    <t>48,613*0,2 'Přepočtené koeficientem množství</t>
  </si>
  <si>
    <t>-1665727945</t>
  </si>
  <si>
    <t>76,48*1,75*2</t>
  </si>
  <si>
    <t>1,70*1,75*4</t>
  </si>
  <si>
    <t>-1721537373</t>
  </si>
  <si>
    <t>-833632481</t>
  </si>
  <si>
    <t>"obsyp plastového potrubí" -37,70*1,00*0,363</t>
  </si>
  <si>
    <t>"obsyp litinového potrubí" -(38,80+1,50)*1,06*0,418</t>
  </si>
  <si>
    <t>Mezisoučet objem obsypu s konstrukcemi</t>
  </si>
  <si>
    <t>"lože pod plastové potrubí" -37,70*1,00*0,1063</t>
  </si>
  <si>
    <t>"lože pod litinové potrubí" -(38,80+1,50)*1,06*0,1000</t>
  </si>
  <si>
    <t>Mezisoučet objem lože pod potrubí</t>
  </si>
  <si>
    <t>1666947167</t>
  </si>
  <si>
    <t>Poznámka k položce:
Zásyp sypaninou z jakékoliv horniny. Příplatek k ceně za prohození sypaniny sítem. Hutnitelná hornina z výkopu použítá pro zásyp rýh pod chodníky.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UŽITÍ
3. Ceny nelze použít pro zásyp rýh pro drenážní trativody pro lesnicko-technické meliorace a zemědělské. Zásyp těchto rýh se oceňuje cenami souboru cen 174 Zásyp rýh pro drény.
OBSAH
4. V cenách je započteno přemístění sypaniny ze vzdálenosti 10 m od kraje výkopu nebo zasypávaného prostoru, měřeno k těžišti skládky.
ZPŮSOB MĚŘENÍ
5.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</si>
  <si>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(37,70*1,00+1,70*(1,70-1,00)*1)*1,25</t>
  </si>
  <si>
    <t>(7,30*1,06+1,70*(1,70-1,06)*1)*1,25</t>
  </si>
  <si>
    <t>"obsyp litinového potrubí" -7,30*1,06*0,418</t>
  </si>
  <si>
    <t>"lože pod litinové potrubí" -7,30*1,06*0,1000</t>
  </si>
  <si>
    <t>1234644443</t>
  </si>
  <si>
    <t>66,509-37,945</t>
  </si>
  <si>
    <t>28,564*2 'Přepočtené koeficientem množství</t>
  </si>
  <si>
    <t>-1051652262</t>
  </si>
  <si>
    <t>"obsyp plastového potrubí" 37,70*1,00*0,363</t>
  </si>
  <si>
    <t>"obsyp litinového potrubí" (38,80+1,50)*1,06*0,418</t>
  </si>
  <si>
    <t>-1984021119</t>
  </si>
  <si>
    <t>31,541*2 'Přepočtené koeficientem množství</t>
  </si>
  <si>
    <t>-53934304</t>
  </si>
  <si>
    <t>"lože pod plastové potrubí" 37,70*1,00*0,1063</t>
  </si>
  <si>
    <t>"lože pod litinové potrubí" (38,80+1,50)*1,06*0,1000</t>
  </si>
  <si>
    <t>-1420306083</t>
  </si>
  <si>
    <t>0,40*0,40*0,40*3</t>
  </si>
  <si>
    <t>290951356</t>
  </si>
  <si>
    <t>0,40*0,40*4*3</t>
  </si>
  <si>
    <t>-130548093</t>
  </si>
  <si>
    <t>"rýha + rozšíření rýhy" 37,70*1,00+1,70*(1,70-1,00)*1</t>
  </si>
  <si>
    <t>"rýha + rozšíření rýhy" 7,30*1,06+1,70*(1,70-1,06)*1</t>
  </si>
  <si>
    <t>-441630754</t>
  </si>
  <si>
    <t>Poznámka k položce:
Podklad nebo podsyp ze štěrkopísku ŠP s rozprostřením, vlhčením a zhutněním plochy jednotlivě do 100 m2, po zhutnění tl. 140 mm.
Provizorní vrstva ve výkopu v plochách kamenné kostky drobné a živičných ploch.</t>
  </si>
  <si>
    <t>"rýha" 29,00*1,06</t>
  </si>
  <si>
    <t>"rýha + rozšíření rýhy + jáma" 2,48*1,06+1,70*(1,70-1,06)*1+1,70*1,70</t>
  </si>
  <si>
    <t>806809879</t>
  </si>
  <si>
    <t>207585771</t>
  </si>
  <si>
    <t>Poznámka k položce:
Podklad nebo podsyp ze štěrkopísku ŠP s rozprostřením, vlhčením a zhutněním plochy jednotlivě do 100 m2, po zhutnění tl. 200 mm.
Provizorní vrstvy ve výkopu v plochách chodníku z kamenné mozaiky (1x)  kamenné kostky drobné (2x) a živičných ploch (2x).</t>
  </si>
  <si>
    <t>"rýha + rozšíření rýhy" (37,70*1,00+1,70*(1,70-1,00)*1)+(7,30*1,06+1,70*(1,70-1,06)*1)</t>
  </si>
  <si>
    <t>"rýha" 29,00*1,06*2</t>
  </si>
  <si>
    <t>"rýha + rozšíření rýhy + jáma" (2,48*1,06+1,70*(1,70-1,06)*1)*2+1,70*1,70*2</t>
  </si>
  <si>
    <t>-2036324252</t>
  </si>
  <si>
    <t>-190337159</t>
  </si>
  <si>
    <t>Poznámka k položce:
Podklad ze štěrkodrti ŠD 0/32  s rozprostřením a zhutněním plochy jednotlivě do 100 m2, po zhutnění tl. 200 mm.
Podkladní vrstva ve výkopu v plochách pod pod kamennou kostku drobnou a živičnými plochami.</t>
  </si>
  <si>
    <t>1928367864</t>
  </si>
  <si>
    <t>"rýha + rozšířrení rýhy" (37,70*1,00+1,70*(1,70-1,00)*1)+(7,30*1,06+1,70*(1,70-1,06)*1)</t>
  </si>
  <si>
    <t>564161972</t>
  </si>
  <si>
    <t>-609111723</t>
  </si>
  <si>
    <t>6,607*2 'Přepočtené koeficientem množství</t>
  </si>
  <si>
    <t>-1038055458</t>
  </si>
  <si>
    <t>-334213546</t>
  </si>
  <si>
    <t>-2051692000</t>
  </si>
  <si>
    <t>30,740</t>
  </si>
  <si>
    <t>30,74*0,2 'Přepočtené koeficientem množství</t>
  </si>
  <si>
    <t>-786094294</t>
  </si>
  <si>
    <t>-608632822</t>
  </si>
  <si>
    <t>47,716</t>
  </si>
  <si>
    <t>47,716*0,2 'Přepočtené koeficientem množství</t>
  </si>
  <si>
    <t>-1242393094</t>
  </si>
  <si>
    <t>Poznámka k položce:
Bourání stávajícího potrubí z trub litinových hrdlových nebo přírubových v otevřeném výkopu DN do 150. Položka použita pro bourání ocelového potrubí DN 50.
UŽITÍ
1. Ceny jsou určeny pro bourání vodovodního a kanalizačního potrubí.
OBSAH
2. V cenách jsou započteny náklady na bourání potrubí včetně tvarovek.</t>
  </si>
  <si>
    <t>-978085482</t>
  </si>
  <si>
    <t xml:space="preserve">Poznámka k položce:
Bourání stávajícího potrubí z polyetylenu v otevřeném výkopu D do 50 mm.
Bourání přípojek vodovodu.
UŽITÍ
1. Ceny jsou určeny pro bourání vodovodního a kanalizačního potrubí.
OBSAH
2. V cenách jsou započteny náklady na bourání potrubí včetně tvarovek.
</t>
  </si>
  <si>
    <t>22,00+25,00+2,00*6</t>
  </si>
  <si>
    <t>850245121</t>
  </si>
  <si>
    <t>Výřez nebo výsek na potrubí z trub litinových tlakových nebo plastických hmot DN 80</t>
  </si>
  <si>
    <t>1155275188</t>
  </si>
  <si>
    <t>Poznámka k položce:
Výřez nebo výsek na potrubí z trub litinových tlakových nebo plastických hmot DN 80.
Položka použita pro ocenění propojení nového potrubí na stávající.
UŽITÍ
1. Ceny výřezu nebo výseku na potrubí z trub litinových tlakových nebo plastických hmot jsou určeny pro dva řezy nebo seky prováděné na potrubí dodatečně.
OBSAH
2. V cenách jsou započteny náklady na:
a) ohlášení uzavíraní vody,
b) uzavření a otevření šoupat,
c) vypuštění a napuštění vody,
d) odvzdušnění potrubí,
e) strojní nebo ruční výřez potrubí,
f) nutné úpravy výkopu v prostoru provádění.</t>
  </si>
  <si>
    <t>1328928944</t>
  </si>
  <si>
    <t>Poznámka k položce:
Výřez nebo výsek na potrubí z trub litinových tlakových nebo plastických hmot DN 100.
Položka použita pro ocenění propojení nového potrubí na stávající.
UŽITÍ, OBSAH - viz. položka 850245121</t>
  </si>
  <si>
    <t>1727662453</t>
  </si>
  <si>
    <t xml:space="preserve">Poznámka k položce:
Montáž vodovodního potrubí řadu a přípojek z plastů v otevřeném výkopu z polyetylenu PE 100 svařovaných elektrotvarovkou SDR 11/PN16 D 63 x 5,8 mm.
K délce potrubí ve výkopu jsou pro každou přípojku připočteny 2,0 m potrubí pro připojení vodoměrné sestavy uvnitř objektu, případně ve vodoměrné šachtě.
Ocenění přípojky vodovodu je uvedeno v rozpočtu SO 301b.
OBSAH
2. V cenách potrubí nejsou započteny náklady na:
a) dodání potrubí; potrubí se oceňuje ve specifikaci; ztratné lze dohodnout u trub polyetylénových ve výši 1,5 %; u trub z tvrdého PVC ve výši 3 %,
</t>
  </si>
  <si>
    <t>"řad" 37,70</t>
  </si>
  <si>
    <t>"přípojka" 0</t>
  </si>
  <si>
    <t>-637598463</t>
  </si>
  <si>
    <t>"přípojka" 22,00+2,00*1</t>
  </si>
  <si>
    <t>61,7*1,015 'Přepočtené koeficientem množství</t>
  </si>
  <si>
    <t>28653133</t>
  </si>
  <si>
    <t>nákružek lemový PE 100 SDR11 63mm</t>
  </si>
  <si>
    <t>-1809313785</t>
  </si>
  <si>
    <t>28654365</t>
  </si>
  <si>
    <t>příruba volná k lemovému nákružku z polypropylénu 63</t>
  </si>
  <si>
    <t>-1523360780</t>
  </si>
  <si>
    <t>-2035872156</t>
  </si>
  <si>
    <t>Poznámka k položce:
Montáž tvarovek na vodovodním plastovém potrubí z polyetylenu PE 100 elektrotvarovek SDR 11/PN16 spojek, oblouků nebo redukcí d 63.
Ocenění elektrotvarovek přípojky vodovodu je uvedeno v rozpočtu SO 301b.
OBSAH
1. V cenách montáže tvarovek nejsou započteny náklady na dodání tvarovek. Tyto náklady se oceňují ve specifikaci.</t>
  </si>
  <si>
    <t>"řad" 2</t>
  </si>
  <si>
    <t>-1438169856</t>
  </si>
  <si>
    <t>877211201</t>
  </si>
  <si>
    <t>Montáž oblouků svařovaných na tupo na vodovodním potrubí z PE trub d 63</t>
  </si>
  <si>
    <t>1896536075</t>
  </si>
  <si>
    <t>Poznámka k položce:
Montáž tvarovek na vodovodním plastovém potrubí z polyetylenu PE 100 svařovaných na tupo SDR 11/PN16 oblouků nebo redukcí d 63.
OBSAH - viz položka 877211101</t>
  </si>
  <si>
    <t>28614895-30W-R</t>
  </si>
  <si>
    <t>oblouk 30° SDR11 PE 100 PN16 D 63mm</t>
  </si>
  <si>
    <t>1366171224</t>
  </si>
  <si>
    <t>851241131</t>
  </si>
  <si>
    <t>Montáž potrubí z trub litinových hrdlových s integrovaným těsněním otevřený výkop DN 80</t>
  </si>
  <si>
    <t>-899261841</t>
  </si>
  <si>
    <t>Poznámka k položce:
Montáž potrubí z trub litinových tlakových hrdlových v otevřeném výkopu s integrovaným těsněním DN 80.
OBSAH
1. V cenách souboru cen nejsou započteny náklady na:
a) dodání potrubí; toto se oceňuje ve specifikaci (ztratné v hodnotě 1%),
b) montáž tvarovek,
c) podkladní konstrukci ze štěrkopísku - podkladní vrstva ze štěrkopísku se oceňuje cenou 4515..1 Lože pod potrubí, stoky a drobné objekty,
d) zásyp potrubí, který se oceňuje cenami souboru 174.111 Zásyp sypaninou z jakékoliv horniny ručně, část A07 Násypy, skládky a zásypy, katalog 800-1 Zemní práce nebo 174.511 Zásyp sypaninou z jakékoliv horniny strojně, část A07 Násypy, skládky a zásypy, katalog 800-1 Zemní práce.
2. Ceny montáže potrubí -1131 jsou určeny pro systémy těsněné elastickými kroužky a -1211 těsnícími kroužky a zámkovým spojem. Tyto se také oceňují ve specifikaci, nejsou-li zahrnuty již v ceně dodávky trub.</t>
  </si>
  <si>
    <t>851251211</t>
  </si>
  <si>
    <t>Montáž potrubí z trub litinových hrdlových s těsnícím spojem otevřený výkop DN 80/OD 90</t>
  </si>
  <si>
    <t>-76071895</t>
  </si>
  <si>
    <t>Poznámka k položce:
Montáž potrubí z trub litinových tlakových hrdlových v otevřeném výkopu s těsnícím nebo zámkovým spojem vnějšího průměru DN 80/OD 90.
Příplatek k ceně za montáž zámkového spoje potrubí.</t>
  </si>
  <si>
    <t>55253000</t>
  </si>
  <si>
    <t>trouba vodovodní litinová hrdlová Pz dl 6m DN 80</t>
  </si>
  <si>
    <t>503124856</t>
  </si>
  <si>
    <t>38,8*1,01 'Přepočtené koeficientem množství</t>
  </si>
  <si>
    <t>857241131</t>
  </si>
  <si>
    <t>Montáž litinových tvarovek jednoosých hrdlových otevřený výkop s integrovaným těsněním DN 80</t>
  </si>
  <si>
    <t>762880472</t>
  </si>
  <si>
    <t>Poznámka k položce:
Montáž litinových tvarovek na potrubí litinovém tlakovém jednoosých na potrubí z trub hrdlových v otevřeném výkopu, kanálu nebo v šachtě s integrovaným těsněním DN 80.
OBSAH
1.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</si>
  <si>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857251151</t>
  </si>
  <si>
    <t>Montáž litinových tvarovek jednoosých hrdlo/příruba otevřený výkop s těsnícím spojem DN 80/OD 90</t>
  </si>
  <si>
    <t>-517855362</t>
  </si>
  <si>
    <t>Poznámka k položce:
Montáž litinových tvarovek na potrubí litinovém tlakovém jednoosých na potrubí z trub hrdlových v otevřeném výkopu, kanálu nebo v šachtě s přírubovým koncem vnějšího průměru DN 80/OD 90.
OBSAH - viz. položka 857241131</t>
  </si>
  <si>
    <t>857251141</t>
  </si>
  <si>
    <t>Montáž litinových tvarovek jednoosých hrdlových otevřený výkop s těsnícím spojem DN 80 /OD 90</t>
  </si>
  <si>
    <t>1057018578</t>
  </si>
  <si>
    <t>Poznámka k položce:
Montáž litinových tvarovek na potrubí litinovém tlakovém jednoosých na potrubí z trub hrdlových v otevřeném výkopu, kanálu nebo v šachtě s těsnícím nebo zámkovým spojem vnějšího průměru DN 80/OD 90
Příplatek k ceně za montáž zámkového spoje potrubí.
OBSAH - viz. položka 857241131</t>
  </si>
  <si>
    <t>55253928D-R</t>
  </si>
  <si>
    <t>koleno hrdlové z tvárné litiny,práškový epoxid tl 250µm MK-kus DN 80-30°</t>
  </si>
  <si>
    <t>579771206</t>
  </si>
  <si>
    <t>Poznámka k položce:
Tvarovka hrdlová z tvárné litiny dle ČSN EN 545:2011. Vnější a vnitřní těžká protikorozní ochrana s práškovým epoxidem tl. 250µm. včetně těsnících gumových kroužků pro nejištěný spoj. 
Provedení musí odpovídat technickým listům standardů VAS a.s.  (V1).</t>
  </si>
  <si>
    <t>55253892D-R</t>
  </si>
  <si>
    <t>tvarovka přírubová s hrdlem z tvárné litiny,práškový epoxid tl 250µm EU-kus dl 130mm DN 80</t>
  </si>
  <si>
    <t>180643898</t>
  </si>
  <si>
    <t xml:space="preserve">Poznámka k položce:
Tvarovka hrdlová z tvárné litiny dle ČSN EN 545:2011. Vnější a vnitřní těžká protikorozní ochrana s práškovým epoxidem tl. 250µm. včetně těsnících gumových kroužků pro nejištěný spoj.
Provedení musí odpovídat technickým listům standardů VAS a.s. (V1).  </t>
  </si>
  <si>
    <t>55251449H-R</t>
  </si>
  <si>
    <t xml:space="preserve">hrdlová spojka s přírubou, univerzální s jištěním proti posunu, DN 80 (85-105),  pro všechny druhy potrubí </t>
  </si>
  <si>
    <t>66624635</t>
  </si>
  <si>
    <t>55251126</t>
  </si>
  <si>
    <t>kroužek těsnící se zámky DN 90</t>
  </si>
  <si>
    <t>-1234140982</t>
  </si>
  <si>
    <t>Poznámka k položce:
jištění proti posunu. Počet kusů 38,8/6 = zaokr. 7</t>
  </si>
  <si>
    <t>7+3</t>
  </si>
  <si>
    <t>55251276R</t>
  </si>
  <si>
    <t>manžeta ochranná vodovodního litinového potrubí DN 90</t>
  </si>
  <si>
    <t>-2032557396</t>
  </si>
  <si>
    <t>Poznámka k položce:
pro jištěný spoj. Počet kusů 38,8/6 = zaokr. 7</t>
  </si>
  <si>
    <t>1896836785</t>
  </si>
  <si>
    <t>Poznámka k položce:
Montáž litinových tvarovek na potrubí litinovém tlakovém jednoosých na potrubí z trub hrdlových v otevřeném výkopu, kanálu nebo v šachtě s přírubovým koncem vnějšího průměru DN 100/OD 110.
OBSAH - viz. položka 857241131</t>
  </si>
  <si>
    <t>570245154</t>
  </si>
  <si>
    <t xml:space="preserve">Poznámka k položce:
s jištěním proti posunu pro litinové, ocelové, AC, PE a PVC potrubí. Materiál z tvárné litiny, jistící a spojovací prvky z nerezové oceli, těsnění z elestoměru (vhodné pro pitnou vodu).
Provedení musí odpovídat technickým listům standardů VAS a.s.  (V1). </t>
  </si>
  <si>
    <t>-692238834</t>
  </si>
  <si>
    <t xml:space="preserve">Poznámka k položce:
Montáž litinových tvarovek na potrubí litinovém tlakovém jednoosých na potrubí z trub přírubových v otevřeném výkopu, kanálu nebo v šachtě DN 80.
OBSAH
1. V cenách souboru cen jsou započteny náklady na:
a) spojovací materiál přírubového spoje (nerez).
2. V cenách souboru cen nejsou započteny náklady na:
a) dodání tvarovek; tyto se oceňují ve specifikaci,
b) podkladní konstrukci ze štěrkopísku - podkladní vrstva ze štěrkopísku se oceňuje cenou 564 28-1111 Podklad ze štěrkopísku.
</t>
  </si>
  <si>
    <t>-571365712</t>
  </si>
  <si>
    <t>-1161497588</t>
  </si>
  <si>
    <t>Poznámka k položce:
Tvarovka přírubová z tvárné litiny dle ČSN EN 545:2011; PN10/16; FF-kus DN 80 dl 200mm.. Vnější a vnitřní těžká protikorozní ochrana s práškovým epoxidem tl. 250µm.
Provedení musí odpovídat technickým listům standardů VAS a.s.  (V1).</t>
  </si>
  <si>
    <t>55253601D-R</t>
  </si>
  <si>
    <t>přechod přírubový,práškový epoxid tl 250µm FFR-kus litinový DN 80/50</t>
  </si>
  <si>
    <t>23845284</t>
  </si>
  <si>
    <t xml:space="preserve">Poznámka k položce:
přechod přírubový, FFR-kus litinový DN 150/80. Vnější a vnitřní těžká protikorozní ochrana s práškovým epoxidem tl. 250µm.
Provedení musí odpovídat technickým listům standardů VAS a.s. (V1). </t>
  </si>
  <si>
    <t>55251721W-R</t>
  </si>
  <si>
    <t>příruba slepá tvárná  litina s epoxidovou ochranou vrstvou DN 50</t>
  </si>
  <si>
    <t>-132450496</t>
  </si>
  <si>
    <t>Poznámka k položce:
 příruba slepá tvárná litina DN 50. Vnější a vnitřní těžká protikorozní ochrana s práškovým epoxidem tl. 250µm.
Provedení musí odpovídat technickým listům standardů VAS a.s.  (V1).</t>
  </si>
  <si>
    <t>857244122</t>
  </si>
  <si>
    <t>Montáž litinových tvarovek odbočných přírubových otevřený výkop DN 80</t>
  </si>
  <si>
    <t>1070337622</t>
  </si>
  <si>
    <t>Poznámka k položce:
Montáž litinových tvarovek na potrubí litinovém tlakovém odbočných na potrubí z trub přírubových v otevřeném výkopu, kanálu nebo v šachtě DN 80.
OBSAH - viz. položka 857242122</t>
  </si>
  <si>
    <t>55253510D-R</t>
  </si>
  <si>
    <t>tvarovka přírubová litinová s přírubovou odbočkou, práškový epoxid tl 250µm T-kus DN 80/80</t>
  </si>
  <si>
    <t>-1355197642</t>
  </si>
  <si>
    <t>Poznámka k položce:
Tvarovka přírubová z tvárné litiny dle ČSN EN 545:2011; PN10/16; T-kus DN 80/80. Vnější a vnitřní těžká protikorozní ochrana s práškovým epoxidem tl. 250µm.
Provedení musí odpovídat technickým listům standardů VAS a.s.  (V1).</t>
  </si>
  <si>
    <t>-332053576</t>
  </si>
  <si>
    <t>55253515D-R</t>
  </si>
  <si>
    <t>667084151</t>
  </si>
  <si>
    <t>-906447988</t>
  </si>
  <si>
    <t>-751389493</t>
  </si>
  <si>
    <t>-290916963</t>
  </si>
  <si>
    <t>Poznámka k položce:
Montáž vodovodních armatur na potrubí šoupátek nebo klapek uzavíracích v otevřeném výkopu nebo v šachtách s osazením zemní soupravy (bez poklopů) DN 100.
OBSAH - viz. položka 891241112.</t>
  </si>
  <si>
    <t>239867386</t>
  </si>
  <si>
    <t>815229291</t>
  </si>
  <si>
    <t>288539775</t>
  </si>
  <si>
    <t>Poznámka k položce:
Montáž vodovodních armatur na potrubí hydrantů podzemních (bez osazení poklopů) DN 80.
OBSAH - viz. položka 891241112.</t>
  </si>
  <si>
    <t>-1240881254</t>
  </si>
  <si>
    <t>-899708168</t>
  </si>
  <si>
    <t>Poznámka k položce:
Tlakové zkoušky vodou na potrubí DN do 80.
Tlakové zkoušky přípojek vodovodu d 32 - 63 jsou uvedeny v rozpočtu SO 301b..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</si>
  <si>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"řad" 38,80+37,70</t>
  </si>
  <si>
    <t>"přípojky" 0</t>
  </si>
  <si>
    <t>-589816772</t>
  </si>
  <si>
    <t>37,70+22,00+2,00</t>
  </si>
  <si>
    <t>38,80</t>
  </si>
  <si>
    <t>-1783894840</t>
  </si>
  <si>
    <t>-163160962</t>
  </si>
  <si>
    <t>350762243</t>
  </si>
  <si>
    <t>138975466</t>
  </si>
  <si>
    <t>-1071359628</t>
  </si>
  <si>
    <t>1532735107</t>
  </si>
  <si>
    <t>-1263868982</t>
  </si>
  <si>
    <t>1454351879</t>
  </si>
  <si>
    <t>-1023035121</t>
  </si>
  <si>
    <t>"přípojky" 25,00+22,00</t>
  </si>
  <si>
    <t>336531062</t>
  </si>
  <si>
    <t>"řad" 38,80+37,70+2,00*4</t>
  </si>
  <si>
    <t>"přípojky" 25,00+22,00+6,00*6</t>
  </si>
  <si>
    <t>-1912142949</t>
  </si>
  <si>
    <t>Poznámka k položce:
Montáž napojení vodovodní přípojky v otevřeném výkopu DN 32.
Ocenění je uvedeno v rozpočtu SO 301b.
UŽITÍ
1. Ceny jsou určeny pro polyetylenové a PVC potrubí.
2. Ceny jsou určeny pro jedno napojení vnitřní instalace objektu na vodovodní přípojku.</t>
  </si>
  <si>
    <t>809615846</t>
  </si>
  <si>
    <t>Poznámka k položce:
Montáž napojení vodovodní přípojky v otevřeném výkopu DN 63.
Ocenění je uvedeno v rozpočtu SO 301b.
UŽITÍ - viz. položka 87917111</t>
  </si>
  <si>
    <t>101141042</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</si>
  <si>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případsně ve vodoměrné šachtě.
Ocenění je uvedeno v rozpočtu SO 301b.
OBSAH
1. V cenách potrubí nejsou započteny náklady na:
a) dodání potrubí; potrubí se oceňuje ve specifikaci; ztratné lze dohodnout u trub polyetylénových ve výši 1,5 %; u trub z tvrdého PVC ve výši 3 %,
 </t>
  </si>
  <si>
    <t>-1979932794</t>
  </si>
  <si>
    <t>35*1,015 'Přepočtené koeficientem množství</t>
  </si>
  <si>
    <t>891219111</t>
  </si>
  <si>
    <t>Montáž navrtávacích pasů na potrubí z jakýchkoli trub DN 50</t>
  </si>
  <si>
    <t>965736131</t>
  </si>
  <si>
    <t>Poznámka k položce:
Montáž vodovodních armatur na potrubí navrtávacích pasů s ventilem Jt 1 MPa, na potrubí z trub litinových, ocelových DN 50 nebo plastických hmot d 63
Ocenění je uvedeno v rozpočtu SO 301b.
OBSAH - viz. položka 891241112</t>
  </si>
  <si>
    <t>42273538</t>
  </si>
  <si>
    <t>pás navrtávací se závitovým výstupem z tvárné litiny pro vodovodní PE a PVC potrubí 63-2”</t>
  </si>
  <si>
    <t>1339284796</t>
  </si>
  <si>
    <t xml:space="preserve">Poznámka k položce:
pás navrtávací  z tvárné litiny pro vodovodní PE a PVC potrubí 63 se závitovým výstupem 2”.
Provedení musí odpovídat technickým listům standardů VAS a.s. </t>
  </si>
  <si>
    <t>891249111</t>
  </si>
  <si>
    <t>Montáž navrtávacích pasů na potrubí z jakýchkoli trub DN 80</t>
  </si>
  <si>
    <t>-1092729976</t>
  </si>
  <si>
    <t>Poznámka k položce:
Montáž vodovodních armatur na potrubí navrtávacích pasů s ventilem Jt 1 MPa, na potrubí z trub litinových, ocelových nebo plastických hmot DN 80.
Ocenění je uvedeno v rozpočtu SO 301b.
OBSAH - viz. položka 891241112.</t>
  </si>
  <si>
    <t>42271412</t>
  </si>
  <si>
    <t>pás navrtávací z tvárné litiny DN 80, pro litinové a ocelové potrubí, se závitovým výstupem 1",5/4",6/4",2"</t>
  </si>
  <si>
    <t>1521554625</t>
  </si>
  <si>
    <t xml:space="preserve">Poznámka k položce:
pás navrtávací z tvárné litiny DN 80, pro litinové a ocelové potrubí, se závitovým výstupem 2".
Provedení musí odpovídat technickým listům standardů VAS a.s. </t>
  </si>
  <si>
    <t>-240686550</t>
  </si>
  <si>
    <t>Poznámka k položce:
Montáž vodovodních armatur na potrubí šoupátek pro domovní přípojky se závitovými konci PN16 G 1".
Ocenění je uvedeno v rozpočtu SO 301b.
OBSAH - viz. položka 891241112.</t>
  </si>
  <si>
    <t>-54300579</t>
  </si>
  <si>
    <t>1242698330</t>
  </si>
  <si>
    <t>489876945</t>
  </si>
  <si>
    <t>-1903859853</t>
  </si>
  <si>
    <t xml:space="preserve">Poznámka k položce:
Podrobná specifikace - viz. technická zpráva projektové dokumentace.
Provedení musí odpovídat technickým listům standardů VAS a.s. </t>
  </si>
  <si>
    <t>-1017955047</t>
  </si>
  <si>
    <t>Poznámka k položce:
Osazení poklopů domovních šoupátek
Ocenění je uvedeno v rozpočtu SO 301b.
OBSAH
1. V cenách osazení poklopů jsou započteny i náklady na jejich podezdění.
2. V cenách nejsou započteny náklady na dodání poklopů; tyto se oceňují ve specifikaci. Ztratné se nestanoví.</t>
  </si>
  <si>
    <t>343822129</t>
  </si>
  <si>
    <t>113</t>
  </si>
  <si>
    <t>-1780758481</t>
  </si>
  <si>
    <t>114</t>
  </si>
  <si>
    <t>817139311</t>
  </si>
  <si>
    <t>Poznámka k položce:
Proplach a desinfekce přípojek vodovodu d 32 - 63.
Ocenění je uvedeno v rozpočtu SO 301b.
OBSAH
1. V cenách jsou započteny náklady na napuštění a vypuštění vody, dodání vody a dezinfekčního prostředku.</t>
  </si>
  <si>
    <t>115</t>
  </si>
  <si>
    <t>-1168520159</t>
  </si>
  <si>
    <t>2,48*2+1,70*3+(1,70-1,06)</t>
  </si>
  <si>
    <t>1,70*4</t>
  </si>
  <si>
    <t>116</t>
  </si>
  <si>
    <t>527257964</t>
  </si>
  <si>
    <t>117</t>
  </si>
  <si>
    <t>341515965</t>
  </si>
  <si>
    <t>Poznámka k položce:
Řezání stávajícího živičného krytu nebo podkladu hloubky přes 100 do 150 mm.
OBSAH
1. V cenách jsou započteny i náklady na spotřebu vody.</t>
  </si>
  <si>
    <t>"rýha" 37,70*2</t>
  </si>
  <si>
    <t>"rozšíření rýhy" (1,70-1,00)*4+1,70*(1,70-1,06)*4</t>
  </si>
  <si>
    <t>"jáma" 1,70*4</t>
  </si>
  <si>
    <t>118</t>
  </si>
  <si>
    <t>-1438573153</t>
  </si>
  <si>
    <t>(37,70*1,00+1,70*(1,70-1,00)*1)*0,45+(7,30*1,06+1,70*(1,70-1,06)*1)*0,45</t>
  </si>
  <si>
    <t>29,00*1,06*0,54</t>
  </si>
  <si>
    <t>(2,48*1,06+1,70*(1,70-1,06)*1)*0,54+(1,70*1,70)*0,54</t>
  </si>
  <si>
    <t>Mezisoučet - objem provizorních vrstev zpevněných ploch ve výkopu - štěrkopísek</t>
  </si>
  <si>
    <t>37,70*1,00+38,78*1,06*0,40</t>
  </si>
  <si>
    <t>(1,70*(1,70-1,00)*1+1,70*(1,70-1,06)*2)*0,40</t>
  </si>
  <si>
    <t>1,70*1,70*0,40</t>
  </si>
  <si>
    <t>Mezisoučet - objem podkladních vrstev pod původními plochami</t>
  </si>
  <si>
    <t>37,70*1,00*1,25+38,78*1,06*1,25</t>
  </si>
  <si>
    <t>1,70*(1,70-1,00)*1,25*1+1,70*(1,70-1,06)*1,25*2</t>
  </si>
  <si>
    <t xml:space="preserve">Mezisoučet - objem odváženého výkopku </t>
  </si>
  <si>
    <t>204,615*1,8 'Přepočtené koeficientem množství</t>
  </si>
  <si>
    <t>119</t>
  </si>
  <si>
    <t>1752473421</t>
  </si>
  <si>
    <t>"asfaltové směsy" 26,880</t>
  </si>
  <si>
    <t>120</t>
  </si>
  <si>
    <t>-785756694</t>
  </si>
  <si>
    <t>"litinové potrubí" 1,672</t>
  </si>
  <si>
    <t>"plastové potrubí" 0,041</t>
  </si>
  <si>
    <t>121</t>
  </si>
  <si>
    <t>640636417</t>
  </si>
  <si>
    <t>Poznámka k položce:
Přesun hmot pro trubní vedení hloubené z trub litinových pro vodovody nebo kanalizace v otevřeném výkopu dopravní vzdálenost do 15 m.</t>
  </si>
  <si>
    <t>SO 301b - Vodovod Kotlářská-přípojky</t>
  </si>
  <si>
    <t>118565753</t>
  </si>
  <si>
    <t>Poznámka k položce:
Odstranění podkladů nebo krytů strojně plochy jednotlivě přes 50 m2 do 200 m2 s přemístěním hmot na skládku na vzdálenost do 20 m nebo s naložením na dopravní prostředek živičných, o tl. vrstvy přes 100 do 150 mm.
Stávající živičný kryt.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</si>
  <si>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27,00*1,00</t>
  </si>
  <si>
    <t>-206353876</t>
  </si>
  <si>
    <t xml:space="preserve">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a chodníku z kamenné mozaiky (3x).
VOLBA, UŽITÍ, OBSAH - viz. položka 113107183.
</t>
  </si>
  <si>
    <t>"rýha" 3,00*1,00*3+27,00*1,00*3</t>
  </si>
  <si>
    <t>2092927995</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</si>
  <si>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 zpevněným povrchem.
VOLBA, UŽITÍ, OBSAH - viz. položka 113107183.</t>
  </si>
  <si>
    <t>-2099895834</t>
  </si>
  <si>
    <t>"NTL plynovod" 3,00</t>
  </si>
  <si>
    <t>807113830</t>
  </si>
  <si>
    <t>-1808537150</t>
  </si>
  <si>
    <t>28,00*1,00*1,25</t>
  </si>
  <si>
    <t>-1333671263</t>
  </si>
  <si>
    <t>Poznámka k položce:
Hloubení zapažených rýh šířky přes 800 do 2 000 mm strojně s urovnáním dna do předepsaného profilu a spádu v hornině třídy těžitelnosti I skupiny 3 přes 100 do 500 m3 (50%).</t>
  </si>
  <si>
    <t>"rýha" 11,00*1,00*1,25+20,00*1,00*1,75</t>
  </si>
  <si>
    <t>48,75*0,5 'Přepočtené koeficientem množství</t>
  </si>
  <si>
    <t>-160575398</t>
  </si>
  <si>
    <t>Poznámka k položce:
Hloubení zapažených rýh šířky přes 800 do 2 000 mm strojně s urovnáním dna do předepsaného profilu a spádu v hornině třídy těžitelnosti II skupiny 4 přes 100 do 500 m3 (15%).
Hloubka rýhy po odstranění krytů a podkladních vrstev komunikací a chodníků.
OBSAH - viz. položka 132254202.</t>
  </si>
  <si>
    <t>48,750</t>
  </si>
  <si>
    <t>48,75*0,15 'Přepočtené koeficientem množství</t>
  </si>
  <si>
    <t>-1178191361</t>
  </si>
  <si>
    <t>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132254202.</t>
  </si>
  <si>
    <t>330074605</t>
  </si>
  <si>
    <t>Poznámka k položce:
Hloubení zapažených rýh šířky přes 800 do 2 000 mm strojně s urovnáním dna do předepsaného profilu a spádu v hornině třídy těžitelnosti III skupiny 6 přes 100 do 500 m3 (20%).
Hloubka rýhy po odstranění krytů a podkladních vrstev komunikací a chodníků.
OBSAH - viz. položka 132254202.</t>
  </si>
  <si>
    <t>48,75*0,2 'Přepočtené koeficientem množství</t>
  </si>
  <si>
    <t>597307189</t>
  </si>
  <si>
    <t>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OBSAH - viz. položka 132254202.</t>
  </si>
  <si>
    <t>"rýha" 16,00*1,00*1,25</t>
  </si>
  <si>
    <t>20*0,5 'Přepočtené koeficientem množství</t>
  </si>
  <si>
    <t>303581237</t>
  </si>
  <si>
    <t>Poznámka k položce:
Hloubení zapažených rýh šířky přes 800 do 2 000 mm strojně s urovnáním dna do předepsaného profilu a spádu v omezeném prostoru v hornině třídy těžitelnosti I skupiny 4  přes 100 m3 (15%).
Hloubka rýhy po odstranění krytů a podkladních vrstev komunikací a chodníků.
Zúžená část Kotlářské ulice.
OBSAH - viz. položka 132254202.</t>
  </si>
  <si>
    <t>20*0,15 'Přepočtené koeficientem množství</t>
  </si>
  <si>
    <t>1615067569</t>
  </si>
  <si>
    <t>Poznámka k položce:
Hloubení zapažených rýh šířky přes 800 do 2 000 mm strojně s urovnáním dna do předepsaného profilu a spádu v omezeném prostoru v hornině třídy těžitelnosti II skupiny 5 přes 100 m3 (15%).
Hloubka rýhy po odstranění krytů a podkladních vrstev komunikací a chodníků.
Zúžená část Kotlářské ulice.
OBSAH - viz. položka 132254202.</t>
  </si>
  <si>
    <t>-1727778803</t>
  </si>
  <si>
    <t>Poznámka k položce:
Hloubení zapažených rýh šířky přes 800 do 2 000 mm strojně s urovnáním dna do předepsaného profilu a spádu v omezeném prostoru v hornině třídy těžitelnosti III skupiny 6 přes 100 m3 (20%).
Hloubka rýhy po odstranění krytů a podkladních vrstev komunikací a chodníků.
Zúžená část Kotlářské ulice.
OBSAH - viz. položka 132254202.</t>
  </si>
  <si>
    <t>1185439935</t>
  </si>
  <si>
    <t>47,00*1,75*2</t>
  </si>
  <si>
    <t>625177224</t>
  </si>
  <si>
    <t>-1456812170</t>
  </si>
  <si>
    <t>"rýha" 27,00*1,00*1,25+20,00*1,00*1,75</t>
  </si>
  <si>
    <t>"-objem obsypu s konstrukcemi"-(25,00*1,00*0,332+22,00*1,00*0,363)</t>
  </si>
  <si>
    <t>"-objem lože pod potrubí"-(25,00*1,00*0,1032+22,00*1,00*0,1063)</t>
  </si>
  <si>
    <t>-220164439</t>
  </si>
  <si>
    <t>47,545</t>
  </si>
  <si>
    <t>47,545*0,5 'Přepočtené koeficientem množství</t>
  </si>
  <si>
    <t>893093882</t>
  </si>
  <si>
    <t>23,773</t>
  </si>
  <si>
    <t>23,773*2 'Přepočtené koeficientem množství</t>
  </si>
  <si>
    <t>-1772335207</t>
  </si>
  <si>
    <t>"rýha" 25,00*1,00*0,332+22,00*1,00*0,363</t>
  </si>
  <si>
    <t>66931171</t>
  </si>
  <si>
    <t>16,286</t>
  </si>
  <si>
    <t>16,286*2 'Přepočtené koeficientem množství</t>
  </si>
  <si>
    <t>-2098653565</t>
  </si>
  <si>
    <t>"rýha" 25,00*1,00*0,1032+22,00*1,00*0,1063</t>
  </si>
  <si>
    <t>-810007518</t>
  </si>
  <si>
    <t>"rýha" 27,00*1,00*2</t>
  </si>
  <si>
    <t>1299615731</t>
  </si>
  <si>
    <t>"rýha" 3,00*1,00*1</t>
  </si>
  <si>
    <t>93590106</t>
  </si>
  <si>
    <t>"rýha" 27,00*1,00*1</t>
  </si>
  <si>
    <t>-1508902055</t>
  </si>
  <si>
    <t>"rýha" 3,00*1,00*2</t>
  </si>
  <si>
    <t>1669138416</t>
  </si>
  <si>
    <t>-1483131328</t>
  </si>
  <si>
    <t>-583781326</t>
  </si>
  <si>
    <t>-351706454</t>
  </si>
  <si>
    <t>-1678764280</t>
  </si>
  <si>
    <t>-1974689685</t>
  </si>
  <si>
    <t>3,000</t>
  </si>
  <si>
    <t>3*0,2 'Přepočtené koeficientem množství</t>
  </si>
  <si>
    <t>921759752</t>
  </si>
  <si>
    <t>-810649314</t>
  </si>
  <si>
    <t>27,000</t>
  </si>
  <si>
    <t>27*0,2 'Přepočtené koeficientem množství</t>
  </si>
  <si>
    <t>399977055</t>
  </si>
  <si>
    <t>-763053201</t>
  </si>
  <si>
    <t>1444480351</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</si>
  <si>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případsně ve vodoměrné šachtě.
OBSAH
1. V cenách potrubí nejsou započteny náklady na:
a) dodání potrubí; potrubí se oceňuje ve specifikaci; ztratné lze dohodnout u trub polyetylénových ve výši 1,5 %; u trub z tvrdého PVC ve výši 3 %,
 </t>
  </si>
  <si>
    <t>25,00+2,00*5</t>
  </si>
  <si>
    <t>1264512985</t>
  </si>
  <si>
    <t>Poznámka k položce:
trubka vodovodní d 32x3,0mm; PE100RC; SDR11.
Ocenění materiálu je uvedeno v rozpočtu SO 301a.</t>
  </si>
  <si>
    <t>272929014</t>
  </si>
  <si>
    <t xml:space="preserve">Poznámka k položce:
Montáž vodovodního potrubí řadu a přípojek z plastů v otevřeném výkopu z polyetylenu PE 100 svařovaných elektrotvarovkou SDR 11/PN16 D 63 x 5,8 mm.
K délce potrubí ve výkopu jsou pro každou přípojku připočteny 2,0 m potrubí pro připojení vodoměrné sestavy uvnitř objektu, případně ve vodoměrné šachtě.
OBSAH - viz. položka 871161211
</t>
  </si>
  <si>
    <t>-447292037</t>
  </si>
  <si>
    <t>Poznámka k položce:
trubka vodovodní d 63x5,8mm; PE100RC; SDR11.
Ocenění materiálu je uvedeno v rozpočtu SO 301a.</t>
  </si>
  <si>
    <t>2029606916</t>
  </si>
  <si>
    <t>1159800065</t>
  </si>
  <si>
    <t>-1693578510</t>
  </si>
  <si>
    <t>Poznámka k položce:
Montáž tvarovek na vodovodním plastovém potrubí z polyetylenu PE 100 elektrotvarovek SDR 11/PN16 spojek, oblouků nebo redukcí d 63.
OBSAH - viz položka 877161101.</t>
  </si>
  <si>
    <t>-1849713218</t>
  </si>
  <si>
    <t>Poznámka k položce:
Ocenění materiálu je uvedeno v rozpočtu SO 301a.</t>
  </si>
  <si>
    <t>1387553797</t>
  </si>
  <si>
    <t xml:space="preserve">Poznámka k položce:
Montáž vodovodních armatur na potrubí navrtávacích pasů s ventilem Jt 1 MPa, na potrubí z trub litinových, ocelových DN 50 nebo plastických hmot d 63.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
</t>
  </si>
  <si>
    <t>-370154837</t>
  </si>
  <si>
    <t>Poznámka k položce:
pás navrtávací  z tvárné litiny pro vodovodní PE a PVC potrubí 63 se závitovým výstupem 2”.
Ocenění materiálu je uvedeno v rozpočtu SO 301a.</t>
  </si>
  <si>
    <t>1909315582</t>
  </si>
  <si>
    <t xml:space="preserve">Poznámka k položce:
Montáž vodovodních armatur na potrubí navrtávacích pasů s ventilem Jt 1 MPa, na potrubí z trub litinových, ocelových nebo plastických hmot DN 80.
OBSAH - viz. položka 891219111.
</t>
  </si>
  <si>
    <t>698509942</t>
  </si>
  <si>
    <t>Poznámka k položce:
pás navrtávací z tvárné litiny DN 80, pro litinové a ocelové potrubí, se závitovým výstupem 2".
Ocenění materiálu je uvedeno v rozpočtu SO 301a.</t>
  </si>
  <si>
    <t>428989572</t>
  </si>
  <si>
    <t>Poznámka k položce:
Montáž vodovodních armatur na potrubí šoupátek pro domovní přípojky se závitovými konci PN16 G 1".
OBSAH - viz. položka 891219111.</t>
  </si>
  <si>
    <t>1910916078</t>
  </si>
  <si>
    <t>Poznámka k položce:
materiál POM. Připojení: vstup vnější závit G 2" pro našroubování do navrtávacího pasu, výstup G 1 1/2" pro napojení ISO tvarovky.
Ocenění materiálu je uvedeno v rozpočtu SO 301a.</t>
  </si>
  <si>
    <t>1551565037</t>
  </si>
  <si>
    <t>Poznámka k položce:
Materiál POM, ploché těsnění.
Ocenění materiálu je uvedeno v rozpočtu SO 301a.</t>
  </si>
  <si>
    <t>475330703</t>
  </si>
  <si>
    <t>575605891</t>
  </si>
  <si>
    <t>Poznámka k položce:
Podrobná specifikace - viz. technická zpráva projektové dokumentace.
Ocenění materiálu je uvedeno v rozpočtu SO 301a.</t>
  </si>
  <si>
    <t>-672202324</t>
  </si>
  <si>
    <t>Poznámka k položce:
Osazení poklopů domovních šoupátek
OBSAH
1. V cenách osazení poklopů jsou započteny i náklady na jejich podezdění.
2. V cenách nejsou započteny náklady na dodání poklopů; tyto se oceňují ve specifikaci. Ztratné se nestanoví.</t>
  </si>
  <si>
    <t>1194221595</t>
  </si>
  <si>
    <t>Poznámka k položce:
Provedení teleskopické, "těžké" zatížení.
Ocenění materiálu je uvedeno v rozpočtu SO 301a.</t>
  </si>
  <si>
    <t>-1497587387</t>
  </si>
  <si>
    <t>1702171763</t>
  </si>
  <si>
    <t>35,00+24,00</t>
  </si>
  <si>
    <t>249779391</t>
  </si>
  <si>
    <t>-963328881</t>
  </si>
  <si>
    <t>"rýha" 27,00*2</t>
  </si>
  <si>
    <t>476710024</t>
  </si>
  <si>
    <t>27,00*1,00*0,35+3,00*1,00*0,54</t>
  </si>
  <si>
    <t>27,00*1,00*0,40</t>
  </si>
  <si>
    <t>25,00*1,00*0,332+22,00*1,00*0,363</t>
  </si>
  <si>
    <t>25,00*1,00*0,1032+22,00*1,00*0,1063</t>
  </si>
  <si>
    <t>(27,00*1,00*1,25+20,00*1,00*1,75-21,205)*0,5</t>
  </si>
  <si>
    <t>66,848*1,8 'Přepočtené koeficientem množství</t>
  </si>
  <si>
    <t>1957663881</t>
  </si>
  <si>
    <t>"asfaltové směsy" 8,532</t>
  </si>
  <si>
    <t>915737331</t>
  </si>
  <si>
    <t>SO 302a - Vodovod Hasskova-řad</t>
  </si>
  <si>
    <t>-1172982549</t>
  </si>
  <si>
    <t>Poznámka k položce:
Rozebrání dlažeb vozovek a ploch s přemístěním hmot na skládku na vzdálenost do 3 m nebo s naložením na dopravní prostředek, s jakoukoliv výplní spár strojně plochy jednotlivě přes 50 m2 do 200 m2 z velkých kostek s ložem z kameniva.
Položka použita pro kamennou dlažbu "kočičí hlavy".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</si>
  <si>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"rýha" 57,00*1,09</t>
  </si>
  <si>
    <t>"rozšíření rýhy" 1,70*(1,70-1,09)*1</t>
  </si>
  <si>
    <t>538745668</t>
  </si>
  <si>
    <t>Poznámka k položce:
Rozebrání dlažeb vozovek a ploch s přemístěním hmot na skládku na vzdálenost do 3 m nebo s naložením na dopravní prostředek, s jakoukoliv výplní spár strojně plochy jednotlivě přes 50 m2 do 200 m2 z drobných kostek nebo odseků s ložem z kameniva.
Položka použita pro kamennou kostku drobnou.
VOLBA, UŽITÍ, OBSAH - viz. položka 113106211</t>
  </si>
  <si>
    <t>"rýha" 85,00*1,09</t>
  </si>
  <si>
    <t>"rozšíření rýhy" 1,70*(1,70-1,09)*3</t>
  </si>
  <si>
    <t>-191087589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</si>
  <si>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"Šatovské" dlažby  (3x) a kamenné dlažby "kočičí hlavy"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</si>
  <si>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 rozšíření rýhy" 50,50*1,09+1,70*(1,70-1,09)*2</t>
  </si>
  <si>
    <t>"rýha + rozšíření rýhy" 57,00*1,09+1,70*(1,70-1,09)*1</t>
  </si>
  <si>
    <t>2045397283</t>
  </si>
  <si>
    <t>"rýha" 142,00*1,09</t>
  </si>
  <si>
    <t>"rozšíření rýhy" 1,70*(1,70-1,09)*4</t>
  </si>
  <si>
    <t>-1364929720</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</si>
  <si>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VOLBA, UŽITÍ, OBSAH - viz. položka 113107152</t>
  </si>
  <si>
    <t>"rýha + rozšíření rýhy" 34,50*1,09+1,70*(1,70-1,09)*1</t>
  </si>
  <si>
    <t>111931305</t>
  </si>
  <si>
    <t>"vodovod" 30,00</t>
  </si>
  <si>
    <t>-1776221328</t>
  </si>
  <si>
    <t>"sítě silové a sdělovací různých správců" 11,00</t>
  </si>
  <si>
    <t>-518578217</t>
  </si>
  <si>
    <t>30,00*1,09*0,50 + 16,00*1,09*0,75 + 4,00*1,09*1,25</t>
  </si>
  <si>
    <t>20237048</t>
  </si>
  <si>
    <t>"rýha" 142,00*1,09*1,25</t>
  </si>
  <si>
    <t>"rozšíření rýhy" (1,70*(1,70-1,09)*1,25)*4</t>
  </si>
  <si>
    <t>198,66*0,5 'Přepočtené koeficientem množství</t>
  </si>
  <si>
    <t>-778252995</t>
  </si>
  <si>
    <t>198,660</t>
  </si>
  <si>
    <t>198,66*0,15 'Přepočtené koeficientem množství</t>
  </si>
  <si>
    <t>380706754</t>
  </si>
  <si>
    <t>585933179</t>
  </si>
  <si>
    <t>198,66*0,2 'Přepočtené koeficientem množství</t>
  </si>
  <si>
    <t>-1554522434</t>
  </si>
  <si>
    <t>142,00*1,75*2</t>
  </si>
  <si>
    <t>-517007153</t>
  </si>
  <si>
    <t>690069200</t>
  </si>
  <si>
    <t>"-objem obsypu s konstrukcemi" -142,00*1,09*0,418</t>
  </si>
  <si>
    <t>-576746042</t>
  </si>
  <si>
    <t>133,962*2 'Přepočtené koeficientem množství</t>
  </si>
  <si>
    <t>794841647</t>
  </si>
  <si>
    <t>"rýha" 142,00*1,09*0,418</t>
  </si>
  <si>
    <t>1021466365</t>
  </si>
  <si>
    <t>64,698*2 'Přepočtené koeficientem množství</t>
  </si>
  <si>
    <t>779071990</t>
  </si>
  <si>
    <t>"rýha" 142,00*1,09*0,10</t>
  </si>
  <si>
    <t>677754541</t>
  </si>
  <si>
    <t>0,40*0,40*0,40*6</t>
  </si>
  <si>
    <t>-209881471</t>
  </si>
  <si>
    <t>0,40*0,40*4*6</t>
  </si>
  <si>
    <t>548797047</t>
  </si>
  <si>
    <t>"rýha + rozšíření rýhy" 50,50*1,09 + 1,70*(1,70-1,09)*2</t>
  </si>
  <si>
    <t>-1621231170</t>
  </si>
  <si>
    <t>"rýha + rozšíření rýhy" 34,50*1,09 + 1,70*(1,70-1,09)*1</t>
  </si>
  <si>
    <t>1935683472</t>
  </si>
  <si>
    <t>57,119*2 'Přepočtené koeficientem množství</t>
  </si>
  <si>
    <t>382983915</t>
  </si>
  <si>
    <t>Poznámka k položce:
Podklad nebo podsyp ze štěrkopísku ŠP s rozprostřením, vlhčením a zhutněním plochy jednotlivě do 100 m2, po zhutnění tl. 200 mm.
Provizorní vrstva ve výkopu v plochách plochách kamenné kostky drobné (2x) a kamenné dlažby "kočičí hlavy" (3x).</t>
  </si>
  <si>
    <t>"rýha + rozšíření rýhy" (34,50*1,09 + 1,70*(1,70-1,09)*1)*2</t>
  </si>
  <si>
    <t>"rýha + rozšíření rýhy" (57,00*1,09 + 1,70*(1,70-1,09)*1)*3</t>
  </si>
  <si>
    <t>-1103554126</t>
  </si>
  <si>
    <t>-1956029500</t>
  </si>
  <si>
    <t>Poznámka k položce:
Podklad ze štěrkodrti ŠD 0/32  s rozprostřením a zhutněním plochy jednotlivě do 100 m2, po zhutnění tl. 200 mm.
Podkladní vrstva ve výkopu v plochách pod pod kamennou kostku drobnou a kamennou dlažbou "kočičí hlavy".</t>
  </si>
  <si>
    <t>"rýha + rozšíření rýhy" 57,50*1,09 + 1,70*(1,70-1,09)*1</t>
  </si>
  <si>
    <t>107146011</t>
  </si>
  <si>
    <t>384580580</t>
  </si>
  <si>
    <t>519504729</t>
  </si>
  <si>
    <t>-124266321</t>
  </si>
  <si>
    <t>-515003029</t>
  </si>
  <si>
    <t>38,642</t>
  </si>
  <si>
    <t>38,642*0,2 'Přepočtené koeficientem množství</t>
  </si>
  <si>
    <t>137558215</t>
  </si>
  <si>
    <t>1857060607</t>
  </si>
  <si>
    <t>1236248633</t>
  </si>
  <si>
    <t>784912048</t>
  </si>
  <si>
    <t>850355121</t>
  </si>
  <si>
    <t>Výřez nebo výsek na potrubí z trub litinových tlakových nebo plastických hmot DN 200</t>
  </si>
  <si>
    <t>-1087439701</t>
  </si>
  <si>
    <t>Poznámka k položce:
Výřez nebo výsek na potrubí z trub litinových tlakových nebo plastických hmot DN 200.
Položka použita pro ocenění propojení nového potrubí na stávající.
UŽITÍ, OBSAH - viz. položka 850265121</t>
  </si>
  <si>
    <t>-961548605</t>
  </si>
  <si>
    <t>Montáž potrubí z trub litinových hrdlových s těsnícím spojem otevřený výkop DN 100 /OD 110</t>
  </si>
  <si>
    <t>-1500190473</t>
  </si>
  <si>
    <t xml:space="preserve">Poznámka k položce:
Montáž potrubí z trub litinových tlakových hrdlových v otevřeném výkopu s těsnícím nebo zámkovým spojem vnějšího průměru DN 100 /OD 110. Příplatek k ceně za montáž zámkového spoje potrubí. </t>
  </si>
  <si>
    <t>-922613456</t>
  </si>
  <si>
    <t>142*1,01 'Přepočtené koeficientem množství</t>
  </si>
  <si>
    <t>-620823339</t>
  </si>
  <si>
    <t xml:space="preserve">Poznámka k položce:
Montáž litinových tvarovek na potrubí litinovém tlakovém jednoosých na potrubí z trub hrdlových v otevřeném výkopu, kanálu nebo v šachtě s těsnícím nebo zámkovým spojem vnějšího průměru DN 100/OD 110. Příplatek k ceně za montáž zámkového spoje tvarovek. </t>
  </si>
  <si>
    <t>440362068</t>
  </si>
  <si>
    <t>Poznámka k položce:
jištění proti posunu. Počet kusů 142/6 = zaokr. 24</t>
  </si>
  <si>
    <t>24+9</t>
  </si>
  <si>
    <t>-413799958</t>
  </si>
  <si>
    <t>Poznámka k položce:
pro jištěný spoj. Počet kusů 142/6 = zaokr. 24</t>
  </si>
  <si>
    <t>-399207484</t>
  </si>
  <si>
    <t>-1970613633</t>
  </si>
  <si>
    <t>Poznámka k položce:
Tvarovka hrdlová z tvárné litiny dle ČSN EN 545:2011. Vnější a vnitřní těžká protikorozní ochrana s práškovým epoxidem tl. 250µm. Včetně těsnících gumových krožků pro nejištěný spoj.
Provedení musí odpovídat technickým listům standardů VAS a.s.  (V1).</t>
  </si>
  <si>
    <t>-793837095</t>
  </si>
  <si>
    <t>-1297789850</t>
  </si>
  <si>
    <t>Poznámka k položce:
Montáž litinových tvarovek na potrubí litinovém tlakovém jednoosých na potrubí z trub hrdlových v otevřeném výkopu, kanálu nebo v šachtě s přírubovým koncem vnějšího průměru DN 820 /OD 90.
OBSAH - viz. položka 857261131</t>
  </si>
  <si>
    <t>-271370193</t>
  </si>
  <si>
    <t>73774892</t>
  </si>
  <si>
    <t>Poznámka k položce:
Montáž litinových tvarovek na potrubí litinovém tlakovém jednoosých na potrubí z trub hrdlových v otevřeném výkopu, kanálu nebo v šachtě s přírubovým koncem vnějšího průměru DN/OD 110.
OBSAH - viz. položka 857261131</t>
  </si>
  <si>
    <t>1533675022</t>
  </si>
  <si>
    <t>857511151R</t>
  </si>
  <si>
    <t>Montáž litinových tvarovek jednoosých hrdlo/příruba otevřený výkop s těsnícím spojem DN 200/OD 225</t>
  </si>
  <si>
    <t>-816894605</t>
  </si>
  <si>
    <t>Poznámka k položce:
Montáž litinových tvarovek na potrubí litinovém tlakovém jednoosých na potrubí z trub hrdlových v otevřeném výkopu, kanálu nebo v šachtě s přírubovým koncem vnějšího průměru DN 200 /OD 225.
OBSAH - viz. položka 857261131</t>
  </si>
  <si>
    <t>55251453H-R</t>
  </si>
  <si>
    <t xml:space="preserve">hrdlová spojka s přírubou, univerzální s jištěním proti posunu, DN 200 (198-230),  pro všechny druhy potrubí </t>
  </si>
  <si>
    <t>1720100499</t>
  </si>
  <si>
    <t>Poznámka k položce:
s jištěním proti posunu pro litinové, ocelové, AC, PE a PVC potrubí. Materiál z tvárné litiny, jistící a spojovací prvky z nerezové oceli, těsnění z elestoměru (vhodné pro pitnou vodu).
Provedení musí odpovídat technickým listům standardů VAS a.s. (V1).</t>
  </si>
  <si>
    <t>-1975573350</t>
  </si>
  <si>
    <t>Poznámka k položce:
Montáž litinových tvarovek na potrubí litinovém tlakovém jednoosých na potrubí z trub přírubových v otevřeném výkopu, kanálu nebo v šachtě DN 80.
OBSAH
1. V cenách souboru cen jsou započteny náklady na:
a) spojovací materiál přírubového spoje (nerez).
2.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</si>
  <si>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-2048938753</t>
  </si>
  <si>
    <t xml:space="preserve">Poznámka k položce:
Tvarovka přírubová z tvárné litiny dle ČSN EN 545:2011; PN10/40; N-kus 90° DN 80. Vnější a vnitřní těžká protikorozní ochrana s práškovým epoxidem tl. 250µm.
Provedení musí odpovídat technickým listům standardů VAS a.s. (V1). </t>
  </si>
  <si>
    <t>-293923726</t>
  </si>
  <si>
    <t>857262122</t>
  </si>
  <si>
    <t>Montáž litinových tvarovek jednoosých přírubových otevřený výkop DN 100</t>
  </si>
  <si>
    <t>-1640544918</t>
  </si>
  <si>
    <t>Poznámka k položce:
Montáž litinových tvarovek na potrubí litinovém tlakovém jednoosých na potrubí z trub přírubových v otevřeném výkopu, kanálu nebo v šachtě DN 100
OBSAH - viz. položka 857242122</t>
  </si>
  <si>
    <t>55253967</t>
  </si>
  <si>
    <t>koleno přírubové z tvárné litiny,práškový epoxid tl 250µm FFK-kus DN 100-11,25°</t>
  </si>
  <si>
    <t>153390672</t>
  </si>
  <si>
    <t>Poznámka k položce:
koleno přírubové z tvárné litiny, FFK-kus DN 100-11,25°.  Vnější a vnitřní těžká protikorozní ochrana s práškovým epoxidem tl. 250µm.
Provedení musí odpovídat technickým listům standardů VAS a.s.  (V1).</t>
  </si>
  <si>
    <t>55253616</t>
  </si>
  <si>
    <t>přechod přírubový,práškový epoxid tl 250µm FFR-kus litinový DN 150/80</t>
  </si>
  <si>
    <t>1396834703</t>
  </si>
  <si>
    <t>187365835</t>
  </si>
  <si>
    <t>-60173800</t>
  </si>
  <si>
    <t xml:space="preserve">Poznámka k položce:
Tvarovka přírubová z tvárné litiny dle ČSN EN 545:2011; PN10/16; T-kus DN 100/80. Vnější a vnitřní těžká protikorozní ochrana s práškovým epoxidem tl. 250µm.
Provedení musí odpovídat technickým listům standardů VAS a.s. (V1). </t>
  </si>
  <si>
    <t>-153094641</t>
  </si>
  <si>
    <t xml:space="preserve">Poznámka k položce:
Tvarovka přírubová z tvárné litiny dle ČSN EN 545:2011; PN10/16; T-kus DN 100/100. Vnější a vnitřní těžká protikorozní ochrana s práškovým epoxidem tl. 250µm.
Provedení musí odpovídat technickým listům standardů VAS a.s. (V1). </t>
  </si>
  <si>
    <t>857354122</t>
  </si>
  <si>
    <t>Montáž litinových tvarovek odbočných přírubových otevřený výkop DN 200</t>
  </si>
  <si>
    <t>693601882</t>
  </si>
  <si>
    <t>Poznámka k položce:
Montáž litinových tvarovek na potrubí litinovém tlakovém odbočných na potrubí z trub přírubových v otevřeném výkopu, kanálu nebo v šachtě DN 200.
OBSAH - viz. položka 857242122.</t>
  </si>
  <si>
    <t>55253533</t>
  </si>
  <si>
    <t>tvarovka přírubová litinová s přírubovou odbočkou,práškový epoxid tl 250µm T-kus DN 200/100</t>
  </si>
  <si>
    <t>-441499610</t>
  </si>
  <si>
    <t xml:space="preserve">Poznámka k položce:
Tvarovka přírubová z tvárné litiny dle ČSN EN 545:2011; PN10/16; T-kus DN 200/100. Vnější a vnitřní těžká protikorozní ochrana s práškovým epoxidem tl. 250µm.
Provedení musí odpovídat technickým listům standardů VAS a.s. (V1). </t>
  </si>
  <si>
    <t>-2088775033</t>
  </si>
  <si>
    <t>-589103220</t>
  </si>
  <si>
    <t>1042944439</t>
  </si>
  <si>
    <t>65399381</t>
  </si>
  <si>
    <t>-149663721</t>
  </si>
  <si>
    <t>891351112</t>
  </si>
  <si>
    <t>Montáž vodovodních šoupátek otevřený výkop DN 200</t>
  </si>
  <si>
    <t>-758011744</t>
  </si>
  <si>
    <t>Poznámka k položce:
Montáž vodovodních armatur na potrubí šoupátek nebo klapek uzavíracích v otevřeném výkopu nebo v šachtách s osazením zemní soupravy (bez poklopů) DN 200.
OBSAH - viz. položka 891241112.</t>
  </si>
  <si>
    <t>42221120</t>
  </si>
  <si>
    <t>šoupátko s přírubami voda DN 200 PN10</t>
  </si>
  <si>
    <t>656102371</t>
  </si>
  <si>
    <t xml:space="preserve">Poznámka k položce:
materiál z tvárné litiny, podrobná specifikace - viz. technická zpráva projektové dokumentace. 
Provedení musí odpovídat technickým listům standardů VAS a.s. </t>
  </si>
  <si>
    <t>42291072H-R</t>
  </si>
  <si>
    <t>souprava zemní teleskopická pro šoupátka DN 200,  RD 1,30-1,80 m</t>
  </si>
  <si>
    <t>686686114</t>
  </si>
  <si>
    <t>2117141748</t>
  </si>
  <si>
    <t>-1389376830</t>
  </si>
  <si>
    <t>1633401874</t>
  </si>
  <si>
    <t>125,50 + 8,00</t>
  </si>
  <si>
    <t>1249701749</t>
  </si>
  <si>
    <t xml:space="preserve">Poznámka k položce:
Tlakové zkoušky vodou na potrubí DN 100 nebo 125.
OBSAH - viz položka 892241111.
</t>
  </si>
  <si>
    <t>142,00</t>
  </si>
  <si>
    <t>527579031</t>
  </si>
  <si>
    <t>-847025976</t>
  </si>
  <si>
    <t xml:space="preserve">Poznámka k položce:
Proplach a dezinfekce vodovodního potrubí DN od 80 do 125.
OBSAH - viz. položka 892233122.
</t>
  </si>
  <si>
    <t>-126646017</t>
  </si>
  <si>
    <t>1236074913</t>
  </si>
  <si>
    <t>-784441518</t>
  </si>
  <si>
    <t>-184421293</t>
  </si>
  <si>
    <t>398863307</t>
  </si>
  <si>
    <t>-667956391</t>
  </si>
  <si>
    <t>1855362044</t>
  </si>
  <si>
    <t>156281776</t>
  </si>
  <si>
    <t>-2103448208</t>
  </si>
  <si>
    <t>"řad" 142,00+2,00*5</t>
  </si>
  <si>
    <t>"přípojky" 133,5+2,00*16</t>
  </si>
  <si>
    <t>-349785110</t>
  </si>
  <si>
    <t>"řad" 142,00</t>
  </si>
  <si>
    <t>"přípojky" 101,5</t>
  </si>
  <si>
    <t>-1470954854</t>
  </si>
  <si>
    <t>Poznámka k položce:
Montáž napojení vodovodní přípojky v otevřeném výkopu DN 32.
Ocenění je uvedeno v rozpočtu SO 302b.
UŽITÍ
1. Ceny jsou určeny pro polyetylenové a PVC potrubí.
2. Ceny jsou určeny pro jedno napojení vnitřní instalace objektu na vodovodní přípojku.</t>
  </si>
  <si>
    <t>1875937486</t>
  </si>
  <si>
    <t>Poznámka k položce:
Montáž napojení vodovodní přípojky v otevřeném výkopu DN 63.
Ocenění je uvedeno v rozpočtu SO 302b.
UŽITÍ - viz. položka 87917111</t>
  </si>
  <si>
    <t>175635681</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</si>
  <si>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případsně ve vodoměrné šachtě.
Ocenění je uvedeno v rozpočtu SO 302b.
OBSAH
1. V cenách potrubí nejsou započteny náklady na:
a) dodání potrubí; potrubí se oceňuje ve specifikaci; ztratné lze dohodnout u trub polyetylénových ve výši 1,5 %; u trub z tvrdého PVC ve výši 3 %,
 </t>
  </si>
  <si>
    <t>1380383862</t>
  </si>
  <si>
    <t>125,5*1,015 'Přepočtené koeficientem množství</t>
  </si>
  <si>
    <t>660299867</t>
  </si>
  <si>
    <t>Poznámka k položce:
Montáž vodovodního potrubí z plastů v otevřeném výkopu z polyetylenu PE 100 svařovaných elektrotvarovkou SDR 11/PN16 D 63 x 5,8 mm.
K délce potrubí ve výkopu jsou pro každou přípojku připočteny 2,0 m potrubí pro připojení vodoměrné sestavy uvnitř objektu, případsně ve vodoměrné šachtě.
Ocenění je uvedeno v rozpočtu SO 302b.
OBSAH - viz. položka 871161211</t>
  </si>
  <si>
    <t>-1088141388</t>
  </si>
  <si>
    <t>-1425536536</t>
  </si>
  <si>
    <t>Poznámka k položce:
Montáž tvarovek na vodovodním plastovém potrubí z polyetylenu PE 100 elektrotvarovek SDR 11/PN16 spojek, oblouků nebo redukcí d 32.
Ocenění je uvedeno v rozpočtu SO 302b.
OBSAH
1. V cenách montáže tvarovek nejsou započteny náklady na dodání tvarovek. Tyto náklady se oceňují ve specifikaci.</t>
  </si>
  <si>
    <t>1612289492</t>
  </si>
  <si>
    <t>1652464914</t>
  </si>
  <si>
    <t>Poznámka k položce:
Montáž tvarovek na vodovodním plastovém potrubí z polyetylenu PE 100 elektrotvarovek SDR 11/PN16 spojek, oblouků nebo redukcí d 63.
Ocenění je uvedeno v rozpočtu SO 302b.
OBSAH - viz položka 877161101.</t>
  </si>
  <si>
    <t>-1481512954</t>
  </si>
  <si>
    <t>560196441</t>
  </si>
  <si>
    <t>Poznámka k položce:
Montáž vodovodních armatur na potrubí navrtávacích pasů s ventilem Jt 1 MPa, na potrubí z trub litinových, ocelových nebo plastických hmot DN 100.
Ocenění je uvedeno v rozpočtu SO 302b.
OBSAH - viz. položka 891241112.</t>
  </si>
  <si>
    <t>-1056558270</t>
  </si>
  <si>
    <t>1270115666</t>
  </si>
  <si>
    <t>Poznámka k položce:
Montáž vodovodních armatur na potrubí šoupátek pro domovní přípojky se závitovými konci PN16 G 1".
Ocenění je uvedeno v rozpočtu SO 302b.
OBSAH - viz. položka 891241112.</t>
  </si>
  <si>
    <t>-320110833</t>
  </si>
  <si>
    <t>470991541</t>
  </si>
  <si>
    <t>-1969088155</t>
  </si>
  <si>
    <t>1160757374</t>
  </si>
  <si>
    <t>452090625</t>
  </si>
  <si>
    <t>Poznámka k položce:
Osazení poklopů domovních šoupátek
Ocenění je uvedeno v rozpočtu SO 302b.
OBSAH
1. V cenách osazení poklopů jsou započteny i náklady na jejich podezdění.
2. V cenách nejsou započteny náklady na dodání poklopů; tyto se oceňují ve specifikaci. Ztratné se nestanoví.</t>
  </si>
  <si>
    <t>-1445667805</t>
  </si>
  <si>
    <t>1459758015</t>
  </si>
  <si>
    <t>330211974</t>
  </si>
  <si>
    <t>Poznámka k položce:
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
Položka použita pro kamennou dlažbu "kočičí hlavy".
VOLBA
1. Přemístění vybouraných dlažebních kostek na vzdálenost přes 3 m se oceňuje cenami souborů cen 997 22-1 Vodorovná doprava suti.
UŽITÍ
2. Ceny jsou určeny jen pro očištění vybouraných kostek uložených do lože ze sypkého materiálu bez pojiva.</t>
  </si>
  <si>
    <t>"rýha" 57,00*1,09+1,70*(1,70-1,09)</t>
  </si>
  <si>
    <t>-1199994609</t>
  </si>
  <si>
    <t>Poznámka k položce:
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
Položka použita pro kamennou kostku drobnou.
VOLBA, UŽITÍ - viz. položka 979071111.</t>
  </si>
  <si>
    <t>85,00*1,09+1,70*(1,70-1,09)*3</t>
  </si>
  <si>
    <t>1430505665</t>
  </si>
  <si>
    <t>(57,00*1,09+1,70*(1,70-1,09)*1)*0,60</t>
  </si>
  <si>
    <t>(34,50*1,09+1,70*(1,70-1,09)*1)*0,54</t>
  </si>
  <si>
    <t>(50,50*1,09+1,70*(1,70-1,09)*2)*0,42</t>
  </si>
  <si>
    <t>(142,00*1,09+1,70*(1,70-1,09)*4)*0,40</t>
  </si>
  <si>
    <t>(142,00*1,09+1,70*(1,70-1,09)*4)*1,25</t>
  </si>
  <si>
    <t>344,988*1,8 'Přepočtené koeficientem množství</t>
  </si>
  <si>
    <t>-944742196</t>
  </si>
  <si>
    <t>"litinové potrubí" 1,32</t>
  </si>
  <si>
    <t>"plastové potrubí" 0,093</t>
  </si>
  <si>
    <t>444890799</t>
  </si>
  <si>
    <t>"velké kostky" 26,341</t>
  </si>
  <si>
    <t>"drobné kostky" 30,644</t>
  </si>
  <si>
    <t>-837039354</t>
  </si>
  <si>
    <t>56,985</t>
  </si>
  <si>
    <t>56,985*2 'Přepočtené koeficientem množství</t>
  </si>
  <si>
    <t>-1874145686</t>
  </si>
  <si>
    <t>-2101121212</t>
  </si>
  <si>
    <t>SO 302b - Vodovod Hasskova-přípojky</t>
  </si>
  <si>
    <t>1322712425</t>
  </si>
  <si>
    <t>"rýha" 12,00*1,00</t>
  </si>
  <si>
    <t>2070348827</t>
  </si>
  <si>
    <t>"rýha" 26,00*1,00</t>
  </si>
  <si>
    <t>2141650032</t>
  </si>
  <si>
    <t>"rýha" 21,00*1,00</t>
  </si>
  <si>
    <t>2040815821</t>
  </si>
  <si>
    <t>"rýha" 25,00*1,00</t>
  </si>
  <si>
    <t>-1762637329</t>
  </si>
  <si>
    <t>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113106221.</t>
  </si>
  <si>
    <t>"rýha" 11,00*1,00</t>
  </si>
  <si>
    <t>-325131119</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</si>
  <si>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"Šatovské" dlažby (3x) a kamenné dlažby "kočičí hlavy"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nevykazuje.VOLBA, UŽITÍ, OBSAH - viz. položka 113107152</t>
  </si>
  <si>
    <t>"rýha" 4,00*1,00*3+16,00*1,00*3+21,00*1,00*3</t>
  </si>
  <si>
    <t>798243382</t>
  </si>
  <si>
    <t>"rýha" 54,00*1,00*3</t>
  </si>
  <si>
    <t>-539855367</t>
  </si>
  <si>
    <t>"rýha" (12,00+26,00+21,00+25,00+11,00)*1,00</t>
  </si>
  <si>
    <t>-148699945</t>
  </si>
  <si>
    <t>-1286368275</t>
  </si>
  <si>
    <t>"NTL plynovod" 2,00</t>
  </si>
  <si>
    <t>-1721611838</t>
  </si>
  <si>
    <t>-1246670321</t>
  </si>
  <si>
    <t>-1791944016</t>
  </si>
  <si>
    <t>55,00*1,00*1,25</t>
  </si>
  <si>
    <t>1907190442</t>
  </si>
  <si>
    <t>Poznámka k položce:
Hloubení zapažených rýh šířky přes 800 do 2 000 mm strojně s urovnáním dna do předepsaného profilu a spádu v hornině třídy těžitelnosti I skupiny 3 přes 100 do 500 m3 (50%).
Hloubení rýh po odstranění krztů a podkůladních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</si>
  <si>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101,50*1,00*1,25</t>
  </si>
  <si>
    <t>126,875*0,5 'Přepočtené koeficientem množství</t>
  </si>
  <si>
    <t>1995850069</t>
  </si>
  <si>
    <t>Poznámka k položce:
Hloubení zapažených rýh šířky přes 800 do 2 000 mm strojně s urovnáním dna do předepsaného profilu a spádu v hornině třídy těžitelnosti II skupiny 4 přes 100 do 500 m3 (15%).
Hloubení rýh po odstranění krytů a podkladních vrstev komunikací a chodníků.
OBSAH - viz. položka 13254204.</t>
  </si>
  <si>
    <t>126,875</t>
  </si>
  <si>
    <t>126,875*0,15 'Přepočtené koeficientem množství</t>
  </si>
  <si>
    <t>1070089105</t>
  </si>
  <si>
    <t>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13254204.</t>
  </si>
  <si>
    <t>-685509229</t>
  </si>
  <si>
    <t>Poznámka k položce:
Hloubení zapažených rýh šířky přes 800 do 2 000 mm strojně s urovnáním dna do předepsaného profilu a spádu v hornině třídy těžitelnosti III skupiny 6 přes 100 do 500 m3 (20%).
Hloubení rýh po odstranění krytů a podkladních vrstev komunikací a chodníků.
OBSAH - viz. položka 13254204.</t>
  </si>
  <si>
    <t>126,875*0,2 'Přepočtené koeficientem množství</t>
  </si>
  <si>
    <t>-1289537519</t>
  </si>
  <si>
    <t>101,50*1,75*2</t>
  </si>
  <si>
    <t>923533874</t>
  </si>
  <si>
    <t>-924158022</t>
  </si>
  <si>
    <t>"-objem obsypu s konstrukcemi"-(95,50*1,00*0,332+6,00*1,00*0,363)</t>
  </si>
  <si>
    <t>"-objem lože pod potrubí"-(95,50*1,00*0,1032+6,00*1,00*0,1063)</t>
  </si>
  <si>
    <t>-1061738608</t>
  </si>
  <si>
    <t>82,498</t>
  </si>
  <si>
    <t>82,498*0,5 'Přepočtené koeficientem množství</t>
  </si>
  <si>
    <t>933029557</t>
  </si>
  <si>
    <t>41,249</t>
  </si>
  <si>
    <t>41,249*2 'Přepočtené koeficientem množství</t>
  </si>
  <si>
    <t>137338627</t>
  </si>
  <si>
    <t>"rýha" 95,50*1,00*0,332+6,00*1,00*0,363</t>
  </si>
  <si>
    <t>-863573720</t>
  </si>
  <si>
    <t>33,884</t>
  </si>
  <si>
    <t>33,884*2 'Přepočtené koeficientem množství</t>
  </si>
  <si>
    <t>1926929608</t>
  </si>
  <si>
    <t>"rýha" 95,50*1,00*0,1032+6,00*1,00*0,1063</t>
  </si>
  <si>
    <t>-1408414626</t>
  </si>
  <si>
    <t>"rýha" 54,00*1,00*2</t>
  </si>
  <si>
    <t>-1232168119</t>
  </si>
  <si>
    <t>3919263</t>
  </si>
  <si>
    <t>"rýha" 4,00*1,00</t>
  </si>
  <si>
    <t>1332570822</t>
  </si>
  <si>
    <t>Poznámka k položce:
Podklad nebo podsyp ze štěrkopísku ŠP s rozprostřením, vlhčením a zhutněním plochy jednotlivě do 100 m2, po zhutnění tl. 150 mm.
Provizorní vrstva ve výkopu v plochách "Šatovské" dlažby (2x) a v plochách chodníku z kamenné mozaiky (1x).</t>
  </si>
  <si>
    <t>"rýha" 16,00*1,00*2+54,00*1,00*1</t>
  </si>
  <si>
    <t>1036821539</t>
  </si>
  <si>
    <t>"rýha" 4,00*1,00*2+21,00*1,00*3</t>
  </si>
  <si>
    <t>-1151570394</t>
  </si>
  <si>
    <t>Poznámka k položce:
Podklad ze štěrkodrti ŠD s rozprostřením a zhutněním plochy jednotlivě do 100 m2, po zhutnění tl. 150 mm.
Podkladní vrstva ve výkopu v plochách pod "Šatovskou" dlažbou av plochách pod chodníkem z kamenné mozaiky.</t>
  </si>
  <si>
    <t>"rýha" 16,00*1,00+54,00*1,00</t>
  </si>
  <si>
    <t>555457309</t>
  </si>
  <si>
    <t>"rýha" 4,00*1,00+21,00*1,00</t>
  </si>
  <si>
    <t>237971929</t>
  </si>
  <si>
    <t>"rýha" 54,00*1,00</t>
  </si>
  <si>
    <t>-84168279</t>
  </si>
  <si>
    <t xml:space="preserve">Poznámka k položce:
Podklad ze směsi stmelené cementem SC bez dilatačních spár, s rozprostřením a zhutněním SC 0/32 C 8/10 (KSC I), po zhutnění tl. 150 mm
Podkladní vrstva ve výkopu v plochách pod "Šatovskou" dlažbou.
VOLBA - viz. položka 567122111.
</t>
  </si>
  <si>
    <t>1928411645</t>
  </si>
  <si>
    <t>1664688432</t>
  </si>
  <si>
    <t>106115591</t>
  </si>
  <si>
    <t>-76686613</t>
  </si>
  <si>
    <t>4,000</t>
  </si>
  <si>
    <t>4*0,2 'Přepočtené koeficientem množství</t>
  </si>
  <si>
    <t>1523571841</t>
  </si>
  <si>
    <t>-1293340656</t>
  </si>
  <si>
    <t>54,000</t>
  </si>
  <si>
    <t>54*0,2 'Přepočtené koeficientem množství</t>
  </si>
  <si>
    <t>-1176437802</t>
  </si>
  <si>
    <t>1876990008</t>
  </si>
  <si>
    <t>Poznámka k položce:
UŽITÍ
1. Ceny jsou určeny pro polyetylenové a PVC potrubí.
2. Ceny jsou určeny pro jedno napojení vnitřní instalace objektu na vodovodní přípojku.</t>
  </si>
  <si>
    <t>653882603</t>
  </si>
  <si>
    <t>Poznámka k položce:
UŽITÍ - viz. položka 87917111</t>
  </si>
  <si>
    <t>428638579</t>
  </si>
  <si>
    <t>95,50+2,00*15</t>
  </si>
  <si>
    <t>-900718659</t>
  </si>
  <si>
    <t>Poznámka k položce:
trubka vodovodní d 32x3,0mm; PE100RC; SDR11.
Ocenění materiálu je uvedeno v rozpočtu SO 302a.</t>
  </si>
  <si>
    <t>408369336</t>
  </si>
  <si>
    <t>6,00+2,00</t>
  </si>
  <si>
    <t>-1081012038</t>
  </si>
  <si>
    <t>Poznámka k položce:
trubka vodovodní d 63x5,8mm; PE100RC; SDR11.
Ocenění materiálu je uvedeno v rozpočtu SO 302a.</t>
  </si>
  <si>
    <t>-623435872</t>
  </si>
  <si>
    <t>15*2</t>
  </si>
  <si>
    <t>1061083407</t>
  </si>
  <si>
    <t>Poznámka k položce:
Ocenění materiálu je uvedeno v rozpočtu SO 302a.</t>
  </si>
  <si>
    <t>1494704261</t>
  </si>
  <si>
    <t>-199451591</t>
  </si>
  <si>
    <t>-1524971699</t>
  </si>
  <si>
    <t>Poznámka k položce:
Montáž vodovodních armatur na potrubí navrtávacích pasů s ventilem Jt 1 MPa, na potrubí z trub litinových, ocelových nebo plastických hmot DN 100.
OBSAH - viz. položka 891241112</t>
  </si>
  <si>
    <t>382796375</t>
  </si>
  <si>
    <t>Poznámka k položce:
pás navrtávací z tvárné litiny DN 100, pro litinové a ocelové potrubí, se závitovým výstupem 2".
Podrobná specifikace - viz. technická zpráva projektové dokumentace.
Ocenění materiálu je uvedeno v rozpočtu SO 302a.</t>
  </si>
  <si>
    <t>1515264966</t>
  </si>
  <si>
    <t>Poznámka k položce:
Montáž vodovodních armatur na potrubí šoupátek pro domovní přípojky se závitovými konci PN16 G 1".
OBSAH - viz. položka 891241112.</t>
  </si>
  <si>
    <t>-1586560184</t>
  </si>
  <si>
    <t>Poznámka k položce:
materiál POM. Připojení: vstup vnější závit G 2" pro našroubování do navrtávacího pasu, výstup G 1 1/2" pro napojení ISO tvarovky.
Ocenění materiálu je uvedeno v rozpočtu SO 302a.</t>
  </si>
  <si>
    <t>-1246044999</t>
  </si>
  <si>
    <t>Poznámka k položce:
Materiál POM, ploché těsnění.
Ocenění materiálu je uvedeno v rozpočtu SO 302a.</t>
  </si>
  <si>
    <t>576166750</t>
  </si>
  <si>
    <t>-1542529274</t>
  </si>
  <si>
    <t>Poznámka k položce:
Podrobná specifikace - viz. technická zpráva projektové dokumentace.
Ocenění materiálu je uvedeno v rozpočtu SO 302a.</t>
  </si>
  <si>
    <t>-1247684335</t>
  </si>
  <si>
    <t>-938385792</t>
  </si>
  <si>
    <t>Poznámka k položce:
Provedení teleskopické, "těžké" zatížení.
Ocenění materiálu je uvedeno v rozpočtu SO 302a.</t>
  </si>
  <si>
    <t>-1678382003</t>
  </si>
  <si>
    <t>-592178705</t>
  </si>
  <si>
    <t>1051154730</t>
  </si>
  <si>
    <t>11,00*1,00</t>
  </si>
  <si>
    <t>-1426818082</t>
  </si>
  <si>
    <t>21,00*1,00</t>
  </si>
  <si>
    <t>2010237574</t>
  </si>
  <si>
    <t>25,00*1,00</t>
  </si>
  <si>
    <t>-1401976570</t>
  </si>
  <si>
    <t>12,00*1,00</t>
  </si>
  <si>
    <t>2046652457</t>
  </si>
  <si>
    <t>Poznámka k položce:
OBSAH, ZPŮSOB MĚŘENÍ - viz. položka 997321511B-R</t>
  </si>
  <si>
    <t>(21,00+25,00+11,00+12,00+26,00)*1,00*0,40</t>
  </si>
  <si>
    <t>Mezisoučet-podkladní vrstrvy zpevněných ploch</t>
  </si>
  <si>
    <t>95,50*1,00*0,1032+6,00*1,00*0,1063</t>
  </si>
  <si>
    <t>95,50*1,00*0,332+6,00*1,00*0,363</t>
  </si>
  <si>
    <t>Mezisoučet-lože a obsyp s potrubím</t>
  </si>
  <si>
    <t>(101,50*1,00*1,25-44,377)*0,5</t>
  </si>
  <si>
    <t>Mezisoučet-výkopek rýh nahrazený kamenivem (50%)</t>
  </si>
  <si>
    <t>123,626*1,8 'Přepočtené koeficientem množství</t>
  </si>
  <si>
    <t>1504199351</t>
  </si>
  <si>
    <t>"betonová dlažba" 6,63</t>
  </si>
  <si>
    <t>536557919</t>
  </si>
  <si>
    <t>"Šatovská dlažba" 3,245</t>
  </si>
  <si>
    <t>"velké kostky" 8,757</t>
  </si>
  <si>
    <t>"drobné kostky" 8,000</t>
  </si>
  <si>
    <t>"mozaika" 3,372</t>
  </si>
  <si>
    <t>"obruby" 4,640</t>
  </si>
  <si>
    <t>-1184992428</t>
  </si>
  <si>
    <t>28,014</t>
  </si>
  <si>
    <t>28,014*2 'Přepočtené koeficientem množství</t>
  </si>
  <si>
    <t>-279325894</t>
  </si>
  <si>
    <t>-1917676366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</si>
</sst>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21" xfId="0" applyFont="1" applyFill="1" applyBorder="1" applyAlignment="1" applyProtection="1">
      <alignment horizontal="lef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83"/>
      <c r="AS2" s="283"/>
      <c r="AT2" s="283"/>
      <c r="AU2" s="283"/>
      <c r="AV2" s="283"/>
      <c r="AW2" s="283"/>
      <c r="AX2" s="283"/>
      <c r="AY2" s="283"/>
      <c r="AZ2" s="283"/>
      <c r="BA2" s="283"/>
      <c r="BB2" s="283"/>
      <c r="BC2" s="283"/>
      <c r="BD2" s="283"/>
      <c r="BE2" s="283"/>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67" t="s">
        <v>14</v>
      </c>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2"/>
      <c r="AL5" s="22"/>
      <c r="AM5" s="22"/>
      <c r="AN5" s="22"/>
      <c r="AO5" s="22"/>
      <c r="AP5" s="22"/>
      <c r="AQ5" s="22"/>
      <c r="AR5" s="20"/>
      <c r="BE5" s="264" t="s">
        <v>15</v>
      </c>
      <c r="BS5" s="17" t="s">
        <v>6</v>
      </c>
    </row>
    <row r="6" spans="2:71" s="1" customFormat="1" ht="36.95" customHeight="1">
      <c r="B6" s="21"/>
      <c r="C6" s="22"/>
      <c r="D6" s="28" t="s">
        <v>16</v>
      </c>
      <c r="E6" s="22"/>
      <c r="F6" s="22"/>
      <c r="G6" s="22"/>
      <c r="H6" s="22"/>
      <c r="I6" s="22"/>
      <c r="J6" s="22"/>
      <c r="K6" s="269" t="s">
        <v>17</v>
      </c>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2"/>
      <c r="AL6" s="22"/>
      <c r="AM6" s="22"/>
      <c r="AN6" s="22"/>
      <c r="AO6" s="22"/>
      <c r="AP6" s="22"/>
      <c r="AQ6" s="22"/>
      <c r="AR6" s="20"/>
      <c r="BE6" s="265"/>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65"/>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65"/>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65"/>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26</v>
      </c>
      <c r="AO10" s="22"/>
      <c r="AP10" s="22"/>
      <c r="AQ10" s="22"/>
      <c r="AR10" s="20"/>
      <c r="BE10" s="265"/>
      <c r="BS10" s="17" t="s">
        <v>6</v>
      </c>
    </row>
    <row r="11" spans="2:71" s="1" customFormat="1" ht="18.4"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29</v>
      </c>
      <c r="AO11" s="22"/>
      <c r="AP11" s="22"/>
      <c r="AQ11" s="22"/>
      <c r="AR11" s="20"/>
      <c r="BE11" s="265"/>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65"/>
      <c r="BS12" s="17" t="s">
        <v>6</v>
      </c>
    </row>
    <row r="13" spans="2:71"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31</v>
      </c>
      <c r="AO13" s="22"/>
      <c r="AP13" s="22"/>
      <c r="AQ13" s="22"/>
      <c r="AR13" s="20"/>
      <c r="BE13" s="265"/>
      <c r="BS13" s="17" t="s">
        <v>6</v>
      </c>
    </row>
    <row r="14" spans="2:71" ht="12.75">
      <c r="B14" s="21"/>
      <c r="C14" s="22"/>
      <c r="D14" s="22"/>
      <c r="E14" s="270" t="s">
        <v>31</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9" t="s">
        <v>28</v>
      </c>
      <c r="AL14" s="22"/>
      <c r="AM14" s="22"/>
      <c r="AN14" s="31" t="s">
        <v>31</v>
      </c>
      <c r="AO14" s="22"/>
      <c r="AP14" s="22"/>
      <c r="AQ14" s="22"/>
      <c r="AR14" s="20"/>
      <c r="BE14" s="265"/>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65"/>
      <c r="BS15" s="17" t="s">
        <v>4</v>
      </c>
    </row>
    <row r="16" spans="2:71"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33</v>
      </c>
      <c r="AO16" s="22"/>
      <c r="AP16" s="22"/>
      <c r="AQ16" s="22"/>
      <c r="AR16" s="20"/>
      <c r="BE16" s="265"/>
      <c r="BS16" s="17" t="s">
        <v>4</v>
      </c>
    </row>
    <row r="17" spans="2:71" s="1" customFormat="1" ht="18.4"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35</v>
      </c>
      <c r="AO17" s="22"/>
      <c r="AP17" s="22"/>
      <c r="AQ17" s="22"/>
      <c r="AR17" s="20"/>
      <c r="BE17" s="265"/>
      <c r="BS17" s="17" t="s">
        <v>36</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65"/>
      <c r="BS18" s="17" t="s">
        <v>6</v>
      </c>
    </row>
    <row r="19" spans="2: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65"/>
      <c r="BS19" s="17" t="s">
        <v>6</v>
      </c>
    </row>
    <row r="20" spans="2:71" s="1" customFormat="1" ht="18.4" customHeight="1">
      <c r="B20" s="21"/>
      <c r="C20" s="22"/>
      <c r="D20" s="22"/>
      <c r="E20" s="27" t="s">
        <v>38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v>
      </c>
      <c r="AO20" s="22"/>
      <c r="AP20" s="22"/>
      <c r="AQ20" s="22"/>
      <c r="AR20" s="20"/>
      <c r="BE20" s="265"/>
      <c r="BS20" s="17" t="s">
        <v>36</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65"/>
    </row>
    <row r="22" spans="2:57" s="1" customFormat="1" ht="12" customHeight="1">
      <c r="B22" s="21"/>
      <c r="C22" s="22"/>
      <c r="D22" s="29"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65"/>
    </row>
    <row r="23" spans="2:57" s="1" customFormat="1" ht="16.5" customHeight="1">
      <c r="B23" s="21"/>
      <c r="C23" s="22"/>
      <c r="D23" s="22"/>
      <c r="E23" s="272" t="s">
        <v>1</v>
      </c>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2"/>
      <c r="AP23" s="22"/>
      <c r="AQ23" s="22"/>
      <c r="AR23" s="20"/>
      <c r="BE23" s="265"/>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65"/>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65"/>
    </row>
    <row r="26" spans="1:57" s="2" customFormat="1" ht="25.9" customHeight="1">
      <c r="A26" s="34"/>
      <c r="B26" s="35"/>
      <c r="C26" s="36"/>
      <c r="D26" s="37"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3">
        <f>ROUND(AG94,2)</f>
        <v>0</v>
      </c>
      <c r="AL26" s="274"/>
      <c r="AM26" s="274"/>
      <c r="AN26" s="274"/>
      <c r="AO26" s="274"/>
      <c r="AP26" s="36"/>
      <c r="AQ26" s="36"/>
      <c r="AR26" s="39"/>
      <c r="BE26" s="265"/>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65"/>
    </row>
    <row r="28" spans="1:57" s="2" customFormat="1" ht="12.75">
      <c r="A28" s="34"/>
      <c r="B28" s="35"/>
      <c r="C28" s="36"/>
      <c r="D28" s="36"/>
      <c r="E28" s="36"/>
      <c r="F28" s="36"/>
      <c r="G28" s="36"/>
      <c r="H28" s="36"/>
      <c r="I28" s="36"/>
      <c r="J28" s="36"/>
      <c r="K28" s="36"/>
      <c r="L28" s="275" t="s">
        <v>41</v>
      </c>
      <c r="M28" s="275"/>
      <c r="N28" s="275"/>
      <c r="O28" s="275"/>
      <c r="P28" s="275"/>
      <c r="Q28" s="36"/>
      <c r="R28" s="36"/>
      <c r="S28" s="36"/>
      <c r="T28" s="36"/>
      <c r="U28" s="36"/>
      <c r="V28" s="36"/>
      <c r="W28" s="275" t="s">
        <v>42</v>
      </c>
      <c r="X28" s="275"/>
      <c r="Y28" s="275"/>
      <c r="Z28" s="275"/>
      <c r="AA28" s="275"/>
      <c r="AB28" s="275"/>
      <c r="AC28" s="275"/>
      <c r="AD28" s="275"/>
      <c r="AE28" s="275"/>
      <c r="AF28" s="36"/>
      <c r="AG28" s="36"/>
      <c r="AH28" s="36"/>
      <c r="AI28" s="36"/>
      <c r="AJ28" s="36"/>
      <c r="AK28" s="275" t="s">
        <v>43</v>
      </c>
      <c r="AL28" s="275"/>
      <c r="AM28" s="275"/>
      <c r="AN28" s="275"/>
      <c r="AO28" s="275"/>
      <c r="AP28" s="36"/>
      <c r="AQ28" s="36"/>
      <c r="AR28" s="39"/>
      <c r="BE28" s="265"/>
    </row>
    <row r="29" spans="2:57" s="3" customFormat="1" ht="14.45" customHeight="1">
      <c r="B29" s="40"/>
      <c r="C29" s="41"/>
      <c r="D29" s="29" t="s">
        <v>44</v>
      </c>
      <c r="E29" s="41"/>
      <c r="F29" s="29" t="s">
        <v>45</v>
      </c>
      <c r="G29" s="41"/>
      <c r="H29" s="41"/>
      <c r="I29" s="41"/>
      <c r="J29" s="41"/>
      <c r="K29" s="41"/>
      <c r="L29" s="278">
        <v>0.21</v>
      </c>
      <c r="M29" s="277"/>
      <c r="N29" s="277"/>
      <c r="O29" s="277"/>
      <c r="P29" s="277"/>
      <c r="Q29" s="41"/>
      <c r="R29" s="41"/>
      <c r="S29" s="41"/>
      <c r="T29" s="41"/>
      <c r="U29" s="41"/>
      <c r="V29" s="41"/>
      <c r="W29" s="276">
        <f>ROUND(AZ94,2)</f>
        <v>0</v>
      </c>
      <c r="X29" s="277"/>
      <c r="Y29" s="277"/>
      <c r="Z29" s="277"/>
      <c r="AA29" s="277"/>
      <c r="AB29" s="277"/>
      <c r="AC29" s="277"/>
      <c r="AD29" s="277"/>
      <c r="AE29" s="277"/>
      <c r="AF29" s="41"/>
      <c r="AG29" s="41"/>
      <c r="AH29" s="41"/>
      <c r="AI29" s="41"/>
      <c r="AJ29" s="41"/>
      <c r="AK29" s="276">
        <f>ROUND(AV94,2)</f>
        <v>0</v>
      </c>
      <c r="AL29" s="277"/>
      <c r="AM29" s="277"/>
      <c r="AN29" s="277"/>
      <c r="AO29" s="277"/>
      <c r="AP29" s="41"/>
      <c r="AQ29" s="41"/>
      <c r="AR29" s="42"/>
      <c r="BE29" s="266"/>
    </row>
    <row r="30" spans="2:57" s="3" customFormat="1" ht="14.45" customHeight="1">
      <c r="B30" s="40"/>
      <c r="C30" s="41"/>
      <c r="D30" s="41"/>
      <c r="E30" s="41"/>
      <c r="F30" s="29" t="s">
        <v>46</v>
      </c>
      <c r="G30" s="41"/>
      <c r="H30" s="41"/>
      <c r="I30" s="41"/>
      <c r="J30" s="41"/>
      <c r="K30" s="41"/>
      <c r="L30" s="278">
        <v>0.15</v>
      </c>
      <c r="M30" s="277"/>
      <c r="N30" s="277"/>
      <c r="O30" s="277"/>
      <c r="P30" s="277"/>
      <c r="Q30" s="41"/>
      <c r="R30" s="41"/>
      <c r="S30" s="41"/>
      <c r="T30" s="41"/>
      <c r="U30" s="41"/>
      <c r="V30" s="41"/>
      <c r="W30" s="276">
        <f>ROUND(BA94,2)</f>
        <v>0</v>
      </c>
      <c r="X30" s="277"/>
      <c r="Y30" s="277"/>
      <c r="Z30" s="277"/>
      <c r="AA30" s="277"/>
      <c r="AB30" s="277"/>
      <c r="AC30" s="277"/>
      <c r="AD30" s="277"/>
      <c r="AE30" s="277"/>
      <c r="AF30" s="41"/>
      <c r="AG30" s="41"/>
      <c r="AH30" s="41"/>
      <c r="AI30" s="41"/>
      <c r="AJ30" s="41"/>
      <c r="AK30" s="276">
        <f>ROUND(AW94,2)</f>
        <v>0</v>
      </c>
      <c r="AL30" s="277"/>
      <c r="AM30" s="277"/>
      <c r="AN30" s="277"/>
      <c r="AO30" s="277"/>
      <c r="AP30" s="41"/>
      <c r="AQ30" s="41"/>
      <c r="AR30" s="42"/>
      <c r="BE30" s="266"/>
    </row>
    <row r="31" spans="2:57" s="3" customFormat="1" ht="14.45" customHeight="1" hidden="1">
      <c r="B31" s="40"/>
      <c r="C31" s="41"/>
      <c r="D31" s="41"/>
      <c r="E31" s="41"/>
      <c r="F31" s="29" t="s">
        <v>47</v>
      </c>
      <c r="G31" s="41"/>
      <c r="H31" s="41"/>
      <c r="I31" s="41"/>
      <c r="J31" s="41"/>
      <c r="K31" s="41"/>
      <c r="L31" s="278">
        <v>0.21</v>
      </c>
      <c r="M31" s="277"/>
      <c r="N31" s="277"/>
      <c r="O31" s="277"/>
      <c r="P31" s="277"/>
      <c r="Q31" s="41"/>
      <c r="R31" s="41"/>
      <c r="S31" s="41"/>
      <c r="T31" s="41"/>
      <c r="U31" s="41"/>
      <c r="V31" s="41"/>
      <c r="W31" s="276">
        <f>ROUND(BB94,2)</f>
        <v>0</v>
      </c>
      <c r="X31" s="277"/>
      <c r="Y31" s="277"/>
      <c r="Z31" s="277"/>
      <c r="AA31" s="277"/>
      <c r="AB31" s="277"/>
      <c r="AC31" s="277"/>
      <c r="AD31" s="277"/>
      <c r="AE31" s="277"/>
      <c r="AF31" s="41"/>
      <c r="AG31" s="41"/>
      <c r="AH31" s="41"/>
      <c r="AI31" s="41"/>
      <c r="AJ31" s="41"/>
      <c r="AK31" s="276">
        <v>0</v>
      </c>
      <c r="AL31" s="277"/>
      <c r="AM31" s="277"/>
      <c r="AN31" s="277"/>
      <c r="AO31" s="277"/>
      <c r="AP31" s="41"/>
      <c r="AQ31" s="41"/>
      <c r="AR31" s="42"/>
      <c r="BE31" s="266"/>
    </row>
    <row r="32" spans="2:57" s="3" customFormat="1" ht="14.45" customHeight="1" hidden="1">
      <c r="B32" s="40"/>
      <c r="C32" s="41"/>
      <c r="D32" s="41"/>
      <c r="E32" s="41"/>
      <c r="F32" s="29" t="s">
        <v>48</v>
      </c>
      <c r="G32" s="41"/>
      <c r="H32" s="41"/>
      <c r="I32" s="41"/>
      <c r="J32" s="41"/>
      <c r="K32" s="41"/>
      <c r="L32" s="278">
        <v>0.15</v>
      </c>
      <c r="M32" s="277"/>
      <c r="N32" s="277"/>
      <c r="O32" s="277"/>
      <c r="P32" s="277"/>
      <c r="Q32" s="41"/>
      <c r="R32" s="41"/>
      <c r="S32" s="41"/>
      <c r="T32" s="41"/>
      <c r="U32" s="41"/>
      <c r="V32" s="41"/>
      <c r="W32" s="276">
        <f>ROUND(BC94,2)</f>
        <v>0</v>
      </c>
      <c r="X32" s="277"/>
      <c r="Y32" s="277"/>
      <c r="Z32" s="277"/>
      <c r="AA32" s="277"/>
      <c r="AB32" s="277"/>
      <c r="AC32" s="277"/>
      <c r="AD32" s="277"/>
      <c r="AE32" s="277"/>
      <c r="AF32" s="41"/>
      <c r="AG32" s="41"/>
      <c r="AH32" s="41"/>
      <c r="AI32" s="41"/>
      <c r="AJ32" s="41"/>
      <c r="AK32" s="276">
        <v>0</v>
      </c>
      <c r="AL32" s="277"/>
      <c r="AM32" s="277"/>
      <c r="AN32" s="277"/>
      <c r="AO32" s="277"/>
      <c r="AP32" s="41"/>
      <c r="AQ32" s="41"/>
      <c r="AR32" s="42"/>
      <c r="BE32" s="266"/>
    </row>
    <row r="33" spans="2:57" s="3" customFormat="1" ht="14.45" customHeight="1" hidden="1">
      <c r="B33" s="40"/>
      <c r="C33" s="41"/>
      <c r="D33" s="41"/>
      <c r="E33" s="41"/>
      <c r="F33" s="29" t="s">
        <v>49</v>
      </c>
      <c r="G33" s="41"/>
      <c r="H33" s="41"/>
      <c r="I33" s="41"/>
      <c r="J33" s="41"/>
      <c r="K33" s="41"/>
      <c r="L33" s="278">
        <v>0</v>
      </c>
      <c r="M33" s="277"/>
      <c r="N33" s="277"/>
      <c r="O33" s="277"/>
      <c r="P33" s="277"/>
      <c r="Q33" s="41"/>
      <c r="R33" s="41"/>
      <c r="S33" s="41"/>
      <c r="T33" s="41"/>
      <c r="U33" s="41"/>
      <c r="V33" s="41"/>
      <c r="W33" s="276">
        <f>ROUND(BD94,2)</f>
        <v>0</v>
      </c>
      <c r="X33" s="277"/>
      <c r="Y33" s="277"/>
      <c r="Z33" s="277"/>
      <c r="AA33" s="277"/>
      <c r="AB33" s="277"/>
      <c r="AC33" s="277"/>
      <c r="AD33" s="277"/>
      <c r="AE33" s="277"/>
      <c r="AF33" s="41"/>
      <c r="AG33" s="41"/>
      <c r="AH33" s="41"/>
      <c r="AI33" s="41"/>
      <c r="AJ33" s="41"/>
      <c r="AK33" s="276">
        <v>0</v>
      </c>
      <c r="AL33" s="277"/>
      <c r="AM33" s="277"/>
      <c r="AN33" s="277"/>
      <c r="AO33" s="277"/>
      <c r="AP33" s="41"/>
      <c r="AQ33" s="41"/>
      <c r="AR33" s="42"/>
      <c r="BE33" s="266"/>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65"/>
    </row>
    <row r="35" spans="1:57" s="2" customFormat="1" ht="25.9" customHeight="1">
      <c r="A35" s="34"/>
      <c r="B35" s="35"/>
      <c r="C35" s="43"/>
      <c r="D35" s="44" t="s">
        <v>50</v>
      </c>
      <c r="E35" s="45"/>
      <c r="F35" s="45"/>
      <c r="G35" s="45"/>
      <c r="H35" s="45"/>
      <c r="I35" s="45"/>
      <c r="J35" s="45"/>
      <c r="K35" s="45"/>
      <c r="L35" s="45"/>
      <c r="M35" s="45"/>
      <c r="N35" s="45"/>
      <c r="O35" s="45"/>
      <c r="P35" s="45"/>
      <c r="Q35" s="45"/>
      <c r="R35" s="45"/>
      <c r="S35" s="45"/>
      <c r="T35" s="46" t="s">
        <v>51</v>
      </c>
      <c r="U35" s="45"/>
      <c r="V35" s="45"/>
      <c r="W35" s="45"/>
      <c r="X35" s="282" t="s">
        <v>52</v>
      </c>
      <c r="Y35" s="280"/>
      <c r="Z35" s="280"/>
      <c r="AA35" s="280"/>
      <c r="AB35" s="280"/>
      <c r="AC35" s="45"/>
      <c r="AD35" s="45"/>
      <c r="AE35" s="45"/>
      <c r="AF35" s="45"/>
      <c r="AG35" s="45"/>
      <c r="AH35" s="45"/>
      <c r="AI35" s="45"/>
      <c r="AJ35" s="45"/>
      <c r="AK35" s="279">
        <f>SUM(AK26:AK33)</f>
        <v>0</v>
      </c>
      <c r="AL35" s="280"/>
      <c r="AM35" s="280"/>
      <c r="AN35" s="280"/>
      <c r="AO35" s="281"/>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53</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54</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55</v>
      </c>
      <c r="E60" s="38"/>
      <c r="F60" s="38"/>
      <c r="G60" s="38"/>
      <c r="H60" s="38"/>
      <c r="I60" s="38"/>
      <c r="J60" s="38"/>
      <c r="K60" s="38"/>
      <c r="L60" s="38"/>
      <c r="M60" s="38"/>
      <c r="N60" s="38"/>
      <c r="O60" s="38"/>
      <c r="P60" s="38"/>
      <c r="Q60" s="38"/>
      <c r="R60" s="38"/>
      <c r="S60" s="38"/>
      <c r="T60" s="38"/>
      <c r="U60" s="38"/>
      <c r="V60" s="52" t="s">
        <v>56</v>
      </c>
      <c r="W60" s="38"/>
      <c r="X60" s="38"/>
      <c r="Y60" s="38"/>
      <c r="Z60" s="38"/>
      <c r="AA60" s="38"/>
      <c r="AB60" s="38"/>
      <c r="AC60" s="38"/>
      <c r="AD60" s="38"/>
      <c r="AE60" s="38"/>
      <c r="AF60" s="38"/>
      <c r="AG60" s="38"/>
      <c r="AH60" s="52" t="s">
        <v>55</v>
      </c>
      <c r="AI60" s="38"/>
      <c r="AJ60" s="38"/>
      <c r="AK60" s="38"/>
      <c r="AL60" s="38"/>
      <c r="AM60" s="52" t="s">
        <v>56</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57</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58</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55</v>
      </c>
      <c r="E75" s="38"/>
      <c r="F75" s="38"/>
      <c r="G75" s="38"/>
      <c r="H75" s="38"/>
      <c r="I75" s="38"/>
      <c r="J75" s="38"/>
      <c r="K75" s="38"/>
      <c r="L75" s="38"/>
      <c r="M75" s="38"/>
      <c r="N75" s="38"/>
      <c r="O75" s="38"/>
      <c r="P75" s="38"/>
      <c r="Q75" s="38"/>
      <c r="R75" s="38"/>
      <c r="S75" s="38"/>
      <c r="T75" s="38"/>
      <c r="U75" s="38"/>
      <c r="V75" s="52" t="s">
        <v>56</v>
      </c>
      <c r="W75" s="38"/>
      <c r="X75" s="38"/>
      <c r="Y75" s="38"/>
      <c r="Z75" s="38"/>
      <c r="AA75" s="38"/>
      <c r="AB75" s="38"/>
      <c r="AC75" s="38"/>
      <c r="AD75" s="38"/>
      <c r="AE75" s="38"/>
      <c r="AF75" s="38"/>
      <c r="AG75" s="38"/>
      <c r="AH75" s="52" t="s">
        <v>55</v>
      </c>
      <c r="AI75" s="38"/>
      <c r="AJ75" s="38"/>
      <c r="AK75" s="38"/>
      <c r="AL75" s="38"/>
      <c r="AM75" s="52" t="s">
        <v>56</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59</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2022-000021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62" t="str">
        <f>K6</f>
        <v>REVITALIZACE LOKALITY MARTINSKÉ NÁMĚSTÍ TŘEBÍČ</v>
      </c>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63"/>
      <c r="AL85" s="63"/>
      <c r="AM85" s="63"/>
      <c r="AN85" s="63"/>
      <c r="AO85" s="63"/>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Třebíč</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87" t="str">
        <f>IF(AN8="","",AN8)</f>
        <v>1. 11. 2022</v>
      </c>
      <c r="AN87" s="287"/>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Město Třebíč</v>
      </c>
      <c r="M89" s="36"/>
      <c r="N89" s="36"/>
      <c r="O89" s="36"/>
      <c r="P89" s="36"/>
      <c r="Q89" s="36"/>
      <c r="R89" s="36"/>
      <c r="S89" s="36"/>
      <c r="T89" s="36"/>
      <c r="U89" s="36"/>
      <c r="V89" s="36"/>
      <c r="W89" s="36"/>
      <c r="X89" s="36"/>
      <c r="Y89" s="36"/>
      <c r="Z89" s="36"/>
      <c r="AA89" s="36"/>
      <c r="AB89" s="36"/>
      <c r="AC89" s="36"/>
      <c r="AD89" s="36"/>
      <c r="AE89" s="36"/>
      <c r="AF89" s="36"/>
      <c r="AG89" s="36"/>
      <c r="AH89" s="36"/>
      <c r="AI89" s="29" t="s">
        <v>32</v>
      </c>
      <c r="AJ89" s="36"/>
      <c r="AK89" s="36"/>
      <c r="AL89" s="36"/>
      <c r="AM89" s="288" t="str">
        <f>IF(E17="","",E17)</f>
        <v>PROfi Jihlava, spol. s r.o.</v>
      </c>
      <c r="AN89" s="289"/>
      <c r="AO89" s="289"/>
      <c r="AP89" s="289"/>
      <c r="AQ89" s="36"/>
      <c r="AR89" s="39"/>
      <c r="AS89" s="291" t="s">
        <v>60</v>
      </c>
      <c r="AT89" s="292"/>
      <c r="AU89" s="67"/>
      <c r="AV89" s="67"/>
      <c r="AW89" s="67"/>
      <c r="AX89" s="67"/>
      <c r="AY89" s="67"/>
      <c r="AZ89" s="67"/>
      <c r="BA89" s="67"/>
      <c r="BB89" s="67"/>
      <c r="BC89" s="67"/>
      <c r="BD89" s="68"/>
      <c r="BE89" s="34"/>
    </row>
    <row r="90" spans="1:57" s="2" customFormat="1" ht="15.2" customHeight="1">
      <c r="A90" s="34"/>
      <c r="B90" s="35"/>
      <c r="C90" s="29" t="s">
        <v>30</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37</v>
      </c>
      <c r="AJ90" s="36"/>
      <c r="AK90" s="36"/>
      <c r="AL90" s="36"/>
      <c r="AM90" s="288" t="str">
        <f>IF(E20="","",E20)</f>
        <v xml:space="preserve"> </v>
      </c>
      <c r="AN90" s="289"/>
      <c r="AO90" s="289"/>
      <c r="AP90" s="289"/>
      <c r="AQ90" s="36"/>
      <c r="AR90" s="39"/>
      <c r="AS90" s="293"/>
      <c r="AT90" s="294"/>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5"/>
      <c r="AT91" s="296"/>
      <c r="AU91" s="71"/>
      <c r="AV91" s="71"/>
      <c r="AW91" s="71"/>
      <c r="AX91" s="71"/>
      <c r="AY91" s="71"/>
      <c r="AZ91" s="71"/>
      <c r="BA91" s="71"/>
      <c r="BB91" s="71"/>
      <c r="BC91" s="71"/>
      <c r="BD91" s="72"/>
      <c r="BE91" s="34"/>
    </row>
    <row r="92" spans="1:57" s="2" customFormat="1" ht="29.25" customHeight="1">
      <c r="A92" s="34"/>
      <c r="B92" s="35"/>
      <c r="C92" s="258" t="s">
        <v>61</v>
      </c>
      <c r="D92" s="259"/>
      <c r="E92" s="259"/>
      <c r="F92" s="259"/>
      <c r="G92" s="259"/>
      <c r="H92" s="73"/>
      <c r="I92" s="261" t="s">
        <v>62</v>
      </c>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86" t="s">
        <v>63</v>
      </c>
      <c r="AH92" s="259"/>
      <c r="AI92" s="259"/>
      <c r="AJ92" s="259"/>
      <c r="AK92" s="259"/>
      <c r="AL92" s="259"/>
      <c r="AM92" s="259"/>
      <c r="AN92" s="261" t="s">
        <v>64</v>
      </c>
      <c r="AO92" s="259"/>
      <c r="AP92" s="290"/>
      <c r="AQ92" s="74" t="s">
        <v>65</v>
      </c>
      <c r="AR92" s="39"/>
      <c r="AS92" s="75" t="s">
        <v>66</v>
      </c>
      <c r="AT92" s="76" t="s">
        <v>67</v>
      </c>
      <c r="AU92" s="76" t="s">
        <v>68</v>
      </c>
      <c r="AV92" s="76" t="s">
        <v>69</v>
      </c>
      <c r="AW92" s="76" t="s">
        <v>70</v>
      </c>
      <c r="AX92" s="76" t="s">
        <v>71</v>
      </c>
      <c r="AY92" s="76" t="s">
        <v>72</v>
      </c>
      <c r="AZ92" s="76" t="s">
        <v>73</v>
      </c>
      <c r="BA92" s="76" t="s">
        <v>74</v>
      </c>
      <c r="BB92" s="76" t="s">
        <v>75</v>
      </c>
      <c r="BC92" s="76" t="s">
        <v>76</v>
      </c>
      <c r="BD92" s="77" t="s">
        <v>77</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78</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7">
        <f>ROUND(SUM(AG95:AG107),2)</f>
        <v>0</v>
      </c>
      <c r="AH94" s="297"/>
      <c r="AI94" s="297"/>
      <c r="AJ94" s="297"/>
      <c r="AK94" s="297"/>
      <c r="AL94" s="297"/>
      <c r="AM94" s="297"/>
      <c r="AN94" s="298">
        <f aca="true" t="shared" si="0" ref="AN94:AN107">SUM(AG94,AT94)</f>
        <v>0</v>
      </c>
      <c r="AO94" s="298"/>
      <c r="AP94" s="298"/>
      <c r="AQ94" s="85" t="s">
        <v>1</v>
      </c>
      <c r="AR94" s="86"/>
      <c r="AS94" s="87">
        <f>ROUND(SUM(AS95:AS107),2)</f>
        <v>0</v>
      </c>
      <c r="AT94" s="88">
        <f aca="true" t="shared" si="1" ref="AT94:AT107">ROUND(SUM(AV94:AW94),2)</f>
        <v>0</v>
      </c>
      <c r="AU94" s="89">
        <f>ROUND(SUM(AU95:AU107),5)</f>
        <v>0</v>
      </c>
      <c r="AV94" s="88">
        <f>ROUND(AZ94*L29,2)</f>
        <v>0</v>
      </c>
      <c r="AW94" s="88">
        <f>ROUND(BA94*L30,2)</f>
        <v>0</v>
      </c>
      <c r="AX94" s="88">
        <f>ROUND(BB94*L29,2)</f>
        <v>0</v>
      </c>
      <c r="AY94" s="88">
        <f>ROUND(BC94*L30,2)</f>
        <v>0</v>
      </c>
      <c r="AZ94" s="88">
        <f>ROUND(SUM(AZ95:AZ107),2)</f>
        <v>0</v>
      </c>
      <c r="BA94" s="88">
        <f>ROUND(SUM(BA95:BA107),2)</f>
        <v>0</v>
      </c>
      <c r="BB94" s="88">
        <f>ROUND(SUM(BB95:BB107),2)</f>
        <v>0</v>
      </c>
      <c r="BC94" s="88">
        <f>ROUND(SUM(BC95:BC107),2)</f>
        <v>0</v>
      </c>
      <c r="BD94" s="90">
        <f>ROUND(SUM(BD95:BD107),2)</f>
        <v>0</v>
      </c>
      <c r="BS94" s="91" t="s">
        <v>79</v>
      </c>
      <c r="BT94" s="91" t="s">
        <v>80</v>
      </c>
      <c r="BU94" s="92" t="s">
        <v>81</v>
      </c>
      <c r="BV94" s="91" t="s">
        <v>82</v>
      </c>
      <c r="BW94" s="91" t="s">
        <v>5</v>
      </c>
      <c r="BX94" s="91" t="s">
        <v>83</v>
      </c>
      <c r="CL94" s="91" t="s">
        <v>1</v>
      </c>
    </row>
    <row r="95" spans="1:91" s="7" customFormat="1" ht="16.5" customHeight="1">
      <c r="A95" s="93" t="s">
        <v>84</v>
      </c>
      <c r="B95" s="94"/>
      <c r="C95" s="95"/>
      <c r="D95" s="260" t="s">
        <v>85</v>
      </c>
      <c r="E95" s="260"/>
      <c r="F95" s="260"/>
      <c r="G95" s="260"/>
      <c r="H95" s="260"/>
      <c r="I95" s="96"/>
      <c r="J95" s="260" t="s">
        <v>86</v>
      </c>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84">
        <f>'SO 000 - VRN'!J30</f>
        <v>0</v>
      </c>
      <c r="AH95" s="285"/>
      <c r="AI95" s="285"/>
      <c r="AJ95" s="285"/>
      <c r="AK95" s="285"/>
      <c r="AL95" s="285"/>
      <c r="AM95" s="285"/>
      <c r="AN95" s="284">
        <f t="shared" si="0"/>
        <v>0</v>
      </c>
      <c r="AO95" s="285"/>
      <c r="AP95" s="285"/>
      <c r="AQ95" s="97" t="s">
        <v>87</v>
      </c>
      <c r="AR95" s="98"/>
      <c r="AS95" s="99">
        <v>0</v>
      </c>
      <c r="AT95" s="100">
        <f t="shared" si="1"/>
        <v>0</v>
      </c>
      <c r="AU95" s="101">
        <f>'SO 000 - VRN'!P121</f>
        <v>0</v>
      </c>
      <c r="AV95" s="100">
        <f>'SO 000 - VRN'!J33</f>
        <v>0</v>
      </c>
      <c r="AW95" s="100">
        <f>'SO 000 - VRN'!J34</f>
        <v>0</v>
      </c>
      <c r="AX95" s="100">
        <f>'SO 000 - VRN'!J35</f>
        <v>0</v>
      </c>
      <c r="AY95" s="100">
        <f>'SO 000 - VRN'!J36</f>
        <v>0</v>
      </c>
      <c r="AZ95" s="100">
        <f>'SO 000 - VRN'!F33</f>
        <v>0</v>
      </c>
      <c r="BA95" s="100">
        <f>'SO 000 - VRN'!F34</f>
        <v>0</v>
      </c>
      <c r="BB95" s="100">
        <f>'SO 000 - VRN'!F35</f>
        <v>0</v>
      </c>
      <c r="BC95" s="100">
        <f>'SO 000 - VRN'!F36</f>
        <v>0</v>
      </c>
      <c r="BD95" s="102">
        <f>'SO 000 - VRN'!F37</f>
        <v>0</v>
      </c>
      <c r="BT95" s="103" t="s">
        <v>88</v>
      </c>
      <c r="BV95" s="103" t="s">
        <v>82</v>
      </c>
      <c r="BW95" s="103" t="s">
        <v>89</v>
      </c>
      <c r="BX95" s="103" t="s">
        <v>5</v>
      </c>
      <c r="CL95" s="103" t="s">
        <v>1</v>
      </c>
      <c r="CM95" s="103" t="s">
        <v>90</v>
      </c>
    </row>
    <row r="96" spans="1:91" s="7" customFormat="1" ht="24.75" customHeight="1">
      <c r="A96" s="93" t="s">
        <v>84</v>
      </c>
      <c r="B96" s="94"/>
      <c r="C96" s="95"/>
      <c r="D96" s="260" t="s">
        <v>91</v>
      </c>
      <c r="E96" s="260"/>
      <c r="F96" s="260"/>
      <c r="G96" s="260"/>
      <c r="H96" s="260"/>
      <c r="I96" s="96"/>
      <c r="J96" s="260" t="s">
        <v>92</v>
      </c>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84">
        <f>'SO 200a - Kanalizace Mart...'!J30</f>
        <v>0</v>
      </c>
      <c r="AH96" s="285"/>
      <c r="AI96" s="285"/>
      <c r="AJ96" s="285"/>
      <c r="AK96" s="285"/>
      <c r="AL96" s="285"/>
      <c r="AM96" s="285"/>
      <c r="AN96" s="284">
        <f t="shared" si="0"/>
        <v>0</v>
      </c>
      <c r="AO96" s="285"/>
      <c r="AP96" s="285"/>
      <c r="AQ96" s="97" t="s">
        <v>87</v>
      </c>
      <c r="AR96" s="98"/>
      <c r="AS96" s="99">
        <v>0</v>
      </c>
      <c r="AT96" s="100">
        <f t="shared" si="1"/>
        <v>0</v>
      </c>
      <c r="AU96" s="101">
        <f>'SO 200a - Kanalizace Mart...'!P124</f>
        <v>0</v>
      </c>
      <c r="AV96" s="100">
        <f>'SO 200a - Kanalizace Mart...'!J33</f>
        <v>0</v>
      </c>
      <c r="AW96" s="100">
        <f>'SO 200a - Kanalizace Mart...'!J34</f>
        <v>0</v>
      </c>
      <c r="AX96" s="100">
        <f>'SO 200a - Kanalizace Mart...'!J35</f>
        <v>0</v>
      </c>
      <c r="AY96" s="100">
        <f>'SO 200a - Kanalizace Mart...'!J36</f>
        <v>0</v>
      </c>
      <c r="AZ96" s="100">
        <f>'SO 200a - Kanalizace Mart...'!F33</f>
        <v>0</v>
      </c>
      <c r="BA96" s="100">
        <f>'SO 200a - Kanalizace Mart...'!F34</f>
        <v>0</v>
      </c>
      <c r="BB96" s="100">
        <f>'SO 200a - Kanalizace Mart...'!F35</f>
        <v>0</v>
      </c>
      <c r="BC96" s="100">
        <f>'SO 200a - Kanalizace Mart...'!F36</f>
        <v>0</v>
      </c>
      <c r="BD96" s="102">
        <f>'SO 200a - Kanalizace Mart...'!F37</f>
        <v>0</v>
      </c>
      <c r="BT96" s="103" t="s">
        <v>88</v>
      </c>
      <c r="BV96" s="103" t="s">
        <v>82</v>
      </c>
      <c r="BW96" s="103" t="s">
        <v>93</v>
      </c>
      <c r="BX96" s="103" t="s">
        <v>5</v>
      </c>
      <c r="CL96" s="103" t="s">
        <v>1</v>
      </c>
      <c r="CM96" s="103" t="s">
        <v>90</v>
      </c>
    </row>
    <row r="97" spans="1:91" s="7" customFormat="1" ht="24.75" customHeight="1">
      <c r="A97" s="93" t="s">
        <v>84</v>
      </c>
      <c r="B97" s="94"/>
      <c r="C97" s="95"/>
      <c r="D97" s="260" t="s">
        <v>94</v>
      </c>
      <c r="E97" s="260"/>
      <c r="F97" s="260"/>
      <c r="G97" s="260"/>
      <c r="H97" s="260"/>
      <c r="I97" s="96"/>
      <c r="J97" s="260" t="s">
        <v>95</v>
      </c>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84">
        <f>'SO 200b - Kanalizace Mart...'!J30</f>
        <v>0</v>
      </c>
      <c r="AH97" s="285"/>
      <c r="AI97" s="285"/>
      <c r="AJ97" s="285"/>
      <c r="AK97" s="285"/>
      <c r="AL97" s="285"/>
      <c r="AM97" s="285"/>
      <c r="AN97" s="284">
        <f t="shared" si="0"/>
        <v>0</v>
      </c>
      <c r="AO97" s="285"/>
      <c r="AP97" s="285"/>
      <c r="AQ97" s="97" t="s">
        <v>87</v>
      </c>
      <c r="AR97" s="98"/>
      <c r="AS97" s="99">
        <v>0</v>
      </c>
      <c r="AT97" s="100">
        <f t="shared" si="1"/>
        <v>0</v>
      </c>
      <c r="AU97" s="101">
        <f>'SO 200b - Kanalizace Mart...'!P124</f>
        <v>0</v>
      </c>
      <c r="AV97" s="100">
        <f>'SO 200b - Kanalizace Mart...'!J33</f>
        <v>0</v>
      </c>
      <c r="AW97" s="100">
        <f>'SO 200b - Kanalizace Mart...'!J34</f>
        <v>0</v>
      </c>
      <c r="AX97" s="100">
        <f>'SO 200b - Kanalizace Mart...'!J35</f>
        <v>0</v>
      </c>
      <c r="AY97" s="100">
        <f>'SO 200b - Kanalizace Mart...'!J36</f>
        <v>0</v>
      </c>
      <c r="AZ97" s="100">
        <f>'SO 200b - Kanalizace Mart...'!F33</f>
        <v>0</v>
      </c>
      <c r="BA97" s="100">
        <f>'SO 200b - Kanalizace Mart...'!F34</f>
        <v>0</v>
      </c>
      <c r="BB97" s="100">
        <f>'SO 200b - Kanalizace Mart...'!F35</f>
        <v>0</v>
      </c>
      <c r="BC97" s="100">
        <f>'SO 200b - Kanalizace Mart...'!F36</f>
        <v>0</v>
      </c>
      <c r="BD97" s="102">
        <f>'SO 200b - Kanalizace Mart...'!F37</f>
        <v>0</v>
      </c>
      <c r="BT97" s="103" t="s">
        <v>88</v>
      </c>
      <c r="BV97" s="103" t="s">
        <v>82</v>
      </c>
      <c r="BW97" s="103" t="s">
        <v>96</v>
      </c>
      <c r="BX97" s="103" t="s">
        <v>5</v>
      </c>
      <c r="CL97" s="103" t="s">
        <v>1</v>
      </c>
      <c r="CM97" s="103" t="s">
        <v>90</v>
      </c>
    </row>
    <row r="98" spans="1:91" s="7" customFormat="1" ht="24.75" customHeight="1">
      <c r="A98" s="93" t="s">
        <v>84</v>
      </c>
      <c r="B98" s="94"/>
      <c r="C98" s="95"/>
      <c r="D98" s="260" t="s">
        <v>97</v>
      </c>
      <c r="E98" s="260"/>
      <c r="F98" s="260"/>
      <c r="G98" s="260"/>
      <c r="H98" s="260"/>
      <c r="I98" s="96"/>
      <c r="J98" s="260" t="s">
        <v>98</v>
      </c>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84">
        <f>'SO 201a - Kanalizace Kotl...'!J30</f>
        <v>0</v>
      </c>
      <c r="AH98" s="285"/>
      <c r="AI98" s="285"/>
      <c r="AJ98" s="285"/>
      <c r="AK98" s="285"/>
      <c r="AL98" s="285"/>
      <c r="AM98" s="285"/>
      <c r="AN98" s="284">
        <f t="shared" si="0"/>
        <v>0</v>
      </c>
      <c r="AO98" s="285"/>
      <c r="AP98" s="285"/>
      <c r="AQ98" s="97" t="s">
        <v>87</v>
      </c>
      <c r="AR98" s="98"/>
      <c r="AS98" s="99">
        <v>0</v>
      </c>
      <c r="AT98" s="100">
        <f t="shared" si="1"/>
        <v>0</v>
      </c>
      <c r="AU98" s="101">
        <f>'SO 201a - Kanalizace Kotl...'!P124</f>
        <v>0</v>
      </c>
      <c r="AV98" s="100">
        <f>'SO 201a - Kanalizace Kotl...'!J33</f>
        <v>0</v>
      </c>
      <c r="AW98" s="100">
        <f>'SO 201a - Kanalizace Kotl...'!J34</f>
        <v>0</v>
      </c>
      <c r="AX98" s="100">
        <f>'SO 201a - Kanalizace Kotl...'!J35</f>
        <v>0</v>
      </c>
      <c r="AY98" s="100">
        <f>'SO 201a - Kanalizace Kotl...'!J36</f>
        <v>0</v>
      </c>
      <c r="AZ98" s="100">
        <f>'SO 201a - Kanalizace Kotl...'!F33</f>
        <v>0</v>
      </c>
      <c r="BA98" s="100">
        <f>'SO 201a - Kanalizace Kotl...'!F34</f>
        <v>0</v>
      </c>
      <c r="BB98" s="100">
        <f>'SO 201a - Kanalizace Kotl...'!F35</f>
        <v>0</v>
      </c>
      <c r="BC98" s="100">
        <f>'SO 201a - Kanalizace Kotl...'!F36</f>
        <v>0</v>
      </c>
      <c r="BD98" s="102">
        <f>'SO 201a - Kanalizace Kotl...'!F37</f>
        <v>0</v>
      </c>
      <c r="BT98" s="103" t="s">
        <v>88</v>
      </c>
      <c r="BV98" s="103" t="s">
        <v>82</v>
      </c>
      <c r="BW98" s="103" t="s">
        <v>99</v>
      </c>
      <c r="BX98" s="103" t="s">
        <v>5</v>
      </c>
      <c r="CL98" s="103" t="s">
        <v>1</v>
      </c>
      <c r="CM98" s="103" t="s">
        <v>90</v>
      </c>
    </row>
    <row r="99" spans="1:91" s="7" customFormat="1" ht="24.75" customHeight="1">
      <c r="A99" s="93" t="s">
        <v>84</v>
      </c>
      <c r="B99" s="94"/>
      <c r="C99" s="95"/>
      <c r="D99" s="260" t="s">
        <v>100</v>
      </c>
      <c r="E99" s="260"/>
      <c r="F99" s="260"/>
      <c r="G99" s="260"/>
      <c r="H99" s="260"/>
      <c r="I99" s="96"/>
      <c r="J99" s="260" t="s">
        <v>101</v>
      </c>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84">
        <f>'SO 201b - Kanalizace Kotl...'!J30</f>
        <v>0</v>
      </c>
      <c r="AH99" s="285"/>
      <c r="AI99" s="285"/>
      <c r="AJ99" s="285"/>
      <c r="AK99" s="285"/>
      <c r="AL99" s="285"/>
      <c r="AM99" s="285"/>
      <c r="AN99" s="284">
        <f t="shared" si="0"/>
        <v>0</v>
      </c>
      <c r="AO99" s="285"/>
      <c r="AP99" s="285"/>
      <c r="AQ99" s="97" t="s">
        <v>87</v>
      </c>
      <c r="AR99" s="98"/>
      <c r="AS99" s="99">
        <v>0</v>
      </c>
      <c r="AT99" s="100">
        <f t="shared" si="1"/>
        <v>0</v>
      </c>
      <c r="AU99" s="101">
        <f>'SO 201b - Kanalizace Kotl...'!P123</f>
        <v>0</v>
      </c>
      <c r="AV99" s="100">
        <f>'SO 201b - Kanalizace Kotl...'!J33</f>
        <v>0</v>
      </c>
      <c r="AW99" s="100">
        <f>'SO 201b - Kanalizace Kotl...'!J34</f>
        <v>0</v>
      </c>
      <c r="AX99" s="100">
        <f>'SO 201b - Kanalizace Kotl...'!J35</f>
        <v>0</v>
      </c>
      <c r="AY99" s="100">
        <f>'SO 201b - Kanalizace Kotl...'!J36</f>
        <v>0</v>
      </c>
      <c r="AZ99" s="100">
        <f>'SO 201b - Kanalizace Kotl...'!F33</f>
        <v>0</v>
      </c>
      <c r="BA99" s="100">
        <f>'SO 201b - Kanalizace Kotl...'!F34</f>
        <v>0</v>
      </c>
      <c r="BB99" s="100">
        <f>'SO 201b - Kanalizace Kotl...'!F35</f>
        <v>0</v>
      </c>
      <c r="BC99" s="100">
        <f>'SO 201b - Kanalizace Kotl...'!F36</f>
        <v>0</v>
      </c>
      <c r="BD99" s="102">
        <f>'SO 201b - Kanalizace Kotl...'!F37</f>
        <v>0</v>
      </c>
      <c r="BT99" s="103" t="s">
        <v>88</v>
      </c>
      <c r="BV99" s="103" t="s">
        <v>82</v>
      </c>
      <c r="BW99" s="103" t="s">
        <v>102</v>
      </c>
      <c r="BX99" s="103" t="s">
        <v>5</v>
      </c>
      <c r="CL99" s="103" t="s">
        <v>1</v>
      </c>
      <c r="CM99" s="103" t="s">
        <v>90</v>
      </c>
    </row>
    <row r="100" spans="1:91" s="7" customFormat="1" ht="24.75" customHeight="1">
      <c r="A100" s="93" t="s">
        <v>84</v>
      </c>
      <c r="B100" s="94"/>
      <c r="C100" s="95"/>
      <c r="D100" s="260" t="s">
        <v>103</v>
      </c>
      <c r="E100" s="260"/>
      <c r="F100" s="260"/>
      <c r="G100" s="260"/>
      <c r="H100" s="260"/>
      <c r="I100" s="96"/>
      <c r="J100" s="260" t="s">
        <v>104</v>
      </c>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84">
        <f>'SO 202a - Kanalizace Hass...'!J30</f>
        <v>0</v>
      </c>
      <c r="AH100" s="285"/>
      <c r="AI100" s="285"/>
      <c r="AJ100" s="285"/>
      <c r="AK100" s="285"/>
      <c r="AL100" s="285"/>
      <c r="AM100" s="285"/>
      <c r="AN100" s="284">
        <f t="shared" si="0"/>
        <v>0</v>
      </c>
      <c r="AO100" s="285"/>
      <c r="AP100" s="285"/>
      <c r="AQ100" s="97" t="s">
        <v>87</v>
      </c>
      <c r="AR100" s="98"/>
      <c r="AS100" s="99">
        <v>0</v>
      </c>
      <c r="AT100" s="100">
        <f t="shared" si="1"/>
        <v>0</v>
      </c>
      <c r="AU100" s="101">
        <f>'SO 202a - Kanalizace Hass...'!P124</f>
        <v>0</v>
      </c>
      <c r="AV100" s="100">
        <f>'SO 202a - Kanalizace Hass...'!J33</f>
        <v>0</v>
      </c>
      <c r="AW100" s="100">
        <f>'SO 202a - Kanalizace Hass...'!J34</f>
        <v>0</v>
      </c>
      <c r="AX100" s="100">
        <f>'SO 202a - Kanalizace Hass...'!J35</f>
        <v>0</v>
      </c>
      <c r="AY100" s="100">
        <f>'SO 202a - Kanalizace Hass...'!J36</f>
        <v>0</v>
      </c>
      <c r="AZ100" s="100">
        <f>'SO 202a - Kanalizace Hass...'!F33</f>
        <v>0</v>
      </c>
      <c r="BA100" s="100">
        <f>'SO 202a - Kanalizace Hass...'!F34</f>
        <v>0</v>
      </c>
      <c r="BB100" s="100">
        <f>'SO 202a - Kanalizace Hass...'!F35</f>
        <v>0</v>
      </c>
      <c r="BC100" s="100">
        <f>'SO 202a - Kanalizace Hass...'!F36</f>
        <v>0</v>
      </c>
      <c r="BD100" s="102">
        <f>'SO 202a - Kanalizace Hass...'!F37</f>
        <v>0</v>
      </c>
      <c r="BT100" s="103" t="s">
        <v>88</v>
      </c>
      <c r="BV100" s="103" t="s">
        <v>82</v>
      </c>
      <c r="BW100" s="103" t="s">
        <v>105</v>
      </c>
      <c r="BX100" s="103" t="s">
        <v>5</v>
      </c>
      <c r="CL100" s="103" t="s">
        <v>1</v>
      </c>
      <c r="CM100" s="103" t="s">
        <v>90</v>
      </c>
    </row>
    <row r="101" spans="1:91" s="7" customFormat="1" ht="24.75" customHeight="1">
      <c r="A101" s="93" t="s">
        <v>84</v>
      </c>
      <c r="B101" s="94"/>
      <c r="C101" s="95"/>
      <c r="D101" s="260" t="s">
        <v>106</v>
      </c>
      <c r="E101" s="260"/>
      <c r="F101" s="260"/>
      <c r="G101" s="260"/>
      <c r="H101" s="260"/>
      <c r="I101" s="96"/>
      <c r="J101" s="260" t="s">
        <v>107</v>
      </c>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84">
        <f>'SO 202b - Kanalizace Hass...'!J30</f>
        <v>0</v>
      </c>
      <c r="AH101" s="285"/>
      <c r="AI101" s="285"/>
      <c r="AJ101" s="285"/>
      <c r="AK101" s="285"/>
      <c r="AL101" s="285"/>
      <c r="AM101" s="285"/>
      <c r="AN101" s="284">
        <f t="shared" si="0"/>
        <v>0</v>
      </c>
      <c r="AO101" s="285"/>
      <c r="AP101" s="285"/>
      <c r="AQ101" s="97" t="s">
        <v>87</v>
      </c>
      <c r="AR101" s="98"/>
      <c r="AS101" s="99">
        <v>0</v>
      </c>
      <c r="AT101" s="100">
        <f t="shared" si="1"/>
        <v>0</v>
      </c>
      <c r="AU101" s="101">
        <f>'SO 202b - Kanalizace Hass...'!P124</f>
        <v>0</v>
      </c>
      <c r="AV101" s="100">
        <f>'SO 202b - Kanalizace Hass...'!J33</f>
        <v>0</v>
      </c>
      <c r="AW101" s="100">
        <f>'SO 202b - Kanalizace Hass...'!J34</f>
        <v>0</v>
      </c>
      <c r="AX101" s="100">
        <f>'SO 202b - Kanalizace Hass...'!J35</f>
        <v>0</v>
      </c>
      <c r="AY101" s="100">
        <f>'SO 202b - Kanalizace Hass...'!J36</f>
        <v>0</v>
      </c>
      <c r="AZ101" s="100">
        <f>'SO 202b - Kanalizace Hass...'!F33</f>
        <v>0</v>
      </c>
      <c r="BA101" s="100">
        <f>'SO 202b - Kanalizace Hass...'!F34</f>
        <v>0</v>
      </c>
      <c r="BB101" s="100">
        <f>'SO 202b - Kanalizace Hass...'!F35</f>
        <v>0</v>
      </c>
      <c r="BC101" s="100">
        <f>'SO 202b - Kanalizace Hass...'!F36</f>
        <v>0</v>
      </c>
      <c r="BD101" s="102">
        <f>'SO 202b - Kanalizace Hass...'!F37</f>
        <v>0</v>
      </c>
      <c r="BT101" s="103" t="s">
        <v>88</v>
      </c>
      <c r="BV101" s="103" t="s">
        <v>82</v>
      </c>
      <c r="BW101" s="103" t="s">
        <v>108</v>
      </c>
      <c r="BX101" s="103" t="s">
        <v>5</v>
      </c>
      <c r="CL101" s="103" t="s">
        <v>1</v>
      </c>
      <c r="CM101" s="103" t="s">
        <v>90</v>
      </c>
    </row>
    <row r="102" spans="1:91" s="7" customFormat="1" ht="24.75" customHeight="1">
      <c r="A102" s="93" t="s">
        <v>84</v>
      </c>
      <c r="B102" s="94"/>
      <c r="C102" s="95"/>
      <c r="D102" s="260" t="s">
        <v>109</v>
      </c>
      <c r="E102" s="260"/>
      <c r="F102" s="260"/>
      <c r="G102" s="260"/>
      <c r="H102" s="260"/>
      <c r="I102" s="96"/>
      <c r="J102" s="260" t="s">
        <v>110</v>
      </c>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84">
        <f>'SO 300a - Vodovod Martins...'!J30</f>
        <v>0</v>
      </c>
      <c r="AH102" s="285"/>
      <c r="AI102" s="285"/>
      <c r="AJ102" s="285"/>
      <c r="AK102" s="285"/>
      <c r="AL102" s="285"/>
      <c r="AM102" s="285"/>
      <c r="AN102" s="284">
        <f t="shared" si="0"/>
        <v>0</v>
      </c>
      <c r="AO102" s="285"/>
      <c r="AP102" s="285"/>
      <c r="AQ102" s="97" t="s">
        <v>87</v>
      </c>
      <c r="AR102" s="98"/>
      <c r="AS102" s="99">
        <v>0</v>
      </c>
      <c r="AT102" s="100">
        <f t="shared" si="1"/>
        <v>0</v>
      </c>
      <c r="AU102" s="101">
        <f>'SO 300a - Vodovod Martins...'!P124</f>
        <v>0</v>
      </c>
      <c r="AV102" s="100">
        <f>'SO 300a - Vodovod Martins...'!J33</f>
        <v>0</v>
      </c>
      <c r="AW102" s="100">
        <f>'SO 300a - Vodovod Martins...'!J34</f>
        <v>0</v>
      </c>
      <c r="AX102" s="100">
        <f>'SO 300a - Vodovod Martins...'!J35</f>
        <v>0</v>
      </c>
      <c r="AY102" s="100">
        <f>'SO 300a - Vodovod Martins...'!J36</f>
        <v>0</v>
      </c>
      <c r="AZ102" s="100">
        <f>'SO 300a - Vodovod Martins...'!F33</f>
        <v>0</v>
      </c>
      <c r="BA102" s="100">
        <f>'SO 300a - Vodovod Martins...'!F34</f>
        <v>0</v>
      </c>
      <c r="BB102" s="100">
        <f>'SO 300a - Vodovod Martins...'!F35</f>
        <v>0</v>
      </c>
      <c r="BC102" s="100">
        <f>'SO 300a - Vodovod Martins...'!F36</f>
        <v>0</v>
      </c>
      <c r="BD102" s="102">
        <f>'SO 300a - Vodovod Martins...'!F37</f>
        <v>0</v>
      </c>
      <c r="BT102" s="103" t="s">
        <v>88</v>
      </c>
      <c r="BV102" s="103" t="s">
        <v>82</v>
      </c>
      <c r="BW102" s="103" t="s">
        <v>111</v>
      </c>
      <c r="BX102" s="103" t="s">
        <v>5</v>
      </c>
      <c r="CL102" s="103" t="s">
        <v>1</v>
      </c>
      <c r="CM102" s="103" t="s">
        <v>90</v>
      </c>
    </row>
    <row r="103" spans="1:91" s="7" customFormat="1" ht="24.75" customHeight="1">
      <c r="A103" s="93" t="s">
        <v>84</v>
      </c>
      <c r="B103" s="94"/>
      <c r="C103" s="95"/>
      <c r="D103" s="260" t="s">
        <v>112</v>
      </c>
      <c r="E103" s="260"/>
      <c r="F103" s="260"/>
      <c r="G103" s="260"/>
      <c r="H103" s="260"/>
      <c r="I103" s="96"/>
      <c r="J103" s="260" t="s">
        <v>113</v>
      </c>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84">
        <f>'SO 300b - Vodovod Martins...'!J30</f>
        <v>0</v>
      </c>
      <c r="AH103" s="285"/>
      <c r="AI103" s="285"/>
      <c r="AJ103" s="285"/>
      <c r="AK103" s="285"/>
      <c r="AL103" s="285"/>
      <c r="AM103" s="285"/>
      <c r="AN103" s="284">
        <f t="shared" si="0"/>
        <v>0</v>
      </c>
      <c r="AO103" s="285"/>
      <c r="AP103" s="285"/>
      <c r="AQ103" s="97" t="s">
        <v>87</v>
      </c>
      <c r="AR103" s="98"/>
      <c r="AS103" s="99">
        <v>0</v>
      </c>
      <c r="AT103" s="100">
        <f t="shared" si="1"/>
        <v>0</v>
      </c>
      <c r="AU103" s="101">
        <f>'SO 300b - Vodovod Martins...'!P124</f>
        <v>0</v>
      </c>
      <c r="AV103" s="100">
        <f>'SO 300b - Vodovod Martins...'!J33</f>
        <v>0</v>
      </c>
      <c r="AW103" s="100">
        <f>'SO 300b - Vodovod Martins...'!J34</f>
        <v>0</v>
      </c>
      <c r="AX103" s="100">
        <f>'SO 300b - Vodovod Martins...'!J35</f>
        <v>0</v>
      </c>
      <c r="AY103" s="100">
        <f>'SO 300b - Vodovod Martins...'!J36</f>
        <v>0</v>
      </c>
      <c r="AZ103" s="100">
        <f>'SO 300b - Vodovod Martins...'!F33</f>
        <v>0</v>
      </c>
      <c r="BA103" s="100">
        <f>'SO 300b - Vodovod Martins...'!F34</f>
        <v>0</v>
      </c>
      <c r="BB103" s="100">
        <f>'SO 300b - Vodovod Martins...'!F35</f>
        <v>0</v>
      </c>
      <c r="BC103" s="100">
        <f>'SO 300b - Vodovod Martins...'!F36</f>
        <v>0</v>
      </c>
      <c r="BD103" s="102">
        <f>'SO 300b - Vodovod Martins...'!F37</f>
        <v>0</v>
      </c>
      <c r="BT103" s="103" t="s">
        <v>88</v>
      </c>
      <c r="BV103" s="103" t="s">
        <v>82</v>
      </c>
      <c r="BW103" s="103" t="s">
        <v>114</v>
      </c>
      <c r="BX103" s="103" t="s">
        <v>5</v>
      </c>
      <c r="CL103" s="103" t="s">
        <v>1</v>
      </c>
      <c r="CM103" s="103" t="s">
        <v>90</v>
      </c>
    </row>
    <row r="104" spans="1:91" s="7" customFormat="1" ht="24.75" customHeight="1">
      <c r="A104" s="93" t="s">
        <v>84</v>
      </c>
      <c r="B104" s="94"/>
      <c r="C104" s="95"/>
      <c r="D104" s="260" t="s">
        <v>115</v>
      </c>
      <c r="E104" s="260"/>
      <c r="F104" s="260"/>
      <c r="G104" s="260"/>
      <c r="H104" s="260"/>
      <c r="I104" s="96"/>
      <c r="J104" s="260" t="s">
        <v>116</v>
      </c>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84">
        <f>'SO 301a - Vodovod Kotlářs...'!J30</f>
        <v>0</v>
      </c>
      <c r="AH104" s="285"/>
      <c r="AI104" s="285"/>
      <c r="AJ104" s="285"/>
      <c r="AK104" s="285"/>
      <c r="AL104" s="285"/>
      <c r="AM104" s="285"/>
      <c r="AN104" s="284">
        <f t="shared" si="0"/>
        <v>0</v>
      </c>
      <c r="AO104" s="285"/>
      <c r="AP104" s="285"/>
      <c r="AQ104" s="97" t="s">
        <v>87</v>
      </c>
      <c r="AR104" s="98"/>
      <c r="AS104" s="99">
        <v>0</v>
      </c>
      <c r="AT104" s="100">
        <f t="shared" si="1"/>
        <v>0</v>
      </c>
      <c r="AU104" s="101">
        <f>'SO 301a - Vodovod Kotlářs...'!P124</f>
        <v>0</v>
      </c>
      <c r="AV104" s="100">
        <f>'SO 301a - Vodovod Kotlářs...'!J33</f>
        <v>0</v>
      </c>
      <c r="AW104" s="100">
        <f>'SO 301a - Vodovod Kotlářs...'!J34</f>
        <v>0</v>
      </c>
      <c r="AX104" s="100">
        <f>'SO 301a - Vodovod Kotlářs...'!J35</f>
        <v>0</v>
      </c>
      <c r="AY104" s="100">
        <f>'SO 301a - Vodovod Kotlářs...'!J36</f>
        <v>0</v>
      </c>
      <c r="AZ104" s="100">
        <f>'SO 301a - Vodovod Kotlářs...'!F33</f>
        <v>0</v>
      </c>
      <c r="BA104" s="100">
        <f>'SO 301a - Vodovod Kotlářs...'!F34</f>
        <v>0</v>
      </c>
      <c r="BB104" s="100">
        <f>'SO 301a - Vodovod Kotlářs...'!F35</f>
        <v>0</v>
      </c>
      <c r="BC104" s="100">
        <f>'SO 301a - Vodovod Kotlářs...'!F36</f>
        <v>0</v>
      </c>
      <c r="BD104" s="102">
        <f>'SO 301a - Vodovod Kotlářs...'!F37</f>
        <v>0</v>
      </c>
      <c r="BT104" s="103" t="s">
        <v>88</v>
      </c>
      <c r="BV104" s="103" t="s">
        <v>82</v>
      </c>
      <c r="BW104" s="103" t="s">
        <v>117</v>
      </c>
      <c r="BX104" s="103" t="s">
        <v>5</v>
      </c>
      <c r="CL104" s="103" t="s">
        <v>1</v>
      </c>
      <c r="CM104" s="103" t="s">
        <v>90</v>
      </c>
    </row>
    <row r="105" spans="1:91" s="7" customFormat="1" ht="24.75" customHeight="1">
      <c r="A105" s="93" t="s">
        <v>84</v>
      </c>
      <c r="B105" s="94"/>
      <c r="C105" s="95"/>
      <c r="D105" s="260" t="s">
        <v>118</v>
      </c>
      <c r="E105" s="260"/>
      <c r="F105" s="260"/>
      <c r="G105" s="260"/>
      <c r="H105" s="260"/>
      <c r="I105" s="96"/>
      <c r="J105" s="260" t="s">
        <v>119</v>
      </c>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84">
        <f>'SO 301b - Vodovod Kotlářs...'!J30</f>
        <v>0</v>
      </c>
      <c r="AH105" s="285"/>
      <c r="AI105" s="285"/>
      <c r="AJ105" s="285"/>
      <c r="AK105" s="285"/>
      <c r="AL105" s="285"/>
      <c r="AM105" s="285"/>
      <c r="AN105" s="284">
        <f t="shared" si="0"/>
        <v>0</v>
      </c>
      <c r="AO105" s="285"/>
      <c r="AP105" s="285"/>
      <c r="AQ105" s="97" t="s">
        <v>87</v>
      </c>
      <c r="AR105" s="98"/>
      <c r="AS105" s="99">
        <v>0</v>
      </c>
      <c r="AT105" s="100">
        <f t="shared" si="1"/>
        <v>0</v>
      </c>
      <c r="AU105" s="101">
        <f>'SO 301b - Vodovod Kotlářs...'!P124</f>
        <v>0</v>
      </c>
      <c r="AV105" s="100">
        <f>'SO 301b - Vodovod Kotlářs...'!J33</f>
        <v>0</v>
      </c>
      <c r="AW105" s="100">
        <f>'SO 301b - Vodovod Kotlářs...'!J34</f>
        <v>0</v>
      </c>
      <c r="AX105" s="100">
        <f>'SO 301b - Vodovod Kotlářs...'!J35</f>
        <v>0</v>
      </c>
      <c r="AY105" s="100">
        <f>'SO 301b - Vodovod Kotlářs...'!J36</f>
        <v>0</v>
      </c>
      <c r="AZ105" s="100">
        <f>'SO 301b - Vodovod Kotlářs...'!F33</f>
        <v>0</v>
      </c>
      <c r="BA105" s="100">
        <f>'SO 301b - Vodovod Kotlářs...'!F34</f>
        <v>0</v>
      </c>
      <c r="BB105" s="100">
        <f>'SO 301b - Vodovod Kotlářs...'!F35</f>
        <v>0</v>
      </c>
      <c r="BC105" s="100">
        <f>'SO 301b - Vodovod Kotlářs...'!F36</f>
        <v>0</v>
      </c>
      <c r="BD105" s="102">
        <f>'SO 301b - Vodovod Kotlářs...'!F37</f>
        <v>0</v>
      </c>
      <c r="BT105" s="103" t="s">
        <v>88</v>
      </c>
      <c r="BV105" s="103" t="s">
        <v>82</v>
      </c>
      <c r="BW105" s="103" t="s">
        <v>120</v>
      </c>
      <c r="BX105" s="103" t="s">
        <v>5</v>
      </c>
      <c r="CL105" s="103" t="s">
        <v>1</v>
      </c>
      <c r="CM105" s="103" t="s">
        <v>90</v>
      </c>
    </row>
    <row r="106" spans="1:91" s="7" customFormat="1" ht="24.75" customHeight="1">
      <c r="A106" s="93" t="s">
        <v>84</v>
      </c>
      <c r="B106" s="94"/>
      <c r="C106" s="95"/>
      <c r="D106" s="260" t="s">
        <v>121</v>
      </c>
      <c r="E106" s="260"/>
      <c r="F106" s="260"/>
      <c r="G106" s="260"/>
      <c r="H106" s="260"/>
      <c r="I106" s="96"/>
      <c r="J106" s="260" t="s">
        <v>122</v>
      </c>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84">
        <f>'SO 302a - Vodovod Hasskov...'!J30</f>
        <v>0</v>
      </c>
      <c r="AH106" s="285"/>
      <c r="AI106" s="285"/>
      <c r="AJ106" s="285"/>
      <c r="AK106" s="285"/>
      <c r="AL106" s="285"/>
      <c r="AM106" s="285"/>
      <c r="AN106" s="284">
        <f t="shared" si="0"/>
        <v>0</v>
      </c>
      <c r="AO106" s="285"/>
      <c r="AP106" s="285"/>
      <c r="AQ106" s="97" t="s">
        <v>87</v>
      </c>
      <c r="AR106" s="98"/>
      <c r="AS106" s="99">
        <v>0</v>
      </c>
      <c r="AT106" s="100">
        <f t="shared" si="1"/>
        <v>0</v>
      </c>
      <c r="AU106" s="101">
        <f>'SO 302a - Vodovod Hasskov...'!P124</f>
        <v>0</v>
      </c>
      <c r="AV106" s="100">
        <f>'SO 302a - Vodovod Hasskov...'!J33</f>
        <v>0</v>
      </c>
      <c r="AW106" s="100">
        <f>'SO 302a - Vodovod Hasskov...'!J34</f>
        <v>0</v>
      </c>
      <c r="AX106" s="100">
        <f>'SO 302a - Vodovod Hasskov...'!J35</f>
        <v>0</v>
      </c>
      <c r="AY106" s="100">
        <f>'SO 302a - Vodovod Hasskov...'!J36</f>
        <v>0</v>
      </c>
      <c r="AZ106" s="100">
        <f>'SO 302a - Vodovod Hasskov...'!F33</f>
        <v>0</v>
      </c>
      <c r="BA106" s="100">
        <f>'SO 302a - Vodovod Hasskov...'!F34</f>
        <v>0</v>
      </c>
      <c r="BB106" s="100">
        <f>'SO 302a - Vodovod Hasskov...'!F35</f>
        <v>0</v>
      </c>
      <c r="BC106" s="100">
        <f>'SO 302a - Vodovod Hasskov...'!F36</f>
        <v>0</v>
      </c>
      <c r="BD106" s="102">
        <f>'SO 302a - Vodovod Hasskov...'!F37</f>
        <v>0</v>
      </c>
      <c r="BT106" s="103" t="s">
        <v>88</v>
      </c>
      <c r="BV106" s="103" t="s">
        <v>82</v>
      </c>
      <c r="BW106" s="103" t="s">
        <v>123</v>
      </c>
      <c r="BX106" s="103" t="s">
        <v>5</v>
      </c>
      <c r="CL106" s="103" t="s">
        <v>1</v>
      </c>
      <c r="CM106" s="103" t="s">
        <v>90</v>
      </c>
    </row>
    <row r="107" spans="1:91" s="7" customFormat="1" ht="24.75" customHeight="1">
      <c r="A107" s="93" t="s">
        <v>84</v>
      </c>
      <c r="B107" s="94"/>
      <c r="C107" s="95"/>
      <c r="D107" s="260" t="s">
        <v>124</v>
      </c>
      <c r="E107" s="260"/>
      <c r="F107" s="260"/>
      <c r="G107" s="260"/>
      <c r="H107" s="260"/>
      <c r="I107" s="96"/>
      <c r="J107" s="260" t="s">
        <v>125</v>
      </c>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84">
        <f>'SO 302b - Vodovod Hasskov...'!J30</f>
        <v>0</v>
      </c>
      <c r="AH107" s="285"/>
      <c r="AI107" s="285"/>
      <c r="AJ107" s="285"/>
      <c r="AK107" s="285"/>
      <c r="AL107" s="285"/>
      <c r="AM107" s="285"/>
      <c r="AN107" s="284">
        <f t="shared" si="0"/>
        <v>0</v>
      </c>
      <c r="AO107" s="285"/>
      <c r="AP107" s="285"/>
      <c r="AQ107" s="97" t="s">
        <v>87</v>
      </c>
      <c r="AR107" s="98"/>
      <c r="AS107" s="104">
        <v>0</v>
      </c>
      <c r="AT107" s="105">
        <f t="shared" si="1"/>
        <v>0</v>
      </c>
      <c r="AU107" s="106">
        <f>'SO 302b - Vodovod Hasskov...'!P124</f>
        <v>0</v>
      </c>
      <c r="AV107" s="105">
        <f>'SO 302b - Vodovod Hasskov...'!J33</f>
        <v>0</v>
      </c>
      <c r="AW107" s="105">
        <f>'SO 302b - Vodovod Hasskov...'!J34</f>
        <v>0</v>
      </c>
      <c r="AX107" s="105">
        <f>'SO 302b - Vodovod Hasskov...'!J35</f>
        <v>0</v>
      </c>
      <c r="AY107" s="105">
        <f>'SO 302b - Vodovod Hasskov...'!J36</f>
        <v>0</v>
      </c>
      <c r="AZ107" s="105">
        <f>'SO 302b - Vodovod Hasskov...'!F33</f>
        <v>0</v>
      </c>
      <c r="BA107" s="105">
        <f>'SO 302b - Vodovod Hasskov...'!F34</f>
        <v>0</v>
      </c>
      <c r="BB107" s="105">
        <f>'SO 302b - Vodovod Hasskov...'!F35</f>
        <v>0</v>
      </c>
      <c r="BC107" s="105">
        <f>'SO 302b - Vodovod Hasskov...'!F36</f>
        <v>0</v>
      </c>
      <c r="BD107" s="107">
        <f>'SO 302b - Vodovod Hasskov...'!F37</f>
        <v>0</v>
      </c>
      <c r="BT107" s="103" t="s">
        <v>88</v>
      </c>
      <c r="BV107" s="103" t="s">
        <v>82</v>
      </c>
      <c r="BW107" s="103" t="s">
        <v>126</v>
      </c>
      <c r="BX107" s="103" t="s">
        <v>5</v>
      </c>
      <c r="CL107" s="103" t="s">
        <v>1</v>
      </c>
      <c r="CM107" s="103" t="s">
        <v>90</v>
      </c>
    </row>
    <row r="108" spans="1:57" s="2" customFormat="1" ht="30" customHeight="1">
      <c r="A108" s="34"/>
      <c r="B108" s="35"/>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9"/>
      <c r="AS108" s="34"/>
      <c r="AT108" s="34"/>
      <c r="AU108" s="34"/>
      <c r="AV108" s="34"/>
      <c r="AW108" s="34"/>
      <c r="AX108" s="34"/>
      <c r="AY108" s="34"/>
      <c r="AZ108" s="34"/>
      <c r="BA108" s="34"/>
      <c r="BB108" s="34"/>
      <c r="BC108" s="34"/>
      <c r="BD108" s="34"/>
      <c r="BE108" s="34"/>
    </row>
    <row r="109" spans="1:57" s="2" customFormat="1" ht="6.95" customHeight="1">
      <c r="A109" s="34"/>
      <c r="B109" s="5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39"/>
      <c r="AS109" s="34"/>
      <c r="AT109" s="34"/>
      <c r="AU109" s="34"/>
      <c r="AV109" s="34"/>
      <c r="AW109" s="34"/>
      <c r="AX109" s="34"/>
      <c r="AY109" s="34"/>
      <c r="AZ109" s="34"/>
      <c r="BA109" s="34"/>
      <c r="BB109" s="34"/>
      <c r="BC109" s="34"/>
      <c r="BD109" s="34"/>
      <c r="BE109" s="34"/>
    </row>
  </sheetData>
  <sheetProtection algorithmName="SHA-512" hashValue="+roDKe+SI9/09zd9OJTiyL3bXmR2QAZOZNNAso2C2qxwPToIR9l/At7bhN1NkG+0N/rlHsyKbR0XtuzOeL7/vQ==" saltValue="nS2ksQOiHplQuuJMa5frSrfNlHjIm2Boh3D+BKhsjtCUiGXxRlMeFcGUiZVqTdhPc5GTdeHUti/QaxobzEjcgg==" spinCount="100000" sheet="1" objects="1" scenarios="1" formatColumns="0" formatRows="0"/>
  <mergeCells count="90">
    <mergeCell ref="AN105:AP105"/>
    <mergeCell ref="AG105:AM105"/>
    <mergeCell ref="AN106:AP106"/>
    <mergeCell ref="AG106:AM106"/>
    <mergeCell ref="AN107:AP107"/>
    <mergeCell ref="AG107:AM107"/>
    <mergeCell ref="AN104:AP104"/>
    <mergeCell ref="AN103:AP103"/>
    <mergeCell ref="AN97:AP97"/>
    <mergeCell ref="AN92:AP92"/>
    <mergeCell ref="AN102:AP102"/>
    <mergeCell ref="AN101:AP101"/>
    <mergeCell ref="AN96:AP96"/>
    <mergeCell ref="AN100:AP100"/>
    <mergeCell ref="AN98:AP98"/>
    <mergeCell ref="AN99:AP99"/>
    <mergeCell ref="AN95:AP95"/>
    <mergeCell ref="AN94:AP94"/>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S89:AT91"/>
    <mergeCell ref="AG94:AM94"/>
    <mergeCell ref="AK33:AO33"/>
    <mergeCell ref="L33:P33"/>
    <mergeCell ref="W33:AE33"/>
    <mergeCell ref="AK35:AO35"/>
    <mergeCell ref="X35:AB35"/>
    <mergeCell ref="W30:AE30"/>
    <mergeCell ref="L31:P31"/>
    <mergeCell ref="W31:AE31"/>
    <mergeCell ref="AK31:AO31"/>
    <mergeCell ref="AK32:AO32"/>
    <mergeCell ref="L32:P32"/>
    <mergeCell ref="W32:AE32"/>
    <mergeCell ref="D107:H107"/>
    <mergeCell ref="J107:AF107"/>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L85:AJ85"/>
    <mergeCell ref="D105:H105"/>
    <mergeCell ref="J105:AF105"/>
    <mergeCell ref="D106:H106"/>
    <mergeCell ref="J106:AF106"/>
    <mergeCell ref="AG104:AM104"/>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s>
  <hyperlinks>
    <hyperlink ref="A95" location="'SO 000 - VRN'!C2" display="/"/>
    <hyperlink ref="A96" location="'SO 200a - Kanalizace Mart...'!C2" display="/"/>
    <hyperlink ref="A97" location="'SO 200b - Kanalizace Mart...'!C2" display="/"/>
    <hyperlink ref="A98" location="'SO 201a - Kanalizace Kotl...'!C2" display="/"/>
    <hyperlink ref="A99" location="'SO 201b - Kanalizace Kotl...'!C2" display="/"/>
    <hyperlink ref="A100" location="'SO 202a - Kanalizace Hass...'!C2" display="/"/>
    <hyperlink ref="A101" location="'SO 202b - Kanalizace Hass...'!C2" display="/"/>
    <hyperlink ref="A102" location="'SO 300a - Vodovod Martins...'!C2" display="/"/>
    <hyperlink ref="A103" location="'SO 300b - Vodovod Martins...'!C2" display="/"/>
    <hyperlink ref="A104" location="'SO 301a - Vodovod Kotlářs...'!C2" display="/"/>
    <hyperlink ref="A105" location="'SO 301b - Vodovod Kotlářs...'!C2" display="/"/>
    <hyperlink ref="A106" location="'SO 302a - Vodovod Hasskov...'!C2" display="/"/>
    <hyperlink ref="A107" location="'SO 302b - Vodovod Hassko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114</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2278</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ROUND((SUM(BE124:BE358)),2)</f>
        <v>0</v>
      </c>
      <c r="G33" s="34"/>
      <c r="H33" s="34"/>
      <c r="I33" s="124">
        <v>0.21</v>
      </c>
      <c r="J33" s="123">
        <f>ROUND(((SUM(BE124:BE358))*I33),2)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ROUND((SUM(BF124:BF358)),2)</f>
        <v>0</v>
      </c>
      <c r="G34" s="34"/>
      <c r="H34" s="34"/>
      <c r="I34" s="124">
        <v>0.15</v>
      </c>
      <c r="J34" s="123">
        <f>ROUND(((SUM(BF124:BF358))*I34),2)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ROUND((SUM(BG124:BG358)),2)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ROUND((SUM(BH124:BH358)),2)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ROUND((SUM(BI124:BI358)),2)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300b - Vodovod Martinské náměstí-přípojky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J202</f>
        <v>0</v>
      </c>
      <c r="K99" s="154"/>
      <c r="L99" s="158"/>
    </row>
    <row r="100" spans="2:12" s="10" customFormat="1" ht="19.9" customHeight="1" hidden="1">
      <c r="B100" s="153"/>
      <c r="C100" s="154"/>
      <c r="D100" s="155" t="s">
        <v>243</v>
      </c>
      <c r="E100" s="156"/>
      <c r="F100" s="156"/>
      <c r="G100" s="156"/>
      <c r="H100" s="156"/>
      <c r="I100" s="156"/>
      <c r="J100" s="157">
        <f>J206</f>
        <v>0</v>
      </c>
      <c r="K100" s="154"/>
      <c r="L100" s="158"/>
    </row>
    <row r="101" spans="2:12" s="10" customFormat="1" ht="19.9" customHeight="1" hidden="1">
      <c r="B101" s="153"/>
      <c r="C101" s="154"/>
      <c r="D101" s="155" t="s">
        <v>244</v>
      </c>
      <c r="E101" s="156"/>
      <c r="F101" s="156"/>
      <c r="G101" s="156"/>
      <c r="H101" s="156"/>
      <c r="I101" s="156"/>
      <c r="J101" s="157">
        <f>J248</f>
        <v>0</v>
      </c>
      <c r="K101" s="154"/>
      <c r="L101" s="158"/>
    </row>
    <row r="102" spans="2:12" s="10" customFormat="1" ht="19.9" customHeight="1" hidden="1">
      <c r="B102" s="153"/>
      <c r="C102" s="154"/>
      <c r="D102" s="155" t="s">
        <v>245</v>
      </c>
      <c r="E102" s="156"/>
      <c r="F102" s="156"/>
      <c r="G102" s="156"/>
      <c r="H102" s="156"/>
      <c r="I102" s="156"/>
      <c r="J102" s="157">
        <f>J316</f>
        <v>0</v>
      </c>
      <c r="K102" s="154"/>
      <c r="L102" s="158"/>
    </row>
    <row r="103" spans="2:12" s="10" customFormat="1" ht="19.9" customHeight="1" hidden="1">
      <c r="B103" s="153"/>
      <c r="C103" s="154"/>
      <c r="D103" s="155" t="s">
        <v>246</v>
      </c>
      <c r="E103" s="156"/>
      <c r="F103" s="156"/>
      <c r="G103" s="156"/>
      <c r="H103" s="156"/>
      <c r="I103" s="156"/>
      <c r="J103" s="157">
        <f>J325</f>
        <v>0</v>
      </c>
      <c r="K103" s="154"/>
      <c r="L103" s="158"/>
    </row>
    <row r="104" spans="2:12" s="10" customFormat="1" ht="19.9" customHeight="1" hidden="1">
      <c r="B104" s="153"/>
      <c r="C104" s="154"/>
      <c r="D104" s="155" t="s">
        <v>247</v>
      </c>
      <c r="E104" s="156"/>
      <c r="F104" s="156"/>
      <c r="G104" s="156"/>
      <c r="H104" s="156"/>
      <c r="I104" s="156"/>
      <c r="J104" s="157">
        <f>J357</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300b - Vodovod Martinské náměstí-přípojky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86.64790999999998</v>
      </c>
      <c r="S124" s="79"/>
      <c r="T124" s="169">
        <f>T125</f>
        <v>74.1</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P126+P202+P206+P248+P316+P325+P357</f>
        <v>0</v>
      </c>
      <c r="Q125" s="179"/>
      <c r="R125" s="180">
        <f>R126+R202+R206+R248+R316+R325+R357</f>
        <v>86.64790999999998</v>
      </c>
      <c r="S125" s="179"/>
      <c r="T125" s="181">
        <f>T126+T202+T206+T248+T316+T325+T357</f>
        <v>74.1</v>
      </c>
      <c r="AR125" s="182" t="s">
        <v>88</v>
      </c>
      <c r="AT125" s="183" t="s">
        <v>79</v>
      </c>
      <c r="AU125" s="183" t="s">
        <v>80</v>
      </c>
      <c r="AY125" s="182" t="s">
        <v>155</v>
      </c>
      <c r="BK125" s="184">
        <f>BK126+BK202+BK206+BK248+BK316+BK325+BK357</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SUM(P127:P201)</f>
        <v>0</v>
      </c>
      <c r="Q126" s="179"/>
      <c r="R126" s="180">
        <f>SUM(R127:R201)</f>
        <v>76.82511</v>
      </c>
      <c r="S126" s="179"/>
      <c r="T126" s="181">
        <f>SUM(T127:T201)</f>
        <v>74.1</v>
      </c>
      <c r="AR126" s="182" t="s">
        <v>88</v>
      </c>
      <c r="AT126" s="183" t="s">
        <v>79</v>
      </c>
      <c r="AU126" s="183" t="s">
        <v>88</v>
      </c>
      <c r="AY126" s="182" t="s">
        <v>155</v>
      </c>
      <c r="BK126" s="184">
        <f>SUM(BK127:BK201)</f>
        <v>0</v>
      </c>
    </row>
    <row r="127" spans="1:65" s="2" customFormat="1" ht="16.5" customHeight="1">
      <c r="A127" s="34"/>
      <c r="B127" s="35"/>
      <c r="C127" s="187" t="s">
        <v>88</v>
      </c>
      <c r="D127" s="187" t="s">
        <v>158</v>
      </c>
      <c r="E127" s="188" t="s">
        <v>1724</v>
      </c>
      <c r="F127" s="189" t="s">
        <v>1725</v>
      </c>
      <c r="G127" s="190" t="s">
        <v>253</v>
      </c>
      <c r="H127" s="191">
        <v>5</v>
      </c>
      <c r="I127" s="192"/>
      <c r="J127" s="193">
        <f>ROUND(I127*H127,2)</f>
        <v>0</v>
      </c>
      <c r="K127" s="194"/>
      <c r="L127" s="39"/>
      <c r="M127" s="195" t="s">
        <v>1</v>
      </c>
      <c r="N127" s="196" t="s">
        <v>45</v>
      </c>
      <c r="O127" s="71"/>
      <c r="P127" s="197">
        <f>O127*H127</f>
        <v>0</v>
      </c>
      <c r="Q127" s="197">
        <v>0</v>
      </c>
      <c r="R127" s="197">
        <f>Q127*H127</f>
        <v>0</v>
      </c>
      <c r="S127" s="197">
        <v>0.281</v>
      </c>
      <c r="T127" s="198">
        <f>S127*H127</f>
        <v>1.4050000000000002</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2279</v>
      </c>
    </row>
    <row r="128" spans="1:47" s="2" customFormat="1" ht="234">
      <c r="A128" s="34"/>
      <c r="B128" s="35"/>
      <c r="C128" s="36"/>
      <c r="D128" s="201" t="s">
        <v>164</v>
      </c>
      <c r="E128" s="36"/>
      <c r="F128" s="202" t="s">
        <v>1727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2280</v>
      </c>
      <c r="G129" s="211"/>
      <c r="H129" s="214">
        <v>5</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21.75" customHeight="1">
      <c r="A130" s="34"/>
      <c r="B130" s="35"/>
      <c r="C130" s="187" t="s">
        <v>90</v>
      </c>
      <c r="D130" s="187" t="s">
        <v>158</v>
      </c>
      <c r="E130" s="188" t="s">
        <v>812</v>
      </c>
      <c r="F130" s="189" t="s">
        <v>813</v>
      </c>
      <c r="G130" s="190" t="s">
        <v>253</v>
      </c>
      <c r="H130" s="191">
        <v>9</v>
      </c>
      <c r="I130" s="192"/>
      <c r="J130" s="193">
        <f>ROUND(I130*H130,2)</f>
        <v>0</v>
      </c>
      <c r="K130" s="194"/>
      <c r="L130" s="39"/>
      <c r="M130" s="195" t="s">
        <v>1</v>
      </c>
      <c r="N130" s="196" t="s">
        <v>45</v>
      </c>
      <c r="O130" s="71"/>
      <c r="P130" s="197">
        <f>O130*H130</f>
        <v>0</v>
      </c>
      <c r="Q130" s="197">
        <v>0</v>
      </c>
      <c r="R130" s="197">
        <f>Q130*H130</f>
        <v>0</v>
      </c>
      <c r="S130" s="197">
        <v>0.255</v>
      </c>
      <c r="T130" s="198">
        <f>S130*H130</f>
        <v>2.295</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2281</v>
      </c>
    </row>
    <row r="131" spans="1:47" s="2" customFormat="1" ht="68.25">
      <c r="A131" s="34"/>
      <c r="B131" s="35"/>
      <c r="C131" s="36"/>
      <c r="D131" s="201" t="s">
        <v>164</v>
      </c>
      <c r="E131" s="36"/>
      <c r="F131" s="202" t="s">
        <v>2282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2283</v>
      </c>
      <c r="G132" s="211"/>
      <c r="H132" s="214">
        <v>9</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251</v>
      </c>
      <c r="F133" s="189" t="s">
        <v>252</v>
      </c>
      <c r="G133" s="190" t="s">
        <v>253</v>
      </c>
      <c r="H133" s="191">
        <v>16</v>
      </c>
      <c r="I133" s="192"/>
      <c r="J133" s="193">
        <f>ROUND(I133*H133,2)</f>
        <v>0</v>
      </c>
      <c r="K133" s="194"/>
      <c r="L133" s="39"/>
      <c r="M133" s="195" t="s">
        <v>1</v>
      </c>
      <c r="N133" s="196" t="s">
        <v>45</v>
      </c>
      <c r="O133" s="71"/>
      <c r="P133" s="197">
        <f>O133*H133</f>
        <v>0</v>
      </c>
      <c r="Q133" s="197">
        <v>0</v>
      </c>
      <c r="R133" s="197">
        <f>Q133*H133</f>
        <v>0</v>
      </c>
      <c r="S133" s="197">
        <v>0.295</v>
      </c>
      <c r="T133" s="198">
        <f>S133*H133</f>
        <v>4.72</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2284</v>
      </c>
    </row>
    <row r="134" spans="1:47" s="2" customFormat="1" ht="68.25">
      <c r="A134" s="34"/>
      <c r="B134" s="35"/>
      <c r="C134" s="36"/>
      <c r="D134" s="201" t="s">
        <v>164</v>
      </c>
      <c r="E134" s="36"/>
      <c r="F134" s="202" t="s">
        <v>2285</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2286</v>
      </c>
      <c r="G135" s="211"/>
      <c r="H135" s="214">
        <v>16</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2287</v>
      </c>
      <c r="F136" s="189" t="s">
        <v>2288</v>
      </c>
      <c r="G136" s="190" t="s">
        <v>253</v>
      </c>
      <c r="H136" s="191">
        <v>8</v>
      </c>
      <c r="I136" s="192"/>
      <c r="J136" s="193">
        <f>ROUND(I136*H136,2)</f>
        <v>0</v>
      </c>
      <c r="K136" s="194"/>
      <c r="L136" s="39"/>
      <c r="M136" s="195" t="s">
        <v>1</v>
      </c>
      <c r="N136" s="196" t="s">
        <v>45</v>
      </c>
      <c r="O136" s="71"/>
      <c r="P136" s="197">
        <f>O136*H136</f>
        <v>0</v>
      </c>
      <c r="Q136" s="197">
        <v>0</v>
      </c>
      <c r="R136" s="197">
        <f>Q136*H136</f>
        <v>0</v>
      </c>
      <c r="S136" s="197">
        <v>0.22</v>
      </c>
      <c r="T136" s="198">
        <f>S136*H136</f>
        <v>1.76</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2289</v>
      </c>
    </row>
    <row r="137" spans="1:47" s="2" customFormat="1" ht="302.25">
      <c r="A137" s="34"/>
      <c r="B137" s="35"/>
      <c r="C137" s="36"/>
      <c r="D137" s="201" t="s">
        <v>164</v>
      </c>
      <c r="E137" s="36"/>
      <c r="F137" s="202" t="s">
        <v>2290</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2291</v>
      </c>
      <c r="G138" s="211"/>
      <c r="H138" s="214">
        <v>8</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272</v>
      </c>
      <c r="F139" s="189" t="s">
        <v>273</v>
      </c>
      <c r="G139" s="190" t="s">
        <v>253</v>
      </c>
      <c r="H139" s="191">
        <v>135</v>
      </c>
      <c r="I139" s="192"/>
      <c r="J139" s="193">
        <f>ROUND(I139*H139,2)</f>
        <v>0</v>
      </c>
      <c r="K139" s="194"/>
      <c r="L139" s="39"/>
      <c r="M139" s="195" t="s">
        <v>1</v>
      </c>
      <c r="N139" s="196" t="s">
        <v>45</v>
      </c>
      <c r="O139" s="71"/>
      <c r="P139" s="197">
        <f>O139*H139</f>
        <v>0</v>
      </c>
      <c r="Q139" s="197">
        <v>0</v>
      </c>
      <c r="R139" s="197">
        <f>Q139*H139</f>
        <v>0</v>
      </c>
      <c r="S139" s="197">
        <v>0.3</v>
      </c>
      <c r="T139" s="198">
        <f>S139*H139</f>
        <v>40.5</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2292</v>
      </c>
    </row>
    <row r="140" spans="1:47" s="2" customFormat="1" ht="68.25">
      <c r="A140" s="34"/>
      <c r="B140" s="35"/>
      <c r="C140" s="36"/>
      <c r="D140" s="201" t="s">
        <v>164</v>
      </c>
      <c r="E140" s="36"/>
      <c r="F140" s="202" t="s">
        <v>2293</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2294</v>
      </c>
      <c r="G141" s="211"/>
      <c r="H141" s="214">
        <v>135</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829</v>
      </c>
      <c r="F142" s="189" t="s">
        <v>830</v>
      </c>
      <c r="G142" s="190" t="s">
        <v>253</v>
      </c>
      <c r="H142" s="191">
        <v>38</v>
      </c>
      <c r="I142" s="192"/>
      <c r="J142" s="193">
        <f>ROUND(I142*H142,2)</f>
        <v>0</v>
      </c>
      <c r="K142" s="194"/>
      <c r="L142" s="39"/>
      <c r="M142" s="195" t="s">
        <v>1</v>
      </c>
      <c r="N142" s="196" t="s">
        <v>45</v>
      </c>
      <c r="O142" s="71"/>
      <c r="P142" s="197">
        <f>O142*H142</f>
        <v>0</v>
      </c>
      <c r="Q142" s="197">
        <v>0</v>
      </c>
      <c r="R142" s="197">
        <f>Q142*H142</f>
        <v>0</v>
      </c>
      <c r="S142" s="197">
        <v>0.58</v>
      </c>
      <c r="T142" s="198">
        <f>S142*H142</f>
        <v>22.04</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2295</v>
      </c>
    </row>
    <row r="143" spans="1:47" s="2" customFormat="1" ht="58.5">
      <c r="A143" s="34"/>
      <c r="B143" s="35"/>
      <c r="C143" s="36"/>
      <c r="D143" s="201" t="s">
        <v>164</v>
      </c>
      <c r="E143" s="36"/>
      <c r="F143" s="202" t="s">
        <v>2296</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2297</v>
      </c>
      <c r="G144" s="211"/>
      <c r="H144" s="214">
        <v>38</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16.5" customHeight="1">
      <c r="A145" s="34"/>
      <c r="B145" s="35"/>
      <c r="C145" s="187" t="s">
        <v>191</v>
      </c>
      <c r="D145" s="187" t="s">
        <v>158</v>
      </c>
      <c r="E145" s="188" t="s">
        <v>836</v>
      </c>
      <c r="F145" s="189" t="s">
        <v>837</v>
      </c>
      <c r="G145" s="190" t="s">
        <v>287</v>
      </c>
      <c r="H145" s="191">
        <v>6</v>
      </c>
      <c r="I145" s="192"/>
      <c r="J145" s="193">
        <f>ROUND(I145*H145,2)</f>
        <v>0</v>
      </c>
      <c r="K145" s="194"/>
      <c r="L145" s="39"/>
      <c r="M145" s="195" t="s">
        <v>1</v>
      </c>
      <c r="N145" s="196" t="s">
        <v>45</v>
      </c>
      <c r="O145" s="71"/>
      <c r="P145" s="197">
        <f>O145*H145</f>
        <v>0</v>
      </c>
      <c r="Q145" s="197">
        <v>0</v>
      </c>
      <c r="R145" s="197">
        <f>Q145*H145</f>
        <v>0</v>
      </c>
      <c r="S145" s="197">
        <v>0.23</v>
      </c>
      <c r="T145" s="198">
        <f>S145*H145</f>
        <v>1.3800000000000001</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2298</v>
      </c>
    </row>
    <row r="146" spans="1:47" s="2" customFormat="1" ht="263.25">
      <c r="A146" s="34"/>
      <c r="B146" s="35"/>
      <c r="C146" s="36"/>
      <c r="D146" s="201" t="s">
        <v>164</v>
      </c>
      <c r="E146" s="36"/>
      <c r="F146" s="202" t="s">
        <v>839</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1:65" s="2" customFormat="1" ht="16.5" customHeight="1">
      <c r="A147" s="34"/>
      <c r="B147" s="35"/>
      <c r="C147" s="187" t="s">
        <v>196</v>
      </c>
      <c r="D147" s="187" t="s">
        <v>158</v>
      </c>
      <c r="E147" s="188" t="s">
        <v>294</v>
      </c>
      <c r="F147" s="189" t="s">
        <v>295</v>
      </c>
      <c r="G147" s="190" t="s">
        <v>287</v>
      </c>
      <c r="H147" s="191">
        <v>4</v>
      </c>
      <c r="I147" s="192"/>
      <c r="J147" s="193">
        <f>ROUND(I147*H147,2)</f>
        <v>0</v>
      </c>
      <c r="K147" s="194"/>
      <c r="L147" s="39"/>
      <c r="M147" s="195" t="s">
        <v>1</v>
      </c>
      <c r="N147" s="196" t="s">
        <v>45</v>
      </c>
      <c r="O147" s="71"/>
      <c r="P147" s="197">
        <f>O147*H147</f>
        <v>0</v>
      </c>
      <c r="Q147" s="197">
        <v>0.00868</v>
      </c>
      <c r="R147" s="197">
        <f>Q147*H147</f>
        <v>0.03472</v>
      </c>
      <c r="S147" s="197">
        <v>0</v>
      </c>
      <c r="T147" s="198">
        <f>S147*H147</f>
        <v>0</v>
      </c>
      <c r="U147" s="34"/>
      <c r="V147" s="34"/>
      <c r="W147" s="34"/>
      <c r="X147" s="34"/>
      <c r="Y147" s="34"/>
      <c r="Z147" s="34"/>
      <c r="AA147" s="34"/>
      <c r="AB147" s="34"/>
      <c r="AC147" s="34"/>
      <c r="AD147" s="34"/>
      <c r="AE147" s="34"/>
      <c r="AR147" s="199" t="s">
        <v>175</v>
      </c>
      <c r="AT147" s="199" t="s">
        <v>158</v>
      </c>
      <c r="AU147" s="199" t="s">
        <v>90</v>
      </c>
      <c r="AY147" s="17" t="s">
        <v>155</v>
      </c>
      <c r="BE147" s="200">
        <f>IF(N147="základní",J147,0)</f>
        <v>0</v>
      </c>
      <c r="BF147" s="200">
        <f>IF(N147="snížená",J147,0)</f>
        <v>0</v>
      </c>
      <c r="BG147" s="200">
        <f>IF(N147="zákl. přenesená",J147,0)</f>
        <v>0</v>
      </c>
      <c r="BH147" s="200">
        <f>IF(N147="sníž. přenesená",J147,0)</f>
        <v>0</v>
      </c>
      <c r="BI147" s="200">
        <f>IF(N147="nulová",J147,0)</f>
        <v>0</v>
      </c>
      <c r="BJ147" s="17" t="s">
        <v>88</v>
      </c>
      <c r="BK147" s="200">
        <f>ROUND(I147*H147,2)</f>
        <v>0</v>
      </c>
      <c r="BL147" s="17" t="s">
        <v>175</v>
      </c>
      <c r="BM147" s="199" t="s">
        <v>2299</v>
      </c>
    </row>
    <row r="148" spans="1:47" s="2" customFormat="1" ht="117">
      <c r="A148" s="34"/>
      <c r="B148" s="35"/>
      <c r="C148" s="36"/>
      <c r="D148" s="201" t="s">
        <v>164</v>
      </c>
      <c r="E148" s="36"/>
      <c r="F148" s="202" t="s">
        <v>297</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164</v>
      </c>
      <c r="AU148" s="17" t="s">
        <v>90</v>
      </c>
    </row>
    <row r="149" spans="2:51" s="13" customFormat="1" ht="11.25">
      <c r="B149" s="210"/>
      <c r="C149" s="211"/>
      <c r="D149" s="201" t="s">
        <v>256</v>
      </c>
      <c r="E149" s="212" t="s">
        <v>1</v>
      </c>
      <c r="F149" s="213" t="s">
        <v>2300</v>
      </c>
      <c r="G149" s="211"/>
      <c r="H149" s="214">
        <v>3</v>
      </c>
      <c r="I149" s="215"/>
      <c r="J149" s="211"/>
      <c r="K149" s="211"/>
      <c r="L149" s="216"/>
      <c r="M149" s="217"/>
      <c r="N149" s="218"/>
      <c r="O149" s="218"/>
      <c r="P149" s="218"/>
      <c r="Q149" s="218"/>
      <c r="R149" s="218"/>
      <c r="S149" s="218"/>
      <c r="T149" s="219"/>
      <c r="AT149" s="220" t="s">
        <v>256</v>
      </c>
      <c r="AU149" s="220" t="s">
        <v>90</v>
      </c>
      <c r="AV149" s="13" t="s">
        <v>90</v>
      </c>
      <c r="AW149" s="13" t="s">
        <v>36</v>
      </c>
      <c r="AX149" s="13" t="s">
        <v>80</v>
      </c>
      <c r="AY149" s="220" t="s">
        <v>155</v>
      </c>
    </row>
    <row r="150" spans="2:51" s="13" customFormat="1" ht="11.25">
      <c r="B150" s="210"/>
      <c r="C150" s="211"/>
      <c r="D150" s="201" t="s">
        <v>256</v>
      </c>
      <c r="E150" s="212" t="s">
        <v>1</v>
      </c>
      <c r="F150" s="213" t="s">
        <v>2301</v>
      </c>
      <c r="G150" s="211"/>
      <c r="H150" s="214">
        <v>1</v>
      </c>
      <c r="I150" s="215"/>
      <c r="J150" s="211"/>
      <c r="K150" s="211"/>
      <c r="L150" s="216"/>
      <c r="M150" s="217"/>
      <c r="N150" s="218"/>
      <c r="O150" s="218"/>
      <c r="P150" s="218"/>
      <c r="Q150" s="218"/>
      <c r="R150" s="218"/>
      <c r="S150" s="218"/>
      <c r="T150" s="219"/>
      <c r="AT150" s="220" t="s">
        <v>256</v>
      </c>
      <c r="AU150" s="220" t="s">
        <v>90</v>
      </c>
      <c r="AV150" s="13" t="s">
        <v>90</v>
      </c>
      <c r="AW150" s="13" t="s">
        <v>36</v>
      </c>
      <c r="AX150" s="13" t="s">
        <v>80</v>
      </c>
      <c r="AY150" s="220" t="s">
        <v>155</v>
      </c>
    </row>
    <row r="151" spans="2:51" s="14" customFormat="1" ht="11.25">
      <c r="B151" s="221"/>
      <c r="C151" s="222"/>
      <c r="D151" s="201" t="s">
        <v>256</v>
      </c>
      <c r="E151" s="223" t="s">
        <v>1</v>
      </c>
      <c r="F151" s="224" t="s">
        <v>259</v>
      </c>
      <c r="G151" s="222"/>
      <c r="H151" s="225">
        <v>4</v>
      </c>
      <c r="I151" s="226"/>
      <c r="J151" s="222"/>
      <c r="K151" s="222"/>
      <c r="L151" s="227"/>
      <c r="M151" s="228"/>
      <c r="N151" s="229"/>
      <c r="O151" s="229"/>
      <c r="P151" s="229"/>
      <c r="Q151" s="229"/>
      <c r="R151" s="229"/>
      <c r="S151" s="229"/>
      <c r="T151" s="230"/>
      <c r="AT151" s="231" t="s">
        <v>256</v>
      </c>
      <c r="AU151" s="231" t="s">
        <v>90</v>
      </c>
      <c r="AV151" s="14" t="s">
        <v>175</v>
      </c>
      <c r="AW151" s="14" t="s">
        <v>36</v>
      </c>
      <c r="AX151" s="14" t="s">
        <v>88</v>
      </c>
      <c r="AY151" s="231" t="s">
        <v>155</v>
      </c>
    </row>
    <row r="152" spans="1:65" s="2" customFormat="1" ht="16.5" customHeight="1">
      <c r="A152" s="34"/>
      <c r="B152" s="35"/>
      <c r="C152" s="187" t="s">
        <v>201</v>
      </c>
      <c r="D152" s="187" t="s">
        <v>158</v>
      </c>
      <c r="E152" s="188" t="s">
        <v>299</v>
      </c>
      <c r="F152" s="189" t="s">
        <v>300</v>
      </c>
      <c r="G152" s="190" t="s">
        <v>287</v>
      </c>
      <c r="H152" s="191">
        <v>5</v>
      </c>
      <c r="I152" s="192"/>
      <c r="J152" s="193">
        <f>ROUND(I152*H152,2)</f>
        <v>0</v>
      </c>
      <c r="K152" s="194"/>
      <c r="L152" s="39"/>
      <c r="M152" s="195" t="s">
        <v>1</v>
      </c>
      <c r="N152" s="196" t="s">
        <v>45</v>
      </c>
      <c r="O152" s="71"/>
      <c r="P152" s="197">
        <f>O152*H152</f>
        <v>0</v>
      </c>
      <c r="Q152" s="197">
        <v>0.0369</v>
      </c>
      <c r="R152" s="197">
        <f>Q152*H152</f>
        <v>0.1845</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2302</v>
      </c>
    </row>
    <row r="153" spans="1:47" s="2" customFormat="1" ht="58.5">
      <c r="A153" s="34"/>
      <c r="B153" s="35"/>
      <c r="C153" s="36"/>
      <c r="D153" s="201" t="s">
        <v>164</v>
      </c>
      <c r="E153" s="36"/>
      <c r="F153" s="202" t="s">
        <v>845</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2303</v>
      </c>
      <c r="G154" s="211"/>
      <c r="H154" s="214">
        <v>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208</v>
      </c>
      <c r="D155" s="187" t="s">
        <v>158</v>
      </c>
      <c r="E155" s="188" t="s">
        <v>847</v>
      </c>
      <c r="F155" s="189" t="s">
        <v>848</v>
      </c>
      <c r="G155" s="190" t="s">
        <v>287</v>
      </c>
      <c r="H155" s="191">
        <v>15</v>
      </c>
      <c r="I155" s="192"/>
      <c r="J155" s="193">
        <f>ROUND(I155*H155,2)</f>
        <v>0</v>
      </c>
      <c r="K155" s="194"/>
      <c r="L155" s="39"/>
      <c r="M155" s="195" t="s">
        <v>1</v>
      </c>
      <c r="N155" s="196" t="s">
        <v>45</v>
      </c>
      <c r="O155" s="71"/>
      <c r="P155" s="197">
        <f>O155*H155</f>
        <v>0</v>
      </c>
      <c r="Q155" s="197">
        <v>0.06053</v>
      </c>
      <c r="R155" s="197">
        <f>Q155*H155</f>
        <v>0.90795</v>
      </c>
      <c r="S155" s="197">
        <v>0</v>
      </c>
      <c r="T155" s="198">
        <f>S155*H155</f>
        <v>0</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2304</v>
      </c>
    </row>
    <row r="156" spans="1:47" s="2" customFormat="1" ht="58.5">
      <c r="A156" s="34"/>
      <c r="B156" s="35"/>
      <c r="C156" s="36"/>
      <c r="D156" s="201" t="s">
        <v>164</v>
      </c>
      <c r="E156" s="36"/>
      <c r="F156" s="202" t="s">
        <v>850</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1366</v>
      </c>
      <c r="G157" s="211"/>
      <c r="H157" s="214">
        <v>15</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16.5" customHeight="1">
      <c r="A158" s="34"/>
      <c r="B158" s="35"/>
      <c r="C158" s="187" t="s">
        <v>213</v>
      </c>
      <c r="D158" s="187" t="s">
        <v>158</v>
      </c>
      <c r="E158" s="188" t="s">
        <v>304</v>
      </c>
      <c r="F158" s="189" t="s">
        <v>305</v>
      </c>
      <c r="G158" s="190" t="s">
        <v>306</v>
      </c>
      <c r="H158" s="191">
        <v>31.25</v>
      </c>
      <c r="I158" s="192"/>
      <c r="J158" s="193">
        <f>ROUND(I158*H158,2)</f>
        <v>0</v>
      </c>
      <c r="K158" s="194"/>
      <c r="L158" s="39"/>
      <c r="M158" s="195" t="s">
        <v>1</v>
      </c>
      <c r="N158" s="196" t="s">
        <v>45</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2305</v>
      </c>
    </row>
    <row r="159" spans="1:47" s="2" customFormat="1" ht="321.75">
      <c r="A159" s="34"/>
      <c r="B159" s="35"/>
      <c r="C159" s="36"/>
      <c r="D159" s="201" t="s">
        <v>164</v>
      </c>
      <c r="E159" s="36"/>
      <c r="F159" s="202" t="s">
        <v>853</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2306</v>
      </c>
      <c r="G160" s="211"/>
      <c r="H160" s="214">
        <v>31.25</v>
      </c>
      <c r="I160" s="215"/>
      <c r="J160" s="211"/>
      <c r="K160" s="211"/>
      <c r="L160" s="216"/>
      <c r="M160" s="217"/>
      <c r="N160" s="218"/>
      <c r="O160" s="218"/>
      <c r="P160" s="218"/>
      <c r="Q160" s="218"/>
      <c r="R160" s="218"/>
      <c r="S160" s="218"/>
      <c r="T160" s="219"/>
      <c r="AT160" s="220" t="s">
        <v>256</v>
      </c>
      <c r="AU160" s="220" t="s">
        <v>90</v>
      </c>
      <c r="AV160" s="13" t="s">
        <v>90</v>
      </c>
      <c r="AW160" s="13" t="s">
        <v>36</v>
      </c>
      <c r="AX160" s="13" t="s">
        <v>88</v>
      </c>
      <c r="AY160" s="220" t="s">
        <v>155</v>
      </c>
    </row>
    <row r="161" spans="1:65" s="2" customFormat="1" ht="21.75" customHeight="1">
      <c r="A161" s="34"/>
      <c r="B161" s="35"/>
      <c r="C161" s="187" t="s">
        <v>218</v>
      </c>
      <c r="D161" s="187" t="s">
        <v>158</v>
      </c>
      <c r="E161" s="188" t="s">
        <v>310</v>
      </c>
      <c r="F161" s="189" t="s">
        <v>311</v>
      </c>
      <c r="G161" s="190" t="s">
        <v>306</v>
      </c>
      <c r="H161" s="191">
        <v>31.875</v>
      </c>
      <c r="I161" s="192"/>
      <c r="J161" s="193">
        <f>ROUND(I161*H161,2)</f>
        <v>0</v>
      </c>
      <c r="K161" s="194"/>
      <c r="L161" s="39"/>
      <c r="M161" s="195" t="s">
        <v>1</v>
      </c>
      <c r="N161" s="196" t="s">
        <v>45</v>
      </c>
      <c r="O161" s="71"/>
      <c r="P161" s="197">
        <f>O161*H161</f>
        <v>0</v>
      </c>
      <c r="Q161" s="197">
        <v>0</v>
      </c>
      <c r="R161" s="197">
        <f>Q161*H161</f>
        <v>0</v>
      </c>
      <c r="S161" s="197">
        <v>0</v>
      </c>
      <c r="T161" s="198">
        <f>S161*H161</f>
        <v>0</v>
      </c>
      <c r="U161" s="34"/>
      <c r="V161" s="34"/>
      <c r="W161" s="34"/>
      <c r="X161" s="34"/>
      <c r="Y161" s="34"/>
      <c r="Z161" s="34"/>
      <c r="AA161" s="34"/>
      <c r="AB161" s="34"/>
      <c r="AC161" s="34"/>
      <c r="AD161" s="34"/>
      <c r="AE161" s="34"/>
      <c r="AR161" s="199" t="s">
        <v>175</v>
      </c>
      <c r="AT161" s="199" t="s">
        <v>158</v>
      </c>
      <c r="AU161" s="199" t="s">
        <v>90</v>
      </c>
      <c r="AY161" s="17" t="s">
        <v>155</v>
      </c>
      <c r="BE161" s="200">
        <f>IF(N161="základní",J161,0)</f>
        <v>0</v>
      </c>
      <c r="BF161" s="200">
        <f>IF(N161="snížená",J161,0)</f>
        <v>0</v>
      </c>
      <c r="BG161" s="200">
        <f>IF(N161="zákl. přenesená",J161,0)</f>
        <v>0</v>
      </c>
      <c r="BH161" s="200">
        <f>IF(N161="sníž. přenesená",J161,0)</f>
        <v>0</v>
      </c>
      <c r="BI161" s="200">
        <f>IF(N161="nulová",J161,0)</f>
        <v>0</v>
      </c>
      <c r="BJ161" s="17" t="s">
        <v>88</v>
      </c>
      <c r="BK161" s="200">
        <f>ROUND(I161*H161,2)</f>
        <v>0</v>
      </c>
      <c r="BL161" s="17" t="s">
        <v>175</v>
      </c>
      <c r="BM161" s="199" t="s">
        <v>2307</v>
      </c>
    </row>
    <row r="162" spans="1:47" s="2" customFormat="1" ht="78">
      <c r="A162" s="34"/>
      <c r="B162" s="35"/>
      <c r="C162" s="36"/>
      <c r="D162" s="201" t="s">
        <v>164</v>
      </c>
      <c r="E162" s="36"/>
      <c r="F162" s="202" t="s">
        <v>856</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164</v>
      </c>
      <c r="AU162" s="17" t="s">
        <v>90</v>
      </c>
    </row>
    <row r="163" spans="2:51" s="13" customFormat="1" ht="11.25">
      <c r="B163" s="210"/>
      <c r="C163" s="211"/>
      <c r="D163" s="201" t="s">
        <v>256</v>
      </c>
      <c r="E163" s="212" t="s">
        <v>1</v>
      </c>
      <c r="F163" s="213" t="s">
        <v>2308</v>
      </c>
      <c r="G163" s="211"/>
      <c r="H163" s="214">
        <v>63.75</v>
      </c>
      <c r="I163" s="215"/>
      <c r="J163" s="211"/>
      <c r="K163" s="211"/>
      <c r="L163" s="216"/>
      <c r="M163" s="217"/>
      <c r="N163" s="218"/>
      <c r="O163" s="218"/>
      <c r="P163" s="218"/>
      <c r="Q163" s="218"/>
      <c r="R163" s="218"/>
      <c r="S163" s="218"/>
      <c r="T163" s="219"/>
      <c r="AT163" s="220" t="s">
        <v>256</v>
      </c>
      <c r="AU163" s="220" t="s">
        <v>90</v>
      </c>
      <c r="AV163" s="13" t="s">
        <v>90</v>
      </c>
      <c r="AW163" s="13" t="s">
        <v>36</v>
      </c>
      <c r="AX163" s="13" t="s">
        <v>88</v>
      </c>
      <c r="AY163" s="220" t="s">
        <v>155</v>
      </c>
    </row>
    <row r="164" spans="2:51" s="13" customFormat="1" ht="11.25">
      <c r="B164" s="210"/>
      <c r="C164" s="211"/>
      <c r="D164" s="201" t="s">
        <v>256</v>
      </c>
      <c r="E164" s="211"/>
      <c r="F164" s="213" t="s">
        <v>2309</v>
      </c>
      <c r="G164" s="211"/>
      <c r="H164" s="214">
        <v>31.875</v>
      </c>
      <c r="I164" s="215"/>
      <c r="J164" s="211"/>
      <c r="K164" s="211"/>
      <c r="L164" s="216"/>
      <c r="M164" s="217"/>
      <c r="N164" s="218"/>
      <c r="O164" s="218"/>
      <c r="P164" s="218"/>
      <c r="Q164" s="218"/>
      <c r="R164" s="218"/>
      <c r="S164" s="218"/>
      <c r="T164" s="219"/>
      <c r="AT164" s="220" t="s">
        <v>256</v>
      </c>
      <c r="AU164" s="220" t="s">
        <v>90</v>
      </c>
      <c r="AV164" s="13" t="s">
        <v>90</v>
      </c>
      <c r="AW164" s="13" t="s">
        <v>4</v>
      </c>
      <c r="AX164" s="13" t="s">
        <v>88</v>
      </c>
      <c r="AY164" s="220" t="s">
        <v>155</v>
      </c>
    </row>
    <row r="165" spans="1:65" s="2" customFormat="1" ht="21.75" customHeight="1">
      <c r="A165" s="34"/>
      <c r="B165" s="35"/>
      <c r="C165" s="187" t="s">
        <v>225</v>
      </c>
      <c r="D165" s="187" t="s">
        <v>158</v>
      </c>
      <c r="E165" s="188" t="s">
        <v>317</v>
      </c>
      <c r="F165" s="189" t="s">
        <v>318</v>
      </c>
      <c r="G165" s="190" t="s">
        <v>306</v>
      </c>
      <c r="H165" s="191">
        <v>9.563</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2310</v>
      </c>
    </row>
    <row r="166" spans="1:47" s="2" customFormat="1" ht="68.25">
      <c r="A166" s="34"/>
      <c r="B166" s="35"/>
      <c r="C166" s="36"/>
      <c r="D166" s="201" t="s">
        <v>164</v>
      </c>
      <c r="E166" s="36"/>
      <c r="F166" s="202" t="s">
        <v>1373</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2311</v>
      </c>
      <c r="G167" s="211"/>
      <c r="H167" s="214">
        <v>63.75</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2312</v>
      </c>
      <c r="G168" s="211"/>
      <c r="H168" s="214">
        <v>9.563</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1.75" customHeight="1">
      <c r="A169" s="34"/>
      <c r="B169" s="35"/>
      <c r="C169" s="187" t="s">
        <v>230</v>
      </c>
      <c r="D169" s="187" t="s">
        <v>158</v>
      </c>
      <c r="E169" s="188" t="s">
        <v>323</v>
      </c>
      <c r="F169" s="189" t="s">
        <v>324</v>
      </c>
      <c r="G169" s="190" t="s">
        <v>306</v>
      </c>
      <c r="H169" s="191">
        <v>9.563</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2313</v>
      </c>
    </row>
    <row r="170" spans="1:47" s="2" customFormat="1" ht="58.5">
      <c r="A170" s="34"/>
      <c r="B170" s="35"/>
      <c r="C170" s="36"/>
      <c r="D170" s="201" t="s">
        <v>164</v>
      </c>
      <c r="E170" s="36"/>
      <c r="F170" s="202" t="s">
        <v>864</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2311</v>
      </c>
      <c r="G171" s="211"/>
      <c r="H171" s="214">
        <v>63.75</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2312</v>
      </c>
      <c r="G172" s="211"/>
      <c r="H172" s="214">
        <v>9.563</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8</v>
      </c>
      <c r="D173" s="187" t="s">
        <v>158</v>
      </c>
      <c r="E173" s="188" t="s">
        <v>327</v>
      </c>
      <c r="F173" s="189" t="s">
        <v>328</v>
      </c>
      <c r="G173" s="190" t="s">
        <v>306</v>
      </c>
      <c r="H173" s="191">
        <v>12.75</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2314</v>
      </c>
    </row>
    <row r="174" spans="1:47" s="2" customFormat="1" ht="58.5">
      <c r="A174" s="34"/>
      <c r="B174" s="35"/>
      <c r="C174" s="36"/>
      <c r="D174" s="201" t="s">
        <v>164</v>
      </c>
      <c r="E174" s="36"/>
      <c r="F174" s="202" t="s">
        <v>866</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2311</v>
      </c>
      <c r="G175" s="211"/>
      <c r="H175" s="214">
        <v>63.75</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2315</v>
      </c>
      <c r="G176" s="211"/>
      <c r="H176" s="214">
        <v>12.75</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16.5" customHeight="1">
      <c r="A177" s="34"/>
      <c r="B177" s="35"/>
      <c r="C177" s="187" t="s">
        <v>337</v>
      </c>
      <c r="D177" s="187" t="s">
        <v>158</v>
      </c>
      <c r="E177" s="188" t="s">
        <v>1066</v>
      </c>
      <c r="F177" s="189" t="s">
        <v>1067</v>
      </c>
      <c r="G177" s="190" t="s">
        <v>253</v>
      </c>
      <c r="H177" s="191">
        <v>178.5</v>
      </c>
      <c r="I177" s="192"/>
      <c r="J177" s="193">
        <f>ROUND(I177*H177,2)</f>
        <v>0</v>
      </c>
      <c r="K177" s="194"/>
      <c r="L177" s="39"/>
      <c r="M177" s="195" t="s">
        <v>1</v>
      </c>
      <c r="N177" s="196" t="s">
        <v>45</v>
      </c>
      <c r="O177" s="71"/>
      <c r="P177" s="197">
        <f>O177*H177</f>
        <v>0</v>
      </c>
      <c r="Q177" s="197">
        <v>0.00084</v>
      </c>
      <c r="R177" s="197">
        <f>Q177*H177</f>
        <v>0.14994000000000002</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2316</v>
      </c>
    </row>
    <row r="178" spans="2:51" s="13" customFormat="1" ht="11.25">
      <c r="B178" s="210"/>
      <c r="C178" s="211"/>
      <c r="D178" s="201" t="s">
        <v>256</v>
      </c>
      <c r="E178" s="212" t="s">
        <v>1</v>
      </c>
      <c r="F178" s="213" t="s">
        <v>2317</v>
      </c>
      <c r="G178" s="211"/>
      <c r="H178" s="214">
        <v>178.5</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1:65" s="2" customFormat="1" ht="16.5" customHeight="1">
      <c r="A179" s="34"/>
      <c r="B179" s="35"/>
      <c r="C179" s="187" t="s">
        <v>341</v>
      </c>
      <c r="D179" s="187" t="s">
        <v>158</v>
      </c>
      <c r="E179" s="188" t="s">
        <v>1075</v>
      </c>
      <c r="F179" s="189" t="s">
        <v>1076</v>
      </c>
      <c r="G179" s="190" t="s">
        <v>253</v>
      </c>
      <c r="H179" s="191">
        <v>178.5</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2318</v>
      </c>
    </row>
    <row r="180" spans="1:65" s="2" customFormat="1" ht="16.5" customHeight="1">
      <c r="A180" s="34"/>
      <c r="B180" s="35"/>
      <c r="C180" s="187" t="s">
        <v>349</v>
      </c>
      <c r="D180" s="187" t="s">
        <v>158</v>
      </c>
      <c r="E180" s="188" t="s">
        <v>342</v>
      </c>
      <c r="F180" s="189" t="s">
        <v>343</v>
      </c>
      <c r="G180" s="190" t="s">
        <v>306</v>
      </c>
      <c r="H180" s="191">
        <v>41.399</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2319</v>
      </c>
    </row>
    <row r="181" spans="1:47" s="2" customFormat="1" ht="214.5">
      <c r="A181" s="34"/>
      <c r="B181" s="35"/>
      <c r="C181" s="36"/>
      <c r="D181" s="201" t="s">
        <v>164</v>
      </c>
      <c r="E181" s="36"/>
      <c r="F181" s="202" t="s">
        <v>874</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2308</v>
      </c>
      <c r="G182" s="211"/>
      <c r="H182" s="214">
        <v>63.75</v>
      </c>
      <c r="I182" s="215"/>
      <c r="J182" s="211"/>
      <c r="K182" s="211"/>
      <c r="L182" s="216"/>
      <c r="M182" s="217"/>
      <c r="N182" s="218"/>
      <c r="O182" s="218"/>
      <c r="P182" s="218"/>
      <c r="Q182" s="218"/>
      <c r="R182" s="218"/>
      <c r="S182" s="218"/>
      <c r="T182" s="219"/>
      <c r="AT182" s="220" t="s">
        <v>256</v>
      </c>
      <c r="AU182" s="220" t="s">
        <v>90</v>
      </c>
      <c r="AV182" s="13" t="s">
        <v>90</v>
      </c>
      <c r="AW182" s="13" t="s">
        <v>36</v>
      </c>
      <c r="AX182" s="13" t="s">
        <v>80</v>
      </c>
      <c r="AY182" s="220" t="s">
        <v>155</v>
      </c>
    </row>
    <row r="183" spans="2:51" s="15" customFormat="1" ht="11.25">
      <c r="B183" s="232"/>
      <c r="C183" s="233"/>
      <c r="D183" s="201" t="s">
        <v>256</v>
      </c>
      <c r="E183" s="234" t="s">
        <v>1</v>
      </c>
      <c r="F183" s="235" t="s">
        <v>346</v>
      </c>
      <c r="G183" s="233"/>
      <c r="H183" s="236">
        <v>63.75</v>
      </c>
      <c r="I183" s="237"/>
      <c r="J183" s="233"/>
      <c r="K183" s="233"/>
      <c r="L183" s="238"/>
      <c r="M183" s="239"/>
      <c r="N183" s="240"/>
      <c r="O183" s="240"/>
      <c r="P183" s="240"/>
      <c r="Q183" s="240"/>
      <c r="R183" s="240"/>
      <c r="S183" s="240"/>
      <c r="T183" s="241"/>
      <c r="AT183" s="242" t="s">
        <v>256</v>
      </c>
      <c r="AU183" s="242" t="s">
        <v>90</v>
      </c>
      <c r="AV183" s="15" t="s">
        <v>170</v>
      </c>
      <c r="AW183" s="15" t="s">
        <v>36</v>
      </c>
      <c r="AX183" s="15" t="s">
        <v>80</v>
      </c>
      <c r="AY183" s="242" t="s">
        <v>155</v>
      </c>
    </row>
    <row r="184" spans="2:51" s="13" customFormat="1" ht="11.25">
      <c r="B184" s="210"/>
      <c r="C184" s="211"/>
      <c r="D184" s="201" t="s">
        <v>256</v>
      </c>
      <c r="E184" s="212" t="s">
        <v>1</v>
      </c>
      <c r="F184" s="213" t="s">
        <v>2320</v>
      </c>
      <c r="G184" s="211"/>
      <c r="H184" s="214">
        <v>-17.074</v>
      </c>
      <c r="I184" s="215"/>
      <c r="J184" s="211"/>
      <c r="K184" s="211"/>
      <c r="L184" s="216"/>
      <c r="M184" s="217"/>
      <c r="N184" s="218"/>
      <c r="O184" s="218"/>
      <c r="P184" s="218"/>
      <c r="Q184" s="218"/>
      <c r="R184" s="218"/>
      <c r="S184" s="218"/>
      <c r="T184" s="219"/>
      <c r="AT184" s="220" t="s">
        <v>256</v>
      </c>
      <c r="AU184" s="220" t="s">
        <v>90</v>
      </c>
      <c r="AV184" s="13" t="s">
        <v>90</v>
      </c>
      <c r="AW184" s="13" t="s">
        <v>36</v>
      </c>
      <c r="AX184" s="13" t="s">
        <v>80</v>
      </c>
      <c r="AY184" s="220" t="s">
        <v>155</v>
      </c>
    </row>
    <row r="185" spans="2:51" s="13" customFormat="1" ht="11.25">
      <c r="B185" s="210"/>
      <c r="C185" s="211"/>
      <c r="D185" s="201" t="s">
        <v>256</v>
      </c>
      <c r="E185" s="212" t="s">
        <v>1</v>
      </c>
      <c r="F185" s="213" t="s">
        <v>2321</v>
      </c>
      <c r="G185" s="211"/>
      <c r="H185" s="214">
        <v>-5.277</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4" customFormat="1" ht="11.25">
      <c r="B186" s="221"/>
      <c r="C186" s="222"/>
      <c r="D186" s="201" t="s">
        <v>256</v>
      </c>
      <c r="E186" s="223" t="s">
        <v>1</v>
      </c>
      <c r="F186" s="224" t="s">
        <v>259</v>
      </c>
      <c r="G186" s="222"/>
      <c r="H186" s="225">
        <v>41.399</v>
      </c>
      <c r="I186" s="226"/>
      <c r="J186" s="222"/>
      <c r="K186" s="222"/>
      <c r="L186" s="227"/>
      <c r="M186" s="228"/>
      <c r="N186" s="229"/>
      <c r="O186" s="229"/>
      <c r="P186" s="229"/>
      <c r="Q186" s="229"/>
      <c r="R186" s="229"/>
      <c r="S186" s="229"/>
      <c r="T186" s="230"/>
      <c r="AT186" s="231" t="s">
        <v>256</v>
      </c>
      <c r="AU186" s="231" t="s">
        <v>90</v>
      </c>
      <c r="AV186" s="14" t="s">
        <v>175</v>
      </c>
      <c r="AW186" s="14" t="s">
        <v>36</v>
      </c>
      <c r="AX186" s="14" t="s">
        <v>88</v>
      </c>
      <c r="AY186" s="231" t="s">
        <v>155</v>
      </c>
    </row>
    <row r="187" spans="1:65" s="2" customFormat="1" ht="16.5" customHeight="1">
      <c r="A187" s="34"/>
      <c r="B187" s="35"/>
      <c r="C187" s="187" t="s">
        <v>356</v>
      </c>
      <c r="D187" s="187" t="s">
        <v>158</v>
      </c>
      <c r="E187" s="188" t="s">
        <v>350</v>
      </c>
      <c r="F187" s="189" t="s">
        <v>351</v>
      </c>
      <c r="G187" s="190" t="s">
        <v>306</v>
      </c>
      <c r="H187" s="191">
        <v>20.7</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2322</v>
      </c>
    </row>
    <row r="188" spans="1:47" s="2" customFormat="1" ht="204.75">
      <c r="A188" s="34"/>
      <c r="B188" s="35"/>
      <c r="C188" s="36"/>
      <c r="D188" s="201" t="s">
        <v>164</v>
      </c>
      <c r="E188" s="36"/>
      <c r="F188" s="202" t="s">
        <v>353</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164</v>
      </c>
      <c r="AU188" s="17" t="s">
        <v>90</v>
      </c>
    </row>
    <row r="189" spans="2:51" s="13" customFormat="1" ht="11.25">
      <c r="B189" s="210"/>
      <c r="C189" s="211"/>
      <c r="D189" s="201" t="s">
        <v>256</v>
      </c>
      <c r="E189" s="212" t="s">
        <v>1</v>
      </c>
      <c r="F189" s="213" t="s">
        <v>2323</v>
      </c>
      <c r="G189" s="211"/>
      <c r="H189" s="214">
        <v>41.399</v>
      </c>
      <c r="I189" s="215"/>
      <c r="J189" s="211"/>
      <c r="K189" s="211"/>
      <c r="L189" s="216"/>
      <c r="M189" s="217"/>
      <c r="N189" s="218"/>
      <c r="O189" s="218"/>
      <c r="P189" s="218"/>
      <c r="Q189" s="218"/>
      <c r="R189" s="218"/>
      <c r="S189" s="218"/>
      <c r="T189" s="219"/>
      <c r="AT189" s="220" t="s">
        <v>256</v>
      </c>
      <c r="AU189" s="220" t="s">
        <v>90</v>
      </c>
      <c r="AV189" s="13" t="s">
        <v>90</v>
      </c>
      <c r="AW189" s="13" t="s">
        <v>36</v>
      </c>
      <c r="AX189" s="13" t="s">
        <v>88</v>
      </c>
      <c r="AY189" s="220" t="s">
        <v>155</v>
      </c>
    </row>
    <row r="190" spans="2:51" s="13" customFormat="1" ht="11.25">
      <c r="B190" s="210"/>
      <c r="C190" s="211"/>
      <c r="D190" s="201" t="s">
        <v>256</v>
      </c>
      <c r="E190" s="211"/>
      <c r="F190" s="213" t="s">
        <v>2324</v>
      </c>
      <c r="G190" s="211"/>
      <c r="H190" s="214">
        <v>20.7</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16.5" customHeight="1">
      <c r="A191" s="34"/>
      <c r="B191" s="35"/>
      <c r="C191" s="243" t="s">
        <v>365</v>
      </c>
      <c r="D191" s="243" t="s">
        <v>357</v>
      </c>
      <c r="E191" s="244" t="s">
        <v>358</v>
      </c>
      <c r="F191" s="245" t="s">
        <v>359</v>
      </c>
      <c r="G191" s="246" t="s">
        <v>360</v>
      </c>
      <c r="H191" s="247">
        <v>41.4</v>
      </c>
      <c r="I191" s="248"/>
      <c r="J191" s="249">
        <f>ROUND(I191*H191,2)</f>
        <v>0</v>
      </c>
      <c r="K191" s="250"/>
      <c r="L191" s="251"/>
      <c r="M191" s="252" t="s">
        <v>1</v>
      </c>
      <c r="N191" s="253" t="s">
        <v>45</v>
      </c>
      <c r="O191" s="71"/>
      <c r="P191" s="197">
        <f>O191*H191</f>
        <v>0</v>
      </c>
      <c r="Q191" s="197">
        <v>1</v>
      </c>
      <c r="R191" s="197">
        <f>Q191*H191</f>
        <v>41.4</v>
      </c>
      <c r="S191" s="197">
        <v>0</v>
      </c>
      <c r="T191" s="198">
        <f>S191*H191</f>
        <v>0</v>
      </c>
      <c r="U191" s="34"/>
      <c r="V191" s="34"/>
      <c r="W191" s="34"/>
      <c r="X191" s="34"/>
      <c r="Y191" s="34"/>
      <c r="Z191" s="34"/>
      <c r="AA191" s="34"/>
      <c r="AB191" s="34"/>
      <c r="AC191" s="34"/>
      <c r="AD191" s="34"/>
      <c r="AE191" s="34"/>
      <c r="AR191" s="199" t="s">
        <v>196</v>
      </c>
      <c r="AT191" s="199" t="s">
        <v>357</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2325</v>
      </c>
    </row>
    <row r="192" spans="1:47" s="2" customFormat="1" ht="29.25">
      <c r="A192" s="34"/>
      <c r="B192" s="35"/>
      <c r="C192" s="36"/>
      <c r="D192" s="201" t="s">
        <v>164</v>
      </c>
      <c r="E192" s="36"/>
      <c r="F192" s="202" t="s">
        <v>881</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2326</v>
      </c>
      <c r="G193" s="211"/>
      <c r="H193" s="214">
        <v>20.7</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2:51" s="13" customFormat="1" ht="11.25">
      <c r="B194" s="210"/>
      <c r="C194" s="211"/>
      <c r="D194" s="201" t="s">
        <v>256</v>
      </c>
      <c r="E194" s="211"/>
      <c r="F194" s="213" t="s">
        <v>2327</v>
      </c>
      <c r="G194" s="211"/>
      <c r="H194" s="214">
        <v>41.4</v>
      </c>
      <c r="I194" s="215"/>
      <c r="J194" s="211"/>
      <c r="K194" s="211"/>
      <c r="L194" s="216"/>
      <c r="M194" s="217"/>
      <c r="N194" s="218"/>
      <c r="O194" s="218"/>
      <c r="P194" s="218"/>
      <c r="Q194" s="218"/>
      <c r="R194" s="218"/>
      <c r="S194" s="218"/>
      <c r="T194" s="219"/>
      <c r="AT194" s="220" t="s">
        <v>256</v>
      </c>
      <c r="AU194" s="220" t="s">
        <v>90</v>
      </c>
      <c r="AV194" s="13" t="s">
        <v>90</v>
      </c>
      <c r="AW194" s="13" t="s">
        <v>4</v>
      </c>
      <c r="AX194" s="13" t="s">
        <v>88</v>
      </c>
      <c r="AY194" s="220" t="s">
        <v>155</v>
      </c>
    </row>
    <row r="195" spans="1:65" s="2" customFormat="1" ht="16.5" customHeight="1">
      <c r="A195" s="34"/>
      <c r="B195" s="35"/>
      <c r="C195" s="187" t="s">
        <v>7</v>
      </c>
      <c r="D195" s="187" t="s">
        <v>158</v>
      </c>
      <c r="E195" s="188" t="s">
        <v>366</v>
      </c>
      <c r="F195" s="189" t="s">
        <v>367</v>
      </c>
      <c r="G195" s="190" t="s">
        <v>306</v>
      </c>
      <c r="H195" s="191">
        <v>17.074</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2328</v>
      </c>
    </row>
    <row r="196" spans="1:47" s="2" customFormat="1" ht="156">
      <c r="A196" s="34"/>
      <c r="B196" s="35"/>
      <c r="C196" s="36"/>
      <c r="D196" s="201" t="s">
        <v>164</v>
      </c>
      <c r="E196" s="36"/>
      <c r="F196" s="202" t="s">
        <v>1405</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2329</v>
      </c>
      <c r="G197" s="211"/>
      <c r="H197" s="214">
        <v>17.074</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1:65" s="2" customFormat="1" ht="16.5" customHeight="1">
      <c r="A198" s="34"/>
      <c r="B198" s="35"/>
      <c r="C198" s="243" t="s">
        <v>380</v>
      </c>
      <c r="D198" s="243" t="s">
        <v>357</v>
      </c>
      <c r="E198" s="244" t="s">
        <v>374</v>
      </c>
      <c r="F198" s="245" t="s">
        <v>375</v>
      </c>
      <c r="G198" s="246" t="s">
        <v>360</v>
      </c>
      <c r="H198" s="247">
        <v>34.148</v>
      </c>
      <c r="I198" s="248"/>
      <c r="J198" s="249">
        <f>ROUND(I198*H198,2)</f>
        <v>0</v>
      </c>
      <c r="K198" s="250"/>
      <c r="L198" s="251"/>
      <c r="M198" s="252" t="s">
        <v>1</v>
      </c>
      <c r="N198" s="253" t="s">
        <v>45</v>
      </c>
      <c r="O198" s="71"/>
      <c r="P198" s="197">
        <f>O198*H198</f>
        <v>0</v>
      </c>
      <c r="Q198" s="197">
        <v>1</v>
      </c>
      <c r="R198" s="197">
        <f>Q198*H198</f>
        <v>34.148</v>
      </c>
      <c r="S198" s="197">
        <v>0</v>
      </c>
      <c r="T198" s="198">
        <f>S198*H198</f>
        <v>0</v>
      </c>
      <c r="U198" s="34"/>
      <c r="V198" s="34"/>
      <c r="W198" s="34"/>
      <c r="X198" s="34"/>
      <c r="Y198" s="34"/>
      <c r="Z198" s="34"/>
      <c r="AA198" s="34"/>
      <c r="AB198" s="34"/>
      <c r="AC198" s="34"/>
      <c r="AD198" s="34"/>
      <c r="AE198" s="34"/>
      <c r="AR198" s="199" t="s">
        <v>196</v>
      </c>
      <c r="AT198" s="199" t="s">
        <v>357</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2330</v>
      </c>
    </row>
    <row r="199" spans="1:47" s="2" customFormat="1" ht="19.5">
      <c r="A199" s="34"/>
      <c r="B199" s="35"/>
      <c r="C199" s="36"/>
      <c r="D199" s="201" t="s">
        <v>164</v>
      </c>
      <c r="E199" s="36"/>
      <c r="F199" s="202" t="s">
        <v>362</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51" s="13" customFormat="1" ht="11.25">
      <c r="B200" s="210"/>
      <c r="C200" s="211"/>
      <c r="D200" s="201" t="s">
        <v>256</v>
      </c>
      <c r="E200" s="212" t="s">
        <v>1</v>
      </c>
      <c r="F200" s="213" t="s">
        <v>2331</v>
      </c>
      <c r="G200" s="211"/>
      <c r="H200" s="214">
        <v>17.074</v>
      </c>
      <c r="I200" s="215"/>
      <c r="J200" s="211"/>
      <c r="K200" s="211"/>
      <c r="L200" s="216"/>
      <c r="M200" s="217"/>
      <c r="N200" s="218"/>
      <c r="O200" s="218"/>
      <c r="P200" s="218"/>
      <c r="Q200" s="218"/>
      <c r="R200" s="218"/>
      <c r="S200" s="218"/>
      <c r="T200" s="219"/>
      <c r="AT200" s="220" t="s">
        <v>256</v>
      </c>
      <c r="AU200" s="220" t="s">
        <v>90</v>
      </c>
      <c r="AV200" s="13" t="s">
        <v>90</v>
      </c>
      <c r="AW200" s="13" t="s">
        <v>36</v>
      </c>
      <c r="AX200" s="13" t="s">
        <v>88</v>
      </c>
      <c r="AY200" s="220" t="s">
        <v>155</v>
      </c>
    </row>
    <row r="201" spans="2:51" s="13" customFormat="1" ht="11.25">
      <c r="B201" s="210"/>
      <c r="C201" s="211"/>
      <c r="D201" s="201" t="s">
        <v>256</v>
      </c>
      <c r="E201" s="211"/>
      <c r="F201" s="213" t="s">
        <v>2332</v>
      </c>
      <c r="G201" s="211"/>
      <c r="H201" s="214">
        <v>34.148</v>
      </c>
      <c r="I201" s="215"/>
      <c r="J201" s="211"/>
      <c r="K201" s="211"/>
      <c r="L201" s="216"/>
      <c r="M201" s="217"/>
      <c r="N201" s="218"/>
      <c r="O201" s="218"/>
      <c r="P201" s="218"/>
      <c r="Q201" s="218"/>
      <c r="R201" s="218"/>
      <c r="S201" s="218"/>
      <c r="T201" s="219"/>
      <c r="AT201" s="220" t="s">
        <v>256</v>
      </c>
      <c r="AU201" s="220" t="s">
        <v>90</v>
      </c>
      <c r="AV201" s="13" t="s">
        <v>90</v>
      </c>
      <c r="AW201" s="13" t="s">
        <v>4</v>
      </c>
      <c r="AX201" s="13" t="s">
        <v>88</v>
      </c>
      <c r="AY201" s="220" t="s">
        <v>155</v>
      </c>
    </row>
    <row r="202" spans="2:63" s="12" customFormat="1" ht="22.9" customHeight="1">
      <c r="B202" s="171"/>
      <c r="C202" s="172"/>
      <c r="D202" s="173" t="s">
        <v>79</v>
      </c>
      <c r="E202" s="185" t="s">
        <v>175</v>
      </c>
      <c r="F202" s="185" t="s">
        <v>379</v>
      </c>
      <c r="G202" s="172"/>
      <c r="H202" s="172"/>
      <c r="I202" s="175"/>
      <c r="J202" s="186">
        <f>BK202</f>
        <v>0</v>
      </c>
      <c r="K202" s="172"/>
      <c r="L202" s="177"/>
      <c r="M202" s="178"/>
      <c r="N202" s="179"/>
      <c r="O202" s="179"/>
      <c r="P202" s="180">
        <f>SUM(P203:P205)</f>
        <v>0</v>
      </c>
      <c r="Q202" s="179"/>
      <c r="R202" s="180">
        <f>SUM(R203:R205)</f>
        <v>0</v>
      </c>
      <c r="S202" s="179"/>
      <c r="T202" s="181">
        <f>SUM(T203:T205)</f>
        <v>0</v>
      </c>
      <c r="AR202" s="182" t="s">
        <v>88</v>
      </c>
      <c r="AT202" s="183" t="s">
        <v>79</v>
      </c>
      <c r="AU202" s="183" t="s">
        <v>88</v>
      </c>
      <c r="AY202" s="182" t="s">
        <v>155</v>
      </c>
      <c r="BK202" s="184">
        <f>SUM(BK203:BK205)</f>
        <v>0</v>
      </c>
    </row>
    <row r="203" spans="1:65" s="2" customFormat="1" ht="16.5" customHeight="1">
      <c r="A203" s="34"/>
      <c r="B203" s="35"/>
      <c r="C203" s="187" t="s">
        <v>386</v>
      </c>
      <c r="D203" s="187" t="s">
        <v>158</v>
      </c>
      <c r="E203" s="188" t="s">
        <v>890</v>
      </c>
      <c r="F203" s="189" t="s">
        <v>891</v>
      </c>
      <c r="G203" s="190" t="s">
        <v>306</v>
      </c>
      <c r="H203" s="191">
        <v>5.277</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2333</v>
      </c>
    </row>
    <row r="204" spans="1:47" s="2" customFormat="1" ht="29.25">
      <c r="A204" s="34"/>
      <c r="B204" s="35"/>
      <c r="C204" s="36"/>
      <c r="D204" s="201" t="s">
        <v>164</v>
      </c>
      <c r="E204" s="36"/>
      <c r="F204" s="202" t="s">
        <v>2334</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2335</v>
      </c>
      <c r="G205" s="211"/>
      <c r="H205" s="214">
        <v>5.277</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2:63" s="12" customFormat="1" ht="22.9" customHeight="1">
      <c r="B206" s="171"/>
      <c r="C206" s="172"/>
      <c r="D206" s="173" t="s">
        <v>79</v>
      </c>
      <c r="E206" s="185" t="s">
        <v>154</v>
      </c>
      <c r="F206" s="185" t="s">
        <v>405</v>
      </c>
      <c r="G206" s="172"/>
      <c r="H206" s="172"/>
      <c r="I206" s="175"/>
      <c r="J206" s="186">
        <f>BK206</f>
        <v>0</v>
      </c>
      <c r="K206" s="172"/>
      <c r="L206" s="177"/>
      <c r="M206" s="178"/>
      <c r="N206" s="179"/>
      <c r="O206" s="179"/>
      <c r="P206" s="180">
        <f>SUM(P207:P247)</f>
        <v>0</v>
      </c>
      <c r="Q206" s="179"/>
      <c r="R206" s="180">
        <f>SUM(R207:R247)</f>
        <v>9.3063</v>
      </c>
      <c r="S206" s="179"/>
      <c r="T206" s="181">
        <f>SUM(T207:T247)</f>
        <v>0</v>
      </c>
      <c r="AR206" s="182" t="s">
        <v>88</v>
      </c>
      <c r="AT206" s="183" t="s">
        <v>79</v>
      </c>
      <c r="AU206" s="183" t="s">
        <v>88</v>
      </c>
      <c r="AY206" s="182" t="s">
        <v>155</v>
      </c>
      <c r="BK206" s="184">
        <f>SUM(BK207:BK247)</f>
        <v>0</v>
      </c>
    </row>
    <row r="207" spans="1:65" s="2" customFormat="1" ht="16.5" customHeight="1">
      <c r="A207" s="34"/>
      <c r="B207" s="35"/>
      <c r="C207" s="187" t="s">
        <v>390</v>
      </c>
      <c r="D207" s="187" t="s">
        <v>158</v>
      </c>
      <c r="E207" s="188" t="s">
        <v>895</v>
      </c>
      <c r="F207" s="189" t="s">
        <v>896</v>
      </c>
      <c r="G207" s="190" t="s">
        <v>253</v>
      </c>
      <c r="H207" s="191">
        <v>44</v>
      </c>
      <c r="I207" s="192"/>
      <c r="J207" s="193">
        <f>ROUND(I207*H207,2)</f>
        <v>0</v>
      </c>
      <c r="K207" s="194"/>
      <c r="L207" s="39"/>
      <c r="M207" s="195" t="s">
        <v>1</v>
      </c>
      <c r="N207" s="196" t="s">
        <v>45</v>
      </c>
      <c r="O207" s="71"/>
      <c r="P207" s="197">
        <f>O207*H207</f>
        <v>0</v>
      </c>
      <c r="Q207" s="197">
        <v>0</v>
      </c>
      <c r="R207" s="197">
        <f>Q207*H207</f>
        <v>0</v>
      </c>
      <c r="S207" s="197">
        <v>0</v>
      </c>
      <c r="T207" s="198">
        <f>S207*H207</f>
        <v>0</v>
      </c>
      <c r="U207" s="34"/>
      <c r="V207" s="34"/>
      <c r="W207" s="34"/>
      <c r="X207" s="34"/>
      <c r="Y207" s="34"/>
      <c r="Z207" s="34"/>
      <c r="AA207" s="34"/>
      <c r="AB207" s="34"/>
      <c r="AC207" s="34"/>
      <c r="AD207" s="34"/>
      <c r="AE207" s="34"/>
      <c r="AR207" s="199" t="s">
        <v>175</v>
      </c>
      <c r="AT207" s="199" t="s">
        <v>158</v>
      </c>
      <c r="AU207" s="199" t="s">
        <v>90</v>
      </c>
      <c r="AY207" s="17" t="s">
        <v>155</v>
      </c>
      <c r="BE207" s="200">
        <f>IF(N207="základní",J207,0)</f>
        <v>0</v>
      </c>
      <c r="BF207" s="200">
        <f>IF(N207="snížená",J207,0)</f>
        <v>0</v>
      </c>
      <c r="BG207" s="200">
        <f>IF(N207="zákl. přenesená",J207,0)</f>
        <v>0</v>
      </c>
      <c r="BH207" s="200">
        <f>IF(N207="sníž. přenesená",J207,0)</f>
        <v>0</v>
      </c>
      <c r="BI207" s="200">
        <f>IF(N207="nulová",J207,0)</f>
        <v>0</v>
      </c>
      <c r="BJ207" s="17" t="s">
        <v>88</v>
      </c>
      <c r="BK207" s="200">
        <f>ROUND(I207*H207,2)</f>
        <v>0</v>
      </c>
      <c r="BL207" s="17" t="s">
        <v>175</v>
      </c>
      <c r="BM207" s="199" t="s">
        <v>2336</v>
      </c>
    </row>
    <row r="208" spans="1:47" s="2" customFormat="1" ht="29.25">
      <c r="A208" s="34"/>
      <c r="B208" s="35"/>
      <c r="C208" s="36"/>
      <c r="D208" s="201" t="s">
        <v>164</v>
      </c>
      <c r="E208" s="36"/>
      <c r="F208" s="202" t="s">
        <v>898</v>
      </c>
      <c r="G208" s="36"/>
      <c r="H208" s="36"/>
      <c r="I208" s="203"/>
      <c r="J208" s="36"/>
      <c r="K208" s="36"/>
      <c r="L208" s="39"/>
      <c r="M208" s="204"/>
      <c r="N208" s="205"/>
      <c r="O208" s="71"/>
      <c r="P208" s="71"/>
      <c r="Q208" s="71"/>
      <c r="R208" s="71"/>
      <c r="S208" s="71"/>
      <c r="T208" s="72"/>
      <c r="U208" s="34"/>
      <c r="V208" s="34"/>
      <c r="W208" s="34"/>
      <c r="X208" s="34"/>
      <c r="Y208" s="34"/>
      <c r="Z208" s="34"/>
      <c r="AA208" s="34"/>
      <c r="AB208" s="34"/>
      <c r="AC208" s="34"/>
      <c r="AD208" s="34"/>
      <c r="AE208" s="34"/>
      <c r="AT208" s="17" t="s">
        <v>164</v>
      </c>
      <c r="AU208" s="17" t="s">
        <v>90</v>
      </c>
    </row>
    <row r="209" spans="2:51" s="13" customFormat="1" ht="11.25">
      <c r="B209" s="210"/>
      <c r="C209" s="211"/>
      <c r="D209" s="201" t="s">
        <v>256</v>
      </c>
      <c r="E209" s="212" t="s">
        <v>1</v>
      </c>
      <c r="F209" s="213" t="s">
        <v>2337</v>
      </c>
      <c r="G209" s="211"/>
      <c r="H209" s="214">
        <v>44</v>
      </c>
      <c r="I209" s="215"/>
      <c r="J209" s="211"/>
      <c r="K209" s="211"/>
      <c r="L209" s="216"/>
      <c r="M209" s="217"/>
      <c r="N209" s="218"/>
      <c r="O209" s="218"/>
      <c r="P209" s="218"/>
      <c r="Q209" s="218"/>
      <c r="R209" s="218"/>
      <c r="S209" s="218"/>
      <c r="T209" s="219"/>
      <c r="AT209" s="220" t="s">
        <v>256</v>
      </c>
      <c r="AU209" s="220" t="s">
        <v>90</v>
      </c>
      <c r="AV209" s="13" t="s">
        <v>90</v>
      </c>
      <c r="AW209" s="13" t="s">
        <v>36</v>
      </c>
      <c r="AX209" s="13" t="s">
        <v>88</v>
      </c>
      <c r="AY209" s="220" t="s">
        <v>155</v>
      </c>
    </row>
    <row r="210" spans="1:65" s="2" customFormat="1" ht="16.5" customHeight="1">
      <c r="A210" s="34"/>
      <c r="B210" s="35"/>
      <c r="C210" s="187" t="s">
        <v>395</v>
      </c>
      <c r="D210" s="187" t="s">
        <v>158</v>
      </c>
      <c r="E210" s="188" t="s">
        <v>413</v>
      </c>
      <c r="F210" s="189" t="s">
        <v>414</v>
      </c>
      <c r="G210" s="190" t="s">
        <v>253</v>
      </c>
      <c r="H210" s="191">
        <v>20</v>
      </c>
      <c r="I210" s="192"/>
      <c r="J210" s="193">
        <f>ROUND(I210*H210,2)</f>
        <v>0</v>
      </c>
      <c r="K210" s="194"/>
      <c r="L210" s="39"/>
      <c r="M210" s="195" t="s">
        <v>1</v>
      </c>
      <c r="N210" s="196" t="s">
        <v>45</v>
      </c>
      <c r="O210" s="71"/>
      <c r="P210" s="197">
        <f>O210*H210</f>
        <v>0</v>
      </c>
      <c r="Q210" s="197">
        <v>0</v>
      </c>
      <c r="R210" s="197">
        <f>Q210*H210</f>
        <v>0</v>
      </c>
      <c r="S210" s="197">
        <v>0</v>
      </c>
      <c r="T210" s="198">
        <f>S210*H210</f>
        <v>0</v>
      </c>
      <c r="U210" s="34"/>
      <c r="V210" s="34"/>
      <c r="W210" s="34"/>
      <c r="X210" s="34"/>
      <c r="Y210" s="34"/>
      <c r="Z210" s="34"/>
      <c r="AA210" s="34"/>
      <c r="AB210" s="34"/>
      <c r="AC210" s="34"/>
      <c r="AD210" s="34"/>
      <c r="AE210" s="34"/>
      <c r="AR210" s="199" t="s">
        <v>175</v>
      </c>
      <c r="AT210" s="199" t="s">
        <v>158</v>
      </c>
      <c r="AU210" s="199" t="s">
        <v>90</v>
      </c>
      <c r="AY210" s="17" t="s">
        <v>155</v>
      </c>
      <c r="BE210" s="200">
        <f>IF(N210="základní",J210,0)</f>
        <v>0</v>
      </c>
      <c r="BF210" s="200">
        <f>IF(N210="snížená",J210,0)</f>
        <v>0</v>
      </c>
      <c r="BG210" s="200">
        <f>IF(N210="zákl. přenesená",J210,0)</f>
        <v>0</v>
      </c>
      <c r="BH210" s="200">
        <f>IF(N210="sníž. přenesená",J210,0)</f>
        <v>0</v>
      </c>
      <c r="BI210" s="200">
        <f>IF(N210="nulová",J210,0)</f>
        <v>0</v>
      </c>
      <c r="BJ210" s="17" t="s">
        <v>88</v>
      </c>
      <c r="BK210" s="200">
        <f>ROUND(I210*H210,2)</f>
        <v>0</v>
      </c>
      <c r="BL210" s="17" t="s">
        <v>175</v>
      </c>
      <c r="BM210" s="199" t="s">
        <v>2338</v>
      </c>
    </row>
    <row r="211" spans="1:47" s="2" customFormat="1" ht="29.25">
      <c r="A211" s="34"/>
      <c r="B211" s="35"/>
      <c r="C211" s="36"/>
      <c r="D211" s="201" t="s">
        <v>164</v>
      </c>
      <c r="E211" s="36"/>
      <c r="F211" s="202" t="s">
        <v>416</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164</v>
      </c>
      <c r="AU211" s="17" t="s">
        <v>90</v>
      </c>
    </row>
    <row r="212" spans="2:51" s="13" customFormat="1" ht="11.25">
      <c r="B212" s="210"/>
      <c r="C212" s="211"/>
      <c r="D212" s="201" t="s">
        <v>256</v>
      </c>
      <c r="E212" s="212" t="s">
        <v>1</v>
      </c>
      <c r="F212" s="213" t="s">
        <v>2339</v>
      </c>
      <c r="G212" s="211"/>
      <c r="H212" s="214">
        <v>20</v>
      </c>
      <c r="I212" s="215"/>
      <c r="J212" s="211"/>
      <c r="K212" s="211"/>
      <c r="L212" s="216"/>
      <c r="M212" s="217"/>
      <c r="N212" s="218"/>
      <c r="O212" s="218"/>
      <c r="P212" s="218"/>
      <c r="Q212" s="218"/>
      <c r="R212" s="218"/>
      <c r="S212" s="218"/>
      <c r="T212" s="219"/>
      <c r="AT212" s="220" t="s">
        <v>256</v>
      </c>
      <c r="AU212" s="220" t="s">
        <v>90</v>
      </c>
      <c r="AV212" s="13" t="s">
        <v>90</v>
      </c>
      <c r="AW212" s="13" t="s">
        <v>36</v>
      </c>
      <c r="AX212" s="13" t="s">
        <v>88</v>
      </c>
      <c r="AY212" s="220" t="s">
        <v>155</v>
      </c>
    </row>
    <row r="213" spans="1:65" s="2" customFormat="1" ht="16.5" customHeight="1">
      <c r="A213" s="34"/>
      <c r="B213" s="35"/>
      <c r="C213" s="187" t="s">
        <v>400</v>
      </c>
      <c r="D213" s="187" t="s">
        <v>158</v>
      </c>
      <c r="E213" s="188" t="s">
        <v>418</v>
      </c>
      <c r="F213" s="189" t="s">
        <v>419</v>
      </c>
      <c r="G213" s="190" t="s">
        <v>253</v>
      </c>
      <c r="H213" s="191">
        <v>22</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2340</v>
      </c>
    </row>
    <row r="214" spans="1:47" s="2" customFormat="1" ht="29.25">
      <c r="A214" s="34"/>
      <c r="B214" s="35"/>
      <c r="C214" s="36"/>
      <c r="D214" s="201" t="s">
        <v>164</v>
      </c>
      <c r="E214" s="36"/>
      <c r="F214" s="202" t="s">
        <v>2341</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2342</v>
      </c>
      <c r="G215" s="211"/>
      <c r="H215" s="214">
        <v>22</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1:65" s="2" customFormat="1" ht="16.5" customHeight="1">
      <c r="A216" s="34"/>
      <c r="B216" s="35"/>
      <c r="C216" s="187" t="s">
        <v>406</v>
      </c>
      <c r="D216" s="187" t="s">
        <v>158</v>
      </c>
      <c r="E216" s="188" t="s">
        <v>424</v>
      </c>
      <c r="F216" s="189" t="s">
        <v>425</v>
      </c>
      <c r="G216" s="190" t="s">
        <v>253</v>
      </c>
      <c r="H216" s="191">
        <v>49</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2343</v>
      </c>
    </row>
    <row r="217" spans="1:47" s="2" customFormat="1" ht="29.25">
      <c r="A217" s="34"/>
      <c r="B217" s="35"/>
      <c r="C217" s="36"/>
      <c r="D217" s="201" t="s">
        <v>164</v>
      </c>
      <c r="E217" s="36"/>
      <c r="F217" s="202" t="s">
        <v>1420</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2344</v>
      </c>
      <c r="G218" s="211"/>
      <c r="H218" s="214">
        <v>49</v>
      </c>
      <c r="I218" s="215"/>
      <c r="J218" s="211"/>
      <c r="K218" s="211"/>
      <c r="L218" s="216"/>
      <c r="M218" s="217"/>
      <c r="N218" s="218"/>
      <c r="O218" s="218"/>
      <c r="P218" s="218"/>
      <c r="Q218" s="218"/>
      <c r="R218" s="218"/>
      <c r="S218" s="218"/>
      <c r="T218" s="219"/>
      <c r="AT218" s="220" t="s">
        <v>256</v>
      </c>
      <c r="AU218" s="220" t="s">
        <v>90</v>
      </c>
      <c r="AV218" s="13" t="s">
        <v>90</v>
      </c>
      <c r="AW218" s="13" t="s">
        <v>36</v>
      </c>
      <c r="AX218" s="13" t="s">
        <v>88</v>
      </c>
      <c r="AY218" s="220" t="s">
        <v>155</v>
      </c>
    </row>
    <row r="219" spans="1:65" s="2" customFormat="1" ht="16.5" customHeight="1">
      <c r="A219" s="34"/>
      <c r="B219" s="35"/>
      <c r="C219" s="187" t="s">
        <v>412</v>
      </c>
      <c r="D219" s="187" t="s">
        <v>158</v>
      </c>
      <c r="E219" s="188" t="s">
        <v>430</v>
      </c>
      <c r="F219" s="189" t="s">
        <v>431</v>
      </c>
      <c r="G219" s="190" t="s">
        <v>253</v>
      </c>
      <c r="H219" s="191">
        <v>22</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2345</v>
      </c>
    </row>
    <row r="220" spans="1:47" s="2" customFormat="1" ht="29.25">
      <c r="A220" s="34"/>
      <c r="B220" s="35"/>
      <c r="C220" s="36"/>
      <c r="D220" s="201" t="s">
        <v>164</v>
      </c>
      <c r="E220" s="36"/>
      <c r="F220" s="202" t="s">
        <v>1423</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2346</v>
      </c>
      <c r="G221" s="211"/>
      <c r="H221" s="214">
        <v>22</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1:65" s="2" customFormat="1" ht="16.5" customHeight="1">
      <c r="A222" s="34"/>
      <c r="B222" s="35"/>
      <c r="C222" s="187" t="s">
        <v>417</v>
      </c>
      <c r="D222" s="187" t="s">
        <v>158</v>
      </c>
      <c r="E222" s="188" t="s">
        <v>435</v>
      </c>
      <c r="F222" s="189" t="s">
        <v>436</v>
      </c>
      <c r="G222" s="190" t="s">
        <v>253</v>
      </c>
      <c r="H222" s="191">
        <v>23</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2347</v>
      </c>
    </row>
    <row r="223" spans="1:47" s="2" customFormat="1" ht="29.25">
      <c r="A223" s="34"/>
      <c r="B223" s="35"/>
      <c r="C223" s="36"/>
      <c r="D223" s="201" t="s">
        <v>164</v>
      </c>
      <c r="E223" s="36"/>
      <c r="F223" s="202" t="s">
        <v>1819</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164</v>
      </c>
      <c r="AU223" s="17" t="s">
        <v>90</v>
      </c>
    </row>
    <row r="224" spans="2:51" s="13" customFormat="1" ht="11.25">
      <c r="B224" s="210"/>
      <c r="C224" s="211"/>
      <c r="D224" s="201" t="s">
        <v>256</v>
      </c>
      <c r="E224" s="212" t="s">
        <v>1</v>
      </c>
      <c r="F224" s="213" t="s">
        <v>2348</v>
      </c>
      <c r="G224" s="211"/>
      <c r="H224" s="214">
        <v>23</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1:65" s="2" customFormat="1" ht="16.5" customHeight="1">
      <c r="A225" s="34"/>
      <c r="B225" s="35"/>
      <c r="C225" s="187" t="s">
        <v>423</v>
      </c>
      <c r="D225" s="187" t="s">
        <v>158</v>
      </c>
      <c r="E225" s="188" t="s">
        <v>440</v>
      </c>
      <c r="F225" s="189" t="s">
        <v>441</v>
      </c>
      <c r="G225" s="190" t="s">
        <v>253</v>
      </c>
      <c r="H225" s="191">
        <v>22</v>
      </c>
      <c r="I225" s="192"/>
      <c r="J225" s="193">
        <f>ROUND(I225*H225,2)</f>
        <v>0</v>
      </c>
      <c r="K225" s="194"/>
      <c r="L225" s="39"/>
      <c r="M225" s="195" t="s">
        <v>1</v>
      </c>
      <c r="N225" s="196" t="s">
        <v>45</v>
      </c>
      <c r="O225" s="71"/>
      <c r="P225" s="197">
        <f>O225*H225</f>
        <v>0</v>
      </c>
      <c r="Q225" s="197">
        <v>0</v>
      </c>
      <c r="R225" s="197">
        <f>Q225*H225</f>
        <v>0</v>
      </c>
      <c r="S225" s="197">
        <v>0</v>
      </c>
      <c r="T225" s="198">
        <f>S225*H225</f>
        <v>0</v>
      </c>
      <c r="U225" s="34"/>
      <c r="V225" s="34"/>
      <c r="W225" s="34"/>
      <c r="X225" s="34"/>
      <c r="Y225" s="34"/>
      <c r="Z225" s="34"/>
      <c r="AA225" s="34"/>
      <c r="AB225" s="34"/>
      <c r="AC225" s="34"/>
      <c r="AD225" s="34"/>
      <c r="AE225" s="34"/>
      <c r="AR225" s="199" t="s">
        <v>175</v>
      </c>
      <c r="AT225" s="199" t="s">
        <v>158</v>
      </c>
      <c r="AU225" s="199" t="s">
        <v>90</v>
      </c>
      <c r="AY225" s="17" t="s">
        <v>155</v>
      </c>
      <c r="BE225" s="200">
        <f>IF(N225="základní",J225,0)</f>
        <v>0</v>
      </c>
      <c r="BF225" s="200">
        <f>IF(N225="snížená",J225,0)</f>
        <v>0</v>
      </c>
      <c r="BG225" s="200">
        <f>IF(N225="zákl. přenesená",J225,0)</f>
        <v>0</v>
      </c>
      <c r="BH225" s="200">
        <f>IF(N225="sníž. přenesená",J225,0)</f>
        <v>0</v>
      </c>
      <c r="BI225" s="200">
        <f>IF(N225="nulová",J225,0)</f>
        <v>0</v>
      </c>
      <c r="BJ225" s="17" t="s">
        <v>88</v>
      </c>
      <c r="BK225" s="200">
        <f>ROUND(I225*H225,2)</f>
        <v>0</v>
      </c>
      <c r="BL225" s="17" t="s">
        <v>175</v>
      </c>
      <c r="BM225" s="199" t="s">
        <v>2349</v>
      </c>
    </row>
    <row r="226" spans="1:47" s="2" customFormat="1" ht="165.75">
      <c r="A226" s="34"/>
      <c r="B226" s="35"/>
      <c r="C226" s="36"/>
      <c r="D226" s="201" t="s">
        <v>164</v>
      </c>
      <c r="E226" s="36"/>
      <c r="F226" s="202" t="s">
        <v>919</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164</v>
      </c>
      <c r="AU226" s="17" t="s">
        <v>90</v>
      </c>
    </row>
    <row r="227" spans="2:51" s="13" customFormat="1" ht="11.25">
      <c r="B227" s="210"/>
      <c r="C227" s="211"/>
      <c r="D227" s="201" t="s">
        <v>256</v>
      </c>
      <c r="E227" s="212" t="s">
        <v>1</v>
      </c>
      <c r="F227" s="213" t="s">
        <v>2346</v>
      </c>
      <c r="G227" s="211"/>
      <c r="H227" s="214">
        <v>22</v>
      </c>
      <c r="I227" s="215"/>
      <c r="J227" s="211"/>
      <c r="K227" s="211"/>
      <c r="L227" s="216"/>
      <c r="M227" s="217"/>
      <c r="N227" s="218"/>
      <c r="O227" s="218"/>
      <c r="P227" s="218"/>
      <c r="Q227" s="218"/>
      <c r="R227" s="218"/>
      <c r="S227" s="218"/>
      <c r="T227" s="219"/>
      <c r="AT227" s="220" t="s">
        <v>256</v>
      </c>
      <c r="AU227" s="220" t="s">
        <v>90</v>
      </c>
      <c r="AV227" s="13" t="s">
        <v>90</v>
      </c>
      <c r="AW227" s="13" t="s">
        <v>36</v>
      </c>
      <c r="AX227" s="13" t="s">
        <v>88</v>
      </c>
      <c r="AY227" s="220" t="s">
        <v>155</v>
      </c>
    </row>
    <row r="228" spans="1:65" s="2" customFormat="1" ht="16.5" customHeight="1">
      <c r="A228" s="34"/>
      <c r="B228" s="35"/>
      <c r="C228" s="187" t="s">
        <v>429</v>
      </c>
      <c r="D228" s="187" t="s">
        <v>158</v>
      </c>
      <c r="E228" s="188" t="s">
        <v>450</v>
      </c>
      <c r="F228" s="189" t="s">
        <v>451</v>
      </c>
      <c r="G228" s="190" t="s">
        <v>253</v>
      </c>
      <c r="H228" s="191">
        <v>23</v>
      </c>
      <c r="I228" s="192"/>
      <c r="J228" s="193">
        <f>ROUND(I228*H228,2)</f>
        <v>0</v>
      </c>
      <c r="K228" s="194"/>
      <c r="L228" s="39"/>
      <c r="M228" s="195" t="s">
        <v>1</v>
      </c>
      <c r="N228" s="196" t="s">
        <v>45</v>
      </c>
      <c r="O228" s="71"/>
      <c r="P228" s="197">
        <f>O228*H228</f>
        <v>0</v>
      </c>
      <c r="Q228" s="197">
        <v>0</v>
      </c>
      <c r="R228" s="197">
        <f>Q228*H228</f>
        <v>0</v>
      </c>
      <c r="S228" s="197">
        <v>0</v>
      </c>
      <c r="T228" s="198">
        <f>S228*H228</f>
        <v>0</v>
      </c>
      <c r="U228" s="34"/>
      <c r="V228" s="34"/>
      <c r="W228" s="34"/>
      <c r="X228" s="34"/>
      <c r="Y228" s="34"/>
      <c r="Z228" s="34"/>
      <c r="AA228" s="34"/>
      <c r="AB228" s="34"/>
      <c r="AC228" s="34"/>
      <c r="AD228" s="34"/>
      <c r="AE228" s="34"/>
      <c r="AR228" s="199" t="s">
        <v>175</v>
      </c>
      <c r="AT228" s="199" t="s">
        <v>158</v>
      </c>
      <c r="AU228" s="199" t="s">
        <v>90</v>
      </c>
      <c r="AY228" s="17" t="s">
        <v>155</v>
      </c>
      <c r="BE228" s="200">
        <f>IF(N228="základní",J228,0)</f>
        <v>0</v>
      </c>
      <c r="BF228" s="200">
        <f>IF(N228="snížená",J228,0)</f>
        <v>0</v>
      </c>
      <c r="BG228" s="200">
        <f>IF(N228="zákl. přenesená",J228,0)</f>
        <v>0</v>
      </c>
      <c r="BH228" s="200">
        <f>IF(N228="sníž. přenesená",J228,0)</f>
        <v>0</v>
      </c>
      <c r="BI228" s="200">
        <f>IF(N228="nulová",J228,0)</f>
        <v>0</v>
      </c>
      <c r="BJ228" s="17" t="s">
        <v>88</v>
      </c>
      <c r="BK228" s="200">
        <f>ROUND(I228*H228,2)</f>
        <v>0</v>
      </c>
      <c r="BL228" s="17" t="s">
        <v>175</v>
      </c>
      <c r="BM228" s="199" t="s">
        <v>2350</v>
      </c>
    </row>
    <row r="229" spans="1:47" s="2" customFormat="1" ht="58.5">
      <c r="A229" s="34"/>
      <c r="B229" s="35"/>
      <c r="C229" s="36"/>
      <c r="D229" s="201" t="s">
        <v>164</v>
      </c>
      <c r="E229" s="36"/>
      <c r="F229" s="202" t="s">
        <v>2351</v>
      </c>
      <c r="G229" s="36"/>
      <c r="H229" s="36"/>
      <c r="I229" s="203"/>
      <c r="J229" s="36"/>
      <c r="K229" s="36"/>
      <c r="L229" s="39"/>
      <c r="M229" s="204"/>
      <c r="N229" s="205"/>
      <c r="O229" s="71"/>
      <c r="P229" s="71"/>
      <c r="Q229" s="71"/>
      <c r="R229" s="71"/>
      <c r="S229" s="71"/>
      <c r="T229" s="72"/>
      <c r="U229" s="34"/>
      <c r="V229" s="34"/>
      <c r="W229" s="34"/>
      <c r="X229" s="34"/>
      <c r="Y229" s="34"/>
      <c r="Z229" s="34"/>
      <c r="AA229" s="34"/>
      <c r="AB229" s="34"/>
      <c r="AC229" s="34"/>
      <c r="AD229" s="34"/>
      <c r="AE229" s="34"/>
      <c r="AT229" s="17" t="s">
        <v>164</v>
      </c>
      <c r="AU229" s="17" t="s">
        <v>90</v>
      </c>
    </row>
    <row r="230" spans="2:51" s="13" customFormat="1" ht="11.25">
      <c r="B230" s="210"/>
      <c r="C230" s="211"/>
      <c r="D230" s="201" t="s">
        <v>256</v>
      </c>
      <c r="E230" s="212" t="s">
        <v>1</v>
      </c>
      <c r="F230" s="213" t="s">
        <v>2348</v>
      </c>
      <c r="G230" s="211"/>
      <c r="H230" s="214">
        <v>23</v>
      </c>
      <c r="I230" s="215"/>
      <c r="J230" s="211"/>
      <c r="K230" s="211"/>
      <c r="L230" s="216"/>
      <c r="M230" s="217"/>
      <c r="N230" s="218"/>
      <c r="O230" s="218"/>
      <c r="P230" s="218"/>
      <c r="Q230" s="218"/>
      <c r="R230" s="218"/>
      <c r="S230" s="218"/>
      <c r="T230" s="219"/>
      <c r="AT230" s="220" t="s">
        <v>256</v>
      </c>
      <c r="AU230" s="220" t="s">
        <v>90</v>
      </c>
      <c r="AV230" s="13" t="s">
        <v>90</v>
      </c>
      <c r="AW230" s="13" t="s">
        <v>36</v>
      </c>
      <c r="AX230" s="13" t="s">
        <v>88</v>
      </c>
      <c r="AY230" s="220" t="s">
        <v>155</v>
      </c>
    </row>
    <row r="231" spans="1:65" s="2" customFormat="1" ht="16.5" customHeight="1">
      <c r="A231" s="34"/>
      <c r="B231" s="35"/>
      <c r="C231" s="187" t="s">
        <v>434</v>
      </c>
      <c r="D231" s="187" t="s">
        <v>158</v>
      </c>
      <c r="E231" s="188" t="s">
        <v>1580</v>
      </c>
      <c r="F231" s="189" t="s">
        <v>1581</v>
      </c>
      <c r="G231" s="190" t="s">
        <v>253</v>
      </c>
      <c r="H231" s="191">
        <v>3</v>
      </c>
      <c r="I231" s="192"/>
      <c r="J231" s="193">
        <f>ROUND(I231*H231,2)</f>
        <v>0</v>
      </c>
      <c r="K231" s="194"/>
      <c r="L231" s="39"/>
      <c r="M231" s="195" t="s">
        <v>1</v>
      </c>
      <c r="N231" s="196" t="s">
        <v>45</v>
      </c>
      <c r="O231" s="71"/>
      <c r="P231" s="197">
        <f>O231*H231</f>
        <v>0</v>
      </c>
      <c r="Q231" s="197">
        <v>0.1837</v>
      </c>
      <c r="R231" s="197">
        <f>Q231*H231</f>
        <v>0.5511</v>
      </c>
      <c r="S231" s="197">
        <v>0</v>
      </c>
      <c r="T231" s="198">
        <f>S231*H231</f>
        <v>0</v>
      </c>
      <c r="U231" s="34"/>
      <c r="V231" s="34"/>
      <c r="W231" s="34"/>
      <c r="X231" s="34"/>
      <c r="Y231" s="34"/>
      <c r="Z231" s="34"/>
      <c r="AA231" s="34"/>
      <c r="AB231" s="34"/>
      <c r="AC231" s="34"/>
      <c r="AD231" s="34"/>
      <c r="AE231" s="34"/>
      <c r="AR231" s="199" t="s">
        <v>175</v>
      </c>
      <c r="AT231" s="199" t="s">
        <v>158</v>
      </c>
      <c r="AU231" s="199" t="s">
        <v>90</v>
      </c>
      <c r="AY231" s="17" t="s">
        <v>155</v>
      </c>
      <c r="BE231" s="200">
        <f>IF(N231="základní",J231,0)</f>
        <v>0</v>
      </c>
      <c r="BF231" s="200">
        <f>IF(N231="snížená",J231,0)</f>
        <v>0</v>
      </c>
      <c r="BG231" s="200">
        <f>IF(N231="zákl. přenesená",J231,0)</f>
        <v>0</v>
      </c>
      <c r="BH231" s="200">
        <f>IF(N231="sníž. přenesená",J231,0)</f>
        <v>0</v>
      </c>
      <c r="BI231" s="200">
        <f>IF(N231="nulová",J231,0)</f>
        <v>0</v>
      </c>
      <c r="BJ231" s="17" t="s">
        <v>88</v>
      </c>
      <c r="BK231" s="200">
        <f>ROUND(I231*H231,2)</f>
        <v>0</v>
      </c>
      <c r="BL231" s="17" t="s">
        <v>175</v>
      </c>
      <c r="BM231" s="199" t="s">
        <v>2352</v>
      </c>
    </row>
    <row r="232" spans="1:47" s="2" customFormat="1" ht="292.5">
      <c r="A232" s="34"/>
      <c r="B232" s="35"/>
      <c r="C232" s="36"/>
      <c r="D232" s="201" t="s">
        <v>164</v>
      </c>
      <c r="E232" s="36"/>
      <c r="F232" s="202" t="s">
        <v>1583</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164</v>
      </c>
      <c r="AU232" s="17" t="s">
        <v>90</v>
      </c>
    </row>
    <row r="233" spans="2:51" s="13" customFormat="1" ht="11.25">
      <c r="B233" s="210"/>
      <c r="C233" s="211"/>
      <c r="D233" s="201" t="s">
        <v>256</v>
      </c>
      <c r="E233" s="212" t="s">
        <v>1</v>
      </c>
      <c r="F233" s="213" t="s">
        <v>2353</v>
      </c>
      <c r="G233" s="211"/>
      <c r="H233" s="214">
        <v>3</v>
      </c>
      <c r="I233" s="215"/>
      <c r="J233" s="211"/>
      <c r="K233" s="211"/>
      <c r="L233" s="216"/>
      <c r="M233" s="217"/>
      <c r="N233" s="218"/>
      <c r="O233" s="218"/>
      <c r="P233" s="218"/>
      <c r="Q233" s="218"/>
      <c r="R233" s="218"/>
      <c r="S233" s="218"/>
      <c r="T233" s="219"/>
      <c r="AT233" s="220" t="s">
        <v>256</v>
      </c>
      <c r="AU233" s="220" t="s">
        <v>90</v>
      </c>
      <c r="AV233" s="13" t="s">
        <v>90</v>
      </c>
      <c r="AW233" s="13" t="s">
        <v>36</v>
      </c>
      <c r="AX233" s="13" t="s">
        <v>88</v>
      </c>
      <c r="AY233" s="220" t="s">
        <v>155</v>
      </c>
    </row>
    <row r="234" spans="1:65" s="2" customFormat="1" ht="16.5" customHeight="1">
      <c r="A234" s="34"/>
      <c r="B234" s="35"/>
      <c r="C234" s="187" t="s">
        <v>439</v>
      </c>
      <c r="D234" s="187" t="s">
        <v>158</v>
      </c>
      <c r="E234" s="188" t="s">
        <v>455</v>
      </c>
      <c r="F234" s="189" t="s">
        <v>456</v>
      </c>
      <c r="G234" s="190" t="s">
        <v>253</v>
      </c>
      <c r="H234" s="191">
        <v>20</v>
      </c>
      <c r="I234" s="192"/>
      <c r="J234" s="193">
        <f>ROUND(I234*H234,2)</f>
        <v>0</v>
      </c>
      <c r="K234" s="194"/>
      <c r="L234" s="39"/>
      <c r="M234" s="195" t="s">
        <v>1</v>
      </c>
      <c r="N234" s="196" t="s">
        <v>45</v>
      </c>
      <c r="O234" s="71"/>
      <c r="P234" s="197">
        <f>O234*H234</f>
        <v>0</v>
      </c>
      <c r="Q234" s="197">
        <v>0.1837</v>
      </c>
      <c r="R234" s="197">
        <f>Q234*H234</f>
        <v>3.674</v>
      </c>
      <c r="S234" s="197">
        <v>0</v>
      </c>
      <c r="T234" s="198">
        <f>S234*H234</f>
        <v>0</v>
      </c>
      <c r="U234" s="34"/>
      <c r="V234" s="34"/>
      <c r="W234" s="34"/>
      <c r="X234" s="34"/>
      <c r="Y234" s="34"/>
      <c r="Z234" s="34"/>
      <c r="AA234" s="34"/>
      <c r="AB234" s="34"/>
      <c r="AC234" s="34"/>
      <c r="AD234" s="34"/>
      <c r="AE234" s="34"/>
      <c r="AR234" s="199" t="s">
        <v>175</v>
      </c>
      <c r="AT234" s="199" t="s">
        <v>158</v>
      </c>
      <c r="AU234" s="199" t="s">
        <v>90</v>
      </c>
      <c r="AY234" s="17" t="s">
        <v>155</v>
      </c>
      <c r="BE234" s="200">
        <f>IF(N234="základní",J234,0)</f>
        <v>0</v>
      </c>
      <c r="BF234" s="200">
        <f>IF(N234="snížená",J234,0)</f>
        <v>0</v>
      </c>
      <c r="BG234" s="200">
        <f>IF(N234="zákl. přenesená",J234,0)</f>
        <v>0</v>
      </c>
      <c r="BH234" s="200">
        <f>IF(N234="sníž. přenesená",J234,0)</f>
        <v>0</v>
      </c>
      <c r="BI234" s="200">
        <f>IF(N234="nulová",J234,0)</f>
        <v>0</v>
      </c>
      <c r="BJ234" s="17" t="s">
        <v>88</v>
      </c>
      <c r="BK234" s="200">
        <f>ROUND(I234*H234,2)</f>
        <v>0</v>
      </c>
      <c r="BL234" s="17" t="s">
        <v>175</v>
      </c>
      <c r="BM234" s="199" t="s">
        <v>2354</v>
      </c>
    </row>
    <row r="235" spans="1:47" s="2" customFormat="1" ht="58.5">
      <c r="A235" s="34"/>
      <c r="B235" s="35"/>
      <c r="C235" s="36"/>
      <c r="D235" s="201" t="s">
        <v>164</v>
      </c>
      <c r="E235" s="36"/>
      <c r="F235" s="202" t="s">
        <v>928</v>
      </c>
      <c r="G235" s="36"/>
      <c r="H235" s="36"/>
      <c r="I235" s="203"/>
      <c r="J235" s="36"/>
      <c r="K235" s="36"/>
      <c r="L235" s="39"/>
      <c r="M235" s="204"/>
      <c r="N235" s="205"/>
      <c r="O235" s="71"/>
      <c r="P235" s="71"/>
      <c r="Q235" s="71"/>
      <c r="R235" s="71"/>
      <c r="S235" s="71"/>
      <c r="T235" s="72"/>
      <c r="U235" s="34"/>
      <c r="V235" s="34"/>
      <c r="W235" s="34"/>
      <c r="X235" s="34"/>
      <c r="Y235" s="34"/>
      <c r="Z235" s="34"/>
      <c r="AA235" s="34"/>
      <c r="AB235" s="34"/>
      <c r="AC235" s="34"/>
      <c r="AD235" s="34"/>
      <c r="AE235" s="34"/>
      <c r="AT235" s="17" t="s">
        <v>164</v>
      </c>
      <c r="AU235" s="17" t="s">
        <v>90</v>
      </c>
    </row>
    <row r="236" spans="2:51" s="13" customFormat="1" ht="11.25">
      <c r="B236" s="210"/>
      <c r="C236" s="211"/>
      <c r="D236" s="201" t="s">
        <v>256</v>
      </c>
      <c r="E236" s="212" t="s">
        <v>1</v>
      </c>
      <c r="F236" s="213" t="s">
        <v>2355</v>
      </c>
      <c r="G236" s="211"/>
      <c r="H236" s="214">
        <v>20</v>
      </c>
      <c r="I236" s="215"/>
      <c r="J236" s="211"/>
      <c r="K236" s="211"/>
      <c r="L236" s="216"/>
      <c r="M236" s="217"/>
      <c r="N236" s="218"/>
      <c r="O236" s="218"/>
      <c r="P236" s="218"/>
      <c r="Q236" s="218"/>
      <c r="R236" s="218"/>
      <c r="S236" s="218"/>
      <c r="T236" s="219"/>
      <c r="AT236" s="220" t="s">
        <v>256</v>
      </c>
      <c r="AU236" s="220" t="s">
        <v>90</v>
      </c>
      <c r="AV236" s="13" t="s">
        <v>90</v>
      </c>
      <c r="AW236" s="13" t="s">
        <v>36</v>
      </c>
      <c r="AX236" s="13" t="s">
        <v>88</v>
      </c>
      <c r="AY236" s="220" t="s">
        <v>155</v>
      </c>
    </row>
    <row r="237" spans="1:65" s="2" customFormat="1" ht="16.5" customHeight="1">
      <c r="A237" s="34"/>
      <c r="B237" s="35"/>
      <c r="C237" s="243" t="s">
        <v>444</v>
      </c>
      <c r="D237" s="243" t="s">
        <v>357</v>
      </c>
      <c r="E237" s="244" t="s">
        <v>461</v>
      </c>
      <c r="F237" s="245" t="s">
        <v>462</v>
      </c>
      <c r="G237" s="246" t="s">
        <v>253</v>
      </c>
      <c r="H237" s="247">
        <v>4</v>
      </c>
      <c r="I237" s="248"/>
      <c r="J237" s="249">
        <f>ROUND(I237*H237,2)</f>
        <v>0</v>
      </c>
      <c r="K237" s="250"/>
      <c r="L237" s="251"/>
      <c r="M237" s="252" t="s">
        <v>1</v>
      </c>
      <c r="N237" s="253" t="s">
        <v>45</v>
      </c>
      <c r="O237" s="71"/>
      <c r="P237" s="197">
        <f>O237*H237</f>
        <v>0</v>
      </c>
      <c r="Q237" s="197">
        <v>0.222</v>
      </c>
      <c r="R237" s="197">
        <f>Q237*H237</f>
        <v>0.888</v>
      </c>
      <c r="S237" s="197">
        <v>0</v>
      </c>
      <c r="T237" s="198">
        <f>S237*H237</f>
        <v>0</v>
      </c>
      <c r="U237" s="34"/>
      <c r="V237" s="34"/>
      <c r="W237" s="34"/>
      <c r="X237" s="34"/>
      <c r="Y237" s="34"/>
      <c r="Z237" s="34"/>
      <c r="AA237" s="34"/>
      <c r="AB237" s="34"/>
      <c r="AC237" s="34"/>
      <c r="AD237" s="34"/>
      <c r="AE237" s="34"/>
      <c r="AR237" s="199" t="s">
        <v>196</v>
      </c>
      <c r="AT237" s="199" t="s">
        <v>357</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2356</v>
      </c>
    </row>
    <row r="238" spans="1:47" s="2" customFormat="1" ht="19.5">
      <c r="A238" s="34"/>
      <c r="B238" s="35"/>
      <c r="C238" s="36"/>
      <c r="D238" s="201" t="s">
        <v>164</v>
      </c>
      <c r="E238" s="36"/>
      <c r="F238" s="202" t="s">
        <v>464</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2357</v>
      </c>
      <c r="G239" s="211"/>
      <c r="H239" s="214">
        <v>20</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2:51" s="13" customFormat="1" ht="11.25">
      <c r="B240" s="210"/>
      <c r="C240" s="211"/>
      <c r="D240" s="201" t="s">
        <v>256</v>
      </c>
      <c r="E240" s="211"/>
      <c r="F240" s="213" t="s">
        <v>2358</v>
      </c>
      <c r="G240" s="211"/>
      <c r="H240" s="214">
        <v>4</v>
      </c>
      <c r="I240" s="215"/>
      <c r="J240" s="211"/>
      <c r="K240" s="211"/>
      <c r="L240" s="216"/>
      <c r="M240" s="217"/>
      <c r="N240" s="218"/>
      <c r="O240" s="218"/>
      <c r="P240" s="218"/>
      <c r="Q240" s="218"/>
      <c r="R240" s="218"/>
      <c r="S240" s="218"/>
      <c r="T240" s="219"/>
      <c r="AT240" s="220" t="s">
        <v>256</v>
      </c>
      <c r="AU240" s="220" t="s">
        <v>90</v>
      </c>
      <c r="AV240" s="13" t="s">
        <v>90</v>
      </c>
      <c r="AW240" s="13" t="s">
        <v>4</v>
      </c>
      <c r="AX240" s="13" t="s">
        <v>88</v>
      </c>
      <c r="AY240" s="220" t="s">
        <v>155</v>
      </c>
    </row>
    <row r="241" spans="1:65" s="2" customFormat="1" ht="16.5" customHeight="1">
      <c r="A241" s="34"/>
      <c r="B241" s="35"/>
      <c r="C241" s="187" t="s">
        <v>449</v>
      </c>
      <c r="D241" s="187" t="s">
        <v>158</v>
      </c>
      <c r="E241" s="188" t="s">
        <v>468</v>
      </c>
      <c r="F241" s="189" t="s">
        <v>469</v>
      </c>
      <c r="G241" s="190" t="s">
        <v>253</v>
      </c>
      <c r="H241" s="191">
        <v>22</v>
      </c>
      <c r="I241" s="192"/>
      <c r="J241" s="193">
        <f>ROUND(I241*H241,2)</f>
        <v>0</v>
      </c>
      <c r="K241" s="194"/>
      <c r="L241" s="39"/>
      <c r="M241" s="195" t="s">
        <v>1</v>
      </c>
      <c r="N241" s="196" t="s">
        <v>45</v>
      </c>
      <c r="O241" s="71"/>
      <c r="P241" s="197">
        <f>O241*H241</f>
        <v>0</v>
      </c>
      <c r="Q241" s="197">
        <v>0.167</v>
      </c>
      <c r="R241" s="197">
        <f>Q241*H241</f>
        <v>3.6740000000000004</v>
      </c>
      <c r="S241" s="197">
        <v>0</v>
      </c>
      <c r="T241" s="198">
        <f>S241*H241</f>
        <v>0</v>
      </c>
      <c r="U241" s="34"/>
      <c r="V241" s="34"/>
      <c r="W241" s="34"/>
      <c r="X241" s="34"/>
      <c r="Y241" s="34"/>
      <c r="Z241" s="34"/>
      <c r="AA241" s="34"/>
      <c r="AB241" s="34"/>
      <c r="AC241" s="34"/>
      <c r="AD241" s="34"/>
      <c r="AE241" s="34"/>
      <c r="AR241" s="199" t="s">
        <v>175</v>
      </c>
      <c r="AT241" s="199" t="s">
        <v>158</v>
      </c>
      <c r="AU241" s="199" t="s">
        <v>90</v>
      </c>
      <c r="AY241" s="17" t="s">
        <v>155</v>
      </c>
      <c r="BE241" s="200">
        <f>IF(N241="základní",J241,0)</f>
        <v>0</v>
      </c>
      <c r="BF241" s="200">
        <f>IF(N241="snížená",J241,0)</f>
        <v>0</v>
      </c>
      <c r="BG241" s="200">
        <f>IF(N241="zákl. přenesená",J241,0)</f>
        <v>0</v>
      </c>
      <c r="BH241" s="200">
        <f>IF(N241="sníž. přenesená",J241,0)</f>
        <v>0</v>
      </c>
      <c r="BI241" s="200">
        <f>IF(N241="nulová",J241,0)</f>
        <v>0</v>
      </c>
      <c r="BJ241" s="17" t="s">
        <v>88</v>
      </c>
      <c r="BK241" s="200">
        <f>ROUND(I241*H241,2)</f>
        <v>0</v>
      </c>
      <c r="BL241" s="17" t="s">
        <v>175</v>
      </c>
      <c r="BM241" s="199" t="s">
        <v>2359</v>
      </c>
    </row>
    <row r="242" spans="1:47" s="2" customFormat="1" ht="58.5">
      <c r="A242" s="34"/>
      <c r="B242" s="35"/>
      <c r="C242" s="36"/>
      <c r="D242" s="201" t="s">
        <v>164</v>
      </c>
      <c r="E242" s="36"/>
      <c r="F242" s="202" t="s">
        <v>935</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164</v>
      </c>
      <c r="AU242" s="17" t="s">
        <v>90</v>
      </c>
    </row>
    <row r="243" spans="2:51" s="13" customFormat="1" ht="11.25">
      <c r="B243" s="210"/>
      <c r="C243" s="211"/>
      <c r="D243" s="201" t="s">
        <v>256</v>
      </c>
      <c r="E243" s="212" t="s">
        <v>1</v>
      </c>
      <c r="F243" s="213" t="s">
        <v>2346</v>
      </c>
      <c r="G243" s="211"/>
      <c r="H243" s="214">
        <v>22</v>
      </c>
      <c r="I243" s="215"/>
      <c r="J243" s="211"/>
      <c r="K243" s="211"/>
      <c r="L243" s="216"/>
      <c r="M243" s="217"/>
      <c r="N243" s="218"/>
      <c r="O243" s="218"/>
      <c r="P243" s="218"/>
      <c r="Q243" s="218"/>
      <c r="R243" s="218"/>
      <c r="S243" s="218"/>
      <c r="T243" s="219"/>
      <c r="AT243" s="220" t="s">
        <v>256</v>
      </c>
      <c r="AU243" s="220" t="s">
        <v>90</v>
      </c>
      <c r="AV243" s="13" t="s">
        <v>90</v>
      </c>
      <c r="AW243" s="13" t="s">
        <v>36</v>
      </c>
      <c r="AX243" s="13" t="s">
        <v>88</v>
      </c>
      <c r="AY243" s="220" t="s">
        <v>155</v>
      </c>
    </row>
    <row r="244" spans="1:65" s="2" customFormat="1" ht="16.5" customHeight="1">
      <c r="A244" s="34"/>
      <c r="B244" s="35"/>
      <c r="C244" s="243" t="s">
        <v>454</v>
      </c>
      <c r="D244" s="243" t="s">
        <v>357</v>
      </c>
      <c r="E244" s="244" t="s">
        <v>473</v>
      </c>
      <c r="F244" s="245" t="s">
        <v>474</v>
      </c>
      <c r="G244" s="246" t="s">
        <v>253</v>
      </c>
      <c r="H244" s="247">
        <v>4.4</v>
      </c>
      <c r="I244" s="248"/>
      <c r="J244" s="249">
        <f>ROUND(I244*H244,2)</f>
        <v>0</v>
      </c>
      <c r="K244" s="250"/>
      <c r="L244" s="251"/>
      <c r="M244" s="252" t="s">
        <v>1</v>
      </c>
      <c r="N244" s="253" t="s">
        <v>45</v>
      </c>
      <c r="O244" s="71"/>
      <c r="P244" s="197">
        <f>O244*H244</f>
        <v>0</v>
      </c>
      <c r="Q244" s="197">
        <v>0.118</v>
      </c>
      <c r="R244" s="197">
        <f>Q244*H244</f>
        <v>0.5192</v>
      </c>
      <c r="S244" s="197">
        <v>0</v>
      </c>
      <c r="T244" s="198">
        <f>S244*H244</f>
        <v>0</v>
      </c>
      <c r="U244" s="34"/>
      <c r="V244" s="34"/>
      <c r="W244" s="34"/>
      <c r="X244" s="34"/>
      <c r="Y244" s="34"/>
      <c r="Z244" s="34"/>
      <c r="AA244" s="34"/>
      <c r="AB244" s="34"/>
      <c r="AC244" s="34"/>
      <c r="AD244" s="34"/>
      <c r="AE244" s="34"/>
      <c r="AR244" s="199" t="s">
        <v>196</v>
      </c>
      <c r="AT244" s="199" t="s">
        <v>357</v>
      </c>
      <c r="AU244" s="199" t="s">
        <v>90</v>
      </c>
      <c r="AY244" s="17" t="s">
        <v>155</v>
      </c>
      <c r="BE244" s="200">
        <f>IF(N244="základní",J244,0)</f>
        <v>0</v>
      </c>
      <c r="BF244" s="200">
        <f>IF(N244="snížená",J244,0)</f>
        <v>0</v>
      </c>
      <c r="BG244" s="200">
        <f>IF(N244="zákl. přenesená",J244,0)</f>
        <v>0</v>
      </c>
      <c r="BH244" s="200">
        <f>IF(N244="sníž. přenesená",J244,0)</f>
        <v>0</v>
      </c>
      <c r="BI244" s="200">
        <f>IF(N244="nulová",J244,0)</f>
        <v>0</v>
      </c>
      <c r="BJ244" s="17" t="s">
        <v>88</v>
      </c>
      <c r="BK244" s="200">
        <f>ROUND(I244*H244,2)</f>
        <v>0</v>
      </c>
      <c r="BL244" s="17" t="s">
        <v>175</v>
      </c>
      <c r="BM244" s="199" t="s">
        <v>2360</v>
      </c>
    </row>
    <row r="245" spans="1:47" s="2" customFormat="1" ht="19.5">
      <c r="A245" s="34"/>
      <c r="B245" s="35"/>
      <c r="C245" s="36"/>
      <c r="D245" s="201" t="s">
        <v>164</v>
      </c>
      <c r="E245" s="36"/>
      <c r="F245" s="202" t="s">
        <v>464</v>
      </c>
      <c r="G245" s="36"/>
      <c r="H245" s="36"/>
      <c r="I245" s="203"/>
      <c r="J245" s="36"/>
      <c r="K245" s="36"/>
      <c r="L245" s="39"/>
      <c r="M245" s="204"/>
      <c r="N245" s="205"/>
      <c r="O245" s="71"/>
      <c r="P245" s="71"/>
      <c r="Q245" s="71"/>
      <c r="R245" s="71"/>
      <c r="S245" s="71"/>
      <c r="T245" s="72"/>
      <c r="U245" s="34"/>
      <c r="V245" s="34"/>
      <c r="W245" s="34"/>
      <c r="X245" s="34"/>
      <c r="Y245" s="34"/>
      <c r="Z245" s="34"/>
      <c r="AA245" s="34"/>
      <c r="AB245" s="34"/>
      <c r="AC245" s="34"/>
      <c r="AD245" s="34"/>
      <c r="AE245" s="34"/>
      <c r="AT245" s="17" t="s">
        <v>164</v>
      </c>
      <c r="AU245" s="17" t="s">
        <v>90</v>
      </c>
    </row>
    <row r="246" spans="2:51" s="13" customFormat="1" ht="11.25">
      <c r="B246" s="210"/>
      <c r="C246" s="211"/>
      <c r="D246" s="201" t="s">
        <v>256</v>
      </c>
      <c r="E246" s="212" t="s">
        <v>1</v>
      </c>
      <c r="F246" s="213" t="s">
        <v>2361</v>
      </c>
      <c r="G246" s="211"/>
      <c r="H246" s="214">
        <v>22</v>
      </c>
      <c r="I246" s="215"/>
      <c r="J246" s="211"/>
      <c r="K246" s="211"/>
      <c r="L246" s="216"/>
      <c r="M246" s="217"/>
      <c r="N246" s="218"/>
      <c r="O246" s="218"/>
      <c r="P246" s="218"/>
      <c r="Q246" s="218"/>
      <c r="R246" s="218"/>
      <c r="S246" s="218"/>
      <c r="T246" s="219"/>
      <c r="AT246" s="220" t="s">
        <v>256</v>
      </c>
      <c r="AU246" s="220" t="s">
        <v>90</v>
      </c>
      <c r="AV246" s="13" t="s">
        <v>90</v>
      </c>
      <c r="AW246" s="13" t="s">
        <v>36</v>
      </c>
      <c r="AX246" s="13" t="s">
        <v>88</v>
      </c>
      <c r="AY246" s="220" t="s">
        <v>155</v>
      </c>
    </row>
    <row r="247" spans="2:51" s="13" customFormat="1" ht="11.25">
      <c r="B247" s="210"/>
      <c r="C247" s="211"/>
      <c r="D247" s="201" t="s">
        <v>256</v>
      </c>
      <c r="E247" s="211"/>
      <c r="F247" s="213" t="s">
        <v>2362</v>
      </c>
      <c r="G247" s="211"/>
      <c r="H247" s="214">
        <v>4.4</v>
      </c>
      <c r="I247" s="215"/>
      <c r="J247" s="211"/>
      <c r="K247" s="211"/>
      <c r="L247" s="216"/>
      <c r="M247" s="217"/>
      <c r="N247" s="218"/>
      <c r="O247" s="218"/>
      <c r="P247" s="218"/>
      <c r="Q247" s="218"/>
      <c r="R247" s="218"/>
      <c r="S247" s="218"/>
      <c r="T247" s="219"/>
      <c r="AT247" s="220" t="s">
        <v>256</v>
      </c>
      <c r="AU247" s="220" t="s">
        <v>90</v>
      </c>
      <c r="AV247" s="13" t="s">
        <v>90</v>
      </c>
      <c r="AW247" s="13" t="s">
        <v>4</v>
      </c>
      <c r="AX247" s="13" t="s">
        <v>88</v>
      </c>
      <c r="AY247" s="220" t="s">
        <v>155</v>
      </c>
    </row>
    <row r="248" spans="2:63" s="12" customFormat="1" ht="22.9" customHeight="1">
      <c r="B248" s="171"/>
      <c r="C248" s="172"/>
      <c r="D248" s="173" t="s">
        <v>79</v>
      </c>
      <c r="E248" s="185" t="s">
        <v>196</v>
      </c>
      <c r="F248" s="185" t="s">
        <v>483</v>
      </c>
      <c r="G248" s="172"/>
      <c r="H248" s="172"/>
      <c r="I248" s="175"/>
      <c r="J248" s="186">
        <f>BK248</f>
        <v>0</v>
      </c>
      <c r="K248" s="172"/>
      <c r="L248" s="177"/>
      <c r="M248" s="178"/>
      <c r="N248" s="179"/>
      <c r="O248" s="179"/>
      <c r="P248" s="180">
        <f>SUM(P249:P315)</f>
        <v>0</v>
      </c>
      <c r="Q248" s="179"/>
      <c r="R248" s="180">
        <f>SUM(R249:R315)</f>
        <v>0.5165</v>
      </c>
      <c r="S248" s="179"/>
      <c r="T248" s="181">
        <f>SUM(T249:T315)</f>
        <v>0</v>
      </c>
      <c r="AR248" s="182" t="s">
        <v>88</v>
      </c>
      <c r="AT248" s="183" t="s">
        <v>79</v>
      </c>
      <c r="AU248" s="183" t="s">
        <v>88</v>
      </c>
      <c r="AY248" s="182" t="s">
        <v>155</v>
      </c>
      <c r="BK248" s="184">
        <f>SUM(BK249:BK315)</f>
        <v>0</v>
      </c>
    </row>
    <row r="249" spans="1:65" s="2" customFormat="1" ht="16.5" customHeight="1">
      <c r="A249" s="34"/>
      <c r="B249" s="35"/>
      <c r="C249" s="187" t="s">
        <v>460</v>
      </c>
      <c r="D249" s="187" t="s">
        <v>158</v>
      </c>
      <c r="E249" s="188" t="s">
        <v>2140</v>
      </c>
      <c r="F249" s="189" t="s">
        <v>2141</v>
      </c>
      <c r="G249" s="190" t="s">
        <v>383</v>
      </c>
      <c r="H249" s="191">
        <v>6</v>
      </c>
      <c r="I249" s="192"/>
      <c r="J249" s="193">
        <f>ROUND(I249*H249,2)</f>
        <v>0</v>
      </c>
      <c r="K249" s="194"/>
      <c r="L249" s="39"/>
      <c r="M249" s="195" t="s">
        <v>1</v>
      </c>
      <c r="N249" s="196" t="s">
        <v>45</v>
      </c>
      <c r="O249" s="71"/>
      <c r="P249" s="197">
        <f>O249*H249</f>
        <v>0</v>
      </c>
      <c r="Q249" s="197">
        <v>0.00038</v>
      </c>
      <c r="R249" s="197">
        <f>Q249*H249</f>
        <v>0.00228</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2363</v>
      </c>
    </row>
    <row r="250" spans="1:47" s="2" customFormat="1" ht="58.5">
      <c r="A250" s="34"/>
      <c r="B250" s="35"/>
      <c r="C250" s="36"/>
      <c r="D250" s="201" t="s">
        <v>164</v>
      </c>
      <c r="E250" s="36"/>
      <c r="F250" s="202" t="s">
        <v>2364</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1:65" s="2" customFormat="1" ht="16.5" customHeight="1">
      <c r="A251" s="34"/>
      <c r="B251" s="35"/>
      <c r="C251" s="187" t="s">
        <v>467</v>
      </c>
      <c r="D251" s="187" t="s">
        <v>158</v>
      </c>
      <c r="E251" s="188" t="s">
        <v>2144</v>
      </c>
      <c r="F251" s="189" t="s">
        <v>2145</v>
      </c>
      <c r="G251" s="190" t="s">
        <v>383</v>
      </c>
      <c r="H251" s="191">
        <v>1</v>
      </c>
      <c r="I251" s="192"/>
      <c r="J251" s="193">
        <f>ROUND(I251*H251,2)</f>
        <v>0</v>
      </c>
      <c r="K251" s="194"/>
      <c r="L251" s="39"/>
      <c r="M251" s="195" t="s">
        <v>1</v>
      </c>
      <c r="N251" s="196" t="s">
        <v>45</v>
      </c>
      <c r="O251" s="71"/>
      <c r="P251" s="197">
        <f>O251*H251</f>
        <v>0</v>
      </c>
      <c r="Q251" s="197">
        <v>0.00067</v>
      </c>
      <c r="R251" s="197">
        <f>Q251*H251</f>
        <v>0.00067</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2365</v>
      </c>
    </row>
    <row r="252" spans="1:47" s="2" customFormat="1" ht="39">
      <c r="A252" s="34"/>
      <c r="B252" s="35"/>
      <c r="C252" s="36"/>
      <c r="D252" s="201" t="s">
        <v>164</v>
      </c>
      <c r="E252" s="36"/>
      <c r="F252" s="202" t="s">
        <v>2366</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1:65" s="2" customFormat="1" ht="16.5" customHeight="1">
      <c r="A253" s="34"/>
      <c r="B253" s="35"/>
      <c r="C253" s="187" t="s">
        <v>472</v>
      </c>
      <c r="D253" s="187" t="s">
        <v>158</v>
      </c>
      <c r="E253" s="188" t="s">
        <v>2148</v>
      </c>
      <c r="F253" s="189" t="s">
        <v>2149</v>
      </c>
      <c r="G253" s="190" t="s">
        <v>383</v>
      </c>
      <c r="H253" s="191">
        <v>1</v>
      </c>
      <c r="I253" s="192"/>
      <c r="J253" s="193">
        <f>ROUND(I253*H253,2)</f>
        <v>0</v>
      </c>
      <c r="K253" s="194"/>
      <c r="L253" s="39"/>
      <c r="M253" s="195" t="s">
        <v>1</v>
      </c>
      <c r="N253" s="196" t="s">
        <v>45</v>
      </c>
      <c r="O253" s="71"/>
      <c r="P253" s="197">
        <f>O253*H253</f>
        <v>0</v>
      </c>
      <c r="Q253" s="197">
        <v>0.00163</v>
      </c>
      <c r="R253" s="197">
        <f>Q253*H253</f>
        <v>0.00163</v>
      </c>
      <c r="S253" s="197">
        <v>0</v>
      </c>
      <c r="T253" s="198">
        <f>S253*H253</f>
        <v>0</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2367</v>
      </c>
    </row>
    <row r="254" spans="1:47" s="2" customFormat="1" ht="39">
      <c r="A254" s="34"/>
      <c r="B254" s="35"/>
      <c r="C254" s="36"/>
      <c r="D254" s="201" t="s">
        <v>164</v>
      </c>
      <c r="E254" s="36"/>
      <c r="F254" s="202" t="s">
        <v>2368</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1:65" s="2" customFormat="1" ht="16.5" customHeight="1">
      <c r="A255" s="34"/>
      <c r="B255" s="35"/>
      <c r="C255" s="187" t="s">
        <v>478</v>
      </c>
      <c r="D255" s="187" t="s">
        <v>158</v>
      </c>
      <c r="E255" s="188" t="s">
        <v>2152</v>
      </c>
      <c r="F255" s="189" t="s">
        <v>2153</v>
      </c>
      <c r="G255" s="190" t="s">
        <v>287</v>
      </c>
      <c r="H255" s="191">
        <v>51</v>
      </c>
      <c r="I255" s="192"/>
      <c r="J255" s="193">
        <f>ROUND(I255*H255,2)</f>
        <v>0</v>
      </c>
      <c r="K255" s="194"/>
      <c r="L255" s="39"/>
      <c r="M255" s="195" t="s">
        <v>1</v>
      </c>
      <c r="N255" s="196" t="s">
        <v>45</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175</v>
      </c>
      <c r="AT255" s="199" t="s">
        <v>158</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2369</v>
      </c>
    </row>
    <row r="256" spans="1:47" s="2" customFormat="1" ht="146.25">
      <c r="A256" s="34"/>
      <c r="B256" s="35"/>
      <c r="C256" s="36"/>
      <c r="D256" s="201" t="s">
        <v>164</v>
      </c>
      <c r="E256" s="36"/>
      <c r="F256" s="202" t="s">
        <v>2370</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2:51" s="13" customFormat="1" ht="11.25">
      <c r="B257" s="210"/>
      <c r="C257" s="211"/>
      <c r="D257" s="201" t="s">
        <v>256</v>
      </c>
      <c r="E257" s="212" t="s">
        <v>1</v>
      </c>
      <c r="F257" s="213" t="s">
        <v>2371</v>
      </c>
      <c r="G257" s="211"/>
      <c r="H257" s="214">
        <v>51</v>
      </c>
      <c r="I257" s="215"/>
      <c r="J257" s="211"/>
      <c r="K257" s="211"/>
      <c r="L257" s="216"/>
      <c r="M257" s="217"/>
      <c r="N257" s="218"/>
      <c r="O257" s="218"/>
      <c r="P257" s="218"/>
      <c r="Q257" s="218"/>
      <c r="R257" s="218"/>
      <c r="S257" s="218"/>
      <c r="T257" s="219"/>
      <c r="AT257" s="220" t="s">
        <v>256</v>
      </c>
      <c r="AU257" s="220" t="s">
        <v>90</v>
      </c>
      <c r="AV257" s="13" t="s">
        <v>90</v>
      </c>
      <c r="AW257" s="13" t="s">
        <v>36</v>
      </c>
      <c r="AX257" s="13" t="s">
        <v>88</v>
      </c>
      <c r="AY257" s="220" t="s">
        <v>155</v>
      </c>
    </row>
    <row r="258" spans="1:65" s="2" customFormat="1" ht="16.5" customHeight="1">
      <c r="A258" s="34"/>
      <c r="B258" s="35"/>
      <c r="C258" s="243" t="s">
        <v>484</v>
      </c>
      <c r="D258" s="243" t="s">
        <v>357</v>
      </c>
      <c r="E258" s="244" t="s">
        <v>2156</v>
      </c>
      <c r="F258" s="245" t="s">
        <v>2157</v>
      </c>
      <c r="G258" s="246" t="s">
        <v>287</v>
      </c>
      <c r="H258" s="247">
        <v>0</v>
      </c>
      <c r="I258" s="248"/>
      <c r="J258" s="249">
        <f>ROUND(I258*H258,2)</f>
        <v>0</v>
      </c>
      <c r="K258" s="250"/>
      <c r="L258" s="251"/>
      <c r="M258" s="252" t="s">
        <v>1</v>
      </c>
      <c r="N258" s="253" t="s">
        <v>45</v>
      </c>
      <c r="O258" s="71"/>
      <c r="P258" s="197">
        <f>O258*H258</f>
        <v>0</v>
      </c>
      <c r="Q258" s="197">
        <v>0.00028</v>
      </c>
      <c r="R258" s="197">
        <f>Q258*H258</f>
        <v>0</v>
      </c>
      <c r="S258" s="197">
        <v>0</v>
      </c>
      <c r="T258" s="198">
        <f>S258*H258</f>
        <v>0</v>
      </c>
      <c r="U258" s="34"/>
      <c r="V258" s="34"/>
      <c r="W258" s="34"/>
      <c r="X258" s="34"/>
      <c r="Y258" s="34"/>
      <c r="Z258" s="34"/>
      <c r="AA258" s="34"/>
      <c r="AB258" s="34"/>
      <c r="AC258" s="34"/>
      <c r="AD258" s="34"/>
      <c r="AE258" s="34"/>
      <c r="AR258" s="199" t="s">
        <v>196</v>
      </c>
      <c r="AT258" s="199" t="s">
        <v>357</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2372</v>
      </c>
    </row>
    <row r="259" spans="1:47" s="2" customFormat="1" ht="29.25">
      <c r="A259" s="34"/>
      <c r="B259" s="35"/>
      <c r="C259" s="36"/>
      <c r="D259" s="201" t="s">
        <v>164</v>
      </c>
      <c r="E259" s="36"/>
      <c r="F259" s="202" t="s">
        <v>2373</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2:51" s="13" customFormat="1" ht="11.25">
      <c r="B260" s="210"/>
      <c r="C260" s="211"/>
      <c r="D260" s="201" t="s">
        <v>256</v>
      </c>
      <c r="E260" s="211"/>
      <c r="F260" s="213" t="s">
        <v>949</v>
      </c>
      <c r="G260" s="211"/>
      <c r="H260" s="214">
        <v>0</v>
      </c>
      <c r="I260" s="215"/>
      <c r="J260" s="211"/>
      <c r="K260" s="211"/>
      <c r="L260" s="216"/>
      <c r="M260" s="217"/>
      <c r="N260" s="218"/>
      <c r="O260" s="218"/>
      <c r="P260" s="218"/>
      <c r="Q260" s="218"/>
      <c r="R260" s="218"/>
      <c r="S260" s="218"/>
      <c r="T260" s="219"/>
      <c r="AT260" s="220" t="s">
        <v>256</v>
      </c>
      <c r="AU260" s="220" t="s">
        <v>90</v>
      </c>
      <c r="AV260" s="13" t="s">
        <v>90</v>
      </c>
      <c r="AW260" s="13" t="s">
        <v>4</v>
      </c>
      <c r="AX260" s="13" t="s">
        <v>88</v>
      </c>
      <c r="AY260" s="220" t="s">
        <v>155</v>
      </c>
    </row>
    <row r="261" spans="1:65" s="2" customFormat="1" ht="16.5" customHeight="1">
      <c r="A261" s="34"/>
      <c r="B261" s="35"/>
      <c r="C261" s="187" t="s">
        <v>490</v>
      </c>
      <c r="D261" s="187" t="s">
        <v>158</v>
      </c>
      <c r="E261" s="188" t="s">
        <v>2162</v>
      </c>
      <c r="F261" s="189" t="s">
        <v>2163</v>
      </c>
      <c r="G261" s="190" t="s">
        <v>287</v>
      </c>
      <c r="H261" s="191">
        <v>12</v>
      </c>
      <c r="I261" s="192"/>
      <c r="J261" s="193">
        <f>ROUND(I261*H261,2)</f>
        <v>0</v>
      </c>
      <c r="K261" s="194"/>
      <c r="L261" s="39"/>
      <c r="M261" s="195" t="s">
        <v>1</v>
      </c>
      <c r="N261" s="196" t="s">
        <v>45</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175</v>
      </c>
      <c r="AT261" s="199" t="s">
        <v>158</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2374</v>
      </c>
    </row>
    <row r="262" spans="1:47" s="2" customFormat="1" ht="68.25">
      <c r="A262" s="34"/>
      <c r="B262" s="35"/>
      <c r="C262" s="36"/>
      <c r="D262" s="201" t="s">
        <v>164</v>
      </c>
      <c r="E262" s="36"/>
      <c r="F262" s="202" t="s">
        <v>2375</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2:51" s="13" customFormat="1" ht="11.25">
      <c r="B263" s="210"/>
      <c r="C263" s="211"/>
      <c r="D263" s="201" t="s">
        <v>256</v>
      </c>
      <c r="E263" s="212" t="s">
        <v>1</v>
      </c>
      <c r="F263" s="213" t="s">
        <v>2376</v>
      </c>
      <c r="G263" s="211"/>
      <c r="H263" s="214">
        <v>12</v>
      </c>
      <c r="I263" s="215"/>
      <c r="J263" s="211"/>
      <c r="K263" s="211"/>
      <c r="L263" s="216"/>
      <c r="M263" s="217"/>
      <c r="N263" s="218"/>
      <c r="O263" s="218"/>
      <c r="P263" s="218"/>
      <c r="Q263" s="218"/>
      <c r="R263" s="218"/>
      <c r="S263" s="218"/>
      <c r="T263" s="219"/>
      <c r="AT263" s="220" t="s">
        <v>256</v>
      </c>
      <c r="AU263" s="220" t="s">
        <v>90</v>
      </c>
      <c r="AV263" s="13" t="s">
        <v>90</v>
      </c>
      <c r="AW263" s="13" t="s">
        <v>36</v>
      </c>
      <c r="AX263" s="13" t="s">
        <v>88</v>
      </c>
      <c r="AY263" s="220" t="s">
        <v>155</v>
      </c>
    </row>
    <row r="264" spans="1:65" s="2" customFormat="1" ht="16.5" customHeight="1">
      <c r="A264" s="34"/>
      <c r="B264" s="35"/>
      <c r="C264" s="243" t="s">
        <v>495</v>
      </c>
      <c r="D264" s="243" t="s">
        <v>357</v>
      </c>
      <c r="E264" s="244" t="s">
        <v>2166</v>
      </c>
      <c r="F264" s="245" t="s">
        <v>2167</v>
      </c>
      <c r="G264" s="246" t="s">
        <v>287</v>
      </c>
      <c r="H264" s="247">
        <v>0</v>
      </c>
      <c r="I264" s="248"/>
      <c r="J264" s="249">
        <f>ROUND(I264*H264,2)</f>
        <v>0</v>
      </c>
      <c r="K264" s="250"/>
      <c r="L264" s="251"/>
      <c r="M264" s="252" t="s">
        <v>1</v>
      </c>
      <c r="N264" s="253" t="s">
        <v>45</v>
      </c>
      <c r="O264" s="71"/>
      <c r="P264" s="197">
        <f>O264*H264</f>
        <v>0</v>
      </c>
      <c r="Q264" s="197">
        <v>0.00043</v>
      </c>
      <c r="R264" s="197">
        <f>Q264*H264</f>
        <v>0</v>
      </c>
      <c r="S264" s="197">
        <v>0</v>
      </c>
      <c r="T264" s="198">
        <f>S264*H264</f>
        <v>0</v>
      </c>
      <c r="U264" s="34"/>
      <c r="V264" s="34"/>
      <c r="W264" s="34"/>
      <c r="X264" s="34"/>
      <c r="Y264" s="34"/>
      <c r="Z264" s="34"/>
      <c r="AA264" s="34"/>
      <c r="AB264" s="34"/>
      <c r="AC264" s="34"/>
      <c r="AD264" s="34"/>
      <c r="AE264" s="34"/>
      <c r="AR264" s="199" t="s">
        <v>196</v>
      </c>
      <c r="AT264" s="199" t="s">
        <v>357</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2377</v>
      </c>
    </row>
    <row r="265" spans="1:47" s="2" customFormat="1" ht="29.25">
      <c r="A265" s="34"/>
      <c r="B265" s="35"/>
      <c r="C265" s="36"/>
      <c r="D265" s="201" t="s">
        <v>164</v>
      </c>
      <c r="E265" s="36"/>
      <c r="F265" s="202" t="s">
        <v>2378</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2:51" s="13" customFormat="1" ht="11.25">
      <c r="B266" s="210"/>
      <c r="C266" s="211"/>
      <c r="D266" s="201" t="s">
        <v>256</v>
      </c>
      <c r="E266" s="211"/>
      <c r="F266" s="213" t="s">
        <v>949</v>
      </c>
      <c r="G266" s="211"/>
      <c r="H266" s="214">
        <v>0</v>
      </c>
      <c r="I266" s="215"/>
      <c r="J266" s="211"/>
      <c r="K266" s="211"/>
      <c r="L266" s="216"/>
      <c r="M266" s="217"/>
      <c r="N266" s="218"/>
      <c r="O266" s="218"/>
      <c r="P266" s="218"/>
      <c r="Q266" s="218"/>
      <c r="R266" s="218"/>
      <c r="S266" s="218"/>
      <c r="T266" s="219"/>
      <c r="AT266" s="220" t="s">
        <v>256</v>
      </c>
      <c r="AU266" s="220" t="s">
        <v>90</v>
      </c>
      <c r="AV266" s="13" t="s">
        <v>90</v>
      </c>
      <c r="AW266" s="13" t="s">
        <v>4</v>
      </c>
      <c r="AX266" s="13" t="s">
        <v>88</v>
      </c>
      <c r="AY266" s="220" t="s">
        <v>155</v>
      </c>
    </row>
    <row r="267" spans="1:65" s="2" customFormat="1" ht="16.5" customHeight="1">
      <c r="A267" s="34"/>
      <c r="B267" s="35"/>
      <c r="C267" s="187" t="s">
        <v>502</v>
      </c>
      <c r="D267" s="187" t="s">
        <v>158</v>
      </c>
      <c r="E267" s="188" t="s">
        <v>2171</v>
      </c>
      <c r="F267" s="189" t="s">
        <v>2172</v>
      </c>
      <c r="G267" s="190" t="s">
        <v>287</v>
      </c>
      <c r="H267" s="191">
        <v>4</v>
      </c>
      <c r="I267" s="192"/>
      <c r="J267" s="193">
        <f>ROUND(I267*H267,2)</f>
        <v>0</v>
      </c>
      <c r="K267" s="194"/>
      <c r="L267" s="39"/>
      <c r="M267" s="195" t="s">
        <v>1</v>
      </c>
      <c r="N267" s="196" t="s">
        <v>45</v>
      </c>
      <c r="O267" s="71"/>
      <c r="P267" s="197">
        <f>O267*H267</f>
        <v>0</v>
      </c>
      <c r="Q267" s="197">
        <v>0</v>
      </c>
      <c r="R267" s="197">
        <f>Q267*H267</f>
        <v>0</v>
      </c>
      <c r="S267" s="197">
        <v>0</v>
      </c>
      <c r="T267" s="198">
        <f>S267*H267</f>
        <v>0</v>
      </c>
      <c r="U267" s="34"/>
      <c r="V267" s="34"/>
      <c r="W267" s="34"/>
      <c r="X267" s="34"/>
      <c r="Y267" s="34"/>
      <c r="Z267" s="34"/>
      <c r="AA267" s="34"/>
      <c r="AB267" s="34"/>
      <c r="AC267" s="34"/>
      <c r="AD267" s="34"/>
      <c r="AE267" s="34"/>
      <c r="AR267" s="199" t="s">
        <v>175</v>
      </c>
      <c r="AT267" s="199" t="s">
        <v>158</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2379</v>
      </c>
    </row>
    <row r="268" spans="1:47" s="2" customFormat="1" ht="68.25">
      <c r="A268" s="34"/>
      <c r="B268" s="35"/>
      <c r="C268" s="36"/>
      <c r="D268" s="201" t="s">
        <v>164</v>
      </c>
      <c r="E268" s="36"/>
      <c r="F268" s="202" t="s">
        <v>2380</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2:51" s="13" customFormat="1" ht="11.25">
      <c r="B269" s="210"/>
      <c r="C269" s="211"/>
      <c r="D269" s="201" t="s">
        <v>256</v>
      </c>
      <c r="E269" s="212" t="s">
        <v>1</v>
      </c>
      <c r="F269" s="213" t="s">
        <v>2381</v>
      </c>
      <c r="G269" s="211"/>
      <c r="H269" s="214">
        <v>4</v>
      </c>
      <c r="I269" s="215"/>
      <c r="J269" s="211"/>
      <c r="K269" s="211"/>
      <c r="L269" s="216"/>
      <c r="M269" s="217"/>
      <c r="N269" s="218"/>
      <c r="O269" s="218"/>
      <c r="P269" s="218"/>
      <c r="Q269" s="218"/>
      <c r="R269" s="218"/>
      <c r="S269" s="218"/>
      <c r="T269" s="219"/>
      <c r="AT269" s="220" t="s">
        <v>256</v>
      </c>
      <c r="AU269" s="220" t="s">
        <v>90</v>
      </c>
      <c r="AV269" s="13" t="s">
        <v>90</v>
      </c>
      <c r="AW269" s="13" t="s">
        <v>36</v>
      </c>
      <c r="AX269" s="13" t="s">
        <v>88</v>
      </c>
      <c r="AY269" s="220" t="s">
        <v>155</v>
      </c>
    </row>
    <row r="270" spans="1:65" s="2" customFormat="1" ht="16.5" customHeight="1">
      <c r="A270" s="34"/>
      <c r="B270" s="35"/>
      <c r="C270" s="243" t="s">
        <v>507</v>
      </c>
      <c r="D270" s="243" t="s">
        <v>357</v>
      </c>
      <c r="E270" s="244" t="s">
        <v>2175</v>
      </c>
      <c r="F270" s="245" t="s">
        <v>2176</v>
      </c>
      <c r="G270" s="246" t="s">
        <v>287</v>
      </c>
      <c r="H270" s="247">
        <v>0</v>
      </c>
      <c r="I270" s="248"/>
      <c r="J270" s="249">
        <f>ROUND(I270*H270,2)</f>
        <v>0</v>
      </c>
      <c r="K270" s="250"/>
      <c r="L270" s="251"/>
      <c r="M270" s="252" t="s">
        <v>1</v>
      </c>
      <c r="N270" s="253" t="s">
        <v>45</v>
      </c>
      <c r="O270" s="71"/>
      <c r="P270" s="197">
        <f>O270*H270</f>
        <v>0</v>
      </c>
      <c r="Q270" s="197">
        <v>0.00106</v>
      </c>
      <c r="R270" s="197">
        <f>Q270*H270</f>
        <v>0</v>
      </c>
      <c r="S270" s="197">
        <v>0</v>
      </c>
      <c r="T270" s="198">
        <f>S270*H270</f>
        <v>0</v>
      </c>
      <c r="U270" s="34"/>
      <c r="V270" s="34"/>
      <c r="W270" s="34"/>
      <c r="X270" s="34"/>
      <c r="Y270" s="34"/>
      <c r="Z270" s="34"/>
      <c r="AA270" s="34"/>
      <c r="AB270" s="34"/>
      <c r="AC270" s="34"/>
      <c r="AD270" s="34"/>
      <c r="AE270" s="34"/>
      <c r="AR270" s="199" t="s">
        <v>196</v>
      </c>
      <c r="AT270" s="199" t="s">
        <v>357</v>
      </c>
      <c r="AU270" s="199" t="s">
        <v>90</v>
      </c>
      <c r="AY270" s="17" t="s">
        <v>155</v>
      </c>
      <c r="BE270" s="200">
        <f>IF(N270="základní",J270,0)</f>
        <v>0</v>
      </c>
      <c r="BF270" s="200">
        <f>IF(N270="snížená",J270,0)</f>
        <v>0</v>
      </c>
      <c r="BG270" s="200">
        <f>IF(N270="zákl. přenesená",J270,0)</f>
        <v>0</v>
      </c>
      <c r="BH270" s="200">
        <f>IF(N270="sníž. přenesená",J270,0)</f>
        <v>0</v>
      </c>
      <c r="BI270" s="200">
        <f>IF(N270="nulová",J270,0)</f>
        <v>0</v>
      </c>
      <c r="BJ270" s="17" t="s">
        <v>88</v>
      </c>
      <c r="BK270" s="200">
        <f>ROUND(I270*H270,2)</f>
        <v>0</v>
      </c>
      <c r="BL270" s="17" t="s">
        <v>175</v>
      </c>
      <c r="BM270" s="199" t="s">
        <v>2382</v>
      </c>
    </row>
    <row r="271" spans="1:47" s="2" customFormat="1" ht="29.25">
      <c r="A271" s="34"/>
      <c r="B271" s="35"/>
      <c r="C271" s="36"/>
      <c r="D271" s="201" t="s">
        <v>164</v>
      </c>
      <c r="E271" s="36"/>
      <c r="F271" s="202" t="s">
        <v>2383</v>
      </c>
      <c r="G271" s="36"/>
      <c r="H271" s="36"/>
      <c r="I271" s="203"/>
      <c r="J271" s="36"/>
      <c r="K271" s="36"/>
      <c r="L271" s="39"/>
      <c r="M271" s="204"/>
      <c r="N271" s="205"/>
      <c r="O271" s="71"/>
      <c r="P271" s="71"/>
      <c r="Q271" s="71"/>
      <c r="R271" s="71"/>
      <c r="S271" s="71"/>
      <c r="T271" s="72"/>
      <c r="U271" s="34"/>
      <c r="V271" s="34"/>
      <c r="W271" s="34"/>
      <c r="X271" s="34"/>
      <c r="Y271" s="34"/>
      <c r="Z271" s="34"/>
      <c r="AA271" s="34"/>
      <c r="AB271" s="34"/>
      <c r="AC271" s="34"/>
      <c r="AD271" s="34"/>
      <c r="AE271" s="34"/>
      <c r="AT271" s="17" t="s">
        <v>164</v>
      </c>
      <c r="AU271" s="17" t="s">
        <v>90</v>
      </c>
    </row>
    <row r="272" spans="2:51" s="13" customFormat="1" ht="11.25">
      <c r="B272" s="210"/>
      <c r="C272" s="211"/>
      <c r="D272" s="201" t="s">
        <v>256</v>
      </c>
      <c r="E272" s="211"/>
      <c r="F272" s="213" t="s">
        <v>949</v>
      </c>
      <c r="G272" s="211"/>
      <c r="H272" s="214">
        <v>0</v>
      </c>
      <c r="I272" s="215"/>
      <c r="J272" s="211"/>
      <c r="K272" s="211"/>
      <c r="L272" s="216"/>
      <c r="M272" s="217"/>
      <c r="N272" s="218"/>
      <c r="O272" s="218"/>
      <c r="P272" s="218"/>
      <c r="Q272" s="218"/>
      <c r="R272" s="218"/>
      <c r="S272" s="218"/>
      <c r="T272" s="219"/>
      <c r="AT272" s="220" t="s">
        <v>256</v>
      </c>
      <c r="AU272" s="220" t="s">
        <v>90</v>
      </c>
      <c r="AV272" s="13" t="s">
        <v>90</v>
      </c>
      <c r="AW272" s="13" t="s">
        <v>4</v>
      </c>
      <c r="AX272" s="13" t="s">
        <v>88</v>
      </c>
      <c r="AY272" s="220" t="s">
        <v>155</v>
      </c>
    </row>
    <row r="273" spans="1:65" s="2" customFormat="1" ht="16.5" customHeight="1">
      <c r="A273" s="34"/>
      <c r="B273" s="35"/>
      <c r="C273" s="187" t="s">
        <v>514</v>
      </c>
      <c r="D273" s="187" t="s">
        <v>158</v>
      </c>
      <c r="E273" s="188" t="s">
        <v>2180</v>
      </c>
      <c r="F273" s="189" t="s">
        <v>2181</v>
      </c>
      <c r="G273" s="190" t="s">
        <v>383</v>
      </c>
      <c r="H273" s="191">
        <v>12</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2384</v>
      </c>
    </row>
    <row r="274" spans="1:47" s="2" customFormat="1" ht="48.75">
      <c r="A274" s="34"/>
      <c r="B274" s="35"/>
      <c r="C274" s="36"/>
      <c r="D274" s="201" t="s">
        <v>164</v>
      </c>
      <c r="E274" s="36"/>
      <c r="F274" s="202" t="s">
        <v>2385</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2" t="s">
        <v>1</v>
      </c>
      <c r="F275" s="213" t="s">
        <v>2386</v>
      </c>
      <c r="G275" s="211"/>
      <c r="H275" s="214">
        <v>12</v>
      </c>
      <c r="I275" s="215"/>
      <c r="J275" s="211"/>
      <c r="K275" s="211"/>
      <c r="L275" s="216"/>
      <c r="M275" s="217"/>
      <c r="N275" s="218"/>
      <c r="O275" s="218"/>
      <c r="P275" s="218"/>
      <c r="Q275" s="218"/>
      <c r="R275" s="218"/>
      <c r="S275" s="218"/>
      <c r="T275" s="219"/>
      <c r="AT275" s="220" t="s">
        <v>256</v>
      </c>
      <c r="AU275" s="220" t="s">
        <v>90</v>
      </c>
      <c r="AV275" s="13" t="s">
        <v>90</v>
      </c>
      <c r="AW275" s="13" t="s">
        <v>36</v>
      </c>
      <c r="AX275" s="13" t="s">
        <v>88</v>
      </c>
      <c r="AY275" s="220" t="s">
        <v>155</v>
      </c>
    </row>
    <row r="276" spans="1:65" s="2" customFormat="1" ht="16.5" customHeight="1">
      <c r="A276" s="34"/>
      <c r="B276" s="35"/>
      <c r="C276" s="243" t="s">
        <v>519</v>
      </c>
      <c r="D276" s="243" t="s">
        <v>357</v>
      </c>
      <c r="E276" s="244" t="s">
        <v>2184</v>
      </c>
      <c r="F276" s="245" t="s">
        <v>2185</v>
      </c>
      <c r="G276" s="246" t="s">
        <v>383</v>
      </c>
      <c r="H276" s="247">
        <v>0</v>
      </c>
      <c r="I276" s="248"/>
      <c r="J276" s="249">
        <f>ROUND(I276*H276,2)</f>
        <v>0</v>
      </c>
      <c r="K276" s="250"/>
      <c r="L276" s="251"/>
      <c r="M276" s="252" t="s">
        <v>1</v>
      </c>
      <c r="N276" s="253" t="s">
        <v>45</v>
      </c>
      <c r="O276" s="71"/>
      <c r="P276" s="197">
        <f>O276*H276</f>
        <v>0</v>
      </c>
      <c r="Q276" s="197">
        <v>5E-05</v>
      </c>
      <c r="R276" s="197">
        <f>Q276*H276</f>
        <v>0</v>
      </c>
      <c r="S276" s="197">
        <v>0</v>
      </c>
      <c r="T276" s="198">
        <f>S276*H276</f>
        <v>0</v>
      </c>
      <c r="U276" s="34"/>
      <c r="V276" s="34"/>
      <c r="W276" s="34"/>
      <c r="X276" s="34"/>
      <c r="Y276" s="34"/>
      <c r="Z276" s="34"/>
      <c r="AA276" s="34"/>
      <c r="AB276" s="34"/>
      <c r="AC276" s="34"/>
      <c r="AD276" s="34"/>
      <c r="AE276" s="34"/>
      <c r="AR276" s="199" t="s">
        <v>196</v>
      </c>
      <c r="AT276" s="199" t="s">
        <v>357</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2387</v>
      </c>
    </row>
    <row r="277" spans="1:47" s="2" customFormat="1" ht="19.5">
      <c r="A277" s="34"/>
      <c r="B277" s="35"/>
      <c r="C277" s="36"/>
      <c r="D277" s="201" t="s">
        <v>164</v>
      </c>
      <c r="E277" s="36"/>
      <c r="F277" s="202" t="s">
        <v>2388</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187" t="s">
        <v>524</v>
      </c>
      <c r="D278" s="187" t="s">
        <v>158</v>
      </c>
      <c r="E278" s="188" t="s">
        <v>2187</v>
      </c>
      <c r="F278" s="189" t="s">
        <v>2188</v>
      </c>
      <c r="G278" s="190" t="s">
        <v>383</v>
      </c>
      <c r="H278" s="191">
        <v>2</v>
      </c>
      <c r="I278" s="192"/>
      <c r="J278" s="193">
        <f>ROUND(I278*H278,2)</f>
        <v>0</v>
      </c>
      <c r="K278" s="194"/>
      <c r="L278" s="39"/>
      <c r="M278" s="195" t="s">
        <v>1</v>
      </c>
      <c r="N278" s="196" t="s">
        <v>45</v>
      </c>
      <c r="O278" s="71"/>
      <c r="P278" s="197">
        <f>O278*H278</f>
        <v>0</v>
      </c>
      <c r="Q278" s="197">
        <v>0</v>
      </c>
      <c r="R278" s="197">
        <f>Q278*H278</f>
        <v>0</v>
      </c>
      <c r="S278" s="197">
        <v>0</v>
      </c>
      <c r="T278" s="198">
        <f>S278*H278</f>
        <v>0</v>
      </c>
      <c r="U278" s="34"/>
      <c r="V278" s="34"/>
      <c r="W278" s="34"/>
      <c r="X278" s="34"/>
      <c r="Y278" s="34"/>
      <c r="Z278" s="34"/>
      <c r="AA278" s="34"/>
      <c r="AB278" s="34"/>
      <c r="AC278" s="34"/>
      <c r="AD278" s="34"/>
      <c r="AE278" s="34"/>
      <c r="AR278" s="199" t="s">
        <v>175</v>
      </c>
      <c r="AT278" s="199" t="s">
        <v>158</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2389</v>
      </c>
    </row>
    <row r="279" spans="1:47" s="2" customFormat="1" ht="48.75">
      <c r="A279" s="34"/>
      <c r="B279" s="35"/>
      <c r="C279" s="36"/>
      <c r="D279" s="201" t="s">
        <v>164</v>
      </c>
      <c r="E279" s="36"/>
      <c r="F279" s="202" t="s">
        <v>2390</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2:51" s="13" customFormat="1" ht="11.25">
      <c r="B280" s="210"/>
      <c r="C280" s="211"/>
      <c r="D280" s="201" t="s">
        <v>256</v>
      </c>
      <c r="E280" s="212" t="s">
        <v>1</v>
      </c>
      <c r="F280" s="213" t="s">
        <v>2391</v>
      </c>
      <c r="G280" s="211"/>
      <c r="H280" s="214">
        <v>2</v>
      </c>
      <c r="I280" s="215"/>
      <c r="J280" s="211"/>
      <c r="K280" s="211"/>
      <c r="L280" s="216"/>
      <c r="M280" s="217"/>
      <c r="N280" s="218"/>
      <c r="O280" s="218"/>
      <c r="P280" s="218"/>
      <c r="Q280" s="218"/>
      <c r="R280" s="218"/>
      <c r="S280" s="218"/>
      <c r="T280" s="219"/>
      <c r="AT280" s="220" t="s">
        <v>256</v>
      </c>
      <c r="AU280" s="220" t="s">
        <v>90</v>
      </c>
      <c r="AV280" s="13" t="s">
        <v>90</v>
      </c>
      <c r="AW280" s="13" t="s">
        <v>36</v>
      </c>
      <c r="AX280" s="13" t="s">
        <v>88</v>
      </c>
      <c r="AY280" s="220" t="s">
        <v>155</v>
      </c>
    </row>
    <row r="281" spans="1:65" s="2" customFormat="1" ht="16.5" customHeight="1">
      <c r="A281" s="34"/>
      <c r="B281" s="35"/>
      <c r="C281" s="243" t="s">
        <v>530</v>
      </c>
      <c r="D281" s="243" t="s">
        <v>357</v>
      </c>
      <c r="E281" s="244" t="s">
        <v>2191</v>
      </c>
      <c r="F281" s="245" t="s">
        <v>2192</v>
      </c>
      <c r="G281" s="246" t="s">
        <v>383</v>
      </c>
      <c r="H281" s="247">
        <v>0</v>
      </c>
      <c r="I281" s="248"/>
      <c r="J281" s="249">
        <f>ROUND(I281*H281,2)</f>
        <v>0</v>
      </c>
      <c r="K281" s="250"/>
      <c r="L281" s="251"/>
      <c r="M281" s="252" t="s">
        <v>1</v>
      </c>
      <c r="N281" s="253" t="s">
        <v>45</v>
      </c>
      <c r="O281" s="71"/>
      <c r="P281" s="197">
        <f>O281*H281</f>
        <v>0</v>
      </c>
      <c r="Q281" s="197">
        <v>0.0001</v>
      </c>
      <c r="R281" s="197">
        <f>Q281*H281</f>
        <v>0</v>
      </c>
      <c r="S281" s="197">
        <v>0</v>
      </c>
      <c r="T281" s="198">
        <f>S281*H281</f>
        <v>0</v>
      </c>
      <c r="U281" s="34"/>
      <c r="V281" s="34"/>
      <c r="W281" s="34"/>
      <c r="X281" s="34"/>
      <c r="Y281" s="34"/>
      <c r="Z281" s="34"/>
      <c r="AA281" s="34"/>
      <c r="AB281" s="34"/>
      <c r="AC281" s="34"/>
      <c r="AD281" s="34"/>
      <c r="AE281" s="34"/>
      <c r="AR281" s="199" t="s">
        <v>196</v>
      </c>
      <c r="AT281" s="199" t="s">
        <v>357</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2392</v>
      </c>
    </row>
    <row r="282" spans="1:47" s="2" customFormat="1" ht="19.5">
      <c r="A282" s="34"/>
      <c r="B282" s="35"/>
      <c r="C282" s="36"/>
      <c r="D282" s="201" t="s">
        <v>164</v>
      </c>
      <c r="E282" s="36"/>
      <c r="F282" s="202" t="s">
        <v>2388</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187" t="s">
        <v>535</v>
      </c>
      <c r="D283" s="187" t="s">
        <v>158</v>
      </c>
      <c r="E283" s="188" t="s">
        <v>2194</v>
      </c>
      <c r="F283" s="189" t="s">
        <v>2195</v>
      </c>
      <c r="G283" s="190" t="s">
        <v>383</v>
      </c>
      <c r="H283" s="191">
        <v>2</v>
      </c>
      <c r="I283" s="192"/>
      <c r="J283" s="193">
        <f>ROUND(I283*H283,2)</f>
        <v>0</v>
      </c>
      <c r="K283" s="194"/>
      <c r="L283" s="39"/>
      <c r="M283" s="195" t="s">
        <v>1</v>
      </c>
      <c r="N283" s="196" t="s">
        <v>45</v>
      </c>
      <c r="O283" s="71"/>
      <c r="P283" s="197">
        <f>O283*H283</f>
        <v>0</v>
      </c>
      <c r="Q283" s="197">
        <v>0</v>
      </c>
      <c r="R283" s="197">
        <f>Q283*H283</f>
        <v>0</v>
      </c>
      <c r="S283" s="197">
        <v>0</v>
      </c>
      <c r="T283" s="198">
        <f>S283*H283</f>
        <v>0</v>
      </c>
      <c r="U283" s="34"/>
      <c r="V283" s="34"/>
      <c r="W283" s="34"/>
      <c r="X283" s="34"/>
      <c r="Y283" s="34"/>
      <c r="Z283" s="34"/>
      <c r="AA283" s="34"/>
      <c r="AB283" s="34"/>
      <c r="AC283" s="34"/>
      <c r="AD283" s="34"/>
      <c r="AE283" s="34"/>
      <c r="AR283" s="199" t="s">
        <v>175</v>
      </c>
      <c r="AT283" s="199" t="s">
        <v>158</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2393</v>
      </c>
    </row>
    <row r="284" spans="1:47" s="2" customFormat="1" ht="48.75">
      <c r="A284" s="34"/>
      <c r="B284" s="35"/>
      <c r="C284" s="36"/>
      <c r="D284" s="201" t="s">
        <v>164</v>
      </c>
      <c r="E284" s="36"/>
      <c r="F284" s="202" t="s">
        <v>2394</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2:51" s="13" customFormat="1" ht="11.25">
      <c r="B285" s="210"/>
      <c r="C285" s="211"/>
      <c r="D285" s="201" t="s">
        <v>256</v>
      </c>
      <c r="E285" s="212" t="s">
        <v>1</v>
      </c>
      <c r="F285" s="213" t="s">
        <v>2391</v>
      </c>
      <c r="G285" s="211"/>
      <c r="H285" s="214">
        <v>2</v>
      </c>
      <c r="I285" s="215"/>
      <c r="J285" s="211"/>
      <c r="K285" s="211"/>
      <c r="L285" s="216"/>
      <c r="M285" s="217"/>
      <c r="N285" s="218"/>
      <c r="O285" s="218"/>
      <c r="P285" s="218"/>
      <c r="Q285" s="218"/>
      <c r="R285" s="218"/>
      <c r="S285" s="218"/>
      <c r="T285" s="219"/>
      <c r="AT285" s="220" t="s">
        <v>256</v>
      </c>
      <c r="AU285" s="220" t="s">
        <v>90</v>
      </c>
      <c r="AV285" s="13" t="s">
        <v>90</v>
      </c>
      <c r="AW285" s="13" t="s">
        <v>36</v>
      </c>
      <c r="AX285" s="13" t="s">
        <v>88</v>
      </c>
      <c r="AY285" s="220" t="s">
        <v>155</v>
      </c>
    </row>
    <row r="286" spans="1:65" s="2" customFormat="1" ht="16.5" customHeight="1">
      <c r="A286" s="34"/>
      <c r="B286" s="35"/>
      <c r="C286" s="243" t="s">
        <v>541</v>
      </c>
      <c r="D286" s="243" t="s">
        <v>357</v>
      </c>
      <c r="E286" s="244" t="s">
        <v>2198</v>
      </c>
      <c r="F286" s="245" t="s">
        <v>2199</v>
      </c>
      <c r="G286" s="246" t="s">
        <v>383</v>
      </c>
      <c r="H286" s="247">
        <v>0</v>
      </c>
      <c r="I286" s="248"/>
      <c r="J286" s="249">
        <f>ROUND(I286*H286,2)</f>
        <v>0</v>
      </c>
      <c r="K286" s="250"/>
      <c r="L286" s="251"/>
      <c r="M286" s="252" t="s">
        <v>1</v>
      </c>
      <c r="N286" s="253" t="s">
        <v>45</v>
      </c>
      <c r="O286" s="71"/>
      <c r="P286" s="197">
        <f>O286*H286</f>
        <v>0</v>
      </c>
      <c r="Q286" s="197">
        <v>0.00022</v>
      </c>
      <c r="R286" s="197">
        <f>Q286*H286</f>
        <v>0</v>
      </c>
      <c r="S286" s="197">
        <v>0</v>
      </c>
      <c r="T286" s="198">
        <f>S286*H286</f>
        <v>0</v>
      </c>
      <c r="U286" s="34"/>
      <c r="V286" s="34"/>
      <c r="W286" s="34"/>
      <c r="X286" s="34"/>
      <c r="Y286" s="34"/>
      <c r="Z286" s="34"/>
      <c r="AA286" s="34"/>
      <c r="AB286" s="34"/>
      <c r="AC286" s="34"/>
      <c r="AD286" s="34"/>
      <c r="AE286" s="34"/>
      <c r="AR286" s="199" t="s">
        <v>196</v>
      </c>
      <c r="AT286" s="199" t="s">
        <v>357</v>
      </c>
      <c r="AU286" s="199" t="s">
        <v>90</v>
      </c>
      <c r="AY286" s="17" t="s">
        <v>155</v>
      </c>
      <c r="BE286" s="200">
        <f>IF(N286="základní",J286,0)</f>
        <v>0</v>
      </c>
      <c r="BF286" s="200">
        <f>IF(N286="snížená",J286,0)</f>
        <v>0</v>
      </c>
      <c r="BG286" s="200">
        <f>IF(N286="zákl. přenesená",J286,0)</f>
        <v>0</v>
      </c>
      <c r="BH286" s="200">
        <f>IF(N286="sníž. přenesená",J286,0)</f>
        <v>0</v>
      </c>
      <c r="BI286" s="200">
        <f>IF(N286="nulová",J286,0)</f>
        <v>0</v>
      </c>
      <c r="BJ286" s="17" t="s">
        <v>88</v>
      </c>
      <c r="BK286" s="200">
        <f>ROUND(I286*H286,2)</f>
        <v>0</v>
      </c>
      <c r="BL286" s="17" t="s">
        <v>175</v>
      </c>
      <c r="BM286" s="199" t="s">
        <v>2395</v>
      </c>
    </row>
    <row r="287" spans="1:47" s="2" customFormat="1" ht="19.5">
      <c r="A287" s="34"/>
      <c r="B287" s="35"/>
      <c r="C287" s="36"/>
      <c r="D287" s="201" t="s">
        <v>164</v>
      </c>
      <c r="E287" s="36"/>
      <c r="F287" s="202" t="s">
        <v>2388</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164</v>
      </c>
      <c r="AU287" s="17" t="s">
        <v>90</v>
      </c>
    </row>
    <row r="288" spans="1:65" s="2" customFormat="1" ht="16.5" customHeight="1">
      <c r="A288" s="34"/>
      <c r="B288" s="35"/>
      <c r="C288" s="187" t="s">
        <v>546</v>
      </c>
      <c r="D288" s="187" t="s">
        <v>158</v>
      </c>
      <c r="E288" s="188" t="s">
        <v>2201</v>
      </c>
      <c r="F288" s="189" t="s">
        <v>2202</v>
      </c>
      <c r="G288" s="190" t="s">
        <v>383</v>
      </c>
      <c r="H288" s="191">
        <v>8</v>
      </c>
      <c r="I288" s="192"/>
      <c r="J288" s="193">
        <f>ROUND(I288*H288,2)</f>
        <v>0</v>
      </c>
      <c r="K288" s="194"/>
      <c r="L288" s="39"/>
      <c r="M288" s="195" t="s">
        <v>1</v>
      </c>
      <c r="N288" s="196" t="s">
        <v>45</v>
      </c>
      <c r="O288" s="71"/>
      <c r="P288" s="197">
        <f>O288*H288</f>
        <v>0</v>
      </c>
      <c r="Q288" s="197">
        <v>0</v>
      </c>
      <c r="R288" s="197">
        <f>Q288*H288</f>
        <v>0</v>
      </c>
      <c r="S288" s="197">
        <v>0</v>
      </c>
      <c r="T288" s="198">
        <f>S288*H288</f>
        <v>0</v>
      </c>
      <c r="U288" s="34"/>
      <c r="V288" s="34"/>
      <c r="W288" s="34"/>
      <c r="X288" s="34"/>
      <c r="Y288" s="34"/>
      <c r="Z288" s="34"/>
      <c r="AA288" s="34"/>
      <c r="AB288" s="34"/>
      <c r="AC288" s="34"/>
      <c r="AD288" s="34"/>
      <c r="AE288" s="34"/>
      <c r="AR288" s="199" t="s">
        <v>175</v>
      </c>
      <c r="AT288" s="199" t="s">
        <v>158</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2396</v>
      </c>
    </row>
    <row r="289" spans="1:47" s="2" customFormat="1" ht="253.5">
      <c r="A289" s="34"/>
      <c r="B289" s="35"/>
      <c r="C289" s="36"/>
      <c r="D289" s="201" t="s">
        <v>164</v>
      </c>
      <c r="E289" s="36"/>
      <c r="F289" s="202" t="s">
        <v>2397</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1:65" s="2" customFormat="1" ht="21.75" customHeight="1">
      <c r="A290" s="34"/>
      <c r="B290" s="35"/>
      <c r="C290" s="243" t="s">
        <v>551</v>
      </c>
      <c r="D290" s="243" t="s">
        <v>357</v>
      </c>
      <c r="E290" s="244" t="s">
        <v>2205</v>
      </c>
      <c r="F290" s="245" t="s">
        <v>2206</v>
      </c>
      <c r="G290" s="246" t="s">
        <v>383</v>
      </c>
      <c r="H290" s="247">
        <v>0</v>
      </c>
      <c r="I290" s="248"/>
      <c r="J290" s="249">
        <f>ROUND(I290*H290,2)</f>
        <v>0</v>
      </c>
      <c r="K290" s="250"/>
      <c r="L290" s="251"/>
      <c r="M290" s="252" t="s">
        <v>1</v>
      </c>
      <c r="N290" s="253" t="s">
        <v>45</v>
      </c>
      <c r="O290" s="71"/>
      <c r="P290" s="197">
        <f>O290*H290</f>
        <v>0</v>
      </c>
      <c r="Q290" s="197">
        <v>0.0019</v>
      </c>
      <c r="R290" s="197">
        <f>Q290*H290</f>
        <v>0</v>
      </c>
      <c r="S290" s="197">
        <v>0</v>
      </c>
      <c r="T290" s="198">
        <f>S290*H290</f>
        <v>0</v>
      </c>
      <c r="U290" s="34"/>
      <c r="V290" s="34"/>
      <c r="W290" s="34"/>
      <c r="X290" s="34"/>
      <c r="Y290" s="34"/>
      <c r="Z290" s="34"/>
      <c r="AA290" s="34"/>
      <c r="AB290" s="34"/>
      <c r="AC290" s="34"/>
      <c r="AD290" s="34"/>
      <c r="AE290" s="34"/>
      <c r="AR290" s="199" t="s">
        <v>196</v>
      </c>
      <c r="AT290" s="199" t="s">
        <v>357</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2398</v>
      </c>
    </row>
    <row r="291" spans="1:47" s="2" customFormat="1" ht="39">
      <c r="A291" s="34"/>
      <c r="B291" s="35"/>
      <c r="C291" s="36"/>
      <c r="D291" s="201" t="s">
        <v>164</v>
      </c>
      <c r="E291" s="36"/>
      <c r="F291" s="202" t="s">
        <v>2399</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164</v>
      </c>
      <c r="AU291" s="17" t="s">
        <v>90</v>
      </c>
    </row>
    <row r="292" spans="1:65" s="2" customFormat="1" ht="16.5" customHeight="1">
      <c r="A292" s="34"/>
      <c r="B292" s="35"/>
      <c r="C292" s="187" t="s">
        <v>555</v>
      </c>
      <c r="D292" s="187" t="s">
        <v>158</v>
      </c>
      <c r="E292" s="188" t="s">
        <v>2209</v>
      </c>
      <c r="F292" s="189" t="s">
        <v>2210</v>
      </c>
      <c r="G292" s="190" t="s">
        <v>383</v>
      </c>
      <c r="H292" s="191">
        <v>8</v>
      </c>
      <c r="I292" s="192"/>
      <c r="J292" s="193">
        <f>ROUND(I292*H292,2)</f>
        <v>0</v>
      </c>
      <c r="K292" s="194"/>
      <c r="L292" s="39"/>
      <c r="M292" s="195" t="s">
        <v>1</v>
      </c>
      <c r="N292" s="196" t="s">
        <v>45</v>
      </c>
      <c r="O292" s="71"/>
      <c r="P292" s="197">
        <f>O292*H292</f>
        <v>0</v>
      </c>
      <c r="Q292" s="197">
        <v>0.00016</v>
      </c>
      <c r="R292" s="197">
        <f>Q292*H292</f>
        <v>0.00128</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2400</v>
      </c>
    </row>
    <row r="293" spans="1:47" s="2" customFormat="1" ht="263.25">
      <c r="A293" s="34"/>
      <c r="B293" s="35"/>
      <c r="C293" s="36"/>
      <c r="D293" s="201" t="s">
        <v>164</v>
      </c>
      <c r="E293" s="36"/>
      <c r="F293" s="202" t="s">
        <v>2401</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1:65" s="2" customFormat="1" ht="16.5" customHeight="1">
      <c r="A294" s="34"/>
      <c r="B294" s="35"/>
      <c r="C294" s="243" t="s">
        <v>559</v>
      </c>
      <c r="D294" s="243" t="s">
        <v>357</v>
      </c>
      <c r="E294" s="244" t="s">
        <v>2213</v>
      </c>
      <c r="F294" s="245" t="s">
        <v>2214</v>
      </c>
      <c r="G294" s="246" t="s">
        <v>383</v>
      </c>
      <c r="H294" s="247">
        <v>0</v>
      </c>
      <c r="I294" s="248"/>
      <c r="J294" s="249">
        <f>ROUND(I294*H294,2)</f>
        <v>0</v>
      </c>
      <c r="K294" s="250"/>
      <c r="L294" s="251"/>
      <c r="M294" s="252" t="s">
        <v>1</v>
      </c>
      <c r="N294" s="253" t="s">
        <v>45</v>
      </c>
      <c r="O294" s="71"/>
      <c r="P294" s="197">
        <f>O294*H294</f>
        <v>0</v>
      </c>
      <c r="Q294" s="197">
        <v>0.00085</v>
      </c>
      <c r="R294" s="197">
        <f>Q294*H294</f>
        <v>0</v>
      </c>
      <c r="S294" s="197">
        <v>0</v>
      </c>
      <c r="T294" s="198">
        <f>S294*H294</f>
        <v>0</v>
      </c>
      <c r="U294" s="34"/>
      <c r="V294" s="34"/>
      <c r="W294" s="34"/>
      <c r="X294" s="34"/>
      <c r="Y294" s="34"/>
      <c r="Z294" s="34"/>
      <c r="AA294" s="34"/>
      <c r="AB294" s="34"/>
      <c r="AC294" s="34"/>
      <c r="AD294" s="34"/>
      <c r="AE294" s="34"/>
      <c r="AR294" s="199" t="s">
        <v>196</v>
      </c>
      <c r="AT294" s="199" t="s">
        <v>357</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2402</v>
      </c>
    </row>
    <row r="295" spans="1:47" s="2" customFormat="1" ht="29.25">
      <c r="A295" s="34"/>
      <c r="B295" s="35"/>
      <c r="C295" s="36"/>
      <c r="D295" s="201" t="s">
        <v>164</v>
      </c>
      <c r="E295" s="36"/>
      <c r="F295" s="202" t="s">
        <v>2403</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1:65" s="2" customFormat="1" ht="16.5" customHeight="1">
      <c r="A296" s="34"/>
      <c r="B296" s="35"/>
      <c r="C296" s="243" t="s">
        <v>563</v>
      </c>
      <c r="D296" s="243" t="s">
        <v>357</v>
      </c>
      <c r="E296" s="244" t="s">
        <v>2217</v>
      </c>
      <c r="F296" s="245" t="s">
        <v>2218</v>
      </c>
      <c r="G296" s="246" t="s">
        <v>383</v>
      </c>
      <c r="H296" s="247">
        <v>0</v>
      </c>
      <c r="I296" s="248"/>
      <c r="J296" s="249">
        <f>ROUND(I296*H296,2)</f>
        <v>0</v>
      </c>
      <c r="K296" s="250"/>
      <c r="L296" s="251"/>
      <c r="M296" s="252" t="s">
        <v>1</v>
      </c>
      <c r="N296" s="253" t="s">
        <v>45</v>
      </c>
      <c r="O296" s="71"/>
      <c r="P296" s="197">
        <f>O296*H296</f>
        <v>0</v>
      </c>
      <c r="Q296" s="197">
        <v>0.00013</v>
      </c>
      <c r="R296" s="197">
        <f>Q296*H296</f>
        <v>0</v>
      </c>
      <c r="S296" s="197">
        <v>0</v>
      </c>
      <c r="T296" s="198">
        <f>S296*H296</f>
        <v>0</v>
      </c>
      <c r="U296" s="34"/>
      <c r="V296" s="34"/>
      <c r="W296" s="34"/>
      <c r="X296" s="34"/>
      <c r="Y296" s="34"/>
      <c r="Z296" s="34"/>
      <c r="AA296" s="34"/>
      <c r="AB296" s="34"/>
      <c r="AC296" s="34"/>
      <c r="AD296" s="34"/>
      <c r="AE296" s="34"/>
      <c r="AR296" s="199" t="s">
        <v>196</v>
      </c>
      <c r="AT296" s="199" t="s">
        <v>357</v>
      </c>
      <c r="AU296" s="199" t="s">
        <v>90</v>
      </c>
      <c r="AY296" s="17" t="s">
        <v>155</v>
      </c>
      <c r="BE296" s="200">
        <f>IF(N296="základní",J296,0)</f>
        <v>0</v>
      </c>
      <c r="BF296" s="200">
        <f>IF(N296="snížená",J296,0)</f>
        <v>0</v>
      </c>
      <c r="BG296" s="200">
        <f>IF(N296="zákl. přenesená",J296,0)</f>
        <v>0</v>
      </c>
      <c r="BH296" s="200">
        <f>IF(N296="sníž. přenesená",J296,0)</f>
        <v>0</v>
      </c>
      <c r="BI296" s="200">
        <f>IF(N296="nulová",J296,0)</f>
        <v>0</v>
      </c>
      <c r="BJ296" s="17" t="s">
        <v>88</v>
      </c>
      <c r="BK296" s="200">
        <f>ROUND(I296*H296,2)</f>
        <v>0</v>
      </c>
      <c r="BL296" s="17" t="s">
        <v>175</v>
      </c>
      <c r="BM296" s="199" t="s">
        <v>2404</v>
      </c>
    </row>
    <row r="297" spans="1:47" s="2" customFormat="1" ht="29.25">
      <c r="A297" s="34"/>
      <c r="B297" s="35"/>
      <c r="C297" s="36"/>
      <c r="D297" s="201" t="s">
        <v>164</v>
      </c>
      <c r="E297" s="36"/>
      <c r="F297" s="202" t="s">
        <v>2405</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164</v>
      </c>
      <c r="AU297" s="17" t="s">
        <v>90</v>
      </c>
    </row>
    <row r="298" spans="1:65" s="2" customFormat="1" ht="16.5" customHeight="1">
      <c r="A298" s="34"/>
      <c r="B298" s="35"/>
      <c r="C298" s="243" t="s">
        <v>567</v>
      </c>
      <c r="D298" s="243" t="s">
        <v>357</v>
      </c>
      <c r="E298" s="244" t="s">
        <v>2221</v>
      </c>
      <c r="F298" s="245" t="s">
        <v>2222</v>
      </c>
      <c r="G298" s="246" t="s">
        <v>383</v>
      </c>
      <c r="H298" s="247">
        <v>0</v>
      </c>
      <c r="I298" s="248"/>
      <c r="J298" s="249">
        <f>ROUND(I298*H298,2)</f>
        <v>0</v>
      </c>
      <c r="K298" s="250"/>
      <c r="L298" s="251"/>
      <c r="M298" s="252" t="s">
        <v>1</v>
      </c>
      <c r="N298" s="253" t="s">
        <v>45</v>
      </c>
      <c r="O298" s="71"/>
      <c r="P298" s="197">
        <f>O298*H298</f>
        <v>0</v>
      </c>
      <c r="Q298" s="197">
        <v>0.00022</v>
      </c>
      <c r="R298" s="197">
        <f>Q298*H298</f>
        <v>0</v>
      </c>
      <c r="S298" s="197">
        <v>0</v>
      </c>
      <c r="T298" s="198">
        <f>S298*H298</f>
        <v>0</v>
      </c>
      <c r="U298" s="34"/>
      <c r="V298" s="34"/>
      <c r="W298" s="34"/>
      <c r="X298" s="34"/>
      <c r="Y298" s="34"/>
      <c r="Z298" s="34"/>
      <c r="AA298" s="34"/>
      <c r="AB298" s="34"/>
      <c r="AC298" s="34"/>
      <c r="AD298" s="34"/>
      <c r="AE298" s="34"/>
      <c r="AR298" s="199" t="s">
        <v>196</v>
      </c>
      <c r="AT298" s="199" t="s">
        <v>357</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2406</v>
      </c>
    </row>
    <row r="299" spans="1:47" s="2" customFormat="1" ht="29.25">
      <c r="A299" s="34"/>
      <c r="B299" s="35"/>
      <c r="C299" s="36"/>
      <c r="D299" s="201" t="s">
        <v>164</v>
      </c>
      <c r="E299" s="36"/>
      <c r="F299" s="202" t="s">
        <v>2405</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1:65" s="2" customFormat="1" ht="24.2" customHeight="1">
      <c r="A300" s="34"/>
      <c r="B300" s="35"/>
      <c r="C300" s="243" t="s">
        <v>571</v>
      </c>
      <c r="D300" s="243" t="s">
        <v>357</v>
      </c>
      <c r="E300" s="244" t="s">
        <v>2224</v>
      </c>
      <c r="F300" s="245" t="s">
        <v>2225</v>
      </c>
      <c r="G300" s="246" t="s">
        <v>383</v>
      </c>
      <c r="H300" s="247">
        <v>0</v>
      </c>
      <c r="I300" s="248"/>
      <c r="J300" s="249">
        <f>ROUND(I300*H300,2)</f>
        <v>0</v>
      </c>
      <c r="K300" s="250"/>
      <c r="L300" s="251"/>
      <c r="M300" s="252" t="s">
        <v>1</v>
      </c>
      <c r="N300" s="253" t="s">
        <v>45</v>
      </c>
      <c r="O300" s="71"/>
      <c r="P300" s="197">
        <f>O300*H300</f>
        <v>0</v>
      </c>
      <c r="Q300" s="197">
        <v>0.00041</v>
      </c>
      <c r="R300" s="197">
        <f>Q300*H300</f>
        <v>0</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2407</v>
      </c>
    </row>
    <row r="301" spans="1:47" s="2" customFormat="1" ht="29.25">
      <c r="A301" s="34"/>
      <c r="B301" s="35"/>
      <c r="C301" s="36"/>
      <c r="D301" s="201" t="s">
        <v>164</v>
      </c>
      <c r="E301" s="36"/>
      <c r="F301" s="202" t="s">
        <v>2405</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1:65" s="2" customFormat="1" ht="16.5" customHeight="1">
      <c r="A302" s="34"/>
      <c r="B302" s="35"/>
      <c r="C302" s="243" t="s">
        <v>575</v>
      </c>
      <c r="D302" s="243" t="s">
        <v>357</v>
      </c>
      <c r="E302" s="244" t="s">
        <v>2227</v>
      </c>
      <c r="F302" s="245" t="s">
        <v>2228</v>
      </c>
      <c r="G302" s="246" t="s">
        <v>383</v>
      </c>
      <c r="H302" s="247">
        <v>0</v>
      </c>
      <c r="I302" s="248"/>
      <c r="J302" s="249">
        <f>ROUND(I302*H302,2)</f>
        <v>0</v>
      </c>
      <c r="K302" s="250"/>
      <c r="L302" s="251"/>
      <c r="M302" s="252" t="s">
        <v>1</v>
      </c>
      <c r="N302" s="253" t="s">
        <v>45</v>
      </c>
      <c r="O302" s="71"/>
      <c r="P302" s="197">
        <f>O302*H302</f>
        <v>0</v>
      </c>
      <c r="Q302" s="197">
        <v>0.0035</v>
      </c>
      <c r="R302" s="197">
        <f>Q302*H302</f>
        <v>0</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2408</v>
      </c>
    </row>
    <row r="303" spans="1:47" s="2" customFormat="1" ht="29.25">
      <c r="A303" s="34"/>
      <c r="B303" s="35"/>
      <c r="C303" s="36"/>
      <c r="D303" s="201" t="s">
        <v>164</v>
      </c>
      <c r="E303" s="36"/>
      <c r="F303" s="202" t="s">
        <v>2409</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16.5" customHeight="1">
      <c r="A304" s="34"/>
      <c r="B304" s="35"/>
      <c r="C304" s="187" t="s">
        <v>580</v>
      </c>
      <c r="D304" s="187" t="s">
        <v>158</v>
      </c>
      <c r="E304" s="188" t="s">
        <v>2231</v>
      </c>
      <c r="F304" s="189" t="s">
        <v>2232</v>
      </c>
      <c r="G304" s="190" t="s">
        <v>383</v>
      </c>
      <c r="H304" s="191">
        <v>8</v>
      </c>
      <c r="I304" s="192"/>
      <c r="J304" s="193">
        <f>ROUND(I304*H304,2)</f>
        <v>0</v>
      </c>
      <c r="K304" s="194"/>
      <c r="L304" s="39"/>
      <c r="M304" s="195" t="s">
        <v>1</v>
      </c>
      <c r="N304" s="196" t="s">
        <v>45</v>
      </c>
      <c r="O304" s="71"/>
      <c r="P304" s="197">
        <f>O304*H304</f>
        <v>0</v>
      </c>
      <c r="Q304" s="197">
        <v>0.06383</v>
      </c>
      <c r="R304" s="197">
        <f>Q304*H304</f>
        <v>0.51064</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2410</v>
      </c>
    </row>
    <row r="305" spans="1:47" s="2" customFormat="1" ht="58.5">
      <c r="A305" s="34"/>
      <c r="B305" s="35"/>
      <c r="C305" s="36"/>
      <c r="D305" s="201" t="s">
        <v>164</v>
      </c>
      <c r="E305" s="36"/>
      <c r="F305" s="202" t="s">
        <v>2411</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1:65" s="2" customFormat="1" ht="21.75" customHeight="1">
      <c r="A306" s="34"/>
      <c r="B306" s="35"/>
      <c r="C306" s="243" t="s">
        <v>584</v>
      </c>
      <c r="D306" s="243" t="s">
        <v>357</v>
      </c>
      <c r="E306" s="244" t="s">
        <v>2235</v>
      </c>
      <c r="F306" s="245" t="s">
        <v>2236</v>
      </c>
      <c r="G306" s="246" t="s">
        <v>383</v>
      </c>
      <c r="H306" s="247">
        <v>0</v>
      </c>
      <c r="I306" s="248"/>
      <c r="J306" s="249">
        <f>ROUND(I306*H306,2)</f>
        <v>0</v>
      </c>
      <c r="K306" s="250"/>
      <c r="L306" s="251"/>
      <c r="M306" s="252" t="s">
        <v>1</v>
      </c>
      <c r="N306" s="253" t="s">
        <v>45</v>
      </c>
      <c r="O306" s="71"/>
      <c r="P306" s="197">
        <f>O306*H306</f>
        <v>0</v>
      </c>
      <c r="Q306" s="197">
        <v>0.0079</v>
      </c>
      <c r="R306" s="197">
        <f>Q306*H306</f>
        <v>0</v>
      </c>
      <c r="S306" s="197">
        <v>0</v>
      </c>
      <c r="T306" s="198">
        <f>S306*H306</f>
        <v>0</v>
      </c>
      <c r="U306" s="34"/>
      <c r="V306" s="34"/>
      <c r="W306" s="34"/>
      <c r="X306" s="34"/>
      <c r="Y306" s="34"/>
      <c r="Z306" s="34"/>
      <c r="AA306" s="34"/>
      <c r="AB306" s="34"/>
      <c r="AC306" s="34"/>
      <c r="AD306" s="34"/>
      <c r="AE306" s="34"/>
      <c r="AR306" s="199" t="s">
        <v>196</v>
      </c>
      <c r="AT306" s="199" t="s">
        <v>357</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2412</v>
      </c>
    </row>
    <row r="307" spans="1:47" s="2" customFormat="1" ht="29.25">
      <c r="A307" s="34"/>
      <c r="B307" s="35"/>
      <c r="C307" s="36"/>
      <c r="D307" s="201" t="s">
        <v>164</v>
      </c>
      <c r="E307" s="36"/>
      <c r="F307" s="202" t="s">
        <v>2413</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1:65" s="2" customFormat="1" ht="16.5" customHeight="1">
      <c r="A308" s="34"/>
      <c r="B308" s="35"/>
      <c r="C308" s="243" t="s">
        <v>590</v>
      </c>
      <c r="D308" s="243" t="s">
        <v>357</v>
      </c>
      <c r="E308" s="244" t="s">
        <v>2238</v>
      </c>
      <c r="F308" s="245" t="s">
        <v>2114</v>
      </c>
      <c r="G308" s="246" t="s">
        <v>383</v>
      </c>
      <c r="H308" s="247">
        <v>0</v>
      </c>
      <c r="I308" s="248"/>
      <c r="J308" s="249">
        <f>ROUND(I308*H308,2)</f>
        <v>0</v>
      </c>
      <c r="K308" s="250"/>
      <c r="L308" s="251"/>
      <c r="M308" s="252" t="s">
        <v>1</v>
      </c>
      <c r="N308" s="253" t="s">
        <v>45</v>
      </c>
      <c r="O308" s="71"/>
      <c r="P308" s="197">
        <f>O308*H308</f>
        <v>0</v>
      </c>
      <c r="Q308" s="197">
        <v>0.0003</v>
      </c>
      <c r="R308" s="197">
        <f>Q308*H308</f>
        <v>0</v>
      </c>
      <c r="S308" s="197">
        <v>0</v>
      </c>
      <c r="T308" s="198">
        <f>S308*H308</f>
        <v>0</v>
      </c>
      <c r="U308" s="34"/>
      <c r="V308" s="34"/>
      <c r="W308" s="34"/>
      <c r="X308" s="34"/>
      <c r="Y308" s="34"/>
      <c r="Z308" s="34"/>
      <c r="AA308" s="34"/>
      <c r="AB308" s="34"/>
      <c r="AC308" s="34"/>
      <c r="AD308" s="34"/>
      <c r="AE308" s="34"/>
      <c r="AR308" s="199" t="s">
        <v>196</v>
      </c>
      <c r="AT308" s="199" t="s">
        <v>357</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2414</v>
      </c>
    </row>
    <row r="309" spans="1:47" s="2" customFormat="1" ht="19.5">
      <c r="A309" s="34"/>
      <c r="B309" s="35"/>
      <c r="C309" s="36"/>
      <c r="D309" s="201" t="s">
        <v>164</v>
      </c>
      <c r="E309" s="36"/>
      <c r="F309" s="202" t="s">
        <v>2388</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1:65" s="2" customFormat="1" ht="16.5" customHeight="1">
      <c r="A310" s="34"/>
      <c r="B310" s="35"/>
      <c r="C310" s="187" t="s">
        <v>595</v>
      </c>
      <c r="D310" s="187" t="s">
        <v>158</v>
      </c>
      <c r="E310" s="188" t="s">
        <v>2240</v>
      </c>
      <c r="F310" s="189" t="s">
        <v>2241</v>
      </c>
      <c r="G310" s="190" t="s">
        <v>287</v>
      </c>
      <c r="H310" s="191">
        <v>67</v>
      </c>
      <c r="I310" s="192"/>
      <c r="J310" s="193">
        <f>ROUND(I310*H310,2)</f>
        <v>0</v>
      </c>
      <c r="K310" s="194"/>
      <c r="L310" s="39"/>
      <c r="M310" s="195" t="s">
        <v>1</v>
      </c>
      <c r="N310" s="196" t="s">
        <v>45</v>
      </c>
      <c r="O310" s="71"/>
      <c r="P310" s="197">
        <f>O310*H310</f>
        <v>0</v>
      </c>
      <c r="Q310" s="197">
        <v>0</v>
      </c>
      <c r="R310" s="197">
        <f>Q310*H310</f>
        <v>0</v>
      </c>
      <c r="S310" s="197">
        <v>0</v>
      </c>
      <c r="T310" s="198">
        <f>S310*H310</f>
        <v>0</v>
      </c>
      <c r="U310" s="34"/>
      <c r="V310" s="34"/>
      <c r="W310" s="34"/>
      <c r="X310" s="34"/>
      <c r="Y310" s="34"/>
      <c r="Z310" s="34"/>
      <c r="AA310" s="34"/>
      <c r="AB310" s="34"/>
      <c r="AC310" s="34"/>
      <c r="AD310" s="34"/>
      <c r="AE310" s="34"/>
      <c r="AR310" s="199" t="s">
        <v>175</v>
      </c>
      <c r="AT310" s="199" t="s">
        <v>158</v>
      </c>
      <c r="AU310" s="199" t="s">
        <v>90</v>
      </c>
      <c r="AY310" s="17" t="s">
        <v>155</v>
      </c>
      <c r="BE310" s="200">
        <f>IF(N310="základní",J310,0)</f>
        <v>0</v>
      </c>
      <c r="BF310" s="200">
        <f>IF(N310="snížená",J310,0)</f>
        <v>0</v>
      </c>
      <c r="BG310" s="200">
        <f>IF(N310="zákl. přenesená",J310,0)</f>
        <v>0</v>
      </c>
      <c r="BH310" s="200">
        <f>IF(N310="sníž. přenesená",J310,0)</f>
        <v>0</v>
      </c>
      <c r="BI310" s="200">
        <f>IF(N310="nulová",J310,0)</f>
        <v>0</v>
      </c>
      <c r="BJ310" s="17" t="s">
        <v>88</v>
      </c>
      <c r="BK310" s="200">
        <f>ROUND(I310*H310,2)</f>
        <v>0</v>
      </c>
      <c r="BL310" s="17" t="s">
        <v>175</v>
      </c>
      <c r="BM310" s="199" t="s">
        <v>2415</v>
      </c>
    </row>
    <row r="311" spans="1:47" s="2" customFormat="1" ht="48.75">
      <c r="A311" s="34"/>
      <c r="B311" s="35"/>
      <c r="C311" s="36"/>
      <c r="D311" s="201" t="s">
        <v>164</v>
      </c>
      <c r="E311" s="36"/>
      <c r="F311" s="202" t="s">
        <v>2416</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164</v>
      </c>
      <c r="AU311" s="17" t="s">
        <v>90</v>
      </c>
    </row>
    <row r="312" spans="2:51" s="13" customFormat="1" ht="11.25">
      <c r="B312" s="210"/>
      <c r="C312" s="211"/>
      <c r="D312" s="201" t="s">
        <v>256</v>
      </c>
      <c r="E312" s="212" t="s">
        <v>1</v>
      </c>
      <c r="F312" s="213" t="s">
        <v>2417</v>
      </c>
      <c r="G312" s="211"/>
      <c r="H312" s="214">
        <v>67</v>
      </c>
      <c r="I312" s="215"/>
      <c r="J312" s="211"/>
      <c r="K312" s="211"/>
      <c r="L312" s="216"/>
      <c r="M312" s="217"/>
      <c r="N312" s="218"/>
      <c r="O312" s="218"/>
      <c r="P312" s="218"/>
      <c r="Q312" s="218"/>
      <c r="R312" s="218"/>
      <c r="S312" s="218"/>
      <c r="T312" s="219"/>
      <c r="AT312" s="220" t="s">
        <v>256</v>
      </c>
      <c r="AU312" s="220" t="s">
        <v>90</v>
      </c>
      <c r="AV312" s="13" t="s">
        <v>90</v>
      </c>
      <c r="AW312" s="13" t="s">
        <v>36</v>
      </c>
      <c r="AX312" s="13" t="s">
        <v>88</v>
      </c>
      <c r="AY312" s="220" t="s">
        <v>155</v>
      </c>
    </row>
    <row r="313" spans="1:65" s="2" customFormat="1" ht="16.5" customHeight="1">
      <c r="A313" s="34"/>
      <c r="B313" s="35"/>
      <c r="C313" s="187" t="s">
        <v>600</v>
      </c>
      <c r="D313" s="187" t="s">
        <v>158</v>
      </c>
      <c r="E313" s="188" t="s">
        <v>2244</v>
      </c>
      <c r="F313" s="189" t="s">
        <v>2245</v>
      </c>
      <c r="G313" s="190" t="s">
        <v>287</v>
      </c>
      <c r="H313" s="191">
        <v>67</v>
      </c>
      <c r="I313" s="192"/>
      <c r="J313" s="193">
        <f>ROUND(I313*H313,2)</f>
        <v>0</v>
      </c>
      <c r="K313" s="194"/>
      <c r="L313" s="39"/>
      <c r="M313" s="195" t="s">
        <v>1</v>
      </c>
      <c r="N313" s="196" t="s">
        <v>45</v>
      </c>
      <c r="O313" s="71"/>
      <c r="P313" s="197">
        <f>O313*H313</f>
        <v>0</v>
      </c>
      <c r="Q313" s="197">
        <v>0</v>
      </c>
      <c r="R313" s="197">
        <f>Q313*H313</f>
        <v>0</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2418</v>
      </c>
    </row>
    <row r="314" spans="1:47" s="2" customFormat="1" ht="156">
      <c r="A314" s="34"/>
      <c r="B314" s="35"/>
      <c r="C314" s="36"/>
      <c r="D314" s="201" t="s">
        <v>164</v>
      </c>
      <c r="E314" s="36"/>
      <c r="F314" s="202" t="s">
        <v>2419</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2:51" s="13" customFormat="1" ht="11.25">
      <c r="B315" s="210"/>
      <c r="C315" s="211"/>
      <c r="D315" s="201" t="s">
        <v>256</v>
      </c>
      <c r="E315" s="212" t="s">
        <v>1</v>
      </c>
      <c r="F315" s="213" t="s">
        <v>2417</v>
      </c>
      <c r="G315" s="211"/>
      <c r="H315" s="214">
        <v>67</v>
      </c>
      <c r="I315" s="215"/>
      <c r="J315" s="211"/>
      <c r="K315" s="211"/>
      <c r="L315" s="216"/>
      <c r="M315" s="217"/>
      <c r="N315" s="218"/>
      <c r="O315" s="218"/>
      <c r="P315" s="218"/>
      <c r="Q315" s="218"/>
      <c r="R315" s="218"/>
      <c r="S315" s="218"/>
      <c r="T315" s="219"/>
      <c r="AT315" s="220" t="s">
        <v>256</v>
      </c>
      <c r="AU315" s="220" t="s">
        <v>90</v>
      </c>
      <c r="AV315" s="13" t="s">
        <v>90</v>
      </c>
      <c r="AW315" s="13" t="s">
        <v>36</v>
      </c>
      <c r="AX315" s="13" t="s">
        <v>88</v>
      </c>
      <c r="AY315" s="220" t="s">
        <v>155</v>
      </c>
    </row>
    <row r="316" spans="2:63" s="12" customFormat="1" ht="22.9" customHeight="1">
      <c r="B316" s="171"/>
      <c r="C316" s="172"/>
      <c r="D316" s="173" t="s">
        <v>79</v>
      </c>
      <c r="E316" s="185" t="s">
        <v>201</v>
      </c>
      <c r="F316" s="185" t="s">
        <v>741</v>
      </c>
      <c r="G316" s="172"/>
      <c r="H316" s="172"/>
      <c r="I316" s="175"/>
      <c r="J316" s="186">
        <f>BK316</f>
        <v>0</v>
      </c>
      <c r="K316" s="172"/>
      <c r="L316" s="177"/>
      <c r="M316" s="178"/>
      <c r="N316" s="179"/>
      <c r="O316" s="179"/>
      <c r="P316" s="180">
        <f>SUM(P317:P324)</f>
        <v>0</v>
      </c>
      <c r="Q316" s="179"/>
      <c r="R316" s="180">
        <f>SUM(R317:R324)</f>
        <v>0</v>
      </c>
      <c r="S316" s="179"/>
      <c r="T316" s="181">
        <f>SUM(T317:T324)</f>
        <v>0</v>
      </c>
      <c r="AR316" s="182" t="s">
        <v>88</v>
      </c>
      <c r="AT316" s="183" t="s">
        <v>79</v>
      </c>
      <c r="AU316" s="183" t="s">
        <v>88</v>
      </c>
      <c r="AY316" s="182" t="s">
        <v>155</v>
      </c>
      <c r="BK316" s="184">
        <f>SUM(BK317:BK324)</f>
        <v>0</v>
      </c>
    </row>
    <row r="317" spans="1:65" s="2" customFormat="1" ht="16.5" customHeight="1">
      <c r="A317" s="34"/>
      <c r="B317" s="35"/>
      <c r="C317" s="187" t="s">
        <v>606</v>
      </c>
      <c r="D317" s="187" t="s">
        <v>158</v>
      </c>
      <c r="E317" s="188" t="s">
        <v>1862</v>
      </c>
      <c r="F317" s="189" t="s">
        <v>1863</v>
      </c>
      <c r="G317" s="190" t="s">
        <v>287</v>
      </c>
      <c r="H317" s="191">
        <v>6</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2420</v>
      </c>
    </row>
    <row r="318" spans="1:47" s="2" customFormat="1" ht="107.25">
      <c r="A318" s="34"/>
      <c r="B318" s="35"/>
      <c r="C318" s="36"/>
      <c r="D318" s="201" t="s">
        <v>164</v>
      </c>
      <c r="E318" s="36"/>
      <c r="F318" s="202" t="s">
        <v>1865</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187" t="s">
        <v>611</v>
      </c>
      <c r="D319" s="187" t="s">
        <v>158</v>
      </c>
      <c r="E319" s="188" t="s">
        <v>754</v>
      </c>
      <c r="F319" s="189" t="s">
        <v>755</v>
      </c>
      <c r="G319" s="190" t="s">
        <v>253</v>
      </c>
      <c r="H319" s="191">
        <v>16</v>
      </c>
      <c r="I319" s="192"/>
      <c r="J319" s="193">
        <f>ROUND(I319*H319,2)</f>
        <v>0</v>
      </c>
      <c r="K319" s="194"/>
      <c r="L319" s="39"/>
      <c r="M319" s="195" t="s">
        <v>1</v>
      </c>
      <c r="N319" s="196" t="s">
        <v>45</v>
      </c>
      <c r="O319" s="71"/>
      <c r="P319" s="197">
        <f>O319*H319</f>
        <v>0</v>
      </c>
      <c r="Q319" s="197">
        <v>0</v>
      </c>
      <c r="R319" s="197">
        <f>Q319*H319</f>
        <v>0</v>
      </c>
      <c r="S319" s="197">
        <v>0</v>
      </c>
      <c r="T319" s="198">
        <f>S319*H319</f>
        <v>0</v>
      </c>
      <c r="U319" s="34"/>
      <c r="V319" s="34"/>
      <c r="W319" s="34"/>
      <c r="X319" s="34"/>
      <c r="Y319" s="34"/>
      <c r="Z319" s="34"/>
      <c r="AA319" s="34"/>
      <c r="AB319" s="34"/>
      <c r="AC319" s="34"/>
      <c r="AD319" s="34"/>
      <c r="AE319" s="34"/>
      <c r="AR319" s="199" t="s">
        <v>175</v>
      </c>
      <c r="AT319" s="199" t="s">
        <v>158</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2421</v>
      </c>
    </row>
    <row r="320" spans="1:47" s="2" customFormat="1" ht="97.5">
      <c r="A320" s="34"/>
      <c r="B320" s="35"/>
      <c r="C320" s="36"/>
      <c r="D320" s="201" t="s">
        <v>164</v>
      </c>
      <c r="E320" s="36"/>
      <c r="F320" s="202" t="s">
        <v>976</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164</v>
      </c>
      <c r="AU320" s="17" t="s">
        <v>90</v>
      </c>
    </row>
    <row r="321" spans="2:51" s="13" customFormat="1" ht="11.25">
      <c r="B321" s="210"/>
      <c r="C321" s="211"/>
      <c r="D321" s="201" t="s">
        <v>256</v>
      </c>
      <c r="E321" s="212" t="s">
        <v>1</v>
      </c>
      <c r="F321" s="213" t="s">
        <v>2422</v>
      </c>
      <c r="G321" s="211"/>
      <c r="H321" s="214">
        <v>16</v>
      </c>
      <c r="I321" s="215"/>
      <c r="J321" s="211"/>
      <c r="K321" s="211"/>
      <c r="L321" s="216"/>
      <c r="M321" s="217"/>
      <c r="N321" s="218"/>
      <c r="O321" s="218"/>
      <c r="P321" s="218"/>
      <c r="Q321" s="218"/>
      <c r="R321" s="218"/>
      <c r="S321" s="218"/>
      <c r="T321" s="219"/>
      <c r="AT321" s="220" t="s">
        <v>256</v>
      </c>
      <c r="AU321" s="220" t="s">
        <v>90</v>
      </c>
      <c r="AV321" s="13" t="s">
        <v>90</v>
      </c>
      <c r="AW321" s="13" t="s">
        <v>36</v>
      </c>
      <c r="AX321" s="13" t="s">
        <v>88</v>
      </c>
      <c r="AY321" s="220" t="s">
        <v>155</v>
      </c>
    </row>
    <row r="322" spans="1:65" s="2" customFormat="1" ht="16.5" customHeight="1">
      <c r="A322" s="34"/>
      <c r="B322" s="35"/>
      <c r="C322" s="187" t="s">
        <v>616</v>
      </c>
      <c r="D322" s="187" t="s">
        <v>158</v>
      </c>
      <c r="E322" s="188" t="s">
        <v>1871</v>
      </c>
      <c r="F322" s="189" t="s">
        <v>1872</v>
      </c>
      <c r="G322" s="190" t="s">
        <v>253</v>
      </c>
      <c r="H322" s="191">
        <v>5</v>
      </c>
      <c r="I322" s="192"/>
      <c r="J322" s="193">
        <f>ROUND(I322*H322,2)</f>
        <v>0</v>
      </c>
      <c r="K322" s="194"/>
      <c r="L322" s="39"/>
      <c r="M322" s="195" t="s">
        <v>1</v>
      </c>
      <c r="N322" s="196" t="s">
        <v>45</v>
      </c>
      <c r="O322" s="71"/>
      <c r="P322" s="197">
        <f>O322*H322</f>
        <v>0</v>
      </c>
      <c r="Q322" s="197">
        <v>0</v>
      </c>
      <c r="R322" s="197">
        <f>Q322*H322</f>
        <v>0</v>
      </c>
      <c r="S322" s="197">
        <v>0</v>
      </c>
      <c r="T322" s="198">
        <f>S322*H322</f>
        <v>0</v>
      </c>
      <c r="U322" s="34"/>
      <c r="V322" s="34"/>
      <c r="W322" s="34"/>
      <c r="X322" s="34"/>
      <c r="Y322" s="34"/>
      <c r="Z322" s="34"/>
      <c r="AA322" s="34"/>
      <c r="AB322" s="34"/>
      <c r="AC322" s="34"/>
      <c r="AD322" s="34"/>
      <c r="AE322" s="34"/>
      <c r="AR322" s="199" t="s">
        <v>175</v>
      </c>
      <c r="AT322" s="199" t="s">
        <v>158</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2423</v>
      </c>
    </row>
    <row r="323" spans="1:47" s="2" customFormat="1" ht="68.25">
      <c r="A323" s="34"/>
      <c r="B323" s="35"/>
      <c r="C323" s="36"/>
      <c r="D323" s="201" t="s">
        <v>164</v>
      </c>
      <c r="E323" s="36"/>
      <c r="F323" s="202" t="s">
        <v>2424</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2:51" s="13" customFormat="1" ht="11.25">
      <c r="B324" s="210"/>
      <c r="C324" s="211"/>
      <c r="D324" s="201" t="s">
        <v>256</v>
      </c>
      <c r="E324" s="212" t="s">
        <v>1</v>
      </c>
      <c r="F324" s="213" t="s">
        <v>2425</v>
      </c>
      <c r="G324" s="211"/>
      <c r="H324" s="214">
        <v>5</v>
      </c>
      <c r="I324" s="215"/>
      <c r="J324" s="211"/>
      <c r="K324" s="211"/>
      <c r="L324" s="216"/>
      <c r="M324" s="217"/>
      <c r="N324" s="218"/>
      <c r="O324" s="218"/>
      <c r="P324" s="218"/>
      <c r="Q324" s="218"/>
      <c r="R324" s="218"/>
      <c r="S324" s="218"/>
      <c r="T324" s="219"/>
      <c r="AT324" s="220" t="s">
        <v>256</v>
      </c>
      <c r="AU324" s="220" t="s">
        <v>90</v>
      </c>
      <c r="AV324" s="13" t="s">
        <v>90</v>
      </c>
      <c r="AW324" s="13" t="s">
        <v>36</v>
      </c>
      <c r="AX324" s="13" t="s">
        <v>88</v>
      </c>
      <c r="AY324" s="220" t="s">
        <v>155</v>
      </c>
    </row>
    <row r="325" spans="2:63" s="12" customFormat="1" ht="22.9" customHeight="1">
      <c r="B325" s="171"/>
      <c r="C325" s="172"/>
      <c r="D325" s="173" t="s">
        <v>79</v>
      </c>
      <c r="E325" s="185" t="s">
        <v>759</v>
      </c>
      <c r="F325" s="185" t="s">
        <v>760</v>
      </c>
      <c r="G325" s="172"/>
      <c r="H325" s="172"/>
      <c r="I325" s="175"/>
      <c r="J325" s="186">
        <f>BK325</f>
        <v>0</v>
      </c>
      <c r="K325" s="172"/>
      <c r="L325" s="177"/>
      <c r="M325" s="178"/>
      <c r="N325" s="179"/>
      <c r="O325" s="179"/>
      <c r="P325" s="180">
        <f>SUM(P326:P356)</f>
        <v>0</v>
      </c>
      <c r="Q325" s="179"/>
      <c r="R325" s="180">
        <f>SUM(R326:R356)</f>
        <v>0</v>
      </c>
      <c r="S325" s="179"/>
      <c r="T325" s="181">
        <f>SUM(T326:T356)</f>
        <v>0</v>
      </c>
      <c r="AR325" s="182" t="s">
        <v>88</v>
      </c>
      <c r="AT325" s="183" t="s">
        <v>79</v>
      </c>
      <c r="AU325" s="183" t="s">
        <v>88</v>
      </c>
      <c r="AY325" s="182" t="s">
        <v>155</v>
      </c>
      <c r="BK325" s="184">
        <f>SUM(BK326:BK356)</f>
        <v>0</v>
      </c>
    </row>
    <row r="326" spans="1:65" s="2" customFormat="1" ht="16.5" customHeight="1">
      <c r="A326" s="34"/>
      <c r="B326" s="35"/>
      <c r="C326" s="187" t="s">
        <v>621</v>
      </c>
      <c r="D326" s="187" t="s">
        <v>158</v>
      </c>
      <c r="E326" s="188" t="s">
        <v>762</v>
      </c>
      <c r="F326" s="189" t="s">
        <v>763</v>
      </c>
      <c r="G326" s="190" t="s">
        <v>360</v>
      </c>
      <c r="H326" s="191">
        <v>178.65</v>
      </c>
      <c r="I326" s="192"/>
      <c r="J326" s="193">
        <f>ROUND(I326*H326,2)</f>
        <v>0</v>
      </c>
      <c r="K326" s="194"/>
      <c r="L326" s="39"/>
      <c r="M326" s="195" t="s">
        <v>1</v>
      </c>
      <c r="N326" s="196" t="s">
        <v>45</v>
      </c>
      <c r="O326" s="71"/>
      <c r="P326" s="197">
        <f>O326*H326</f>
        <v>0</v>
      </c>
      <c r="Q326" s="197">
        <v>0</v>
      </c>
      <c r="R326" s="197">
        <f>Q326*H326</f>
        <v>0</v>
      </c>
      <c r="S326" s="197">
        <v>0</v>
      </c>
      <c r="T326" s="198">
        <f>S326*H326</f>
        <v>0</v>
      </c>
      <c r="U326" s="34"/>
      <c r="V326" s="34"/>
      <c r="W326" s="34"/>
      <c r="X326" s="34"/>
      <c r="Y326" s="34"/>
      <c r="Z326" s="34"/>
      <c r="AA326" s="34"/>
      <c r="AB326" s="34"/>
      <c r="AC326" s="34"/>
      <c r="AD326" s="34"/>
      <c r="AE326" s="34"/>
      <c r="AR326" s="199" t="s">
        <v>175</v>
      </c>
      <c r="AT326" s="199" t="s">
        <v>158</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2426</v>
      </c>
    </row>
    <row r="327" spans="1:47" s="2" customFormat="1" ht="126.75">
      <c r="A327" s="34"/>
      <c r="B327" s="35"/>
      <c r="C327" s="36"/>
      <c r="D327" s="201" t="s">
        <v>164</v>
      </c>
      <c r="E327" s="36"/>
      <c r="F327" s="202" t="s">
        <v>765</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2:51" s="13" customFormat="1" ht="11.25">
      <c r="B328" s="210"/>
      <c r="C328" s="211"/>
      <c r="D328" s="201" t="s">
        <v>256</v>
      </c>
      <c r="E328" s="212" t="s">
        <v>1</v>
      </c>
      <c r="F328" s="213" t="s">
        <v>2427</v>
      </c>
      <c r="G328" s="211"/>
      <c r="H328" s="214">
        <v>20.3</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5" customFormat="1" ht="11.25">
      <c r="B329" s="232"/>
      <c r="C329" s="233"/>
      <c r="D329" s="201" t="s">
        <v>256</v>
      </c>
      <c r="E329" s="234" t="s">
        <v>1</v>
      </c>
      <c r="F329" s="235" t="s">
        <v>2255</v>
      </c>
      <c r="G329" s="233"/>
      <c r="H329" s="236">
        <v>20.3</v>
      </c>
      <c r="I329" s="237"/>
      <c r="J329" s="233"/>
      <c r="K329" s="233"/>
      <c r="L329" s="238"/>
      <c r="M329" s="239"/>
      <c r="N329" s="240"/>
      <c r="O329" s="240"/>
      <c r="P329" s="240"/>
      <c r="Q329" s="240"/>
      <c r="R329" s="240"/>
      <c r="S329" s="240"/>
      <c r="T329" s="241"/>
      <c r="AT329" s="242" t="s">
        <v>256</v>
      </c>
      <c r="AU329" s="242" t="s">
        <v>90</v>
      </c>
      <c r="AV329" s="15" t="s">
        <v>170</v>
      </c>
      <c r="AW329" s="15" t="s">
        <v>36</v>
      </c>
      <c r="AX329" s="15" t="s">
        <v>80</v>
      </c>
      <c r="AY329" s="242" t="s">
        <v>155</v>
      </c>
    </row>
    <row r="330" spans="2:51" s="13" customFormat="1" ht="11.25">
      <c r="B330" s="210"/>
      <c r="C330" s="211"/>
      <c r="D330" s="201" t="s">
        <v>256</v>
      </c>
      <c r="E330" s="212" t="s">
        <v>1</v>
      </c>
      <c r="F330" s="213" t="s">
        <v>2428</v>
      </c>
      <c r="G330" s="211"/>
      <c r="H330" s="214">
        <v>15.2</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5" customFormat="1" ht="11.25">
      <c r="B331" s="232"/>
      <c r="C331" s="233"/>
      <c r="D331" s="201" t="s">
        <v>256</v>
      </c>
      <c r="E331" s="234" t="s">
        <v>1</v>
      </c>
      <c r="F331" s="235" t="s">
        <v>2257</v>
      </c>
      <c r="G331" s="233"/>
      <c r="H331" s="236">
        <v>15.2</v>
      </c>
      <c r="I331" s="237"/>
      <c r="J331" s="233"/>
      <c r="K331" s="233"/>
      <c r="L331" s="238"/>
      <c r="M331" s="239"/>
      <c r="N331" s="240"/>
      <c r="O331" s="240"/>
      <c r="P331" s="240"/>
      <c r="Q331" s="240"/>
      <c r="R331" s="240"/>
      <c r="S331" s="240"/>
      <c r="T331" s="241"/>
      <c r="AT331" s="242" t="s">
        <v>256</v>
      </c>
      <c r="AU331" s="242" t="s">
        <v>90</v>
      </c>
      <c r="AV331" s="15" t="s">
        <v>170</v>
      </c>
      <c r="AW331" s="15" t="s">
        <v>36</v>
      </c>
      <c r="AX331" s="15" t="s">
        <v>80</v>
      </c>
      <c r="AY331" s="242" t="s">
        <v>155</v>
      </c>
    </row>
    <row r="332" spans="2:51" s="13" customFormat="1" ht="11.25">
      <c r="B332" s="210"/>
      <c r="C332" s="211"/>
      <c r="D332" s="201" t="s">
        <v>256</v>
      </c>
      <c r="E332" s="212" t="s">
        <v>1</v>
      </c>
      <c r="F332" s="213" t="s">
        <v>2429</v>
      </c>
      <c r="G332" s="211"/>
      <c r="H332" s="214">
        <v>17.074</v>
      </c>
      <c r="I332" s="215"/>
      <c r="J332" s="211"/>
      <c r="K332" s="211"/>
      <c r="L332" s="216"/>
      <c r="M332" s="217"/>
      <c r="N332" s="218"/>
      <c r="O332" s="218"/>
      <c r="P332" s="218"/>
      <c r="Q332" s="218"/>
      <c r="R332" s="218"/>
      <c r="S332" s="218"/>
      <c r="T332" s="219"/>
      <c r="AT332" s="220" t="s">
        <v>256</v>
      </c>
      <c r="AU332" s="220" t="s">
        <v>90</v>
      </c>
      <c r="AV332" s="13" t="s">
        <v>90</v>
      </c>
      <c r="AW332" s="13" t="s">
        <v>36</v>
      </c>
      <c r="AX332" s="13" t="s">
        <v>80</v>
      </c>
      <c r="AY332" s="220" t="s">
        <v>155</v>
      </c>
    </row>
    <row r="333" spans="2:51" s="13" customFormat="1" ht="11.25">
      <c r="B333" s="210"/>
      <c r="C333" s="211"/>
      <c r="D333" s="201" t="s">
        <v>256</v>
      </c>
      <c r="E333" s="212" t="s">
        <v>1</v>
      </c>
      <c r="F333" s="213" t="s">
        <v>2430</v>
      </c>
      <c r="G333" s="211"/>
      <c r="H333" s="214">
        <v>5.277</v>
      </c>
      <c r="I333" s="215"/>
      <c r="J333" s="211"/>
      <c r="K333" s="211"/>
      <c r="L333" s="216"/>
      <c r="M333" s="217"/>
      <c r="N333" s="218"/>
      <c r="O333" s="218"/>
      <c r="P333" s="218"/>
      <c r="Q333" s="218"/>
      <c r="R333" s="218"/>
      <c r="S333" s="218"/>
      <c r="T333" s="219"/>
      <c r="AT333" s="220" t="s">
        <v>256</v>
      </c>
      <c r="AU333" s="220" t="s">
        <v>90</v>
      </c>
      <c r="AV333" s="13" t="s">
        <v>90</v>
      </c>
      <c r="AW333" s="13" t="s">
        <v>36</v>
      </c>
      <c r="AX333" s="13" t="s">
        <v>80</v>
      </c>
      <c r="AY333" s="220" t="s">
        <v>155</v>
      </c>
    </row>
    <row r="334" spans="2:51" s="15" customFormat="1" ht="11.25">
      <c r="B334" s="232"/>
      <c r="C334" s="233"/>
      <c r="D334" s="201" t="s">
        <v>256</v>
      </c>
      <c r="E334" s="234" t="s">
        <v>1</v>
      </c>
      <c r="F334" s="235" t="s">
        <v>773</v>
      </c>
      <c r="G334" s="233"/>
      <c r="H334" s="236">
        <v>22.351</v>
      </c>
      <c r="I334" s="237"/>
      <c r="J334" s="233"/>
      <c r="K334" s="233"/>
      <c r="L334" s="238"/>
      <c r="M334" s="239"/>
      <c r="N334" s="240"/>
      <c r="O334" s="240"/>
      <c r="P334" s="240"/>
      <c r="Q334" s="240"/>
      <c r="R334" s="240"/>
      <c r="S334" s="240"/>
      <c r="T334" s="241"/>
      <c r="AT334" s="242" t="s">
        <v>256</v>
      </c>
      <c r="AU334" s="242" t="s">
        <v>90</v>
      </c>
      <c r="AV334" s="15" t="s">
        <v>170</v>
      </c>
      <c r="AW334" s="15" t="s">
        <v>36</v>
      </c>
      <c r="AX334" s="15" t="s">
        <v>80</v>
      </c>
      <c r="AY334" s="242" t="s">
        <v>155</v>
      </c>
    </row>
    <row r="335" spans="2:51" s="13" customFormat="1" ht="11.25">
      <c r="B335" s="210"/>
      <c r="C335" s="211"/>
      <c r="D335" s="201" t="s">
        <v>256</v>
      </c>
      <c r="E335" s="212" t="s">
        <v>1</v>
      </c>
      <c r="F335" s="213" t="s">
        <v>2431</v>
      </c>
      <c r="G335" s="211"/>
      <c r="H335" s="214">
        <v>41.399</v>
      </c>
      <c r="I335" s="215"/>
      <c r="J335" s="211"/>
      <c r="K335" s="211"/>
      <c r="L335" s="216"/>
      <c r="M335" s="217"/>
      <c r="N335" s="218"/>
      <c r="O335" s="218"/>
      <c r="P335" s="218"/>
      <c r="Q335" s="218"/>
      <c r="R335" s="218"/>
      <c r="S335" s="218"/>
      <c r="T335" s="219"/>
      <c r="AT335" s="220" t="s">
        <v>256</v>
      </c>
      <c r="AU335" s="220" t="s">
        <v>90</v>
      </c>
      <c r="AV335" s="13" t="s">
        <v>90</v>
      </c>
      <c r="AW335" s="13" t="s">
        <v>36</v>
      </c>
      <c r="AX335" s="13" t="s">
        <v>80</v>
      </c>
      <c r="AY335" s="220" t="s">
        <v>155</v>
      </c>
    </row>
    <row r="336" spans="2:51" s="15" customFormat="1" ht="11.25">
      <c r="B336" s="232"/>
      <c r="C336" s="233"/>
      <c r="D336" s="201" t="s">
        <v>256</v>
      </c>
      <c r="E336" s="234" t="s">
        <v>1</v>
      </c>
      <c r="F336" s="235" t="s">
        <v>2261</v>
      </c>
      <c r="G336" s="233"/>
      <c r="H336" s="236">
        <v>41.399</v>
      </c>
      <c r="I336" s="237"/>
      <c r="J336" s="233"/>
      <c r="K336" s="233"/>
      <c r="L336" s="238"/>
      <c r="M336" s="239"/>
      <c r="N336" s="240"/>
      <c r="O336" s="240"/>
      <c r="P336" s="240"/>
      <c r="Q336" s="240"/>
      <c r="R336" s="240"/>
      <c r="S336" s="240"/>
      <c r="T336" s="241"/>
      <c r="AT336" s="242" t="s">
        <v>256</v>
      </c>
      <c r="AU336" s="242" t="s">
        <v>90</v>
      </c>
      <c r="AV336" s="15" t="s">
        <v>170</v>
      </c>
      <c r="AW336" s="15" t="s">
        <v>36</v>
      </c>
      <c r="AX336" s="15" t="s">
        <v>80</v>
      </c>
      <c r="AY336" s="242" t="s">
        <v>155</v>
      </c>
    </row>
    <row r="337" spans="2:51" s="14" customFormat="1" ht="11.25">
      <c r="B337" s="221"/>
      <c r="C337" s="222"/>
      <c r="D337" s="201" t="s">
        <v>256</v>
      </c>
      <c r="E337" s="223" t="s">
        <v>1</v>
      </c>
      <c r="F337" s="224" t="s">
        <v>259</v>
      </c>
      <c r="G337" s="222"/>
      <c r="H337" s="225">
        <v>99.25</v>
      </c>
      <c r="I337" s="226"/>
      <c r="J337" s="222"/>
      <c r="K337" s="222"/>
      <c r="L337" s="227"/>
      <c r="M337" s="228"/>
      <c r="N337" s="229"/>
      <c r="O337" s="229"/>
      <c r="P337" s="229"/>
      <c r="Q337" s="229"/>
      <c r="R337" s="229"/>
      <c r="S337" s="229"/>
      <c r="T337" s="230"/>
      <c r="AT337" s="231" t="s">
        <v>256</v>
      </c>
      <c r="AU337" s="231" t="s">
        <v>90</v>
      </c>
      <c r="AV337" s="14" t="s">
        <v>175</v>
      </c>
      <c r="AW337" s="14" t="s">
        <v>36</v>
      </c>
      <c r="AX337" s="14" t="s">
        <v>88</v>
      </c>
      <c r="AY337" s="231" t="s">
        <v>155</v>
      </c>
    </row>
    <row r="338" spans="2:51" s="13" customFormat="1" ht="11.25">
      <c r="B338" s="210"/>
      <c r="C338" s="211"/>
      <c r="D338" s="201" t="s">
        <v>256</v>
      </c>
      <c r="E338" s="211"/>
      <c r="F338" s="213" t="s">
        <v>2432</v>
      </c>
      <c r="G338" s="211"/>
      <c r="H338" s="214">
        <v>178.65</v>
      </c>
      <c r="I338" s="215"/>
      <c r="J338" s="211"/>
      <c r="K338" s="211"/>
      <c r="L338" s="216"/>
      <c r="M338" s="217"/>
      <c r="N338" s="218"/>
      <c r="O338" s="218"/>
      <c r="P338" s="218"/>
      <c r="Q338" s="218"/>
      <c r="R338" s="218"/>
      <c r="S338" s="218"/>
      <c r="T338" s="219"/>
      <c r="AT338" s="220" t="s">
        <v>256</v>
      </c>
      <c r="AU338" s="220" t="s">
        <v>90</v>
      </c>
      <c r="AV338" s="13" t="s">
        <v>90</v>
      </c>
      <c r="AW338" s="13" t="s">
        <v>4</v>
      </c>
      <c r="AX338" s="13" t="s">
        <v>88</v>
      </c>
      <c r="AY338" s="220" t="s">
        <v>155</v>
      </c>
    </row>
    <row r="339" spans="1:65" s="2" customFormat="1" ht="16.5" customHeight="1">
      <c r="A339" s="34"/>
      <c r="B339" s="35"/>
      <c r="C339" s="187" t="s">
        <v>626</v>
      </c>
      <c r="D339" s="187" t="s">
        <v>158</v>
      </c>
      <c r="E339" s="188" t="s">
        <v>780</v>
      </c>
      <c r="F339" s="189" t="s">
        <v>781</v>
      </c>
      <c r="G339" s="190" t="s">
        <v>360</v>
      </c>
      <c r="H339" s="191">
        <v>2.295</v>
      </c>
      <c r="I339" s="192"/>
      <c r="J339" s="193">
        <f>ROUND(I339*H339,2)</f>
        <v>0</v>
      </c>
      <c r="K339" s="194"/>
      <c r="L339" s="39"/>
      <c r="M339" s="195" t="s">
        <v>1</v>
      </c>
      <c r="N339" s="196" t="s">
        <v>45</v>
      </c>
      <c r="O339" s="71"/>
      <c r="P339" s="197">
        <f>O339*H339</f>
        <v>0</v>
      </c>
      <c r="Q339" s="197">
        <v>0</v>
      </c>
      <c r="R339" s="197">
        <f>Q339*H339</f>
        <v>0</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2433</v>
      </c>
    </row>
    <row r="340" spans="1:47" s="2" customFormat="1" ht="19.5">
      <c r="A340" s="34"/>
      <c r="B340" s="35"/>
      <c r="C340" s="36"/>
      <c r="D340" s="201" t="s">
        <v>164</v>
      </c>
      <c r="E340" s="36"/>
      <c r="F340" s="202" t="s">
        <v>783</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2:51" s="13" customFormat="1" ht="11.25">
      <c r="B341" s="210"/>
      <c r="C341" s="211"/>
      <c r="D341" s="201" t="s">
        <v>256</v>
      </c>
      <c r="E341" s="212" t="s">
        <v>1</v>
      </c>
      <c r="F341" s="213" t="s">
        <v>2434</v>
      </c>
      <c r="G341" s="211"/>
      <c r="H341" s="214">
        <v>2.295</v>
      </c>
      <c r="I341" s="215"/>
      <c r="J341" s="211"/>
      <c r="K341" s="211"/>
      <c r="L341" s="216"/>
      <c r="M341" s="217"/>
      <c r="N341" s="218"/>
      <c r="O341" s="218"/>
      <c r="P341" s="218"/>
      <c r="Q341" s="218"/>
      <c r="R341" s="218"/>
      <c r="S341" s="218"/>
      <c r="T341" s="219"/>
      <c r="AT341" s="220" t="s">
        <v>256</v>
      </c>
      <c r="AU341" s="220" t="s">
        <v>90</v>
      </c>
      <c r="AV341" s="13" t="s">
        <v>90</v>
      </c>
      <c r="AW341" s="13" t="s">
        <v>36</v>
      </c>
      <c r="AX341" s="13" t="s">
        <v>88</v>
      </c>
      <c r="AY341" s="220" t="s">
        <v>155</v>
      </c>
    </row>
    <row r="342" spans="1:65" s="2" customFormat="1" ht="21.75" customHeight="1">
      <c r="A342" s="34"/>
      <c r="B342" s="35"/>
      <c r="C342" s="187" t="s">
        <v>631</v>
      </c>
      <c r="D342" s="187" t="s">
        <v>158</v>
      </c>
      <c r="E342" s="188" t="s">
        <v>1346</v>
      </c>
      <c r="F342" s="189" t="s">
        <v>1347</v>
      </c>
      <c r="G342" s="190" t="s">
        <v>360</v>
      </c>
      <c r="H342" s="191">
        <v>1.76</v>
      </c>
      <c r="I342" s="192"/>
      <c r="J342" s="193">
        <f>ROUND(I342*H342,2)</f>
        <v>0</v>
      </c>
      <c r="K342" s="194"/>
      <c r="L342" s="39"/>
      <c r="M342" s="195" t="s">
        <v>1</v>
      </c>
      <c r="N342" s="196" t="s">
        <v>45</v>
      </c>
      <c r="O342" s="71"/>
      <c r="P342" s="197">
        <f>O342*H342</f>
        <v>0</v>
      </c>
      <c r="Q342" s="197">
        <v>0</v>
      </c>
      <c r="R342" s="197">
        <f>Q342*H342</f>
        <v>0</v>
      </c>
      <c r="S342" s="197">
        <v>0</v>
      </c>
      <c r="T342" s="198">
        <f>S342*H342</f>
        <v>0</v>
      </c>
      <c r="U342" s="34"/>
      <c r="V342" s="34"/>
      <c r="W342" s="34"/>
      <c r="X342" s="34"/>
      <c r="Y342" s="34"/>
      <c r="Z342" s="34"/>
      <c r="AA342" s="34"/>
      <c r="AB342" s="34"/>
      <c r="AC342" s="34"/>
      <c r="AD342" s="34"/>
      <c r="AE342" s="34"/>
      <c r="AR342" s="199" t="s">
        <v>175</v>
      </c>
      <c r="AT342" s="199" t="s">
        <v>158</v>
      </c>
      <c r="AU342" s="199" t="s">
        <v>90</v>
      </c>
      <c r="AY342" s="17" t="s">
        <v>155</v>
      </c>
      <c r="BE342" s="200">
        <f>IF(N342="základní",J342,0)</f>
        <v>0</v>
      </c>
      <c r="BF342" s="200">
        <f>IF(N342="snížená",J342,0)</f>
        <v>0</v>
      </c>
      <c r="BG342" s="200">
        <f>IF(N342="zákl. přenesená",J342,0)</f>
        <v>0</v>
      </c>
      <c r="BH342" s="200">
        <f>IF(N342="sníž. přenesená",J342,0)</f>
        <v>0</v>
      </c>
      <c r="BI342" s="200">
        <f>IF(N342="nulová",J342,0)</f>
        <v>0</v>
      </c>
      <c r="BJ342" s="17" t="s">
        <v>88</v>
      </c>
      <c r="BK342" s="200">
        <f>ROUND(I342*H342,2)</f>
        <v>0</v>
      </c>
      <c r="BL342" s="17" t="s">
        <v>175</v>
      </c>
      <c r="BM342" s="199" t="s">
        <v>2435</v>
      </c>
    </row>
    <row r="343" spans="1:47" s="2" customFormat="1" ht="29.25">
      <c r="A343" s="34"/>
      <c r="B343" s="35"/>
      <c r="C343" s="36"/>
      <c r="D343" s="201" t="s">
        <v>164</v>
      </c>
      <c r="E343" s="36"/>
      <c r="F343" s="202" t="s">
        <v>1343</v>
      </c>
      <c r="G343" s="36"/>
      <c r="H343" s="36"/>
      <c r="I343" s="203"/>
      <c r="J343" s="36"/>
      <c r="K343" s="36"/>
      <c r="L343" s="39"/>
      <c r="M343" s="204"/>
      <c r="N343" s="205"/>
      <c r="O343" s="71"/>
      <c r="P343" s="71"/>
      <c r="Q343" s="71"/>
      <c r="R343" s="71"/>
      <c r="S343" s="71"/>
      <c r="T343" s="72"/>
      <c r="U343" s="34"/>
      <c r="V343" s="34"/>
      <c r="W343" s="34"/>
      <c r="X343" s="34"/>
      <c r="Y343" s="34"/>
      <c r="Z343" s="34"/>
      <c r="AA343" s="34"/>
      <c r="AB343" s="34"/>
      <c r="AC343" s="34"/>
      <c r="AD343" s="34"/>
      <c r="AE343" s="34"/>
      <c r="AT343" s="17" t="s">
        <v>164</v>
      </c>
      <c r="AU343" s="17" t="s">
        <v>90</v>
      </c>
    </row>
    <row r="344" spans="2:51" s="13" customFormat="1" ht="11.25">
      <c r="B344" s="210"/>
      <c r="C344" s="211"/>
      <c r="D344" s="201" t="s">
        <v>256</v>
      </c>
      <c r="E344" s="212" t="s">
        <v>1</v>
      </c>
      <c r="F344" s="213" t="s">
        <v>2436</v>
      </c>
      <c r="G344" s="211"/>
      <c r="H344" s="214">
        <v>1.76</v>
      </c>
      <c r="I344" s="215"/>
      <c r="J344" s="211"/>
      <c r="K344" s="211"/>
      <c r="L344" s="216"/>
      <c r="M344" s="217"/>
      <c r="N344" s="218"/>
      <c r="O344" s="218"/>
      <c r="P344" s="218"/>
      <c r="Q344" s="218"/>
      <c r="R344" s="218"/>
      <c r="S344" s="218"/>
      <c r="T344" s="219"/>
      <c r="AT344" s="220" t="s">
        <v>256</v>
      </c>
      <c r="AU344" s="220" t="s">
        <v>90</v>
      </c>
      <c r="AV344" s="13" t="s">
        <v>90</v>
      </c>
      <c r="AW344" s="13" t="s">
        <v>36</v>
      </c>
      <c r="AX344" s="13" t="s">
        <v>88</v>
      </c>
      <c r="AY344" s="220" t="s">
        <v>155</v>
      </c>
    </row>
    <row r="345" spans="1:65" s="2" customFormat="1" ht="16.5" customHeight="1">
      <c r="A345" s="34"/>
      <c r="B345" s="35"/>
      <c r="C345" s="187" t="s">
        <v>636</v>
      </c>
      <c r="D345" s="187" t="s">
        <v>158</v>
      </c>
      <c r="E345" s="188" t="s">
        <v>786</v>
      </c>
      <c r="F345" s="189" t="s">
        <v>787</v>
      </c>
      <c r="G345" s="190" t="s">
        <v>360</v>
      </c>
      <c r="H345" s="191">
        <v>7.505</v>
      </c>
      <c r="I345" s="192"/>
      <c r="J345" s="193">
        <f>ROUND(I345*H345,2)</f>
        <v>0</v>
      </c>
      <c r="K345" s="194"/>
      <c r="L345" s="39"/>
      <c r="M345" s="195" t="s">
        <v>1</v>
      </c>
      <c r="N345" s="196" t="s">
        <v>45</v>
      </c>
      <c r="O345" s="71"/>
      <c r="P345" s="197">
        <f>O345*H345</f>
        <v>0</v>
      </c>
      <c r="Q345" s="197">
        <v>0</v>
      </c>
      <c r="R345" s="197">
        <f>Q345*H345</f>
        <v>0</v>
      </c>
      <c r="S345" s="197">
        <v>0</v>
      </c>
      <c r="T345" s="198">
        <f>S345*H345</f>
        <v>0</v>
      </c>
      <c r="U345" s="34"/>
      <c r="V345" s="34"/>
      <c r="W345" s="34"/>
      <c r="X345" s="34"/>
      <c r="Y345" s="34"/>
      <c r="Z345" s="34"/>
      <c r="AA345" s="34"/>
      <c r="AB345" s="34"/>
      <c r="AC345" s="34"/>
      <c r="AD345" s="34"/>
      <c r="AE345" s="34"/>
      <c r="AR345" s="199" t="s">
        <v>175</v>
      </c>
      <c r="AT345" s="199" t="s">
        <v>158</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2437</v>
      </c>
    </row>
    <row r="346" spans="1:47" s="2" customFormat="1" ht="312">
      <c r="A346" s="34"/>
      <c r="B346" s="35"/>
      <c r="C346" s="36"/>
      <c r="D346" s="201" t="s">
        <v>164</v>
      </c>
      <c r="E346" s="36"/>
      <c r="F346" s="202" t="s">
        <v>789</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2:51" s="13" customFormat="1" ht="11.25">
      <c r="B347" s="210"/>
      <c r="C347" s="211"/>
      <c r="D347" s="201" t="s">
        <v>256</v>
      </c>
      <c r="E347" s="212" t="s">
        <v>1</v>
      </c>
      <c r="F347" s="213" t="s">
        <v>2438</v>
      </c>
      <c r="G347" s="211"/>
      <c r="H347" s="214">
        <v>4.72</v>
      </c>
      <c r="I347" s="215"/>
      <c r="J347" s="211"/>
      <c r="K347" s="211"/>
      <c r="L347" s="216"/>
      <c r="M347" s="217"/>
      <c r="N347" s="218"/>
      <c r="O347" s="218"/>
      <c r="P347" s="218"/>
      <c r="Q347" s="218"/>
      <c r="R347" s="218"/>
      <c r="S347" s="218"/>
      <c r="T347" s="219"/>
      <c r="AT347" s="220" t="s">
        <v>256</v>
      </c>
      <c r="AU347" s="220" t="s">
        <v>90</v>
      </c>
      <c r="AV347" s="13" t="s">
        <v>90</v>
      </c>
      <c r="AW347" s="13" t="s">
        <v>36</v>
      </c>
      <c r="AX347" s="13" t="s">
        <v>80</v>
      </c>
      <c r="AY347" s="220" t="s">
        <v>155</v>
      </c>
    </row>
    <row r="348" spans="2:51" s="13" customFormat="1" ht="11.25">
      <c r="B348" s="210"/>
      <c r="C348" s="211"/>
      <c r="D348" s="201" t="s">
        <v>256</v>
      </c>
      <c r="E348" s="212" t="s">
        <v>1</v>
      </c>
      <c r="F348" s="213" t="s">
        <v>2439</v>
      </c>
      <c r="G348" s="211"/>
      <c r="H348" s="214">
        <v>1.405</v>
      </c>
      <c r="I348" s="215"/>
      <c r="J348" s="211"/>
      <c r="K348" s="211"/>
      <c r="L348" s="216"/>
      <c r="M348" s="217"/>
      <c r="N348" s="218"/>
      <c r="O348" s="218"/>
      <c r="P348" s="218"/>
      <c r="Q348" s="218"/>
      <c r="R348" s="218"/>
      <c r="S348" s="218"/>
      <c r="T348" s="219"/>
      <c r="AT348" s="220" t="s">
        <v>256</v>
      </c>
      <c r="AU348" s="220" t="s">
        <v>90</v>
      </c>
      <c r="AV348" s="13" t="s">
        <v>90</v>
      </c>
      <c r="AW348" s="13" t="s">
        <v>36</v>
      </c>
      <c r="AX348" s="13" t="s">
        <v>80</v>
      </c>
      <c r="AY348" s="220" t="s">
        <v>155</v>
      </c>
    </row>
    <row r="349" spans="2:51" s="13" customFormat="1" ht="11.25">
      <c r="B349" s="210"/>
      <c r="C349" s="211"/>
      <c r="D349" s="201" t="s">
        <v>256</v>
      </c>
      <c r="E349" s="212" t="s">
        <v>1</v>
      </c>
      <c r="F349" s="213" t="s">
        <v>2440</v>
      </c>
      <c r="G349" s="211"/>
      <c r="H349" s="214">
        <v>1.38</v>
      </c>
      <c r="I349" s="215"/>
      <c r="J349" s="211"/>
      <c r="K349" s="211"/>
      <c r="L349" s="216"/>
      <c r="M349" s="217"/>
      <c r="N349" s="218"/>
      <c r="O349" s="218"/>
      <c r="P349" s="218"/>
      <c r="Q349" s="218"/>
      <c r="R349" s="218"/>
      <c r="S349" s="218"/>
      <c r="T349" s="219"/>
      <c r="AT349" s="220" t="s">
        <v>256</v>
      </c>
      <c r="AU349" s="220" t="s">
        <v>90</v>
      </c>
      <c r="AV349" s="13" t="s">
        <v>90</v>
      </c>
      <c r="AW349" s="13" t="s">
        <v>36</v>
      </c>
      <c r="AX349" s="13" t="s">
        <v>80</v>
      </c>
      <c r="AY349" s="220" t="s">
        <v>155</v>
      </c>
    </row>
    <row r="350" spans="2:51" s="14" customFormat="1" ht="11.25">
      <c r="B350" s="221"/>
      <c r="C350" s="222"/>
      <c r="D350" s="201" t="s">
        <v>256</v>
      </c>
      <c r="E350" s="223" t="s">
        <v>1</v>
      </c>
      <c r="F350" s="224" t="s">
        <v>259</v>
      </c>
      <c r="G350" s="222"/>
      <c r="H350" s="225">
        <v>7.505</v>
      </c>
      <c r="I350" s="226"/>
      <c r="J350" s="222"/>
      <c r="K350" s="222"/>
      <c r="L350" s="227"/>
      <c r="M350" s="228"/>
      <c r="N350" s="229"/>
      <c r="O350" s="229"/>
      <c r="P350" s="229"/>
      <c r="Q350" s="229"/>
      <c r="R350" s="229"/>
      <c r="S350" s="229"/>
      <c r="T350" s="230"/>
      <c r="AT350" s="231" t="s">
        <v>256</v>
      </c>
      <c r="AU350" s="231" t="s">
        <v>90</v>
      </c>
      <c r="AV350" s="14" t="s">
        <v>175</v>
      </c>
      <c r="AW350" s="14" t="s">
        <v>36</v>
      </c>
      <c r="AX350" s="14" t="s">
        <v>88</v>
      </c>
      <c r="AY350" s="231" t="s">
        <v>155</v>
      </c>
    </row>
    <row r="351" spans="1:65" s="2" customFormat="1" ht="16.5" customHeight="1">
      <c r="A351" s="34"/>
      <c r="B351" s="35"/>
      <c r="C351" s="187" t="s">
        <v>640</v>
      </c>
      <c r="D351" s="187" t="s">
        <v>158</v>
      </c>
      <c r="E351" s="188" t="s">
        <v>794</v>
      </c>
      <c r="F351" s="189" t="s">
        <v>795</v>
      </c>
      <c r="G351" s="190" t="s">
        <v>360</v>
      </c>
      <c r="H351" s="191">
        <v>15.01</v>
      </c>
      <c r="I351" s="192"/>
      <c r="J351" s="193">
        <f>ROUND(I351*H351,2)</f>
        <v>0</v>
      </c>
      <c r="K351" s="194"/>
      <c r="L351" s="39"/>
      <c r="M351" s="195" t="s">
        <v>1</v>
      </c>
      <c r="N351" s="196" t="s">
        <v>45</v>
      </c>
      <c r="O351" s="71"/>
      <c r="P351" s="197">
        <f>O351*H351</f>
        <v>0</v>
      </c>
      <c r="Q351" s="197">
        <v>0</v>
      </c>
      <c r="R351" s="197">
        <f>Q351*H351</f>
        <v>0</v>
      </c>
      <c r="S351" s="197">
        <v>0</v>
      </c>
      <c r="T351" s="198">
        <f>S351*H351</f>
        <v>0</v>
      </c>
      <c r="U351" s="34"/>
      <c r="V351" s="34"/>
      <c r="W351" s="34"/>
      <c r="X351" s="34"/>
      <c r="Y351" s="34"/>
      <c r="Z351" s="34"/>
      <c r="AA351" s="34"/>
      <c r="AB351" s="34"/>
      <c r="AC351" s="34"/>
      <c r="AD351" s="34"/>
      <c r="AE351" s="34"/>
      <c r="AR351" s="199" t="s">
        <v>175</v>
      </c>
      <c r="AT351" s="199" t="s">
        <v>158</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2441</v>
      </c>
    </row>
    <row r="352" spans="1:47" s="2" customFormat="1" ht="68.25">
      <c r="A352" s="34"/>
      <c r="B352" s="35"/>
      <c r="C352" s="36"/>
      <c r="D352" s="201" t="s">
        <v>164</v>
      </c>
      <c r="E352" s="36"/>
      <c r="F352" s="202" t="s">
        <v>797</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164</v>
      </c>
      <c r="AU352" s="17" t="s">
        <v>90</v>
      </c>
    </row>
    <row r="353" spans="2:51" s="13" customFormat="1" ht="11.25">
      <c r="B353" s="210"/>
      <c r="C353" s="211"/>
      <c r="D353" s="201" t="s">
        <v>256</v>
      </c>
      <c r="E353" s="212" t="s">
        <v>1</v>
      </c>
      <c r="F353" s="213" t="s">
        <v>2442</v>
      </c>
      <c r="G353" s="211"/>
      <c r="H353" s="214">
        <v>7.505</v>
      </c>
      <c r="I353" s="215"/>
      <c r="J353" s="211"/>
      <c r="K353" s="211"/>
      <c r="L353" s="216"/>
      <c r="M353" s="217"/>
      <c r="N353" s="218"/>
      <c r="O353" s="218"/>
      <c r="P353" s="218"/>
      <c r="Q353" s="218"/>
      <c r="R353" s="218"/>
      <c r="S353" s="218"/>
      <c r="T353" s="219"/>
      <c r="AT353" s="220" t="s">
        <v>256</v>
      </c>
      <c r="AU353" s="220" t="s">
        <v>90</v>
      </c>
      <c r="AV353" s="13" t="s">
        <v>90</v>
      </c>
      <c r="AW353" s="13" t="s">
        <v>36</v>
      </c>
      <c r="AX353" s="13" t="s">
        <v>88</v>
      </c>
      <c r="AY353" s="220" t="s">
        <v>155</v>
      </c>
    </row>
    <row r="354" spans="2:51" s="13" customFormat="1" ht="11.25">
      <c r="B354" s="210"/>
      <c r="C354" s="211"/>
      <c r="D354" s="201" t="s">
        <v>256</v>
      </c>
      <c r="E354" s="211"/>
      <c r="F354" s="213" t="s">
        <v>2443</v>
      </c>
      <c r="G354" s="211"/>
      <c r="H354" s="214">
        <v>15.01</v>
      </c>
      <c r="I354" s="215"/>
      <c r="J354" s="211"/>
      <c r="K354" s="211"/>
      <c r="L354" s="216"/>
      <c r="M354" s="217"/>
      <c r="N354" s="218"/>
      <c r="O354" s="218"/>
      <c r="P354" s="218"/>
      <c r="Q354" s="218"/>
      <c r="R354" s="218"/>
      <c r="S354" s="218"/>
      <c r="T354" s="219"/>
      <c r="AT354" s="220" t="s">
        <v>256</v>
      </c>
      <c r="AU354" s="220" t="s">
        <v>90</v>
      </c>
      <c r="AV354" s="13" t="s">
        <v>90</v>
      </c>
      <c r="AW354" s="13" t="s">
        <v>4</v>
      </c>
      <c r="AX354" s="13" t="s">
        <v>88</v>
      </c>
      <c r="AY354" s="220" t="s">
        <v>155</v>
      </c>
    </row>
    <row r="355" spans="1:65" s="2" customFormat="1" ht="16.5" customHeight="1">
      <c r="A355" s="34"/>
      <c r="B355" s="35"/>
      <c r="C355" s="187" t="s">
        <v>644</v>
      </c>
      <c r="D355" s="187" t="s">
        <v>158</v>
      </c>
      <c r="E355" s="188" t="s">
        <v>801</v>
      </c>
      <c r="F355" s="189" t="s">
        <v>802</v>
      </c>
      <c r="G355" s="190" t="s">
        <v>360</v>
      </c>
      <c r="H355" s="191">
        <v>7.505</v>
      </c>
      <c r="I355" s="192"/>
      <c r="J355" s="193">
        <f>ROUND(I355*H355,2)</f>
        <v>0</v>
      </c>
      <c r="K355" s="194"/>
      <c r="L355" s="39"/>
      <c r="M355" s="195" t="s">
        <v>1</v>
      </c>
      <c r="N355" s="196" t="s">
        <v>45</v>
      </c>
      <c r="O355" s="71"/>
      <c r="P355" s="197">
        <f>O355*H355</f>
        <v>0</v>
      </c>
      <c r="Q355" s="197">
        <v>0</v>
      </c>
      <c r="R355" s="197">
        <f>Q355*H355</f>
        <v>0</v>
      </c>
      <c r="S355" s="197">
        <v>0</v>
      </c>
      <c r="T355" s="198">
        <f>S355*H355</f>
        <v>0</v>
      </c>
      <c r="U355" s="34"/>
      <c r="V355" s="34"/>
      <c r="W355" s="34"/>
      <c r="X355" s="34"/>
      <c r="Y355" s="34"/>
      <c r="Z355" s="34"/>
      <c r="AA355" s="34"/>
      <c r="AB355" s="34"/>
      <c r="AC355" s="34"/>
      <c r="AD355" s="34"/>
      <c r="AE355" s="34"/>
      <c r="AR355" s="199" t="s">
        <v>175</v>
      </c>
      <c r="AT355" s="199" t="s">
        <v>158</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2444</v>
      </c>
    </row>
    <row r="356" spans="1:47" s="2" customFormat="1" ht="58.5">
      <c r="A356" s="34"/>
      <c r="B356" s="35"/>
      <c r="C356" s="36"/>
      <c r="D356" s="201" t="s">
        <v>164</v>
      </c>
      <c r="E356" s="36"/>
      <c r="F356" s="202" t="s">
        <v>804</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164</v>
      </c>
      <c r="AU356" s="17" t="s">
        <v>90</v>
      </c>
    </row>
    <row r="357" spans="2:63" s="12" customFormat="1" ht="22.9" customHeight="1">
      <c r="B357" s="171"/>
      <c r="C357" s="172"/>
      <c r="D357" s="173" t="s">
        <v>79</v>
      </c>
      <c r="E357" s="185" t="s">
        <v>805</v>
      </c>
      <c r="F357" s="185" t="s">
        <v>806</v>
      </c>
      <c r="G357" s="172"/>
      <c r="H357" s="172"/>
      <c r="I357" s="175"/>
      <c r="J357" s="186">
        <f>BK357</f>
        <v>0</v>
      </c>
      <c r="K357" s="172"/>
      <c r="L357" s="177"/>
      <c r="M357" s="178"/>
      <c r="N357" s="179"/>
      <c r="O357" s="179"/>
      <c r="P357" s="180">
        <f>P358</f>
        <v>0</v>
      </c>
      <c r="Q357" s="179"/>
      <c r="R357" s="180">
        <f>R358</f>
        <v>0</v>
      </c>
      <c r="S357" s="179"/>
      <c r="T357" s="181">
        <f>T358</f>
        <v>0</v>
      </c>
      <c r="AR357" s="182" t="s">
        <v>88</v>
      </c>
      <c r="AT357" s="183" t="s">
        <v>79</v>
      </c>
      <c r="AU357" s="183" t="s">
        <v>88</v>
      </c>
      <c r="AY357" s="182" t="s">
        <v>155</v>
      </c>
      <c r="BK357" s="184">
        <f>BK358</f>
        <v>0</v>
      </c>
    </row>
    <row r="358" spans="1:65" s="2" customFormat="1" ht="16.5" customHeight="1">
      <c r="A358" s="34"/>
      <c r="B358" s="35"/>
      <c r="C358" s="187" t="s">
        <v>649</v>
      </c>
      <c r="D358" s="187" t="s">
        <v>158</v>
      </c>
      <c r="E358" s="188" t="s">
        <v>994</v>
      </c>
      <c r="F358" s="189" t="s">
        <v>995</v>
      </c>
      <c r="G358" s="190" t="s">
        <v>360</v>
      </c>
      <c r="H358" s="191">
        <v>86.648</v>
      </c>
      <c r="I358" s="192"/>
      <c r="J358" s="193">
        <f>ROUND(I358*H358,2)</f>
        <v>0</v>
      </c>
      <c r="K358" s="194"/>
      <c r="L358" s="39"/>
      <c r="M358" s="254" t="s">
        <v>1</v>
      </c>
      <c r="N358" s="255" t="s">
        <v>45</v>
      </c>
      <c r="O358" s="208"/>
      <c r="P358" s="256">
        <f>O358*H358</f>
        <v>0</v>
      </c>
      <c r="Q358" s="256">
        <v>0</v>
      </c>
      <c r="R358" s="256">
        <f>Q358*H358</f>
        <v>0</v>
      </c>
      <c r="S358" s="256">
        <v>0</v>
      </c>
      <c r="T358" s="257">
        <f>S358*H358</f>
        <v>0</v>
      </c>
      <c r="U358" s="34"/>
      <c r="V358" s="34"/>
      <c r="W358" s="34"/>
      <c r="X358" s="34"/>
      <c r="Y358" s="34"/>
      <c r="Z358" s="34"/>
      <c r="AA358" s="34"/>
      <c r="AB358" s="34"/>
      <c r="AC358" s="34"/>
      <c r="AD358" s="34"/>
      <c r="AE358" s="34"/>
      <c r="AR358" s="199" t="s">
        <v>175</v>
      </c>
      <c r="AT358" s="199" t="s">
        <v>158</v>
      </c>
      <c r="AU358" s="199" t="s">
        <v>90</v>
      </c>
      <c r="AY358" s="17" t="s">
        <v>155</v>
      </c>
      <c r="BE358" s="200">
        <f>IF(N358="základní",J358,0)</f>
        <v>0</v>
      </c>
      <c r="BF358" s="200">
        <f>IF(N358="snížená",J358,0)</f>
        <v>0</v>
      </c>
      <c r="BG358" s="200">
        <f>IF(N358="zákl. přenesená",J358,0)</f>
        <v>0</v>
      </c>
      <c r="BH358" s="200">
        <f>IF(N358="sníž. přenesená",J358,0)</f>
        <v>0</v>
      </c>
      <c r="BI358" s="200">
        <f>IF(N358="nulová",J358,0)</f>
        <v>0</v>
      </c>
      <c r="BJ358" s="17" t="s">
        <v>88</v>
      </c>
      <c r="BK358" s="200">
        <f>ROUND(I358*H358,2)</f>
        <v>0</v>
      </c>
      <c r="BL358" s="17" t="s">
        <v>175</v>
      </c>
      <c r="BM358" s="199" t="s">
        <v>2445</v>
      </c>
    </row>
    <row r="359" spans="1:31" s="2" customFormat="1" ht="6.95" customHeight="1">
      <c r="A359" s="34"/>
      <c r="B359" s="54"/>
      <c r="C359" s="55"/>
      <c r="D359" s="55"/>
      <c r="E359" s="55"/>
      <c r="F359" s="55"/>
      <c r="G359" s="55"/>
      <c r="H359" s="55"/>
      <c r="I359" s="55"/>
      <c r="J359" s="55"/>
      <c r="K359" s="55"/>
      <c r="L359" s="39"/>
      <c r="M359" s="34"/>
      <c r="O359" s="34"/>
      <c r="P359" s="34"/>
      <c r="Q359" s="34"/>
      <c r="R359" s="34"/>
      <c r="S359" s="34"/>
      <c r="T359" s="34"/>
      <c r="U359" s="34"/>
      <c r="V359" s="34"/>
      <c r="W359" s="34"/>
      <c r="X359" s="34"/>
      <c r="Y359" s="34"/>
      <c r="Z359" s="34"/>
      <c r="AA359" s="34"/>
      <c r="AB359" s="34"/>
      <c r="AC359" s="34"/>
      <c r="AD359" s="34"/>
      <c r="AE359" s="34"/>
    </row>
  </sheetData>
  <sheetProtection algorithmName="SHA-512" hashValue="ZHZHsLehDlVEgLb5oQfaYSWdFqrccHxhRaSIkykOcr0LrqUAROAWSdLPccDp8H7N72zF0CrQO+qKrq6PDJYM8A==" saltValue="0QiMtOpvWNOw+nU6ZDurj7BMFIj/9ln70JL+nUNPkoqsvzEsnbu4IqQEYFswz7L3asNyT9mEUTkYgv6qWW2IhQ==" spinCount="100000" sheet="1" objects="1" scenarios="1" formatColumns="0" formatRows="0" autoFilter="0"/>
  <autoFilter ref="C123:K358"/>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117</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2446</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ROUND((SUM(BE124:BE543)),2)</f>
        <v>0</v>
      </c>
      <c r="G33" s="34"/>
      <c r="H33" s="34"/>
      <c r="I33" s="124">
        <v>0.21</v>
      </c>
      <c r="J33" s="123">
        <f>ROUND(((SUM(BE124:BE543))*I33),2)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ROUND((SUM(BF124:BF543)),2)</f>
        <v>0</v>
      </c>
      <c r="G34" s="34"/>
      <c r="H34" s="34"/>
      <c r="I34" s="124">
        <v>0.15</v>
      </c>
      <c r="J34" s="123">
        <f>ROUND(((SUM(BF124:BF543))*I34),2)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ROUND((SUM(BG124:BG543)),2)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ROUND((SUM(BH124:BH543)),2)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ROUND((SUM(BI124:BI543)),2)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301a - Vodovod Kotlářská-řad</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J266</f>
        <v>0</v>
      </c>
      <c r="K99" s="154"/>
      <c r="L99" s="158"/>
    </row>
    <row r="100" spans="2:12" s="10" customFormat="1" ht="19.9" customHeight="1" hidden="1">
      <c r="B100" s="153"/>
      <c r="C100" s="154"/>
      <c r="D100" s="155" t="s">
        <v>243</v>
      </c>
      <c r="E100" s="156"/>
      <c r="F100" s="156"/>
      <c r="G100" s="156"/>
      <c r="H100" s="156"/>
      <c r="I100" s="156"/>
      <c r="J100" s="157">
        <f>J276</f>
        <v>0</v>
      </c>
      <c r="K100" s="154"/>
      <c r="L100" s="158"/>
    </row>
    <row r="101" spans="2:12" s="10" customFormat="1" ht="19.9" customHeight="1" hidden="1">
      <c r="B101" s="153"/>
      <c r="C101" s="154"/>
      <c r="D101" s="155" t="s">
        <v>244</v>
      </c>
      <c r="E101" s="156"/>
      <c r="F101" s="156"/>
      <c r="G101" s="156"/>
      <c r="H101" s="156"/>
      <c r="I101" s="156"/>
      <c r="J101" s="157">
        <f>J340</f>
        <v>0</v>
      </c>
      <c r="K101" s="154"/>
      <c r="L101" s="158"/>
    </row>
    <row r="102" spans="2:12" s="10" customFormat="1" ht="19.9" customHeight="1" hidden="1">
      <c r="B102" s="153"/>
      <c r="C102" s="154"/>
      <c r="D102" s="155" t="s">
        <v>245</v>
      </c>
      <c r="E102" s="156"/>
      <c r="F102" s="156"/>
      <c r="G102" s="156"/>
      <c r="H102" s="156"/>
      <c r="I102" s="156"/>
      <c r="J102" s="157">
        <f>J499</f>
        <v>0</v>
      </c>
      <c r="K102" s="154"/>
      <c r="L102" s="158"/>
    </row>
    <row r="103" spans="2:12" s="10" customFormat="1" ht="19.9" customHeight="1" hidden="1">
      <c r="B103" s="153"/>
      <c r="C103" s="154"/>
      <c r="D103" s="155" t="s">
        <v>246</v>
      </c>
      <c r="E103" s="156"/>
      <c r="F103" s="156"/>
      <c r="G103" s="156"/>
      <c r="H103" s="156"/>
      <c r="I103" s="156"/>
      <c r="J103" s="157">
        <f>J516</f>
        <v>0</v>
      </c>
      <c r="K103" s="154"/>
      <c r="L103" s="158"/>
    </row>
    <row r="104" spans="2:12" s="10" customFormat="1" ht="19.9" customHeight="1" hidden="1">
      <c r="B104" s="153"/>
      <c r="C104" s="154"/>
      <c r="D104" s="155" t="s">
        <v>247</v>
      </c>
      <c r="E104" s="156"/>
      <c r="F104" s="156"/>
      <c r="G104" s="156"/>
      <c r="H104" s="156"/>
      <c r="I104" s="156"/>
      <c r="J104" s="157">
        <f>J541</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301a - Vodovod Kotlářská-řad</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142.65536756</v>
      </c>
      <c r="S124" s="79"/>
      <c r="T124" s="169">
        <f>T125</f>
        <v>154.48614800000001</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P126+P266+P276+P340+P499+P516+P541</f>
        <v>0</v>
      </c>
      <c r="Q125" s="179"/>
      <c r="R125" s="180">
        <f>R126+R266+R276+R340+R499+R516+R541</f>
        <v>142.65536756</v>
      </c>
      <c r="S125" s="179"/>
      <c r="T125" s="181">
        <f>T126+T266+T276+T340+T499+T516+T541</f>
        <v>154.48614800000001</v>
      </c>
      <c r="AR125" s="182" t="s">
        <v>88</v>
      </c>
      <c r="AT125" s="183" t="s">
        <v>79</v>
      </c>
      <c r="AU125" s="183" t="s">
        <v>80</v>
      </c>
      <c r="AY125" s="182" t="s">
        <v>155</v>
      </c>
      <c r="BK125" s="184">
        <f>BK126+BK266+BK276+BK340+BK499+BK516+BK541</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SUM(P127:P265)</f>
        <v>0</v>
      </c>
      <c r="Q126" s="179"/>
      <c r="R126" s="180">
        <f>SUM(R127:R265)</f>
        <v>123.62208720000001</v>
      </c>
      <c r="S126" s="179"/>
      <c r="T126" s="181">
        <f>SUM(T127:T265)</f>
        <v>152.772848</v>
      </c>
      <c r="AR126" s="182" t="s">
        <v>88</v>
      </c>
      <c r="AT126" s="183" t="s">
        <v>79</v>
      </c>
      <c r="AU126" s="183" t="s">
        <v>88</v>
      </c>
      <c r="AY126" s="182" t="s">
        <v>155</v>
      </c>
      <c r="BK126" s="184">
        <f>SUM(BK127:BK265)</f>
        <v>0</v>
      </c>
    </row>
    <row r="127" spans="1:65" s="2" customFormat="1" ht="21.75" customHeight="1">
      <c r="A127" s="34"/>
      <c r="B127" s="35"/>
      <c r="C127" s="187" t="s">
        <v>88</v>
      </c>
      <c r="D127" s="187" t="s">
        <v>158</v>
      </c>
      <c r="E127" s="188" t="s">
        <v>266</v>
      </c>
      <c r="F127" s="189" t="s">
        <v>267</v>
      </c>
      <c r="G127" s="190" t="s">
        <v>253</v>
      </c>
      <c r="H127" s="191">
        <v>85.063</v>
      </c>
      <c r="I127" s="192"/>
      <c r="J127" s="193">
        <f>ROUND(I127*H127,2)</f>
        <v>0</v>
      </c>
      <c r="K127" s="194"/>
      <c r="L127" s="39"/>
      <c r="M127" s="195" t="s">
        <v>1</v>
      </c>
      <c r="N127" s="196" t="s">
        <v>45</v>
      </c>
      <c r="O127" s="71"/>
      <c r="P127" s="197">
        <f>O127*H127</f>
        <v>0</v>
      </c>
      <c r="Q127" s="197">
        <v>0</v>
      </c>
      <c r="R127" s="197">
        <f>Q127*H127</f>
        <v>0</v>
      </c>
      <c r="S127" s="197">
        <v>0.58</v>
      </c>
      <c r="T127" s="198">
        <f>S127*H127</f>
        <v>49.33654</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2447</v>
      </c>
    </row>
    <row r="128" spans="1:47" s="2" customFormat="1" ht="331.5">
      <c r="A128" s="34"/>
      <c r="B128" s="35"/>
      <c r="C128" s="36"/>
      <c r="D128" s="201" t="s">
        <v>164</v>
      </c>
      <c r="E128" s="36"/>
      <c r="F128" s="202" t="s">
        <v>999</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2448</v>
      </c>
      <c r="G129" s="211"/>
      <c r="H129" s="214">
        <v>78.807</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2449</v>
      </c>
      <c r="G130" s="211"/>
      <c r="H130" s="214">
        <v>3.366</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3" customFormat="1" ht="11.25">
      <c r="B131" s="210"/>
      <c r="C131" s="211"/>
      <c r="D131" s="201" t="s">
        <v>256</v>
      </c>
      <c r="E131" s="212" t="s">
        <v>1</v>
      </c>
      <c r="F131" s="213" t="s">
        <v>2450</v>
      </c>
      <c r="G131" s="211"/>
      <c r="H131" s="214">
        <v>2.89</v>
      </c>
      <c r="I131" s="215"/>
      <c r="J131" s="211"/>
      <c r="K131" s="211"/>
      <c r="L131" s="216"/>
      <c r="M131" s="217"/>
      <c r="N131" s="218"/>
      <c r="O131" s="218"/>
      <c r="P131" s="218"/>
      <c r="Q131" s="218"/>
      <c r="R131" s="218"/>
      <c r="S131" s="218"/>
      <c r="T131" s="219"/>
      <c r="AT131" s="220" t="s">
        <v>256</v>
      </c>
      <c r="AU131" s="220" t="s">
        <v>90</v>
      </c>
      <c r="AV131" s="13" t="s">
        <v>90</v>
      </c>
      <c r="AW131" s="13" t="s">
        <v>36</v>
      </c>
      <c r="AX131" s="13" t="s">
        <v>80</v>
      </c>
      <c r="AY131" s="220" t="s">
        <v>155</v>
      </c>
    </row>
    <row r="132" spans="2:51" s="14" customFormat="1" ht="11.25">
      <c r="B132" s="221"/>
      <c r="C132" s="222"/>
      <c r="D132" s="201" t="s">
        <v>256</v>
      </c>
      <c r="E132" s="223" t="s">
        <v>1</v>
      </c>
      <c r="F132" s="224" t="s">
        <v>259</v>
      </c>
      <c r="G132" s="222"/>
      <c r="H132" s="225">
        <v>85.063</v>
      </c>
      <c r="I132" s="226"/>
      <c r="J132" s="222"/>
      <c r="K132" s="222"/>
      <c r="L132" s="227"/>
      <c r="M132" s="228"/>
      <c r="N132" s="229"/>
      <c r="O132" s="229"/>
      <c r="P132" s="229"/>
      <c r="Q132" s="229"/>
      <c r="R132" s="229"/>
      <c r="S132" s="229"/>
      <c r="T132" s="230"/>
      <c r="AT132" s="231" t="s">
        <v>256</v>
      </c>
      <c r="AU132" s="231" t="s">
        <v>90</v>
      </c>
      <c r="AV132" s="14" t="s">
        <v>175</v>
      </c>
      <c r="AW132" s="14" t="s">
        <v>36</v>
      </c>
      <c r="AX132" s="14" t="s">
        <v>88</v>
      </c>
      <c r="AY132" s="231" t="s">
        <v>155</v>
      </c>
    </row>
    <row r="133" spans="1:65" s="2" customFormat="1" ht="16.5" customHeight="1">
      <c r="A133" s="34"/>
      <c r="B133" s="35"/>
      <c r="C133" s="187" t="s">
        <v>90</v>
      </c>
      <c r="D133" s="187" t="s">
        <v>158</v>
      </c>
      <c r="E133" s="188" t="s">
        <v>1002</v>
      </c>
      <c r="F133" s="189" t="s">
        <v>1003</v>
      </c>
      <c r="G133" s="190" t="s">
        <v>253</v>
      </c>
      <c r="H133" s="191">
        <v>85.063</v>
      </c>
      <c r="I133" s="192"/>
      <c r="J133" s="193">
        <f>ROUND(I133*H133,2)</f>
        <v>0</v>
      </c>
      <c r="K133" s="194"/>
      <c r="L133" s="39"/>
      <c r="M133" s="195" t="s">
        <v>1</v>
      </c>
      <c r="N133" s="196" t="s">
        <v>45</v>
      </c>
      <c r="O133" s="71"/>
      <c r="P133" s="197">
        <f>O133*H133</f>
        <v>0</v>
      </c>
      <c r="Q133" s="197">
        <v>0</v>
      </c>
      <c r="R133" s="197">
        <f>Q133*H133</f>
        <v>0</v>
      </c>
      <c r="S133" s="197">
        <v>0.316</v>
      </c>
      <c r="T133" s="198">
        <f>S133*H133</f>
        <v>26.879908</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2451</v>
      </c>
    </row>
    <row r="134" spans="1:47" s="2" customFormat="1" ht="58.5">
      <c r="A134" s="34"/>
      <c r="B134" s="35"/>
      <c r="C134" s="36"/>
      <c r="D134" s="201" t="s">
        <v>164</v>
      </c>
      <c r="E134" s="36"/>
      <c r="F134" s="202" t="s">
        <v>1005</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2448</v>
      </c>
      <c r="G135" s="211"/>
      <c r="H135" s="214">
        <v>78.807</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3" customFormat="1" ht="11.25">
      <c r="B136" s="210"/>
      <c r="C136" s="211"/>
      <c r="D136" s="201" t="s">
        <v>256</v>
      </c>
      <c r="E136" s="212" t="s">
        <v>1</v>
      </c>
      <c r="F136" s="213" t="s">
        <v>2449</v>
      </c>
      <c r="G136" s="211"/>
      <c r="H136" s="214">
        <v>3.366</v>
      </c>
      <c r="I136" s="215"/>
      <c r="J136" s="211"/>
      <c r="K136" s="211"/>
      <c r="L136" s="216"/>
      <c r="M136" s="217"/>
      <c r="N136" s="218"/>
      <c r="O136" s="218"/>
      <c r="P136" s="218"/>
      <c r="Q136" s="218"/>
      <c r="R136" s="218"/>
      <c r="S136" s="218"/>
      <c r="T136" s="219"/>
      <c r="AT136" s="220" t="s">
        <v>256</v>
      </c>
      <c r="AU136" s="220" t="s">
        <v>90</v>
      </c>
      <c r="AV136" s="13" t="s">
        <v>90</v>
      </c>
      <c r="AW136" s="13" t="s">
        <v>36</v>
      </c>
      <c r="AX136" s="13" t="s">
        <v>80</v>
      </c>
      <c r="AY136" s="220" t="s">
        <v>155</v>
      </c>
    </row>
    <row r="137" spans="2:51" s="13" customFormat="1" ht="11.25">
      <c r="B137" s="210"/>
      <c r="C137" s="211"/>
      <c r="D137" s="201" t="s">
        <v>256</v>
      </c>
      <c r="E137" s="212" t="s">
        <v>1</v>
      </c>
      <c r="F137" s="213" t="s">
        <v>2450</v>
      </c>
      <c r="G137" s="211"/>
      <c r="H137" s="214">
        <v>2.89</v>
      </c>
      <c r="I137" s="215"/>
      <c r="J137" s="211"/>
      <c r="K137" s="211"/>
      <c r="L137" s="216"/>
      <c r="M137" s="217"/>
      <c r="N137" s="218"/>
      <c r="O137" s="218"/>
      <c r="P137" s="218"/>
      <c r="Q137" s="218"/>
      <c r="R137" s="218"/>
      <c r="S137" s="218"/>
      <c r="T137" s="219"/>
      <c r="AT137" s="220" t="s">
        <v>256</v>
      </c>
      <c r="AU137" s="220" t="s">
        <v>90</v>
      </c>
      <c r="AV137" s="13" t="s">
        <v>90</v>
      </c>
      <c r="AW137" s="13" t="s">
        <v>36</v>
      </c>
      <c r="AX137" s="13" t="s">
        <v>80</v>
      </c>
      <c r="AY137" s="220" t="s">
        <v>155</v>
      </c>
    </row>
    <row r="138" spans="2:51" s="14" customFormat="1" ht="11.25">
      <c r="B138" s="221"/>
      <c r="C138" s="222"/>
      <c r="D138" s="201" t="s">
        <v>256</v>
      </c>
      <c r="E138" s="223" t="s">
        <v>1</v>
      </c>
      <c r="F138" s="224" t="s">
        <v>259</v>
      </c>
      <c r="G138" s="222"/>
      <c r="H138" s="225">
        <v>85.063</v>
      </c>
      <c r="I138" s="226"/>
      <c r="J138" s="222"/>
      <c r="K138" s="222"/>
      <c r="L138" s="227"/>
      <c r="M138" s="228"/>
      <c r="N138" s="229"/>
      <c r="O138" s="229"/>
      <c r="P138" s="229"/>
      <c r="Q138" s="229"/>
      <c r="R138" s="229"/>
      <c r="S138" s="229"/>
      <c r="T138" s="230"/>
      <c r="AT138" s="231" t="s">
        <v>256</v>
      </c>
      <c r="AU138" s="231" t="s">
        <v>90</v>
      </c>
      <c r="AV138" s="14" t="s">
        <v>175</v>
      </c>
      <c r="AW138" s="14" t="s">
        <v>36</v>
      </c>
      <c r="AX138" s="14" t="s">
        <v>88</v>
      </c>
      <c r="AY138" s="231" t="s">
        <v>155</v>
      </c>
    </row>
    <row r="139" spans="1:65" s="2" customFormat="1" ht="16.5" customHeight="1">
      <c r="A139" s="34"/>
      <c r="B139" s="35"/>
      <c r="C139" s="187" t="s">
        <v>170</v>
      </c>
      <c r="D139" s="187" t="s">
        <v>158</v>
      </c>
      <c r="E139" s="188" t="s">
        <v>272</v>
      </c>
      <c r="F139" s="189" t="s">
        <v>273</v>
      </c>
      <c r="G139" s="190" t="s">
        <v>253</v>
      </c>
      <c r="H139" s="191">
        <v>255.188</v>
      </c>
      <c r="I139" s="192"/>
      <c r="J139" s="193">
        <f>ROUND(I139*H139,2)</f>
        <v>0</v>
      </c>
      <c r="K139" s="194"/>
      <c r="L139" s="39"/>
      <c r="M139" s="195" t="s">
        <v>1</v>
      </c>
      <c r="N139" s="196" t="s">
        <v>45</v>
      </c>
      <c r="O139" s="71"/>
      <c r="P139" s="197">
        <f>O139*H139</f>
        <v>0</v>
      </c>
      <c r="Q139" s="197">
        <v>0</v>
      </c>
      <c r="R139" s="197">
        <f>Q139*H139</f>
        <v>0</v>
      </c>
      <c r="S139" s="197">
        <v>0.3</v>
      </c>
      <c r="T139" s="198">
        <f>S139*H139</f>
        <v>76.5564</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2452</v>
      </c>
    </row>
    <row r="140" spans="1:47" s="2" customFormat="1" ht="58.5">
      <c r="A140" s="34"/>
      <c r="B140" s="35"/>
      <c r="C140" s="36"/>
      <c r="D140" s="201" t="s">
        <v>164</v>
      </c>
      <c r="E140" s="36"/>
      <c r="F140" s="202" t="s">
        <v>2453</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2454</v>
      </c>
      <c r="G141" s="211"/>
      <c r="H141" s="214">
        <v>143.148</v>
      </c>
      <c r="I141" s="215"/>
      <c r="J141" s="211"/>
      <c r="K141" s="211"/>
      <c r="L141" s="216"/>
      <c r="M141" s="217"/>
      <c r="N141" s="218"/>
      <c r="O141" s="218"/>
      <c r="P141" s="218"/>
      <c r="Q141" s="218"/>
      <c r="R141" s="218"/>
      <c r="S141" s="218"/>
      <c r="T141" s="219"/>
      <c r="AT141" s="220" t="s">
        <v>256</v>
      </c>
      <c r="AU141" s="220" t="s">
        <v>90</v>
      </c>
      <c r="AV141" s="13" t="s">
        <v>90</v>
      </c>
      <c r="AW141" s="13" t="s">
        <v>36</v>
      </c>
      <c r="AX141" s="13" t="s">
        <v>80</v>
      </c>
      <c r="AY141" s="220" t="s">
        <v>155</v>
      </c>
    </row>
    <row r="142" spans="2:51" s="13" customFormat="1" ht="11.25">
      <c r="B142" s="210"/>
      <c r="C142" s="211"/>
      <c r="D142" s="201" t="s">
        <v>256</v>
      </c>
      <c r="E142" s="212" t="s">
        <v>1</v>
      </c>
      <c r="F142" s="213" t="s">
        <v>2455</v>
      </c>
      <c r="G142" s="211"/>
      <c r="H142" s="214">
        <v>92.22</v>
      </c>
      <c r="I142" s="215"/>
      <c r="J142" s="211"/>
      <c r="K142" s="211"/>
      <c r="L142" s="216"/>
      <c r="M142" s="217"/>
      <c r="N142" s="218"/>
      <c r="O142" s="218"/>
      <c r="P142" s="218"/>
      <c r="Q142" s="218"/>
      <c r="R142" s="218"/>
      <c r="S142" s="218"/>
      <c r="T142" s="219"/>
      <c r="AT142" s="220" t="s">
        <v>256</v>
      </c>
      <c r="AU142" s="220" t="s">
        <v>90</v>
      </c>
      <c r="AV142" s="13" t="s">
        <v>90</v>
      </c>
      <c r="AW142" s="13" t="s">
        <v>36</v>
      </c>
      <c r="AX142" s="13" t="s">
        <v>80</v>
      </c>
      <c r="AY142" s="220" t="s">
        <v>155</v>
      </c>
    </row>
    <row r="143" spans="2:51" s="13" customFormat="1" ht="11.25">
      <c r="B143" s="210"/>
      <c r="C143" s="211"/>
      <c r="D143" s="201" t="s">
        <v>256</v>
      </c>
      <c r="E143" s="212" t="s">
        <v>1</v>
      </c>
      <c r="F143" s="213" t="s">
        <v>2456</v>
      </c>
      <c r="G143" s="211"/>
      <c r="H143" s="214">
        <v>11.15</v>
      </c>
      <c r="I143" s="215"/>
      <c r="J143" s="211"/>
      <c r="K143" s="211"/>
      <c r="L143" s="216"/>
      <c r="M143" s="217"/>
      <c r="N143" s="218"/>
      <c r="O143" s="218"/>
      <c r="P143" s="218"/>
      <c r="Q143" s="218"/>
      <c r="R143" s="218"/>
      <c r="S143" s="218"/>
      <c r="T143" s="219"/>
      <c r="AT143" s="220" t="s">
        <v>256</v>
      </c>
      <c r="AU143" s="220" t="s">
        <v>90</v>
      </c>
      <c r="AV143" s="13" t="s">
        <v>90</v>
      </c>
      <c r="AW143" s="13" t="s">
        <v>36</v>
      </c>
      <c r="AX143" s="13" t="s">
        <v>80</v>
      </c>
      <c r="AY143" s="220" t="s">
        <v>155</v>
      </c>
    </row>
    <row r="144" spans="2:51" s="13" customFormat="1" ht="11.25">
      <c r="B144" s="210"/>
      <c r="C144" s="211"/>
      <c r="D144" s="201" t="s">
        <v>256</v>
      </c>
      <c r="E144" s="212" t="s">
        <v>1</v>
      </c>
      <c r="F144" s="213" t="s">
        <v>2457</v>
      </c>
      <c r="G144" s="211"/>
      <c r="H144" s="214">
        <v>8.67</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4" customFormat="1" ht="11.25">
      <c r="B145" s="221"/>
      <c r="C145" s="222"/>
      <c r="D145" s="201" t="s">
        <v>256</v>
      </c>
      <c r="E145" s="223" t="s">
        <v>1</v>
      </c>
      <c r="F145" s="224" t="s">
        <v>259</v>
      </c>
      <c r="G145" s="222"/>
      <c r="H145" s="225">
        <v>255.188</v>
      </c>
      <c r="I145" s="226"/>
      <c r="J145" s="222"/>
      <c r="K145" s="222"/>
      <c r="L145" s="227"/>
      <c r="M145" s="228"/>
      <c r="N145" s="229"/>
      <c r="O145" s="229"/>
      <c r="P145" s="229"/>
      <c r="Q145" s="229"/>
      <c r="R145" s="229"/>
      <c r="S145" s="229"/>
      <c r="T145" s="230"/>
      <c r="AT145" s="231" t="s">
        <v>256</v>
      </c>
      <c r="AU145" s="231" t="s">
        <v>90</v>
      </c>
      <c r="AV145" s="14" t="s">
        <v>175</v>
      </c>
      <c r="AW145" s="14" t="s">
        <v>36</v>
      </c>
      <c r="AX145" s="14" t="s">
        <v>88</v>
      </c>
      <c r="AY145" s="231" t="s">
        <v>155</v>
      </c>
    </row>
    <row r="146" spans="1:65" s="2" customFormat="1" ht="16.5" customHeight="1">
      <c r="A146" s="34"/>
      <c r="B146" s="35"/>
      <c r="C146" s="187" t="s">
        <v>175</v>
      </c>
      <c r="D146" s="187" t="s">
        <v>158</v>
      </c>
      <c r="E146" s="188" t="s">
        <v>294</v>
      </c>
      <c r="F146" s="189" t="s">
        <v>295</v>
      </c>
      <c r="G146" s="190" t="s">
        <v>287</v>
      </c>
      <c r="H146" s="191">
        <v>78</v>
      </c>
      <c r="I146" s="192"/>
      <c r="J146" s="193">
        <f>ROUND(I146*H146,2)</f>
        <v>0</v>
      </c>
      <c r="K146" s="194"/>
      <c r="L146" s="39"/>
      <c r="M146" s="195" t="s">
        <v>1</v>
      </c>
      <c r="N146" s="196" t="s">
        <v>45</v>
      </c>
      <c r="O146" s="71"/>
      <c r="P146" s="197">
        <f>O146*H146</f>
        <v>0</v>
      </c>
      <c r="Q146" s="197">
        <v>0.00868</v>
      </c>
      <c r="R146" s="197">
        <f>Q146*H146</f>
        <v>0.67704</v>
      </c>
      <c r="S146" s="197">
        <v>0</v>
      </c>
      <c r="T146" s="198">
        <f>S146*H146</f>
        <v>0</v>
      </c>
      <c r="U146" s="34"/>
      <c r="V146" s="34"/>
      <c r="W146" s="34"/>
      <c r="X146" s="34"/>
      <c r="Y146" s="34"/>
      <c r="Z146" s="34"/>
      <c r="AA146" s="34"/>
      <c r="AB146" s="34"/>
      <c r="AC146" s="34"/>
      <c r="AD146" s="34"/>
      <c r="AE146" s="34"/>
      <c r="AR146" s="199" t="s">
        <v>175</v>
      </c>
      <c r="AT146" s="199" t="s">
        <v>158</v>
      </c>
      <c r="AU146" s="199" t="s">
        <v>90</v>
      </c>
      <c r="AY146" s="17" t="s">
        <v>155</v>
      </c>
      <c r="BE146" s="200">
        <f>IF(N146="základní",J146,0)</f>
        <v>0</v>
      </c>
      <c r="BF146" s="200">
        <f>IF(N146="snížená",J146,0)</f>
        <v>0</v>
      </c>
      <c r="BG146" s="200">
        <f>IF(N146="zákl. přenesená",J146,0)</f>
        <v>0</v>
      </c>
      <c r="BH146" s="200">
        <f>IF(N146="sníž. přenesená",J146,0)</f>
        <v>0</v>
      </c>
      <c r="BI146" s="200">
        <f>IF(N146="nulová",J146,0)</f>
        <v>0</v>
      </c>
      <c r="BJ146" s="17" t="s">
        <v>88</v>
      </c>
      <c r="BK146" s="200">
        <f>ROUND(I146*H146,2)</f>
        <v>0</v>
      </c>
      <c r="BL146" s="17" t="s">
        <v>175</v>
      </c>
      <c r="BM146" s="199" t="s">
        <v>2458</v>
      </c>
    </row>
    <row r="147" spans="1:47" s="2" customFormat="1" ht="117">
      <c r="A147" s="34"/>
      <c r="B147" s="35"/>
      <c r="C147" s="36"/>
      <c r="D147" s="201" t="s">
        <v>164</v>
      </c>
      <c r="E147" s="36"/>
      <c r="F147" s="202" t="s">
        <v>297</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164</v>
      </c>
      <c r="AU147" s="17" t="s">
        <v>90</v>
      </c>
    </row>
    <row r="148" spans="2:51" s="13" customFormat="1" ht="11.25">
      <c r="B148" s="210"/>
      <c r="C148" s="211"/>
      <c r="D148" s="201" t="s">
        <v>256</v>
      </c>
      <c r="E148" s="212" t="s">
        <v>1</v>
      </c>
      <c r="F148" s="213" t="s">
        <v>2459</v>
      </c>
      <c r="G148" s="211"/>
      <c r="H148" s="214">
        <v>38</v>
      </c>
      <c r="I148" s="215"/>
      <c r="J148" s="211"/>
      <c r="K148" s="211"/>
      <c r="L148" s="216"/>
      <c r="M148" s="217"/>
      <c r="N148" s="218"/>
      <c r="O148" s="218"/>
      <c r="P148" s="218"/>
      <c r="Q148" s="218"/>
      <c r="R148" s="218"/>
      <c r="S148" s="218"/>
      <c r="T148" s="219"/>
      <c r="AT148" s="220" t="s">
        <v>256</v>
      </c>
      <c r="AU148" s="220" t="s">
        <v>90</v>
      </c>
      <c r="AV148" s="13" t="s">
        <v>90</v>
      </c>
      <c r="AW148" s="13" t="s">
        <v>36</v>
      </c>
      <c r="AX148" s="13" t="s">
        <v>80</v>
      </c>
      <c r="AY148" s="220" t="s">
        <v>155</v>
      </c>
    </row>
    <row r="149" spans="2:51" s="13" customFormat="1" ht="11.25">
      <c r="B149" s="210"/>
      <c r="C149" s="211"/>
      <c r="D149" s="201" t="s">
        <v>256</v>
      </c>
      <c r="E149" s="212" t="s">
        <v>1</v>
      </c>
      <c r="F149" s="213" t="s">
        <v>2460</v>
      </c>
      <c r="G149" s="211"/>
      <c r="H149" s="214">
        <v>38</v>
      </c>
      <c r="I149" s="215"/>
      <c r="J149" s="211"/>
      <c r="K149" s="211"/>
      <c r="L149" s="216"/>
      <c r="M149" s="217"/>
      <c r="N149" s="218"/>
      <c r="O149" s="218"/>
      <c r="P149" s="218"/>
      <c r="Q149" s="218"/>
      <c r="R149" s="218"/>
      <c r="S149" s="218"/>
      <c r="T149" s="219"/>
      <c r="AT149" s="220" t="s">
        <v>256</v>
      </c>
      <c r="AU149" s="220" t="s">
        <v>90</v>
      </c>
      <c r="AV149" s="13" t="s">
        <v>90</v>
      </c>
      <c r="AW149" s="13" t="s">
        <v>36</v>
      </c>
      <c r="AX149" s="13" t="s">
        <v>80</v>
      </c>
      <c r="AY149" s="220" t="s">
        <v>155</v>
      </c>
    </row>
    <row r="150" spans="2:51" s="13" customFormat="1" ht="11.25">
      <c r="B150" s="210"/>
      <c r="C150" s="211"/>
      <c r="D150" s="201" t="s">
        <v>256</v>
      </c>
      <c r="E150" s="212" t="s">
        <v>1</v>
      </c>
      <c r="F150" s="213" t="s">
        <v>2461</v>
      </c>
      <c r="G150" s="211"/>
      <c r="H150" s="214">
        <v>2</v>
      </c>
      <c r="I150" s="215"/>
      <c r="J150" s="211"/>
      <c r="K150" s="211"/>
      <c r="L150" s="216"/>
      <c r="M150" s="217"/>
      <c r="N150" s="218"/>
      <c r="O150" s="218"/>
      <c r="P150" s="218"/>
      <c r="Q150" s="218"/>
      <c r="R150" s="218"/>
      <c r="S150" s="218"/>
      <c r="T150" s="219"/>
      <c r="AT150" s="220" t="s">
        <v>256</v>
      </c>
      <c r="AU150" s="220" t="s">
        <v>90</v>
      </c>
      <c r="AV150" s="13" t="s">
        <v>90</v>
      </c>
      <c r="AW150" s="13" t="s">
        <v>36</v>
      </c>
      <c r="AX150" s="13" t="s">
        <v>80</v>
      </c>
      <c r="AY150" s="220" t="s">
        <v>155</v>
      </c>
    </row>
    <row r="151" spans="2:51" s="14" customFormat="1" ht="11.25">
      <c r="B151" s="221"/>
      <c r="C151" s="222"/>
      <c r="D151" s="201" t="s">
        <v>256</v>
      </c>
      <c r="E151" s="223" t="s">
        <v>1</v>
      </c>
      <c r="F151" s="224" t="s">
        <v>259</v>
      </c>
      <c r="G151" s="222"/>
      <c r="H151" s="225">
        <v>78</v>
      </c>
      <c r="I151" s="226"/>
      <c r="J151" s="222"/>
      <c r="K151" s="222"/>
      <c r="L151" s="227"/>
      <c r="M151" s="228"/>
      <c r="N151" s="229"/>
      <c r="O151" s="229"/>
      <c r="P151" s="229"/>
      <c r="Q151" s="229"/>
      <c r="R151" s="229"/>
      <c r="S151" s="229"/>
      <c r="T151" s="230"/>
      <c r="AT151" s="231" t="s">
        <v>256</v>
      </c>
      <c r="AU151" s="231" t="s">
        <v>90</v>
      </c>
      <c r="AV151" s="14" t="s">
        <v>175</v>
      </c>
      <c r="AW151" s="14" t="s">
        <v>36</v>
      </c>
      <c r="AX151" s="14" t="s">
        <v>88</v>
      </c>
      <c r="AY151" s="231" t="s">
        <v>155</v>
      </c>
    </row>
    <row r="152" spans="1:65" s="2" customFormat="1" ht="16.5" customHeight="1">
      <c r="A152" s="34"/>
      <c r="B152" s="35"/>
      <c r="C152" s="187" t="s">
        <v>154</v>
      </c>
      <c r="D152" s="187" t="s">
        <v>158</v>
      </c>
      <c r="E152" s="188" t="s">
        <v>1022</v>
      </c>
      <c r="F152" s="189" t="s">
        <v>1023</v>
      </c>
      <c r="G152" s="190" t="s">
        <v>287</v>
      </c>
      <c r="H152" s="191">
        <v>40</v>
      </c>
      <c r="I152" s="192"/>
      <c r="J152" s="193">
        <f>ROUND(I152*H152,2)</f>
        <v>0</v>
      </c>
      <c r="K152" s="194"/>
      <c r="L152" s="39"/>
      <c r="M152" s="195" t="s">
        <v>1</v>
      </c>
      <c r="N152" s="196" t="s">
        <v>45</v>
      </c>
      <c r="O152" s="71"/>
      <c r="P152" s="197">
        <f>O152*H152</f>
        <v>0</v>
      </c>
      <c r="Q152" s="197">
        <v>0.01269</v>
      </c>
      <c r="R152" s="197">
        <f>Q152*H152</f>
        <v>0.5076</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2462</v>
      </c>
    </row>
    <row r="153" spans="1:47" s="2" customFormat="1" ht="78">
      <c r="A153" s="34"/>
      <c r="B153" s="35"/>
      <c r="C153" s="36"/>
      <c r="D153" s="201" t="s">
        <v>164</v>
      </c>
      <c r="E153" s="36"/>
      <c r="F153" s="202" t="s">
        <v>1025</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2463</v>
      </c>
      <c r="G154" s="211"/>
      <c r="H154" s="214">
        <v>40</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184</v>
      </c>
      <c r="D155" s="187" t="s">
        <v>158</v>
      </c>
      <c r="E155" s="188" t="s">
        <v>299</v>
      </c>
      <c r="F155" s="189" t="s">
        <v>300</v>
      </c>
      <c r="G155" s="190" t="s">
        <v>287</v>
      </c>
      <c r="H155" s="191">
        <v>54</v>
      </c>
      <c r="I155" s="192"/>
      <c r="J155" s="193">
        <f>ROUND(I155*H155,2)</f>
        <v>0</v>
      </c>
      <c r="K155" s="194"/>
      <c r="L155" s="39"/>
      <c r="M155" s="195" t="s">
        <v>1</v>
      </c>
      <c r="N155" s="196" t="s">
        <v>45</v>
      </c>
      <c r="O155" s="71"/>
      <c r="P155" s="197">
        <f>O155*H155</f>
        <v>0</v>
      </c>
      <c r="Q155" s="197">
        <v>0.0369</v>
      </c>
      <c r="R155" s="197">
        <f>Q155*H155</f>
        <v>1.9926000000000001</v>
      </c>
      <c r="S155" s="197">
        <v>0</v>
      </c>
      <c r="T155" s="198">
        <f>S155*H155</f>
        <v>0</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2464</v>
      </c>
    </row>
    <row r="156" spans="1:47" s="2" customFormat="1" ht="58.5">
      <c r="A156" s="34"/>
      <c r="B156" s="35"/>
      <c r="C156" s="36"/>
      <c r="D156" s="201" t="s">
        <v>164</v>
      </c>
      <c r="E156" s="36"/>
      <c r="F156" s="202" t="s">
        <v>302</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2465</v>
      </c>
      <c r="G157" s="211"/>
      <c r="H157" s="214">
        <v>54</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16.5" customHeight="1">
      <c r="A158" s="34"/>
      <c r="B158" s="35"/>
      <c r="C158" s="187" t="s">
        <v>191</v>
      </c>
      <c r="D158" s="187" t="s">
        <v>158</v>
      </c>
      <c r="E158" s="188" t="s">
        <v>304</v>
      </c>
      <c r="F158" s="189" t="s">
        <v>305</v>
      </c>
      <c r="G158" s="190" t="s">
        <v>306</v>
      </c>
      <c r="H158" s="191">
        <v>106.33</v>
      </c>
      <c r="I158" s="192"/>
      <c r="J158" s="193">
        <f>ROUND(I158*H158,2)</f>
        <v>0</v>
      </c>
      <c r="K158" s="194"/>
      <c r="L158" s="39"/>
      <c r="M158" s="195" t="s">
        <v>1</v>
      </c>
      <c r="N158" s="196" t="s">
        <v>45</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2466</v>
      </c>
    </row>
    <row r="159" spans="1:47" s="2" customFormat="1" ht="312">
      <c r="A159" s="34"/>
      <c r="B159" s="35"/>
      <c r="C159" s="36"/>
      <c r="D159" s="201" t="s">
        <v>164</v>
      </c>
      <c r="E159" s="36"/>
      <c r="F159" s="202" t="s">
        <v>308</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2467</v>
      </c>
      <c r="G160" s="211"/>
      <c r="H160" s="214">
        <v>48.613</v>
      </c>
      <c r="I160" s="215"/>
      <c r="J160" s="211"/>
      <c r="K160" s="211"/>
      <c r="L160" s="216"/>
      <c r="M160" s="217"/>
      <c r="N160" s="218"/>
      <c r="O160" s="218"/>
      <c r="P160" s="218"/>
      <c r="Q160" s="218"/>
      <c r="R160" s="218"/>
      <c r="S160" s="218"/>
      <c r="T160" s="219"/>
      <c r="AT160" s="220" t="s">
        <v>256</v>
      </c>
      <c r="AU160" s="220" t="s">
        <v>90</v>
      </c>
      <c r="AV160" s="13" t="s">
        <v>90</v>
      </c>
      <c r="AW160" s="13" t="s">
        <v>36</v>
      </c>
      <c r="AX160" s="13" t="s">
        <v>80</v>
      </c>
      <c r="AY160" s="220" t="s">
        <v>155</v>
      </c>
    </row>
    <row r="161" spans="2:51" s="13" customFormat="1" ht="11.25">
      <c r="B161" s="210"/>
      <c r="C161" s="211"/>
      <c r="D161" s="201" t="s">
        <v>256</v>
      </c>
      <c r="E161" s="212" t="s">
        <v>1</v>
      </c>
      <c r="F161" s="213" t="s">
        <v>2468</v>
      </c>
      <c r="G161" s="211"/>
      <c r="H161" s="214">
        <v>54.104</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2:51" s="13" customFormat="1" ht="11.25">
      <c r="B162" s="210"/>
      <c r="C162" s="211"/>
      <c r="D162" s="201" t="s">
        <v>256</v>
      </c>
      <c r="E162" s="212" t="s">
        <v>1</v>
      </c>
      <c r="F162" s="213" t="s">
        <v>2469</v>
      </c>
      <c r="G162" s="211"/>
      <c r="H162" s="214">
        <v>3.613</v>
      </c>
      <c r="I162" s="215"/>
      <c r="J162" s="211"/>
      <c r="K162" s="211"/>
      <c r="L162" s="216"/>
      <c r="M162" s="217"/>
      <c r="N162" s="218"/>
      <c r="O162" s="218"/>
      <c r="P162" s="218"/>
      <c r="Q162" s="218"/>
      <c r="R162" s="218"/>
      <c r="S162" s="218"/>
      <c r="T162" s="219"/>
      <c r="AT162" s="220" t="s">
        <v>256</v>
      </c>
      <c r="AU162" s="220" t="s">
        <v>90</v>
      </c>
      <c r="AV162" s="13" t="s">
        <v>90</v>
      </c>
      <c r="AW162" s="13" t="s">
        <v>36</v>
      </c>
      <c r="AX162" s="13" t="s">
        <v>80</v>
      </c>
      <c r="AY162" s="220" t="s">
        <v>155</v>
      </c>
    </row>
    <row r="163" spans="2:51" s="14" customFormat="1" ht="11.25">
      <c r="B163" s="221"/>
      <c r="C163" s="222"/>
      <c r="D163" s="201" t="s">
        <v>256</v>
      </c>
      <c r="E163" s="223" t="s">
        <v>1</v>
      </c>
      <c r="F163" s="224" t="s">
        <v>259</v>
      </c>
      <c r="G163" s="222"/>
      <c r="H163" s="225">
        <v>106.33</v>
      </c>
      <c r="I163" s="226"/>
      <c r="J163" s="222"/>
      <c r="K163" s="222"/>
      <c r="L163" s="227"/>
      <c r="M163" s="228"/>
      <c r="N163" s="229"/>
      <c r="O163" s="229"/>
      <c r="P163" s="229"/>
      <c r="Q163" s="229"/>
      <c r="R163" s="229"/>
      <c r="S163" s="229"/>
      <c r="T163" s="230"/>
      <c r="AT163" s="231" t="s">
        <v>256</v>
      </c>
      <c r="AU163" s="231" t="s">
        <v>90</v>
      </c>
      <c r="AV163" s="14" t="s">
        <v>175</v>
      </c>
      <c r="AW163" s="14" t="s">
        <v>36</v>
      </c>
      <c r="AX163" s="14" t="s">
        <v>88</v>
      </c>
      <c r="AY163" s="231" t="s">
        <v>155</v>
      </c>
    </row>
    <row r="164" spans="1:65" s="2" customFormat="1" ht="16.5" customHeight="1">
      <c r="A164" s="34"/>
      <c r="B164" s="35"/>
      <c r="C164" s="187" t="s">
        <v>196</v>
      </c>
      <c r="D164" s="187" t="s">
        <v>158</v>
      </c>
      <c r="E164" s="188" t="s">
        <v>2470</v>
      </c>
      <c r="F164" s="189" t="s">
        <v>2471</v>
      </c>
      <c r="G164" s="190" t="s">
        <v>306</v>
      </c>
      <c r="H164" s="191">
        <v>1.807</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2472</v>
      </c>
    </row>
    <row r="165" spans="1:47" s="2" customFormat="1" ht="117">
      <c r="A165" s="34"/>
      <c r="B165" s="35"/>
      <c r="C165" s="36"/>
      <c r="D165" s="201" t="s">
        <v>164</v>
      </c>
      <c r="E165" s="36"/>
      <c r="F165" s="202" t="s">
        <v>2473</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2474</v>
      </c>
      <c r="G166" s="211"/>
      <c r="H166" s="214">
        <v>3.613</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2:51" s="13" customFormat="1" ht="11.25">
      <c r="B167" s="210"/>
      <c r="C167" s="211"/>
      <c r="D167" s="201" t="s">
        <v>256</v>
      </c>
      <c r="E167" s="211"/>
      <c r="F167" s="213" t="s">
        <v>2475</v>
      </c>
      <c r="G167" s="211"/>
      <c r="H167" s="214">
        <v>1.807</v>
      </c>
      <c r="I167" s="215"/>
      <c r="J167" s="211"/>
      <c r="K167" s="211"/>
      <c r="L167" s="216"/>
      <c r="M167" s="217"/>
      <c r="N167" s="218"/>
      <c r="O167" s="218"/>
      <c r="P167" s="218"/>
      <c r="Q167" s="218"/>
      <c r="R167" s="218"/>
      <c r="S167" s="218"/>
      <c r="T167" s="219"/>
      <c r="AT167" s="220" t="s">
        <v>256</v>
      </c>
      <c r="AU167" s="220" t="s">
        <v>90</v>
      </c>
      <c r="AV167" s="13" t="s">
        <v>90</v>
      </c>
      <c r="AW167" s="13" t="s">
        <v>4</v>
      </c>
      <c r="AX167" s="13" t="s">
        <v>88</v>
      </c>
      <c r="AY167" s="220" t="s">
        <v>155</v>
      </c>
    </row>
    <row r="168" spans="1:65" s="2" customFormat="1" ht="16.5" customHeight="1">
      <c r="A168" s="34"/>
      <c r="B168" s="35"/>
      <c r="C168" s="187" t="s">
        <v>201</v>
      </c>
      <c r="D168" s="187" t="s">
        <v>158</v>
      </c>
      <c r="E168" s="188" t="s">
        <v>2476</v>
      </c>
      <c r="F168" s="189" t="s">
        <v>2477</v>
      </c>
      <c r="G168" s="190" t="s">
        <v>306</v>
      </c>
      <c r="H168" s="191">
        <v>0.542</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2478</v>
      </c>
    </row>
    <row r="169" spans="1:47" s="2" customFormat="1" ht="58.5">
      <c r="A169" s="34"/>
      <c r="B169" s="35"/>
      <c r="C169" s="36"/>
      <c r="D169" s="201" t="s">
        <v>164</v>
      </c>
      <c r="E169" s="36"/>
      <c r="F169" s="202" t="s">
        <v>2479</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2480</v>
      </c>
      <c r="G170" s="211"/>
      <c r="H170" s="214">
        <v>3.613</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2481</v>
      </c>
      <c r="G171" s="211"/>
      <c r="H171" s="214">
        <v>0.542</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16.5" customHeight="1">
      <c r="A172" s="34"/>
      <c r="B172" s="35"/>
      <c r="C172" s="187" t="s">
        <v>208</v>
      </c>
      <c r="D172" s="187" t="s">
        <v>158</v>
      </c>
      <c r="E172" s="188" t="s">
        <v>2482</v>
      </c>
      <c r="F172" s="189" t="s">
        <v>2483</v>
      </c>
      <c r="G172" s="190" t="s">
        <v>306</v>
      </c>
      <c r="H172" s="191">
        <v>0.542</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2484</v>
      </c>
    </row>
    <row r="173" spans="1:47" s="2" customFormat="1" ht="58.5">
      <c r="A173" s="34"/>
      <c r="B173" s="35"/>
      <c r="C173" s="36"/>
      <c r="D173" s="201" t="s">
        <v>164</v>
      </c>
      <c r="E173" s="36"/>
      <c r="F173" s="202" t="s">
        <v>2485</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2480</v>
      </c>
      <c r="G174" s="211"/>
      <c r="H174" s="214">
        <v>3.613</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2481</v>
      </c>
      <c r="G175" s="211"/>
      <c r="H175" s="214">
        <v>0.542</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16.5" customHeight="1">
      <c r="A176" s="34"/>
      <c r="B176" s="35"/>
      <c r="C176" s="187" t="s">
        <v>213</v>
      </c>
      <c r="D176" s="187" t="s">
        <v>158</v>
      </c>
      <c r="E176" s="188" t="s">
        <v>2486</v>
      </c>
      <c r="F176" s="189" t="s">
        <v>2487</v>
      </c>
      <c r="G176" s="190" t="s">
        <v>306</v>
      </c>
      <c r="H176" s="191">
        <v>0.723</v>
      </c>
      <c r="I176" s="192"/>
      <c r="J176" s="193">
        <f>ROUND(I176*H176,2)</f>
        <v>0</v>
      </c>
      <c r="K176" s="194"/>
      <c r="L176" s="39"/>
      <c r="M176" s="195" t="s">
        <v>1</v>
      </c>
      <c r="N176" s="196" t="s">
        <v>45</v>
      </c>
      <c r="O176" s="71"/>
      <c r="P176" s="197">
        <f>O176*H176</f>
        <v>0</v>
      </c>
      <c r="Q176" s="197">
        <v>0</v>
      </c>
      <c r="R176" s="197">
        <f>Q176*H176</f>
        <v>0</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2488</v>
      </c>
    </row>
    <row r="177" spans="1:47" s="2" customFormat="1" ht="58.5">
      <c r="A177" s="34"/>
      <c r="B177" s="35"/>
      <c r="C177" s="36"/>
      <c r="D177" s="201" t="s">
        <v>164</v>
      </c>
      <c r="E177" s="36"/>
      <c r="F177" s="202" t="s">
        <v>2489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2480</v>
      </c>
      <c r="G178" s="211"/>
      <c r="H178" s="214">
        <v>3.613</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2:51" s="13" customFormat="1" ht="11.25">
      <c r="B179" s="210"/>
      <c r="C179" s="211"/>
      <c r="D179" s="201" t="s">
        <v>256</v>
      </c>
      <c r="E179" s="211"/>
      <c r="F179" s="213" t="s">
        <v>2490</v>
      </c>
      <c r="G179" s="211"/>
      <c r="H179" s="214">
        <v>0.723</v>
      </c>
      <c r="I179" s="215"/>
      <c r="J179" s="211"/>
      <c r="K179" s="211"/>
      <c r="L179" s="216"/>
      <c r="M179" s="217"/>
      <c r="N179" s="218"/>
      <c r="O179" s="218"/>
      <c r="P179" s="218"/>
      <c r="Q179" s="218"/>
      <c r="R179" s="218"/>
      <c r="S179" s="218"/>
      <c r="T179" s="219"/>
      <c r="AT179" s="220" t="s">
        <v>256</v>
      </c>
      <c r="AU179" s="220" t="s">
        <v>90</v>
      </c>
      <c r="AV179" s="13" t="s">
        <v>90</v>
      </c>
      <c r="AW179" s="13" t="s">
        <v>4</v>
      </c>
      <c r="AX179" s="13" t="s">
        <v>88</v>
      </c>
      <c r="AY179" s="220" t="s">
        <v>155</v>
      </c>
    </row>
    <row r="180" spans="1:65" s="2" customFormat="1" ht="21.75" customHeight="1">
      <c r="A180" s="34"/>
      <c r="B180" s="35"/>
      <c r="C180" s="187" t="s">
        <v>218</v>
      </c>
      <c r="D180" s="187" t="s">
        <v>158</v>
      </c>
      <c r="E180" s="188" t="s">
        <v>2491</v>
      </c>
      <c r="F180" s="189" t="s">
        <v>2492</v>
      </c>
      <c r="G180" s="190" t="s">
        <v>306</v>
      </c>
      <c r="H180" s="191">
        <v>54.104</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2493</v>
      </c>
    </row>
    <row r="181" spans="1:47" s="2" customFormat="1" ht="78">
      <c r="A181" s="34"/>
      <c r="B181" s="35"/>
      <c r="C181" s="36"/>
      <c r="D181" s="201" t="s">
        <v>164</v>
      </c>
      <c r="E181" s="36"/>
      <c r="F181" s="202" t="s">
        <v>2494</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2495</v>
      </c>
      <c r="G182" s="211"/>
      <c r="H182" s="214">
        <v>51.384</v>
      </c>
      <c r="I182" s="215"/>
      <c r="J182" s="211"/>
      <c r="K182" s="211"/>
      <c r="L182" s="216"/>
      <c r="M182" s="217"/>
      <c r="N182" s="218"/>
      <c r="O182" s="218"/>
      <c r="P182" s="218"/>
      <c r="Q182" s="218"/>
      <c r="R182" s="218"/>
      <c r="S182" s="218"/>
      <c r="T182" s="219"/>
      <c r="AT182" s="220" t="s">
        <v>256</v>
      </c>
      <c r="AU182" s="220" t="s">
        <v>90</v>
      </c>
      <c r="AV182" s="13" t="s">
        <v>90</v>
      </c>
      <c r="AW182" s="13" t="s">
        <v>36</v>
      </c>
      <c r="AX182" s="13" t="s">
        <v>80</v>
      </c>
      <c r="AY182" s="220" t="s">
        <v>155</v>
      </c>
    </row>
    <row r="183" spans="2:51" s="13" customFormat="1" ht="11.25">
      <c r="B183" s="210"/>
      <c r="C183" s="211"/>
      <c r="D183" s="201" t="s">
        <v>256</v>
      </c>
      <c r="E183" s="212" t="s">
        <v>1</v>
      </c>
      <c r="F183" s="213" t="s">
        <v>2496</v>
      </c>
      <c r="G183" s="211"/>
      <c r="H183" s="214">
        <v>2.72</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4" customFormat="1" ht="11.25">
      <c r="B184" s="221"/>
      <c r="C184" s="222"/>
      <c r="D184" s="201" t="s">
        <v>256</v>
      </c>
      <c r="E184" s="223" t="s">
        <v>1</v>
      </c>
      <c r="F184" s="224" t="s">
        <v>259</v>
      </c>
      <c r="G184" s="222"/>
      <c r="H184" s="225">
        <v>54.104</v>
      </c>
      <c r="I184" s="226"/>
      <c r="J184" s="222"/>
      <c r="K184" s="222"/>
      <c r="L184" s="227"/>
      <c r="M184" s="228"/>
      <c r="N184" s="229"/>
      <c r="O184" s="229"/>
      <c r="P184" s="229"/>
      <c r="Q184" s="229"/>
      <c r="R184" s="229"/>
      <c r="S184" s="229"/>
      <c r="T184" s="230"/>
      <c r="AT184" s="231" t="s">
        <v>256</v>
      </c>
      <c r="AU184" s="231" t="s">
        <v>90</v>
      </c>
      <c r="AV184" s="14" t="s">
        <v>175</v>
      </c>
      <c r="AW184" s="14" t="s">
        <v>36</v>
      </c>
      <c r="AX184" s="14" t="s">
        <v>88</v>
      </c>
      <c r="AY184" s="231" t="s">
        <v>155</v>
      </c>
    </row>
    <row r="185" spans="1:65" s="2" customFormat="1" ht="21.75" customHeight="1">
      <c r="A185" s="34"/>
      <c r="B185" s="35"/>
      <c r="C185" s="187" t="s">
        <v>225</v>
      </c>
      <c r="D185" s="187" t="s">
        <v>158</v>
      </c>
      <c r="E185" s="188" t="s">
        <v>310</v>
      </c>
      <c r="F185" s="189" t="s">
        <v>311</v>
      </c>
      <c r="G185" s="190" t="s">
        <v>306</v>
      </c>
      <c r="H185" s="191">
        <v>27.052</v>
      </c>
      <c r="I185" s="192"/>
      <c r="J185" s="193">
        <f>ROUND(I185*H185,2)</f>
        <v>0</v>
      </c>
      <c r="K185" s="194"/>
      <c r="L185" s="39"/>
      <c r="M185" s="195" t="s">
        <v>1</v>
      </c>
      <c r="N185" s="196" t="s">
        <v>45</v>
      </c>
      <c r="O185" s="71"/>
      <c r="P185" s="197">
        <f>O185*H185</f>
        <v>0</v>
      </c>
      <c r="Q185" s="197">
        <v>0</v>
      </c>
      <c r="R185" s="197">
        <f>Q185*H185</f>
        <v>0</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2497</v>
      </c>
    </row>
    <row r="186" spans="1:47" s="2" customFormat="1" ht="97.5">
      <c r="A186" s="34"/>
      <c r="B186" s="35"/>
      <c r="C186" s="36"/>
      <c r="D186" s="201" t="s">
        <v>164</v>
      </c>
      <c r="E186" s="36"/>
      <c r="F186" s="202" t="s">
        <v>2498</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164</v>
      </c>
      <c r="AU186" s="17" t="s">
        <v>90</v>
      </c>
    </row>
    <row r="187" spans="2:51" s="13" customFormat="1" ht="11.25">
      <c r="B187" s="210"/>
      <c r="C187" s="211"/>
      <c r="D187" s="201" t="s">
        <v>256</v>
      </c>
      <c r="E187" s="212" t="s">
        <v>1</v>
      </c>
      <c r="F187" s="213" t="s">
        <v>2495</v>
      </c>
      <c r="G187" s="211"/>
      <c r="H187" s="214">
        <v>51.384</v>
      </c>
      <c r="I187" s="215"/>
      <c r="J187" s="211"/>
      <c r="K187" s="211"/>
      <c r="L187" s="216"/>
      <c r="M187" s="217"/>
      <c r="N187" s="218"/>
      <c r="O187" s="218"/>
      <c r="P187" s="218"/>
      <c r="Q187" s="218"/>
      <c r="R187" s="218"/>
      <c r="S187" s="218"/>
      <c r="T187" s="219"/>
      <c r="AT187" s="220" t="s">
        <v>256</v>
      </c>
      <c r="AU187" s="220" t="s">
        <v>90</v>
      </c>
      <c r="AV187" s="13" t="s">
        <v>90</v>
      </c>
      <c r="AW187" s="13" t="s">
        <v>36</v>
      </c>
      <c r="AX187" s="13" t="s">
        <v>80</v>
      </c>
      <c r="AY187" s="220" t="s">
        <v>155</v>
      </c>
    </row>
    <row r="188" spans="2:51" s="13" customFormat="1" ht="11.25">
      <c r="B188" s="210"/>
      <c r="C188" s="211"/>
      <c r="D188" s="201" t="s">
        <v>256</v>
      </c>
      <c r="E188" s="212" t="s">
        <v>1</v>
      </c>
      <c r="F188" s="213" t="s">
        <v>2496</v>
      </c>
      <c r="G188" s="211"/>
      <c r="H188" s="214">
        <v>2.72</v>
      </c>
      <c r="I188" s="215"/>
      <c r="J188" s="211"/>
      <c r="K188" s="211"/>
      <c r="L188" s="216"/>
      <c r="M188" s="217"/>
      <c r="N188" s="218"/>
      <c r="O188" s="218"/>
      <c r="P188" s="218"/>
      <c r="Q188" s="218"/>
      <c r="R188" s="218"/>
      <c r="S188" s="218"/>
      <c r="T188" s="219"/>
      <c r="AT188" s="220" t="s">
        <v>256</v>
      </c>
      <c r="AU188" s="220" t="s">
        <v>90</v>
      </c>
      <c r="AV188" s="13" t="s">
        <v>90</v>
      </c>
      <c r="AW188" s="13" t="s">
        <v>36</v>
      </c>
      <c r="AX188" s="13" t="s">
        <v>80</v>
      </c>
      <c r="AY188" s="220" t="s">
        <v>155</v>
      </c>
    </row>
    <row r="189" spans="2:51" s="14" customFormat="1" ht="11.25">
      <c r="B189" s="221"/>
      <c r="C189" s="222"/>
      <c r="D189" s="201" t="s">
        <v>256</v>
      </c>
      <c r="E189" s="223" t="s">
        <v>1</v>
      </c>
      <c r="F189" s="224" t="s">
        <v>259</v>
      </c>
      <c r="G189" s="222"/>
      <c r="H189" s="225">
        <v>54.104</v>
      </c>
      <c r="I189" s="226"/>
      <c r="J189" s="222"/>
      <c r="K189" s="222"/>
      <c r="L189" s="227"/>
      <c r="M189" s="228"/>
      <c r="N189" s="229"/>
      <c r="O189" s="229"/>
      <c r="P189" s="229"/>
      <c r="Q189" s="229"/>
      <c r="R189" s="229"/>
      <c r="S189" s="229"/>
      <c r="T189" s="230"/>
      <c r="AT189" s="231" t="s">
        <v>256</v>
      </c>
      <c r="AU189" s="231" t="s">
        <v>90</v>
      </c>
      <c r="AV189" s="14" t="s">
        <v>175</v>
      </c>
      <c r="AW189" s="14" t="s">
        <v>36</v>
      </c>
      <c r="AX189" s="14" t="s">
        <v>88</v>
      </c>
      <c r="AY189" s="231" t="s">
        <v>155</v>
      </c>
    </row>
    <row r="190" spans="2:51" s="13" customFormat="1" ht="11.25">
      <c r="B190" s="210"/>
      <c r="C190" s="211"/>
      <c r="D190" s="201" t="s">
        <v>256</v>
      </c>
      <c r="E190" s="211"/>
      <c r="F190" s="213" t="s">
        <v>2499</v>
      </c>
      <c r="G190" s="211"/>
      <c r="H190" s="214">
        <v>27.052</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21.75" customHeight="1">
      <c r="A191" s="34"/>
      <c r="B191" s="35"/>
      <c r="C191" s="187" t="s">
        <v>230</v>
      </c>
      <c r="D191" s="187" t="s">
        <v>158</v>
      </c>
      <c r="E191" s="188" t="s">
        <v>317</v>
      </c>
      <c r="F191" s="189" t="s">
        <v>318</v>
      </c>
      <c r="G191" s="190" t="s">
        <v>306</v>
      </c>
      <c r="H191" s="191">
        <v>8.116</v>
      </c>
      <c r="I191" s="192"/>
      <c r="J191" s="193">
        <f>ROUND(I191*H191,2)</f>
        <v>0</v>
      </c>
      <c r="K191" s="194"/>
      <c r="L191" s="39"/>
      <c r="M191" s="195" t="s">
        <v>1</v>
      </c>
      <c r="N191" s="196" t="s">
        <v>45</v>
      </c>
      <c r="O191" s="71"/>
      <c r="P191" s="197">
        <f>O191*H191</f>
        <v>0</v>
      </c>
      <c r="Q191" s="197">
        <v>0</v>
      </c>
      <c r="R191" s="197">
        <f>Q191*H191</f>
        <v>0</v>
      </c>
      <c r="S191" s="197">
        <v>0</v>
      </c>
      <c r="T191" s="198">
        <f>S191*H191</f>
        <v>0</v>
      </c>
      <c r="U191" s="34"/>
      <c r="V191" s="34"/>
      <c r="W191" s="34"/>
      <c r="X191" s="34"/>
      <c r="Y191" s="34"/>
      <c r="Z191" s="34"/>
      <c r="AA191" s="34"/>
      <c r="AB191" s="34"/>
      <c r="AC191" s="34"/>
      <c r="AD191" s="34"/>
      <c r="AE191" s="34"/>
      <c r="AR191" s="199" t="s">
        <v>175</v>
      </c>
      <c r="AT191" s="199" t="s">
        <v>158</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2500</v>
      </c>
    </row>
    <row r="192" spans="1:47" s="2" customFormat="1" ht="58.5">
      <c r="A192" s="34"/>
      <c r="B192" s="35"/>
      <c r="C192" s="36"/>
      <c r="D192" s="201" t="s">
        <v>164</v>
      </c>
      <c r="E192" s="36"/>
      <c r="F192" s="202" t="s">
        <v>860</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2501</v>
      </c>
      <c r="G193" s="211"/>
      <c r="H193" s="214">
        <v>54.104</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2:51" s="13" customFormat="1" ht="11.25">
      <c r="B194" s="210"/>
      <c r="C194" s="211"/>
      <c r="D194" s="201" t="s">
        <v>256</v>
      </c>
      <c r="E194" s="211"/>
      <c r="F194" s="213" t="s">
        <v>2502</v>
      </c>
      <c r="G194" s="211"/>
      <c r="H194" s="214">
        <v>8.116</v>
      </c>
      <c r="I194" s="215"/>
      <c r="J194" s="211"/>
      <c r="K194" s="211"/>
      <c r="L194" s="216"/>
      <c r="M194" s="217"/>
      <c r="N194" s="218"/>
      <c r="O194" s="218"/>
      <c r="P194" s="218"/>
      <c r="Q194" s="218"/>
      <c r="R194" s="218"/>
      <c r="S194" s="218"/>
      <c r="T194" s="219"/>
      <c r="AT194" s="220" t="s">
        <v>256</v>
      </c>
      <c r="AU194" s="220" t="s">
        <v>90</v>
      </c>
      <c r="AV194" s="13" t="s">
        <v>90</v>
      </c>
      <c r="AW194" s="13" t="s">
        <v>4</v>
      </c>
      <c r="AX194" s="13" t="s">
        <v>88</v>
      </c>
      <c r="AY194" s="220" t="s">
        <v>155</v>
      </c>
    </row>
    <row r="195" spans="1:65" s="2" customFormat="1" ht="21.75" customHeight="1">
      <c r="A195" s="34"/>
      <c r="B195" s="35"/>
      <c r="C195" s="187" t="s">
        <v>8</v>
      </c>
      <c r="D195" s="187" t="s">
        <v>158</v>
      </c>
      <c r="E195" s="188" t="s">
        <v>323</v>
      </c>
      <c r="F195" s="189" t="s">
        <v>324</v>
      </c>
      <c r="G195" s="190" t="s">
        <v>306</v>
      </c>
      <c r="H195" s="191">
        <v>8.116</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2503</v>
      </c>
    </row>
    <row r="196" spans="1:47" s="2" customFormat="1" ht="58.5">
      <c r="A196" s="34"/>
      <c r="B196" s="35"/>
      <c r="C196" s="36"/>
      <c r="D196" s="201" t="s">
        <v>164</v>
      </c>
      <c r="E196" s="36"/>
      <c r="F196" s="202" t="s">
        <v>864</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2501</v>
      </c>
      <c r="G197" s="211"/>
      <c r="H197" s="214">
        <v>54.104</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2:51" s="13" customFormat="1" ht="11.25">
      <c r="B198" s="210"/>
      <c r="C198" s="211"/>
      <c r="D198" s="201" t="s">
        <v>256</v>
      </c>
      <c r="E198" s="211"/>
      <c r="F198" s="213" t="s">
        <v>2502</v>
      </c>
      <c r="G198" s="211"/>
      <c r="H198" s="214">
        <v>8.116</v>
      </c>
      <c r="I198" s="215"/>
      <c r="J198" s="211"/>
      <c r="K198" s="211"/>
      <c r="L198" s="216"/>
      <c r="M198" s="217"/>
      <c r="N198" s="218"/>
      <c r="O198" s="218"/>
      <c r="P198" s="218"/>
      <c r="Q198" s="218"/>
      <c r="R198" s="218"/>
      <c r="S198" s="218"/>
      <c r="T198" s="219"/>
      <c r="AT198" s="220" t="s">
        <v>256</v>
      </c>
      <c r="AU198" s="220" t="s">
        <v>90</v>
      </c>
      <c r="AV198" s="13" t="s">
        <v>90</v>
      </c>
      <c r="AW198" s="13" t="s">
        <v>4</v>
      </c>
      <c r="AX198" s="13" t="s">
        <v>88</v>
      </c>
      <c r="AY198" s="220" t="s">
        <v>155</v>
      </c>
    </row>
    <row r="199" spans="1:65" s="2" customFormat="1" ht="21.75" customHeight="1">
      <c r="A199" s="34"/>
      <c r="B199" s="35"/>
      <c r="C199" s="187" t="s">
        <v>337</v>
      </c>
      <c r="D199" s="187" t="s">
        <v>158</v>
      </c>
      <c r="E199" s="188" t="s">
        <v>327</v>
      </c>
      <c r="F199" s="189" t="s">
        <v>328</v>
      </c>
      <c r="G199" s="190" t="s">
        <v>306</v>
      </c>
      <c r="H199" s="191">
        <v>10.821</v>
      </c>
      <c r="I199" s="192"/>
      <c r="J199" s="193">
        <f>ROUND(I199*H199,2)</f>
        <v>0</v>
      </c>
      <c r="K199" s="194"/>
      <c r="L199" s="39"/>
      <c r="M199" s="195" t="s">
        <v>1</v>
      </c>
      <c r="N199" s="196" t="s">
        <v>45</v>
      </c>
      <c r="O199" s="71"/>
      <c r="P199" s="197">
        <f>O199*H199</f>
        <v>0</v>
      </c>
      <c r="Q199" s="197">
        <v>0</v>
      </c>
      <c r="R199" s="197">
        <f>Q199*H199</f>
        <v>0</v>
      </c>
      <c r="S199" s="197">
        <v>0</v>
      </c>
      <c r="T199" s="198">
        <f>S199*H199</f>
        <v>0</v>
      </c>
      <c r="U199" s="34"/>
      <c r="V199" s="34"/>
      <c r="W199" s="34"/>
      <c r="X199" s="34"/>
      <c r="Y199" s="34"/>
      <c r="Z199" s="34"/>
      <c r="AA199" s="34"/>
      <c r="AB199" s="34"/>
      <c r="AC199" s="34"/>
      <c r="AD199" s="34"/>
      <c r="AE199" s="34"/>
      <c r="AR199" s="199" t="s">
        <v>175</v>
      </c>
      <c r="AT199" s="199" t="s">
        <v>158</v>
      </c>
      <c r="AU199" s="199" t="s">
        <v>90</v>
      </c>
      <c r="AY199" s="17" t="s">
        <v>155</v>
      </c>
      <c r="BE199" s="200">
        <f>IF(N199="základní",J199,0)</f>
        <v>0</v>
      </c>
      <c r="BF199" s="200">
        <f>IF(N199="snížená",J199,0)</f>
        <v>0</v>
      </c>
      <c r="BG199" s="200">
        <f>IF(N199="zákl. přenesená",J199,0)</f>
        <v>0</v>
      </c>
      <c r="BH199" s="200">
        <f>IF(N199="sníž. přenesená",J199,0)</f>
        <v>0</v>
      </c>
      <c r="BI199" s="200">
        <f>IF(N199="nulová",J199,0)</f>
        <v>0</v>
      </c>
      <c r="BJ199" s="17" t="s">
        <v>88</v>
      </c>
      <c r="BK199" s="200">
        <f>ROUND(I199*H199,2)</f>
        <v>0</v>
      </c>
      <c r="BL199" s="17" t="s">
        <v>175</v>
      </c>
      <c r="BM199" s="199" t="s">
        <v>2504</v>
      </c>
    </row>
    <row r="200" spans="1:47" s="2" customFormat="1" ht="58.5">
      <c r="A200" s="34"/>
      <c r="B200" s="35"/>
      <c r="C200" s="36"/>
      <c r="D200" s="201" t="s">
        <v>164</v>
      </c>
      <c r="E200" s="36"/>
      <c r="F200" s="202" t="s">
        <v>866</v>
      </c>
      <c r="G200" s="36"/>
      <c r="H200" s="36"/>
      <c r="I200" s="203"/>
      <c r="J200" s="36"/>
      <c r="K200" s="36"/>
      <c r="L200" s="39"/>
      <c r="M200" s="204"/>
      <c r="N200" s="205"/>
      <c r="O200" s="71"/>
      <c r="P200" s="71"/>
      <c r="Q200" s="71"/>
      <c r="R200" s="71"/>
      <c r="S200" s="71"/>
      <c r="T200" s="72"/>
      <c r="U200" s="34"/>
      <c r="V200" s="34"/>
      <c r="W200" s="34"/>
      <c r="X200" s="34"/>
      <c r="Y200" s="34"/>
      <c r="Z200" s="34"/>
      <c r="AA200" s="34"/>
      <c r="AB200" s="34"/>
      <c r="AC200" s="34"/>
      <c r="AD200" s="34"/>
      <c r="AE200" s="34"/>
      <c r="AT200" s="17" t="s">
        <v>164</v>
      </c>
      <c r="AU200" s="17" t="s">
        <v>90</v>
      </c>
    </row>
    <row r="201" spans="2:51" s="13" customFormat="1" ht="11.25">
      <c r="B201" s="210"/>
      <c r="C201" s="211"/>
      <c r="D201" s="201" t="s">
        <v>256</v>
      </c>
      <c r="E201" s="212" t="s">
        <v>1</v>
      </c>
      <c r="F201" s="213" t="s">
        <v>2501</v>
      </c>
      <c r="G201" s="211"/>
      <c r="H201" s="214">
        <v>54.104</v>
      </c>
      <c r="I201" s="215"/>
      <c r="J201" s="211"/>
      <c r="K201" s="211"/>
      <c r="L201" s="216"/>
      <c r="M201" s="217"/>
      <c r="N201" s="218"/>
      <c r="O201" s="218"/>
      <c r="P201" s="218"/>
      <c r="Q201" s="218"/>
      <c r="R201" s="218"/>
      <c r="S201" s="218"/>
      <c r="T201" s="219"/>
      <c r="AT201" s="220" t="s">
        <v>256</v>
      </c>
      <c r="AU201" s="220" t="s">
        <v>90</v>
      </c>
      <c r="AV201" s="13" t="s">
        <v>90</v>
      </c>
      <c r="AW201" s="13" t="s">
        <v>36</v>
      </c>
      <c r="AX201" s="13" t="s">
        <v>88</v>
      </c>
      <c r="AY201" s="220" t="s">
        <v>155</v>
      </c>
    </row>
    <row r="202" spans="2:51" s="13" customFormat="1" ht="11.25">
      <c r="B202" s="210"/>
      <c r="C202" s="211"/>
      <c r="D202" s="201" t="s">
        <v>256</v>
      </c>
      <c r="E202" s="211"/>
      <c r="F202" s="213" t="s">
        <v>2505</v>
      </c>
      <c r="G202" s="211"/>
      <c r="H202" s="214">
        <v>10.821</v>
      </c>
      <c r="I202" s="215"/>
      <c r="J202" s="211"/>
      <c r="K202" s="211"/>
      <c r="L202" s="216"/>
      <c r="M202" s="217"/>
      <c r="N202" s="218"/>
      <c r="O202" s="218"/>
      <c r="P202" s="218"/>
      <c r="Q202" s="218"/>
      <c r="R202" s="218"/>
      <c r="S202" s="218"/>
      <c r="T202" s="219"/>
      <c r="AT202" s="220" t="s">
        <v>256</v>
      </c>
      <c r="AU202" s="220" t="s">
        <v>90</v>
      </c>
      <c r="AV202" s="13" t="s">
        <v>90</v>
      </c>
      <c r="AW202" s="13" t="s">
        <v>4</v>
      </c>
      <c r="AX202" s="13" t="s">
        <v>88</v>
      </c>
      <c r="AY202" s="220" t="s">
        <v>155</v>
      </c>
    </row>
    <row r="203" spans="1:65" s="2" customFormat="1" ht="24.2" customHeight="1">
      <c r="A203" s="34"/>
      <c r="B203" s="35"/>
      <c r="C203" s="187" t="s">
        <v>341</v>
      </c>
      <c r="D203" s="187" t="s">
        <v>158</v>
      </c>
      <c r="E203" s="188" t="s">
        <v>1044</v>
      </c>
      <c r="F203" s="189" t="s">
        <v>1045</v>
      </c>
      <c r="G203" s="190" t="s">
        <v>306</v>
      </c>
      <c r="H203" s="191">
        <v>24.307</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2506</v>
      </c>
    </row>
    <row r="204" spans="1:47" s="2" customFormat="1" ht="58.5">
      <c r="A204" s="34"/>
      <c r="B204" s="35"/>
      <c r="C204" s="36"/>
      <c r="D204" s="201" t="s">
        <v>164</v>
      </c>
      <c r="E204" s="36"/>
      <c r="F204" s="202" t="s">
        <v>2507</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2508</v>
      </c>
      <c r="G205" s="211"/>
      <c r="H205" s="214">
        <v>47.125</v>
      </c>
      <c r="I205" s="215"/>
      <c r="J205" s="211"/>
      <c r="K205" s="211"/>
      <c r="L205" s="216"/>
      <c r="M205" s="217"/>
      <c r="N205" s="218"/>
      <c r="O205" s="218"/>
      <c r="P205" s="218"/>
      <c r="Q205" s="218"/>
      <c r="R205" s="218"/>
      <c r="S205" s="218"/>
      <c r="T205" s="219"/>
      <c r="AT205" s="220" t="s">
        <v>256</v>
      </c>
      <c r="AU205" s="220" t="s">
        <v>90</v>
      </c>
      <c r="AV205" s="13" t="s">
        <v>90</v>
      </c>
      <c r="AW205" s="13" t="s">
        <v>36</v>
      </c>
      <c r="AX205" s="13" t="s">
        <v>80</v>
      </c>
      <c r="AY205" s="220" t="s">
        <v>155</v>
      </c>
    </row>
    <row r="206" spans="2:51" s="13" customFormat="1" ht="11.25">
      <c r="B206" s="210"/>
      <c r="C206" s="211"/>
      <c r="D206" s="201" t="s">
        <v>256</v>
      </c>
      <c r="E206" s="212" t="s">
        <v>1</v>
      </c>
      <c r="F206" s="213" t="s">
        <v>2509</v>
      </c>
      <c r="G206" s="211"/>
      <c r="H206" s="214">
        <v>1.488</v>
      </c>
      <c r="I206" s="215"/>
      <c r="J206" s="211"/>
      <c r="K206" s="211"/>
      <c r="L206" s="216"/>
      <c r="M206" s="217"/>
      <c r="N206" s="218"/>
      <c r="O206" s="218"/>
      <c r="P206" s="218"/>
      <c r="Q206" s="218"/>
      <c r="R206" s="218"/>
      <c r="S206" s="218"/>
      <c r="T206" s="219"/>
      <c r="AT206" s="220" t="s">
        <v>256</v>
      </c>
      <c r="AU206" s="220" t="s">
        <v>90</v>
      </c>
      <c r="AV206" s="13" t="s">
        <v>90</v>
      </c>
      <c r="AW206" s="13" t="s">
        <v>36</v>
      </c>
      <c r="AX206" s="13" t="s">
        <v>80</v>
      </c>
      <c r="AY206" s="220" t="s">
        <v>155</v>
      </c>
    </row>
    <row r="207" spans="2:51" s="14" customFormat="1" ht="11.25">
      <c r="B207" s="221"/>
      <c r="C207" s="222"/>
      <c r="D207" s="201" t="s">
        <v>256</v>
      </c>
      <c r="E207" s="223" t="s">
        <v>1</v>
      </c>
      <c r="F207" s="224" t="s">
        <v>259</v>
      </c>
      <c r="G207" s="222"/>
      <c r="H207" s="225">
        <v>48.613</v>
      </c>
      <c r="I207" s="226"/>
      <c r="J207" s="222"/>
      <c r="K207" s="222"/>
      <c r="L207" s="227"/>
      <c r="M207" s="228"/>
      <c r="N207" s="229"/>
      <c r="O207" s="229"/>
      <c r="P207" s="229"/>
      <c r="Q207" s="229"/>
      <c r="R207" s="229"/>
      <c r="S207" s="229"/>
      <c r="T207" s="230"/>
      <c r="AT207" s="231" t="s">
        <v>256</v>
      </c>
      <c r="AU207" s="231" t="s">
        <v>90</v>
      </c>
      <c r="AV207" s="14" t="s">
        <v>175</v>
      </c>
      <c r="AW207" s="14" t="s">
        <v>36</v>
      </c>
      <c r="AX207" s="14" t="s">
        <v>88</v>
      </c>
      <c r="AY207" s="231" t="s">
        <v>155</v>
      </c>
    </row>
    <row r="208" spans="2:51" s="13" customFormat="1" ht="11.25">
      <c r="B208" s="210"/>
      <c r="C208" s="211"/>
      <c r="D208" s="201" t="s">
        <v>256</v>
      </c>
      <c r="E208" s="211"/>
      <c r="F208" s="213" t="s">
        <v>2510</v>
      </c>
      <c r="G208" s="211"/>
      <c r="H208" s="214">
        <v>24.307</v>
      </c>
      <c r="I208" s="215"/>
      <c r="J208" s="211"/>
      <c r="K208" s="211"/>
      <c r="L208" s="216"/>
      <c r="M208" s="217"/>
      <c r="N208" s="218"/>
      <c r="O208" s="218"/>
      <c r="P208" s="218"/>
      <c r="Q208" s="218"/>
      <c r="R208" s="218"/>
      <c r="S208" s="218"/>
      <c r="T208" s="219"/>
      <c r="AT208" s="220" t="s">
        <v>256</v>
      </c>
      <c r="AU208" s="220" t="s">
        <v>90</v>
      </c>
      <c r="AV208" s="13" t="s">
        <v>90</v>
      </c>
      <c r="AW208" s="13" t="s">
        <v>4</v>
      </c>
      <c r="AX208" s="13" t="s">
        <v>88</v>
      </c>
      <c r="AY208" s="220" t="s">
        <v>155</v>
      </c>
    </row>
    <row r="209" spans="1:65" s="2" customFormat="1" ht="24.2" customHeight="1">
      <c r="A209" s="34"/>
      <c r="B209" s="35"/>
      <c r="C209" s="187" t="s">
        <v>349</v>
      </c>
      <c r="D209" s="187" t="s">
        <v>158</v>
      </c>
      <c r="E209" s="188" t="s">
        <v>1051</v>
      </c>
      <c r="F209" s="189" t="s">
        <v>1052</v>
      </c>
      <c r="G209" s="190" t="s">
        <v>306</v>
      </c>
      <c r="H209" s="191">
        <v>7.292</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2511</v>
      </c>
    </row>
    <row r="210" spans="1:47" s="2" customFormat="1" ht="107.25">
      <c r="A210" s="34"/>
      <c r="B210" s="35"/>
      <c r="C210" s="36"/>
      <c r="D210" s="201" t="s">
        <v>164</v>
      </c>
      <c r="E210" s="36"/>
      <c r="F210" s="202" t="s">
        <v>2512</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2513</v>
      </c>
      <c r="G211" s="211"/>
      <c r="H211" s="214">
        <v>48.613</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2:51" s="13" customFormat="1" ht="11.25">
      <c r="B212" s="210"/>
      <c r="C212" s="211"/>
      <c r="D212" s="201" t="s">
        <v>256</v>
      </c>
      <c r="E212" s="211"/>
      <c r="F212" s="213" t="s">
        <v>2514</v>
      </c>
      <c r="G212" s="211"/>
      <c r="H212" s="214">
        <v>7.292</v>
      </c>
      <c r="I212" s="215"/>
      <c r="J212" s="211"/>
      <c r="K212" s="211"/>
      <c r="L212" s="216"/>
      <c r="M212" s="217"/>
      <c r="N212" s="218"/>
      <c r="O212" s="218"/>
      <c r="P212" s="218"/>
      <c r="Q212" s="218"/>
      <c r="R212" s="218"/>
      <c r="S212" s="218"/>
      <c r="T212" s="219"/>
      <c r="AT212" s="220" t="s">
        <v>256</v>
      </c>
      <c r="AU212" s="220" t="s">
        <v>90</v>
      </c>
      <c r="AV212" s="13" t="s">
        <v>90</v>
      </c>
      <c r="AW212" s="13" t="s">
        <v>4</v>
      </c>
      <c r="AX212" s="13" t="s">
        <v>88</v>
      </c>
      <c r="AY212" s="220" t="s">
        <v>155</v>
      </c>
    </row>
    <row r="213" spans="1:65" s="2" customFormat="1" ht="24.2" customHeight="1">
      <c r="A213" s="34"/>
      <c r="B213" s="35"/>
      <c r="C213" s="187" t="s">
        <v>356</v>
      </c>
      <c r="D213" s="187" t="s">
        <v>158</v>
      </c>
      <c r="E213" s="188" t="s">
        <v>1057</v>
      </c>
      <c r="F213" s="189" t="s">
        <v>1058</v>
      </c>
      <c r="G213" s="190" t="s">
        <v>306</v>
      </c>
      <c r="H213" s="191">
        <v>7.292</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2515</v>
      </c>
    </row>
    <row r="214" spans="1:47" s="2" customFormat="1" ht="68.25">
      <c r="A214" s="34"/>
      <c r="B214" s="35"/>
      <c r="C214" s="36"/>
      <c r="D214" s="201" t="s">
        <v>164</v>
      </c>
      <c r="E214" s="36"/>
      <c r="F214" s="202" t="s">
        <v>2516</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2513</v>
      </c>
      <c r="G215" s="211"/>
      <c r="H215" s="214">
        <v>48.613</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2:51" s="13" customFormat="1" ht="11.25">
      <c r="B216" s="210"/>
      <c r="C216" s="211"/>
      <c r="D216" s="201" t="s">
        <v>256</v>
      </c>
      <c r="E216" s="211"/>
      <c r="F216" s="213" t="s">
        <v>2514</v>
      </c>
      <c r="G216" s="211"/>
      <c r="H216" s="214">
        <v>7.292</v>
      </c>
      <c r="I216" s="215"/>
      <c r="J216" s="211"/>
      <c r="K216" s="211"/>
      <c r="L216" s="216"/>
      <c r="M216" s="217"/>
      <c r="N216" s="218"/>
      <c r="O216" s="218"/>
      <c r="P216" s="218"/>
      <c r="Q216" s="218"/>
      <c r="R216" s="218"/>
      <c r="S216" s="218"/>
      <c r="T216" s="219"/>
      <c r="AT216" s="220" t="s">
        <v>256</v>
      </c>
      <c r="AU216" s="220" t="s">
        <v>90</v>
      </c>
      <c r="AV216" s="13" t="s">
        <v>90</v>
      </c>
      <c r="AW216" s="13" t="s">
        <v>4</v>
      </c>
      <c r="AX216" s="13" t="s">
        <v>88</v>
      </c>
      <c r="AY216" s="220" t="s">
        <v>155</v>
      </c>
    </row>
    <row r="217" spans="1:65" s="2" customFormat="1" ht="24.2" customHeight="1">
      <c r="A217" s="34"/>
      <c r="B217" s="35"/>
      <c r="C217" s="187" t="s">
        <v>365</v>
      </c>
      <c r="D217" s="187" t="s">
        <v>158</v>
      </c>
      <c r="E217" s="188" t="s">
        <v>1061</v>
      </c>
      <c r="F217" s="189" t="s">
        <v>1062</v>
      </c>
      <c r="G217" s="190" t="s">
        <v>306</v>
      </c>
      <c r="H217" s="191">
        <v>9.723</v>
      </c>
      <c r="I217" s="192"/>
      <c r="J217" s="193">
        <f>ROUND(I217*H217,2)</f>
        <v>0</v>
      </c>
      <c r="K217" s="194"/>
      <c r="L217" s="39"/>
      <c r="M217" s="195" t="s">
        <v>1</v>
      </c>
      <c r="N217" s="196" t="s">
        <v>45</v>
      </c>
      <c r="O217" s="71"/>
      <c r="P217" s="197">
        <f>O217*H217</f>
        <v>0</v>
      </c>
      <c r="Q217" s="197">
        <v>0</v>
      </c>
      <c r="R217" s="197">
        <f>Q217*H217</f>
        <v>0</v>
      </c>
      <c r="S217" s="197">
        <v>0</v>
      </c>
      <c r="T217" s="198">
        <f>S217*H217</f>
        <v>0</v>
      </c>
      <c r="U217" s="34"/>
      <c r="V217" s="34"/>
      <c r="W217" s="34"/>
      <c r="X217" s="34"/>
      <c r="Y217" s="34"/>
      <c r="Z217" s="34"/>
      <c r="AA217" s="34"/>
      <c r="AB217" s="34"/>
      <c r="AC217" s="34"/>
      <c r="AD217" s="34"/>
      <c r="AE217" s="34"/>
      <c r="AR217" s="199" t="s">
        <v>175</v>
      </c>
      <c r="AT217" s="199" t="s">
        <v>158</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2517</v>
      </c>
    </row>
    <row r="218" spans="1:47" s="2" customFormat="1" ht="68.25">
      <c r="A218" s="34"/>
      <c r="B218" s="35"/>
      <c r="C218" s="36"/>
      <c r="D218" s="201" t="s">
        <v>164</v>
      </c>
      <c r="E218" s="36"/>
      <c r="F218" s="202" t="s">
        <v>2518</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164</v>
      </c>
      <c r="AU218" s="17" t="s">
        <v>90</v>
      </c>
    </row>
    <row r="219" spans="2:51" s="13" customFormat="1" ht="11.25">
      <c r="B219" s="210"/>
      <c r="C219" s="211"/>
      <c r="D219" s="201" t="s">
        <v>256</v>
      </c>
      <c r="E219" s="212" t="s">
        <v>1</v>
      </c>
      <c r="F219" s="213" t="s">
        <v>2513</v>
      </c>
      <c r="G219" s="211"/>
      <c r="H219" s="214">
        <v>48.613</v>
      </c>
      <c r="I219" s="215"/>
      <c r="J219" s="211"/>
      <c r="K219" s="211"/>
      <c r="L219" s="216"/>
      <c r="M219" s="217"/>
      <c r="N219" s="218"/>
      <c r="O219" s="218"/>
      <c r="P219" s="218"/>
      <c r="Q219" s="218"/>
      <c r="R219" s="218"/>
      <c r="S219" s="218"/>
      <c r="T219" s="219"/>
      <c r="AT219" s="220" t="s">
        <v>256</v>
      </c>
      <c r="AU219" s="220" t="s">
        <v>90</v>
      </c>
      <c r="AV219" s="13" t="s">
        <v>90</v>
      </c>
      <c r="AW219" s="13" t="s">
        <v>36</v>
      </c>
      <c r="AX219" s="13" t="s">
        <v>88</v>
      </c>
      <c r="AY219" s="220" t="s">
        <v>155</v>
      </c>
    </row>
    <row r="220" spans="2:51" s="13" customFormat="1" ht="11.25">
      <c r="B220" s="210"/>
      <c r="C220" s="211"/>
      <c r="D220" s="201" t="s">
        <v>256</v>
      </c>
      <c r="E220" s="211"/>
      <c r="F220" s="213" t="s">
        <v>2519</v>
      </c>
      <c r="G220" s="211"/>
      <c r="H220" s="214">
        <v>9.723</v>
      </c>
      <c r="I220" s="215"/>
      <c r="J220" s="211"/>
      <c r="K220" s="211"/>
      <c r="L220" s="216"/>
      <c r="M220" s="217"/>
      <c r="N220" s="218"/>
      <c r="O220" s="218"/>
      <c r="P220" s="218"/>
      <c r="Q220" s="218"/>
      <c r="R220" s="218"/>
      <c r="S220" s="218"/>
      <c r="T220" s="219"/>
      <c r="AT220" s="220" t="s">
        <v>256</v>
      </c>
      <c r="AU220" s="220" t="s">
        <v>90</v>
      </c>
      <c r="AV220" s="13" t="s">
        <v>90</v>
      </c>
      <c r="AW220" s="13" t="s">
        <v>4</v>
      </c>
      <c r="AX220" s="13" t="s">
        <v>88</v>
      </c>
      <c r="AY220" s="220" t="s">
        <v>155</v>
      </c>
    </row>
    <row r="221" spans="1:65" s="2" customFormat="1" ht="16.5" customHeight="1">
      <c r="A221" s="34"/>
      <c r="B221" s="35"/>
      <c r="C221" s="187" t="s">
        <v>7</v>
      </c>
      <c r="D221" s="187" t="s">
        <v>158</v>
      </c>
      <c r="E221" s="188" t="s">
        <v>1066</v>
      </c>
      <c r="F221" s="189" t="s">
        <v>1067</v>
      </c>
      <c r="G221" s="190" t="s">
        <v>253</v>
      </c>
      <c r="H221" s="191">
        <v>279.58</v>
      </c>
      <c r="I221" s="192"/>
      <c r="J221" s="193">
        <f>ROUND(I221*H221,2)</f>
        <v>0</v>
      </c>
      <c r="K221" s="194"/>
      <c r="L221" s="39"/>
      <c r="M221" s="195" t="s">
        <v>1</v>
      </c>
      <c r="N221" s="196" t="s">
        <v>45</v>
      </c>
      <c r="O221" s="71"/>
      <c r="P221" s="197">
        <f>O221*H221</f>
        <v>0</v>
      </c>
      <c r="Q221" s="197">
        <v>0.00084</v>
      </c>
      <c r="R221" s="197">
        <f>Q221*H221</f>
        <v>0.2348472</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2520</v>
      </c>
    </row>
    <row r="222" spans="1:47" s="2" customFormat="1" ht="204.75">
      <c r="A222" s="34"/>
      <c r="B222" s="35"/>
      <c r="C222" s="36"/>
      <c r="D222" s="201" t="s">
        <v>164</v>
      </c>
      <c r="E222" s="36"/>
      <c r="F222" s="202" t="s">
        <v>1069</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2521</v>
      </c>
      <c r="G223" s="211"/>
      <c r="H223" s="214">
        <v>267.68</v>
      </c>
      <c r="I223" s="215"/>
      <c r="J223" s="211"/>
      <c r="K223" s="211"/>
      <c r="L223" s="216"/>
      <c r="M223" s="217"/>
      <c r="N223" s="218"/>
      <c r="O223" s="218"/>
      <c r="P223" s="218"/>
      <c r="Q223" s="218"/>
      <c r="R223" s="218"/>
      <c r="S223" s="218"/>
      <c r="T223" s="219"/>
      <c r="AT223" s="220" t="s">
        <v>256</v>
      </c>
      <c r="AU223" s="220" t="s">
        <v>90</v>
      </c>
      <c r="AV223" s="13" t="s">
        <v>90</v>
      </c>
      <c r="AW223" s="13" t="s">
        <v>36</v>
      </c>
      <c r="AX223" s="13" t="s">
        <v>80</v>
      </c>
      <c r="AY223" s="220" t="s">
        <v>155</v>
      </c>
    </row>
    <row r="224" spans="2:51" s="13" customFormat="1" ht="11.25">
      <c r="B224" s="210"/>
      <c r="C224" s="211"/>
      <c r="D224" s="201" t="s">
        <v>256</v>
      </c>
      <c r="E224" s="212" t="s">
        <v>1</v>
      </c>
      <c r="F224" s="213" t="s">
        <v>2522</v>
      </c>
      <c r="G224" s="211"/>
      <c r="H224" s="214">
        <v>11.9</v>
      </c>
      <c r="I224" s="215"/>
      <c r="J224" s="211"/>
      <c r="K224" s="211"/>
      <c r="L224" s="216"/>
      <c r="M224" s="217"/>
      <c r="N224" s="218"/>
      <c r="O224" s="218"/>
      <c r="P224" s="218"/>
      <c r="Q224" s="218"/>
      <c r="R224" s="218"/>
      <c r="S224" s="218"/>
      <c r="T224" s="219"/>
      <c r="AT224" s="220" t="s">
        <v>256</v>
      </c>
      <c r="AU224" s="220" t="s">
        <v>90</v>
      </c>
      <c r="AV224" s="13" t="s">
        <v>90</v>
      </c>
      <c r="AW224" s="13" t="s">
        <v>36</v>
      </c>
      <c r="AX224" s="13" t="s">
        <v>80</v>
      </c>
      <c r="AY224" s="220" t="s">
        <v>155</v>
      </c>
    </row>
    <row r="225" spans="2:51" s="14" customFormat="1" ht="11.25">
      <c r="B225" s="221"/>
      <c r="C225" s="222"/>
      <c r="D225" s="201" t="s">
        <v>256</v>
      </c>
      <c r="E225" s="223" t="s">
        <v>1</v>
      </c>
      <c r="F225" s="224" t="s">
        <v>259</v>
      </c>
      <c r="G225" s="222"/>
      <c r="H225" s="225">
        <v>279.58</v>
      </c>
      <c r="I225" s="226"/>
      <c r="J225" s="222"/>
      <c r="K225" s="222"/>
      <c r="L225" s="227"/>
      <c r="M225" s="228"/>
      <c r="N225" s="229"/>
      <c r="O225" s="229"/>
      <c r="P225" s="229"/>
      <c r="Q225" s="229"/>
      <c r="R225" s="229"/>
      <c r="S225" s="229"/>
      <c r="T225" s="230"/>
      <c r="AT225" s="231" t="s">
        <v>256</v>
      </c>
      <c r="AU225" s="231" t="s">
        <v>90</v>
      </c>
      <c r="AV225" s="14" t="s">
        <v>175</v>
      </c>
      <c r="AW225" s="14" t="s">
        <v>36</v>
      </c>
      <c r="AX225" s="14" t="s">
        <v>88</v>
      </c>
      <c r="AY225" s="231" t="s">
        <v>155</v>
      </c>
    </row>
    <row r="226" spans="1:65" s="2" customFormat="1" ht="16.5" customHeight="1">
      <c r="A226" s="34"/>
      <c r="B226" s="35"/>
      <c r="C226" s="187" t="s">
        <v>380</v>
      </c>
      <c r="D226" s="187" t="s">
        <v>158</v>
      </c>
      <c r="E226" s="188" t="s">
        <v>1075</v>
      </c>
      <c r="F226" s="189" t="s">
        <v>1076</v>
      </c>
      <c r="G226" s="190" t="s">
        <v>253</v>
      </c>
      <c r="H226" s="191">
        <v>279.58</v>
      </c>
      <c r="I226" s="192"/>
      <c r="J226" s="193">
        <f>ROUND(I226*H226,2)</f>
        <v>0</v>
      </c>
      <c r="K226" s="194"/>
      <c r="L226" s="39"/>
      <c r="M226" s="195" t="s">
        <v>1</v>
      </c>
      <c r="N226" s="196" t="s">
        <v>45</v>
      </c>
      <c r="O226" s="71"/>
      <c r="P226" s="197">
        <f>O226*H226</f>
        <v>0</v>
      </c>
      <c r="Q226" s="197">
        <v>0</v>
      </c>
      <c r="R226" s="197">
        <f>Q226*H226</f>
        <v>0</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2523</v>
      </c>
    </row>
    <row r="227" spans="1:65" s="2" customFormat="1" ht="16.5" customHeight="1">
      <c r="A227" s="34"/>
      <c r="B227" s="35"/>
      <c r="C227" s="187" t="s">
        <v>386</v>
      </c>
      <c r="D227" s="187" t="s">
        <v>158</v>
      </c>
      <c r="E227" s="188" t="s">
        <v>342</v>
      </c>
      <c r="F227" s="189" t="s">
        <v>343</v>
      </c>
      <c r="G227" s="190" t="s">
        <v>306</v>
      </c>
      <c r="H227" s="191">
        <v>66.509</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2524</v>
      </c>
    </row>
    <row r="228" spans="1:47" s="2" customFormat="1" ht="214.5">
      <c r="A228" s="34"/>
      <c r="B228" s="35"/>
      <c r="C228" s="36"/>
      <c r="D228" s="201" t="s">
        <v>164</v>
      </c>
      <c r="E228" s="36"/>
      <c r="F228" s="202" t="s">
        <v>345</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2474</v>
      </c>
      <c r="G229" s="211"/>
      <c r="H229" s="214">
        <v>3.613</v>
      </c>
      <c r="I229" s="215"/>
      <c r="J229" s="211"/>
      <c r="K229" s="211"/>
      <c r="L229" s="216"/>
      <c r="M229" s="217"/>
      <c r="N229" s="218"/>
      <c r="O229" s="218"/>
      <c r="P229" s="218"/>
      <c r="Q229" s="218"/>
      <c r="R229" s="218"/>
      <c r="S229" s="218"/>
      <c r="T229" s="219"/>
      <c r="AT229" s="220" t="s">
        <v>256</v>
      </c>
      <c r="AU229" s="220" t="s">
        <v>90</v>
      </c>
      <c r="AV229" s="13" t="s">
        <v>90</v>
      </c>
      <c r="AW229" s="13" t="s">
        <v>36</v>
      </c>
      <c r="AX229" s="13" t="s">
        <v>80</v>
      </c>
      <c r="AY229" s="220" t="s">
        <v>155</v>
      </c>
    </row>
    <row r="230" spans="2:51" s="13" customFormat="1" ht="11.25">
      <c r="B230" s="210"/>
      <c r="C230" s="211"/>
      <c r="D230" s="201" t="s">
        <v>256</v>
      </c>
      <c r="E230" s="212" t="s">
        <v>1</v>
      </c>
      <c r="F230" s="213" t="s">
        <v>2495</v>
      </c>
      <c r="G230" s="211"/>
      <c r="H230" s="214">
        <v>51.384</v>
      </c>
      <c r="I230" s="215"/>
      <c r="J230" s="211"/>
      <c r="K230" s="211"/>
      <c r="L230" s="216"/>
      <c r="M230" s="217"/>
      <c r="N230" s="218"/>
      <c r="O230" s="218"/>
      <c r="P230" s="218"/>
      <c r="Q230" s="218"/>
      <c r="R230" s="218"/>
      <c r="S230" s="218"/>
      <c r="T230" s="219"/>
      <c r="AT230" s="220" t="s">
        <v>256</v>
      </c>
      <c r="AU230" s="220" t="s">
        <v>90</v>
      </c>
      <c r="AV230" s="13" t="s">
        <v>90</v>
      </c>
      <c r="AW230" s="13" t="s">
        <v>36</v>
      </c>
      <c r="AX230" s="13" t="s">
        <v>80</v>
      </c>
      <c r="AY230" s="220" t="s">
        <v>155</v>
      </c>
    </row>
    <row r="231" spans="2:51" s="13" customFormat="1" ht="11.25">
      <c r="B231" s="210"/>
      <c r="C231" s="211"/>
      <c r="D231" s="201" t="s">
        <v>256</v>
      </c>
      <c r="E231" s="212" t="s">
        <v>1</v>
      </c>
      <c r="F231" s="213" t="s">
        <v>2496</v>
      </c>
      <c r="G231" s="211"/>
      <c r="H231" s="214">
        <v>2.72</v>
      </c>
      <c r="I231" s="215"/>
      <c r="J231" s="211"/>
      <c r="K231" s="211"/>
      <c r="L231" s="216"/>
      <c r="M231" s="217"/>
      <c r="N231" s="218"/>
      <c r="O231" s="218"/>
      <c r="P231" s="218"/>
      <c r="Q231" s="218"/>
      <c r="R231" s="218"/>
      <c r="S231" s="218"/>
      <c r="T231" s="219"/>
      <c r="AT231" s="220" t="s">
        <v>256</v>
      </c>
      <c r="AU231" s="220" t="s">
        <v>90</v>
      </c>
      <c r="AV231" s="13" t="s">
        <v>90</v>
      </c>
      <c r="AW231" s="13" t="s">
        <v>36</v>
      </c>
      <c r="AX231" s="13" t="s">
        <v>80</v>
      </c>
      <c r="AY231" s="220" t="s">
        <v>155</v>
      </c>
    </row>
    <row r="232" spans="2:51" s="13" customFormat="1" ht="11.25">
      <c r="B232" s="210"/>
      <c r="C232" s="211"/>
      <c r="D232" s="201" t="s">
        <v>256</v>
      </c>
      <c r="E232" s="212" t="s">
        <v>1</v>
      </c>
      <c r="F232" s="213" t="s">
        <v>2508</v>
      </c>
      <c r="G232" s="211"/>
      <c r="H232" s="214">
        <v>47.125</v>
      </c>
      <c r="I232" s="215"/>
      <c r="J232" s="211"/>
      <c r="K232" s="211"/>
      <c r="L232" s="216"/>
      <c r="M232" s="217"/>
      <c r="N232" s="218"/>
      <c r="O232" s="218"/>
      <c r="P232" s="218"/>
      <c r="Q232" s="218"/>
      <c r="R232" s="218"/>
      <c r="S232" s="218"/>
      <c r="T232" s="219"/>
      <c r="AT232" s="220" t="s">
        <v>256</v>
      </c>
      <c r="AU232" s="220" t="s">
        <v>90</v>
      </c>
      <c r="AV232" s="13" t="s">
        <v>90</v>
      </c>
      <c r="AW232" s="13" t="s">
        <v>36</v>
      </c>
      <c r="AX232" s="13" t="s">
        <v>80</v>
      </c>
      <c r="AY232" s="220" t="s">
        <v>155</v>
      </c>
    </row>
    <row r="233" spans="2:51" s="13" customFormat="1" ht="11.25">
      <c r="B233" s="210"/>
      <c r="C233" s="211"/>
      <c r="D233" s="201" t="s">
        <v>256</v>
      </c>
      <c r="E233" s="212" t="s">
        <v>1</v>
      </c>
      <c r="F233" s="213" t="s">
        <v>2509</v>
      </c>
      <c r="G233" s="211"/>
      <c r="H233" s="214">
        <v>1.488</v>
      </c>
      <c r="I233" s="215"/>
      <c r="J233" s="211"/>
      <c r="K233" s="211"/>
      <c r="L233" s="216"/>
      <c r="M233" s="217"/>
      <c r="N233" s="218"/>
      <c r="O233" s="218"/>
      <c r="P233" s="218"/>
      <c r="Q233" s="218"/>
      <c r="R233" s="218"/>
      <c r="S233" s="218"/>
      <c r="T233" s="219"/>
      <c r="AT233" s="220" t="s">
        <v>256</v>
      </c>
      <c r="AU233" s="220" t="s">
        <v>90</v>
      </c>
      <c r="AV233" s="13" t="s">
        <v>90</v>
      </c>
      <c r="AW233" s="13" t="s">
        <v>36</v>
      </c>
      <c r="AX233" s="13" t="s">
        <v>80</v>
      </c>
      <c r="AY233" s="220" t="s">
        <v>155</v>
      </c>
    </row>
    <row r="234" spans="2:51" s="15" customFormat="1" ht="11.25">
      <c r="B234" s="232"/>
      <c r="C234" s="233"/>
      <c r="D234" s="201" t="s">
        <v>256</v>
      </c>
      <c r="E234" s="234" t="s">
        <v>1</v>
      </c>
      <c r="F234" s="235" t="s">
        <v>346</v>
      </c>
      <c r="G234" s="233"/>
      <c r="H234" s="236">
        <v>106.33</v>
      </c>
      <c r="I234" s="237"/>
      <c r="J234" s="233"/>
      <c r="K234" s="233"/>
      <c r="L234" s="238"/>
      <c r="M234" s="239"/>
      <c r="N234" s="240"/>
      <c r="O234" s="240"/>
      <c r="P234" s="240"/>
      <c r="Q234" s="240"/>
      <c r="R234" s="240"/>
      <c r="S234" s="240"/>
      <c r="T234" s="241"/>
      <c r="AT234" s="242" t="s">
        <v>256</v>
      </c>
      <c r="AU234" s="242" t="s">
        <v>90</v>
      </c>
      <c r="AV234" s="15" t="s">
        <v>170</v>
      </c>
      <c r="AW234" s="15" t="s">
        <v>36</v>
      </c>
      <c r="AX234" s="15" t="s">
        <v>80</v>
      </c>
      <c r="AY234" s="242" t="s">
        <v>155</v>
      </c>
    </row>
    <row r="235" spans="2:51" s="13" customFormat="1" ht="11.25">
      <c r="B235" s="210"/>
      <c r="C235" s="211"/>
      <c r="D235" s="201" t="s">
        <v>256</v>
      </c>
      <c r="E235" s="212" t="s">
        <v>1</v>
      </c>
      <c r="F235" s="213" t="s">
        <v>2525</v>
      </c>
      <c r="G235" s="211"/>
      <c r="H235" s="214">
        <v>-13.685</v>
      </c>
      <c r="I235" s="215"/>
      <c r="J235" s="211"/>
      <c r="K235" s="211"/>
      <c r="L235" s="216"/>
      <c r="M235" s="217"/>
      <c r="N235" s="218"/>
      <c r="O235" s="218"/>
      <c r="P235" s="218"/>
      <c r="Q235" s="218"/>
      <c r="R235" s="218"/>
      <c r="S235" s="218"/>
      <c r="T235" s="219"/>
      <c r="AT235" s="220" t="s">
        <v>256</v>
      </c>
      <c r="AU235" s="220" t="s">
        <v>90</v>
      </c>
      <c r="AV235" s="13" t="s">
        <v>90</v>
      </c>
      <c r="AW235" s="13" t="s">
        <v>36</v>
      </c>
      <c r="AX235" s="13" t="s">
        <v>80</v>
      </c>
      <c r="AY235" s="220" t="s">
        <v>155</v>
      </c>
    </row>
    <row r="236" spans="2:51" s="13" customFormat="1" ht="11.25">
      <c r="B236" s="210"/>
      <c r="C236" s="211"/>
      <c r="D236" s="201" t="s">
        <v>256</v>
      </c>
      <c r="E236" s="212" t="s">
        <v>1</v>
      </c>
      <c r="F236" s="213" t="s">
        <v>2526</v>
      </c>
      <c r="G236" s="211"/>
      <c r="H236" s="214">
        <v>-17.856</v>
      </c>
      <c r="I236" s="215"/>
      <c r="J236" s="211"/>
      <c r="K236" s="211"/>
      <c r="L236" s="216"/>
      <c r="M236" s="217"/>
      <c r="N236" s="218"/>
      <c r="O236" s="218"/>
      <c r="P236" s="218"/>
      <c r="Q236" s="218"/>
      <c r="R236" s="218"/>
      <c r="S236" s="218"/>
      <c r="T236" s="219"/>
      <c r="AT236" s="220" t="s">
        <v>256</v>
      </c>
      <c r="AU236" s="220" t="s">
        <v>90</v>
      </c>
      <c r="AV236" s="13" t="s">
        <v>90</v>
      </c>
      <c r="AW236" s="13" t="s">
        <v>36</v>
      </c>
      <c r="AX236" s="13" t="s">
        <v>80</v>
      </c>
      <c r="AY236" s="220" t="s">
        <v>155</v>
      </c>
    </row>
    <row r="237" spans="2:51" s="15" customFormat="1" ht="11.25">
      <c r="B237" s="232"/>
      <c r="C237" s="233"/>
      <c r="D237" s="201" t="s">
        <v>256</v>
      </c>
      <c r="E237" s="234" t="s">
        <v>1</v>
      </c>
      <c r="F237" s="235" t="s">
        <v>2527</v>
      </c>
      <c r="G237" s="233"/>
      <c r="H237" s="236">
        <v>-31.541</v>
      </c>
      <c r="I237" s="237"/>
      <c r="J237" s="233"/>
      <c r="K237" s="233"/>
      <c r="L237" s="238"/>
      <c r="M237" s="239"/>
      <c r="N237" s="240"/>
      <c r="O237" s="240"/>
      <c r="P237" s="240"/>
      <c r="Q237" s="240"/>
      <c r="R237" s="240"/>
      <c r="S237" s="240"/>
      <c r="T237" s="241"/>
      <c r="AT237" s="242" t="s">
        <v>256</v>
      </c>
      <c r="AU237" s="242" t="s">
        <v>90</v>
      </c>
      <c r="AV237" s="15" t="s">
        <v>170</v>
      </c>
      <c r="AW237" s="15" t="s">
        <v>36</v>
      </c>
      <c r="AX237" s="15" t="s">
        <v>80</v>
      </c>
      <c r="AY237" s="242" t="s">
        <v>155</v>
      </c>
    </row>
    <row r="238" spans="2:51" s="13" customFormat="1" ht="11.25">
      <c r="B238" s="210"/>
      <c r="C238" s="211"/>
      <c r="D238" s="201" t="s">
        <v>256</v>
      </c>
      <c r="E238" s="212" t="s">
        <v>1</v>
      </c>
      <c r="F238" s="213" t="s">
        <v>2528</v>
      </c>
      <c r="G238" s="211"/>
      <c r="H238" s="214">
        <v>-4.008</v>
      </c>
      <c r="I238" s="215"/>
      <c r="J238" s="211"/>
      <c r="K238" s="211"/>
      <c r="L238" s="216"/>
      <c r="M238" s="217"/>
      <c r="N238" s="218"/>
      <c r="O238" s="218"/>
      <c r="P238" s="218"/>
      <c r="Q238" s="218"/>
      <c r="R238" s="218"/>
      <c r="S238" s="218"/>
      <c r="T238" s="219"/>
      <c r="AT238" s="220" t="s">
        <v>256</v>
      </c>
      <c r="AU238" s="220" t="s">
        <v>90</v>
      </c>
      <c r="AV238" s="13" t="s">
        <v>90</v>
      </c>
      <c r="AW238" s="13" t="s">
        <v>36</v>
      </c>
      <c r="AX238" s="13" t="s">
        <v>80</v>
      </c>
      <c r="AY238" s="220" t="s">
        <v>155</v>
      </c>
    </row>
    <row r="239" spans="2:51" s="13" customFormat="1" ht="11.25">
      <c r="B239" s="210"/>
      <c r="C239" s="211"/>
      <c r="D239" s="201" t="s">
        <v>256</v>
      </c>
      <c r="E239" s="212" t="s">
        <v>1</v>
      </c>
      <c r="F239" s="213" t="s">
        <v>2529</v>
      </c>
      <c r="G239" s="211"/>
      <c r="H239" s="214">
        <v>-4.272</v>
      </c>
      <c r="I239" s="215"/>
      <c r="J239" s="211"/>
      <c r="K239" s="211"/>
      <c r="L239" s="216"/>
      <c r="M239" s="217"/>
      <c r="N239" s="218"/>
      <c r="O239" s="218"/>
      <c r="P239" s="218"/>
      <c r="Q239" s="218"/>
      <c r="R239" s="218"/>
      <c r="S239" s="218"/>
      <c r="T239" s="219"/>
      <c r="AT239" s="220" t="s">
        <v>256</v>
      </c>
      <c r="AU239" s="220" t="s">
        <v>90</v>
      </c>
      <c r="AV239" s="13" t="s">
        <v>90</v>
      </c>
      <c r="AW239" s="13" t="s">
        <v>36</v>
      </c>
      <c r="AX239" s="13" t="s">
        <v>80</v>
      </c>
      <c r="AY239" s="220" t="s">
        <v>155</v>
      </c>
    </row>
    <row r="240" spans="2:51" s="15" customFormat="1" ht="11.25">
      <c r="B240" s="232"/>
      <c r="C240" s="233"/>
      <c r="D240" s="201" t="s">
        <v>256</v>
      </c>
      <c r="E240" s="234" t="s">
        <v>1</v>
      </c>
      <c r="F240" s="235" t="s">
        <v>2530</v>
      </c>
      <c r="G240" s="233"/>
      <c r="H240" s="236">
        <v>-8.28</v>
      </c>
      <c r="I240" s="237"/>
      <c r="J240" s="233"/>
      <c r="K240" s="233"/>
      <c r="L240" s="238"/>
      <c r="M240" s="239"/>
      <c r="N240" s="240"/>
      <c r="O240" s="240"/>
      <c r="P240" s="240"/>
      <c r="Q240" s="240"/>
      <c r="R240" s="240"/>
      <c r="S240" s="240"/>
      <c r="T240" s="241"/>
      <c r="AT240" s="242" t="s">
        <v>256</v>
      </c>
      <c r="AU240" s="242" t="s">
        <v>90</v>
      </c>
      <c r="AV240" s="15" t="s">
        <v>170</v>
      </c>
      <c r="AW240" s="15" t="s">
        <v>36</v>
      </c>
      <c r="AX240" s="15" t="s">
        <v>80</v>
      </c>
      <c r="AY240" s="242" t="s">
        <v>155</v>
      </c>
    </row>
    <row r="241" spans="2:51" s="14" customFormat="1" ht="11.25">
      <c r="B241" s="221"/>
      <c r="C241" s="222"/>
      <c r="D241" s="201" t="s">
        <v>256</v>
      </c>
      <c r="E241" s="223" t="s">
        <v>1</v>
      </c>
      <c r="F241" s="224" t="s">
        <v>259</v>
      </c>
      <c r="G241" s="222"/>
      <c r="H241" s="225">
        <v>66.509</v>
      </c>
      <c r="I241" s="226"/>
      <c r="J241" s="222"/>
      <c r="K241" s="222"/>
      <c r="L241" s="227"/>
      <c r="M241" s="228"/>
      <c r="N241" s="229"/>
      <c r="O241" s="229"/>
      <c r="P241" s="229"/>
      <c r="Q241" s="229"/>
      <c r="R241" s="229"/>
      <c r="S241" s="229"/>
      <c r="T241" s="230"/>
      <c r="AT241" s="231" t="s">
        <v>256</v>
      </c>
      <c r="AU241" s="231" t="s">
        <v>90</v>
      </c>
      <c r="AV241" s="14" t="s">
        <v>175</v>
      </c>
      <c r="AW241" s="14" t="s">
        <v>36</v>
      </c>
      <c r="AX241" s="14" t="s">
        <v>88</v>
      </c>
      <c r="AY241" s="231" t="s">
        <v>155</v>
      </c>
    </row>
    <row r="242" spans="1:65" s="2" customFormat="1" ht="16.5" customHeight="1">
      <c r="A242" s="34"/>
      <c r="B242" s="35"/>
      <c r="C242" s="187" t="s">
        <v>390</v>
      </c>
      <c r="D242" s="187" t="s">
        <v>158</v>
      </c>
      <c r="E242" s="188" t="s">
        <v>350</v>
      </c>
      <c r="F242" s="189" t="s">
        <v>351</v>
      </c>
      <c r="G242" s="190" t="s">
        <v>306</v>
      </c>
      <c r="H242" s="191">
        <v>37.945</v>
      </c>
      <c r="I242" s="192"/>
      <c r="J242" s="193">
        <f>ROUND(I242*H242,2)</f>
        <v>0</v>
      </c>
      <c r="K242" s="194"/>
      <c r="L242" s="39"/>
      <c r="M242" s="195" t="s">
        <v>1</v>
      </c>
      <c r="N242" s="196" t="s">
        <v>45</v>
      </c>
      <c r="O242" s="71"/>
      <c r="P242" s="197">
        <f>O242*H242</f>
        <v>0</v>
      </c>
      <c r="Q242" s="197">
        <v>0</v>
      </c>
      <c r="R242" s="197">
        <f>Q242*H242</f>
        <v>0</v>
      </c>
      <c r="S242" s="197">
        <v>0</v>
      </c>
      <c r="T242" s="198">
        <f>S242*H242</f>
        <v>0</v>
      </c>
      <c r="U242" s="34"/>
      <c r="V242" s="34"/>
      <c r="W242" s="34"/>
      <c r="X242" s="34"/>
      <c r="Y242" s="34"/>
      <c r="Z242" s="34"/>
      <c r="AA242" s="34"/>
      <c r="AB242" s="34"/>
      <c r="AC242" s="34"/>
      <c r="AD242" s="34"/>
      <c r="AE242" s="34"/>
      <c r="AR242" s="199" t="s">
        <v>175</v>
      </c>
      <c r="AT242" s="199" t="s">
        <v>158</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2531</v>
      </c>
    </row>
    <row r="243" spans="1:47" s="2" customFormat="1" ht="204.75">
      <c r="A243" s="34"/>
      <c r="B243" s="35"/>
      <c r="C243" s="36"/>
      <c r="D243" s="201" t="s">
        <v>164</v>
      </c>
      <c r="E243" s="36"/>
      <c r="F243" s="202" t="s">
        <v>2532</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2533</v>
      </c>
      <c r="G244" s="211"/>
      <c r="H244" s="214">
        <v>48.613</v>
      </c>
      <c r="I244" s="215"/>
      <c r="J244" s="211"/>
      <c r="K244" s="211"/>
      <c r="L244" s="216"/>
      <c r="M244" s="217"/>
      <c r="N244" s="218"/>
      <c r="O244" s="218"/>
      <c r="P244" s="218"/>
      <c r="Q244" s="218"/>
      <c r="R244" s="218"/>
      <c r="S244" s="218"/>
      <c r="T244" s="219"/>
      <c r="AT244" s="220" t="s">
        <v>256</v>
      </c>
      <c r="AU244" s="220" t="s">
        <v>90</v>
      </c>
      <c r="AV244" s="13" t="s">
        <v>90</v>
      </c>
      <c r="AW244" s="13" t="s">
        <v>36</v>
      </c>
      <c r="AX244" s="13" t="s">
        <v>80</v>
      </c>
      <c r="AY244" s="220" t="s">
        <v>155</v>
      </c>
    </row>
    <row r="245" spans="2:51" s="13" customFormat="1" ht="11.25">
      <c r="B245" s="210"/>
      <c r="C245" s="211"/>
      <c r="D245" s="201" t="s">
        <v>256</v>
      </c>
      <c r="E245" s="212" t="s">
        <v>1</v>
      </c>
      <c r="F245" s="213" t="s">
        <v>2534</v>
      </c>
      <c r="G245" s="211"/>
      <c r="H245" s="214">
        <v>11.033</v>
      </c>
      <c r="I245" s="215"/>
      <c r="J245" s="211"/>
      <c r="K245" s="211"/>
      <c r="L245" s="216"/>
      <c r="M245" s="217"/>
      <c r="N245" s="218"/>
      <c r="O245" s="218"/>
      <c r="P245" s="218"/>
      <c r="Q245" s="218"/>
      <c r="R245" s="218"/>
      <c r="S245" s="218"/>
      <c r="T245" s="219"/>
      <c r="AT245" s="220" t="s">
        <v>256</v>
      </c>
      <c r="AU245" s="220" t="s">
        <v>90</v>
      </c>
      <c r="AV245" s="13" t="s">
        <v>90</v>
      </c>
      <c r="AW245" s="13" t="s">
        <v>36</v>
      </c>
      <c r="AX245" s="13" t="s">
        <v>80</v>
      </c>
      <c r="AY245" s="220" t="s">
        <v>155</v>
      </c>
    </row>
    <row r="246" spans="2:51" s="15" customFormat="1" ht="11.25">
      <c r="B246" s="232"/>
      <c r="C246" s="233"/>
      <c r="D246" s="201" t="s">
        <v>256</v>
      </c>
      <c r="E246" s="234" t="s">
        <v>1</v>
      </c>
      <c r="F246" s="235" t="s">
        <v>346</v>
      </c>
      <c r="G246" s="233"/>
      <c r="H246" s="236">
        <v>59.646</v>
      </c>
      <c r="I246" s="237"/>
      <c r="J246" s="233"/>
      <c r="K246" s="233"/>
      <c r="L246" s="238"/>
      <c r="M246" s="239"/>
      <c r="N246" s="240"/>
      <c r="O246" s="240"/>
      <c r="P246" s="240"/>
      <c r="Q246" s="240"/>
      <c r="R246" s="240"/>
      <c r="S246" s="240"/>
      <c r="T246" s="241"/>
      <c r="AT246" s="242" t="s">
        <v>256</v>
      </c>
      <c r="AU246" s="242" t="s">
        <v>90</v>
      </c>
      <c r="AV246" s="15" t="s">
        <v>170</v>
      </c>
      <c r="AW246" s="15" t="s">
        <v>36</v>
      </c>
      <c r="AX246" s="15" t="s">
        <v>80</v>
      </c>
      <c r="AY246" s="242" t="s">
        <v>155</v>
      </c>
    </row>
    <row r="247" spans="2:51" s="13" customFormat="1" ht="11.25">
      <c r="B247" s="210"/>
      <c r="C247" s="211"/>
      <c r="D247" s="201" t="s">
        <v>256</v>
      </c>
      <c r="E247" s="212" t="s">
        <v>1</v>
      </c>
      <c r="F247" s="213" t="s">
        <v>2525</v>
      </c>
      <c r="G247" s="211"/>
      <c r="H247" s="214">
        <v>-13.685</v>
      </c>
      <c r="I247" s="215"/>
      <c r="J247" s="211"/>
      <c r="K247" s="211"/>
      <c r="L247" s="216"/>
      <c r="M247" s="217"/>
      <c r="N247" s="218"/>
      <c r="O247" s="218"/>
      <c r="P247" s="218"/>
      <c r="Q247" s="218"/>
      <c r="R247" s="218"/>
      <c r="S247" s="218"/>
      <c r="T247" s="219"/>
      <c r="AT247" s="220" t="s">
        <v>256</v>
      </c>
      <c r="AU247" s="220" t="s">
        <v>90</v>
      </c>
      <c r="AV247" s="13" t="s">
        <v>90</v>
      </c>
      <c r="AW247" s="13" t="s">
        <v>36</v>
      </c>
      <c r="AX247" s="13" t="s">
        <v>80</v>
      </c>
      <c r="AY247" s="220" t="s">
        <v>155</v>
      </c>
    </row>
    <row r="248" spans="2:51" s="13" customFormat="1" ht="11.25">
      <c r="B248" s="210"/>
      <c r="C248" s="211"/>
      <c r="D248" s="201" t="s">
        <v>256</v>
      </c>
      <c r="E248" s="212" t="s">
        <v>1</v>
      </c>
      <c r="F248" s="213" t="s">
        <v>2535</v>
      </c>
      <c r="G248" s="211"/>
      <c r="H248" s="214">
        <v>-3.234</v>
      </c>
      <c r="I248" s="215"/>
      <c r="J248" s="211"/>
      <c r="K248" s="211"/>
      <c r="L248" s="216"/>
      <c r="M248" s="217"/>
      <c r="N248" s="218"/>
      <c r="O248" s="218"/>
      <c r="P248" s="218"/>
      <c r="Q248" s="218"/>
      <c r="R248" s="218"/>
      <c r="S248" s="218"/>
      <c r="T248" s="219"/>
      <c r="AT248" s="220" t="s">
        <v>256</v>
      </c>
      <c r="AU248" s="220" t="s">
        <v>90</v>
      </c>
      <c r="AV248" s="13" t="s">
        <v>90</v>
      </c>
      <c r="AW248" s="13" t="s">
        <v>36</v>
      </c>
      <c r="AX248" s="13" t="s">
        <v>80</v>
      </c>
      <c r="AY248" s="220" t="s">
        <v>155</v>
      </c>
    </row>
    <row r="249" spans="2:51" s="15" customFormat="1" ht="11.25">
      <c r="B249" s="232"/>
      <c r="C249" s="233"/>
      <c r="D249" s="201" t="s">
        <v>256</v>
      </c>
      <c r="E249" s="234" t="s">
        <v>1</v>
      </c>
      <c r="F249" s="235" t="s">
        <v>2527</v>
      </c>
      <c r="G249" s="233"/>
      <c r="H249" s="236">
        <v>-16.919</v>
      </c>
      <c r="I249" s="237"/>
      <c r="J249" s="233"/>
      <c r="K249" s="233"/>
      <c r="L249" s="238"/>
      <c r="M249" s="239"/>
      <c r="N249" s="240"/>
      <c r="O249" s="240"/>
      <c r="P249" s="240"/>
      <c r="Q249" s="240"/>
      <c r="R249" s="240"/>
      <c r="S249" s="240"/>
      <c r="T249" s="241"/>
      <c r="AT249" s="242" t="s">
        <v>256</v>
      </c>
      <c r="AU249" s="242" t="s">
        <v>90</v>
      </c>
      <c r="AV249" s="15" t="s">
        <v>170</v>
      </c>
      <c r="AW249" s="15" t="s">
        <v>36</v>
      </c>
      <c r="AX249" s="15" t="s">
        <v>80</v>
      </c>
      <c r="AY249" s="242" t="s">
        <v>155</v>
      </c>
    </row>
    <row r="250" spans="2:51" s="13" customFormat="1" ht="11.25">
      <c r="B250" s="210"/>
      <c r="C250" s="211"/>
      <c r="D250" s="201" t="s">
        <v>256</v>
      </c>
      <c r="E250" s="212" t="s">
        <v>1</v>
      </c>
      <c r="F250" s="213" t="s">
        <v>2528</v>
      </c>
      <c r="G250" s="211"/>
      <c r="H250" s="214">
        <v>-4.008</v>
      </c>
      <c r="I250" s="215"/>
      <c r="J250" s="211"/>
      <c r="K250" s="211"/>
      <c r="L250" s="216"/>
      <c r="M250" s="217"/>
      <c r="N250" s="218"/>
      <c r="O250" s="218"/>
      <c r="P250" s="218"/>
      <c r="Q250" s="218"/>
      <c r="R250" s="218"/>
      <c r="S250" s="218"/>
      <c r="T250" s="219"/>
      <c r="AT250" s="220" t="s">
        <v>256</v>
      </c>
      <c r="AU250" s="220" t="s">
        <v>90</v>
      </c>
      <c r="AV250" s="13" t="s">
        <v>90</v>
      </c>
      <c r="AW250" s="13" t="s">
        <v>36</v>
      </c>
      <c r="AX250" s="13" t="s">
        <v>80</v>
      </c>
      <c r="AY250" s="220" t="s">
        <v>155</v>
      </c>
    </row>
    <row r="251" spans="2:51" s="13" customFormat="1" ht="11.25">
      <c r="B251" s="210"/>
      <c r="C251" s="211"/>
      <c r="D251" s="201" t="s">
        <v>256</v>
      </c>
      <c r="E251" s="212" t="s">
        <v>1</v>
      </c>
      <c r="F251" s="213" t="s">
        <v>2536</v>
      </c>
      <c r="G251" s="211"/>
      <c r="H251" s="214">
        <v>-0.774</v>
      </c>
      <c r="I251" s="215"/>
      <c r="J251" s="211"/>
      <c r="K251" s="211"/>
      <c r="L251" s="216"/>
      <c r="M251" s="217"/>
      <c r="N251" s="218"/>
      <c r="O251" s="218"/>
      <c r="P251" s="218"/>
      <c r="Q251" s="218"/>
      <c r="R251" s="218"/>
      <c r="S251" s="218"/>
      <c r="T251" s="219"/>
      <c r="AT251" s="220" t="s">
        <v>256</v>
      </c>
      <c r="AU251" s="220" t="s">
        <v>90</v>
      </c>
      <c r="AV251" s="13" t="s">
        <v>90</v>
      </c>
      <c r="AW251" s="13" t="s">
        <v>36</v>
      </c>
      <c r="AX251" s="13" t="s">
        <v>80</v>
      </c>
      <c r="AY251" s="220" t="s">
        <v>155</v>
      </c>
    </row>
    <row r="252" spans="2:51" s="15" customFormat="1" ht="11.25">
      <c r="B252" s="232"/>
      <c r="C252" s="233"/>
      <c r="D252" s="201" t="s">
        <v>256</v>
      </c>
      <c r="E252" s="234" t="s">
        <v>1</v>
      </c>
      <c r="F252" s="235" t="s">
        <v>2530</v>
      </c>
      <c r="G252" s="233"/>
      <c r="H252" s="236">
        <v>-4.782</v>
      </c>
      <c r="I252" s="237"/>
      <c r="J252" s="233"/>
      <c r="K252" s="233"/>
      <c r="L252" s="238"/>
      <c r="M252" s="239"/>
      <c r="N252" s="240"/>
      <c r="O252" s="240"/>
      <c r="P252" s="240"/>
      <c r="Q252" s="240"/>
      <c r="R252" s="240"/>
      <c r="S252" s="240"/>
      <c r="T252" s="241"/>
      <c r="AT252" s="242" t="s">
        <v>256</v>
      </c>
      <c r="AU252" s="242" t="s">
        <v>90</v>
      </c>
      <c r="AV252" s="15" t="s">
        <v>170</v>
      </c>
      <c r="AW252" s="15" t="s">
        <v>36</v>
      </c>
      <c r="AX252" s="15" t="s">
        <v>80</v>
      </c>
      <c r="AY252" s="242" t="s">
        <v>155</v>
      </c>
    </row>
    <row r="253" spans="2:51" s="14" customFormat="1" ht="11.25">
      <c r="B253" s="221"/>
      <c r="C253" s="222"/>
      <c r="D253" s="201" t="s">
        <v>256</v>
      </c>
      <c r="E253" s="223" t="s">
        <v>1</v>
      </c>
      <c r="F253" s="224" t="s">
        <v>259</v>
      </c>
      <c r="G253" s="222"/>
      <c r="H253" s="225">
        <v>37.945</v>
      </c>
      <c r="I253" s="226"/>
      <c r="J253" s="222"/>
      <c r="K253" s="222"/>
      <c r="L253" s="227"/>
      <c r="M253" s="228"/>
      <c r="N253" s="229"/>
      <c r="O253" s="229"/>
      <c r="P253" s="229"/>
      <c r="Q253" s="229"/>
      <c r="R253" s="229"/>
      <c r="S253" s="229"/>
      <c r="T253" s="230"/>
      <c r="AT253" s="231" t="s">
        <v>256</v>
      </c>
      <c r="AU253" s="231" t="s">
        <v>90</v>
      </c>
      <c r="AV253" s="14" t="s">
        <v>175</v>
      </c>
      <c r="AW253" s="14" t="s">
        <v>36</v>
      </c>
      <c r="AX253" s="14" t="s">
        <v>88</v>
      </c>
      <c r="AY253" s="231" t="s">
        <v>155</v>
      </c>
    </row>
    <row r="254" spans="1:65" s="2" customFormat="1" ht="16.5" customHeight="1">
      <c r="A254" s="34"/>
      <c r="B254" s="35"/>
      <c r="C254" s="243" t="s">
        <v>395</v>
      </c>
      <c r="D254" s="243" t="s">
        <v>357</v>
      </c>
      <c r="E254" s="244" t="s">
        <v>358</v>
      </c>
      <c r="F254" s="245" t="s">
        <v>359</v>
      </c>
      <c r="G254" s="246" t="s">
        <v>360</v>
      </c>
      <c r="H254" s="247">
        <v>57.128</v>
      </c>
      <c r="I254" s="248"/>
      <c r="J254" s="249">
        <f>ROUND(I254*H254,2)</f>
        <v>0</v>
      </c>
      <c r="K254" s="250"/>
      <c r="L254" s="251"/>
      <c r="M254" s="252" t="s">
        <v>1</v>
      </c>
      <c r="N254" s="253" t="s">
        <v>45</v>
      </c>
      <c r="O254" s="71"/>
      <c r="P254" s="197">
        <f>O254*H254</f>
        <v>0</v>
      </c>
      <c r="Q254" s="197">
        <v>1</v>
      </c>
      <c r="R254" s="197">
        <f>Q254*H254</f>
        <v>57.128</v>
      </c>
      <c r="S254" s="197">
        <v>0</v>
      </c>
      <c r="T254" s="198">
        <f>S254*H254</f>
        <v>0</v>
      </c>
      <c r="U254" s="34"/>
      <c r="V254" s="34"/>
      <c r="W254" s="34"/>
      <c r="X254" s="34"/>
      <c r="Y254" s="34"/>
      <c r="Z254" s="34"/>
      <c r="AA254" s="34"/>
      <c r="AB254" s="34"/>
      <c r="AC254" s="34"/>
      <c r="AD254" s="34"/>
      <c r="AE254" s="34"/>
      <c r="AR254" s="199" t="s">
        <v>196</v>
      </c>
      <c r="AT254" s="199" t="s">
        <v>357</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2537</v>
      </c>
    </row>
    <row r="255" spans="1:47" s="2" customFormat="1" ht="19.5">
      <c r="A255" s="34"/>
      <c r="B255" s="35"/>
      <c r="C255" s="36"/>
      <c r="D255" s="201" t="s">
        <v>164</v>
      </c>
      <c r="E255" s="36"/>
      <c r="F255" s="202" t="s">
        <v>362</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2538</v>
      </c>
      <c r="G256" s="211"/>
      <c r="H256" s="214">
        <v>28.564</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2:51" s="13" customFormat="1" ht="11.25">
      <c r="B257" s="210"/>
      <c r="C257" s="211"/>
      <c r="D257" s="201" t="s">
        <v>256</v>
      </c>
      <c r="E257" s="211"/>
      <c r="F257" s="213" t="s">
        <v>2539</v>
      </c>
      <c r="G257" s="211"/>
      <c r="H257" s="214">
        <v>57.128</v>
      </c>
      <c r="I257" s="215"/>
      <c r="J257" s="211"/>
      <c r="K257" s="211"/>
      <c r="L257" s="216"/>
      <c r="M257" s="217"/>
      <c r="N257" s="218"/>
      <c r="O257" s="218"/>
      <c r="P257" s="218"/>
      <c r="Q257" s="218"/>
      <c r="R257" s="218"/>
      <c r="S257" s="218"/>
      <c r="T257" s="219"/>
      <c r="AT257" s="220" t="s">
        <v>256</v>
      </c>
      <c r="AU257" s="220" t="s">
        <v>90</v>
      </c>
      <c r="AV257" s="13" t="s">
        <v>90</v>
      </c>
      <c r="AW257" s="13" t="s">
        <v>4</v>
      </c>
      <c r="AX257" s="13" t="s">
        <v>88</v>
      </c>
      <c r="AY257" s="220" t="s">
        <v>155</v>
      </c>
    </row>
    <row r="258" spans="1:65" s="2" customFormat="1" ht="16.5" customHeight="1">
      <c r="A258" s="34"/>
      <c r="B258" s="35"/>
      <c r="C258" s="187" t="s">
        <v>400</v>
      </c>
      <c r="D258" s="187" t="s">
        <v>158</v>
      </c>
      <c r="E258" s="188" t="s">
        <v>366</v>
      </c>
      <c r="F258" s="189" t="s">
        <v>367</v>
      </c>
      <c r="G258" s="190" t="s">
        <v>306</v>
      </c>
      <c r="H258" s="191">
        <v>31.541</v>
      </c>
      <c r="I258" s="192"/>
      <c r="J258" s="193">
        <f>ROUND(I258*H258,2)</f>
        <v>0</v>
      </c>
      <c r="K258" s="194"/>
      <c r="L258" s="39"/>
      <c r="M258" s="195" t="s">
        <v>1</v>
      </c>
      <c r="N258" s="196" t="s">
        <v>45</v>
      </c>
      <c r="O258" s="71"/>
      <c r="P258" s="197">
        <f>O258*H258</f>
        <v>0</v>
      </c>
      <c r="Q258" s="197">
        <v>0</v>
      </c>
      <c r="R258" s="197">
        <f>Q258*H258</f>
        <v>0</v>
      </c>
      <c r="S258" s="197">
        <v>0</v>
      </c>
      <c r="T258" s="198">
        <f>S258*H258</f>
        <v>0</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2540</v>
      </c>
    </row>
    <row r="259" spans="1:47" s="2" customFormat="1" ht="156">
      <c r="A259" s="34"/>
      <c r="B259" s="35"/>
      <c r="C259" s="36"/>
      <c r="D259" s="201" t="s">
        <v>164</v>
      </c>
      <c r="E259" s="36"/>
      <c r="F259" s="202" t="s">
        <v>1096</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2:51" s="13" customFormat="1" ht="11.25">
      <c r="B260" s="210"/>
      <c r="C260" s="211"/>
      <c r="D260" s="201" t="s">
        <v>256</v>
      </c>
      <c r="E260" s="212" t="s">
        <v>1</v>
      </c>
      <c r="F260" s="213" t="s">
        <v>2541</v>
      </c>
      <c r="G260" s="211"/>
      <c r="H260" s="214">
        <v>13.685</v>
      </c>
      <c r="I260" s="215"/>
      <c r="J260" s="211"/>
      <c r="K260" s="211"/>
      <c r="L260" s="216"/>
      <c r="M260" s="217"/>
      <c r="N260" s="218"/>
      <c r="O260" s="218"/>
      <c r="P260" s="218"/>
      <c r="Q260" s="218"/>
      <c r="R260" s="218"/>
      <c r="S260" s="218"/>
      <c r="T260" s="219"/>
      <c r="AT260" s="220" t="s">
        <v>256</v>
      </c>
      <c r="AU260" s="220" t="s">
        <v>90</v>
      </c>
      <c r="AV260" s="13" t="s">
        <v>90</v>
      </c>
      <c r="AW260" s="13" t="s">
        <v>36</v>
      </c>
      <c r="AX260" s="13" t="s">
        <v>80</v>
      </c>
      <c r="AY260" s="220" t="s">
        <v>155</v>
      </c>
    </row>
    <row r="261" spans="2:51" s="13" customFormat="1" ht="11.25">
      <c r="B261" s="210"/>
      <c r="C261" s="211"/>
      <c r="D261" s="201" t="s">
        <v>256</v>
      </c>
      <c r="E261" s="212" t="s">
        <v>1</v>
      </c>
      <c r="F261" s="213" t="s">
        <v>2542</v>
      </c>
      <c r="G261" s="211"/>
      <c r="H261" s="214">
        <v>17.856</v>
      </c>
      <c r="I261" s="215"/>
      <c r="J261" s="211"/>
      <c r="K261" s="211"/>
      <c r="L261" s="216"/>
      <c r="M261" s="217"/>
      <c r="N261" s="218"/>
      <c r="O261" s="218"/>
      <c r="P261" s="218"/>
      <c r="Q261" s="218"/>
      <c r="R261" s="218"/>
      <c r="S261" s="218"/>
      <c r="T261" s="219"/>
      <c r="AT261" s="220" t="s">
        <v>256</v>
      </c>
      <c r="AU261" s="220" t="s">
        <v>90</v>
      </c>
      <c r="AV261" s="13" t="s">
        <v>90</v>
      </c>
      <c r="AW261" s="13" t="s">
        <v>36</v>
      </c>
      <c r="AX261" s="13" t="s">
        <v>80</v>
      </c>
      <c r="AY261" s="220" t="s">
        <v>155</v>
      </c>
    </row>
    <row r="262" spans="2:51" s="14" customFormat="1" ht="11.25">
      <c r="B262" s="221"/>
      <c r="C262" s="222"/>
      <c r="D262" s="201" t="s">
        <v>256</v>
      </c>
      <c r="E262" s="223" t="s">
        <v>1</v>
      </c>
      <c r="F262" s="224" t="s">
        <v>259</v>
      </c>
      <c r="G262" s="222"/>
      <c r="H262" s="225">
        <v>31.541</v>
      </c>
      <c r="I262" s="226"/>
      <c r="J262" s="222"/>
      <c r="K262" s="222"/>
      <c r="L262" s="227"/>
      <c r="M262" s="228"/>
      <c r="N262" s="229"/>
      <c r="O262" s="229"/>
      <c r="P262" s="229"/>
      <c r="Q262" s="229"/>
      <c r="R262" s="229"/>
      <c r="S262" s="229"/>
      <c r="T262" s="230"/>
      <c r="AT262" s="231" t="s">
        <v>256</v>
      </c>
      <c r="AU262" s="231" t="s">
        <v>90</v>
      </c>
      <c r="AV262" s="14" t="s">
        <v>175</v>
      </c>
      <c r="AW262" s="14" t="s">
        <v>36</v>
      </c>
      <c r="AX262" s="14" t="s">
        <v>88</v>
      </c>
      <c r="AY262" s="231" t="s">
        <v>155</v>
      </c>
    </row>
    <row r="263" spans="1:65" s="2" customFormat="1" ht="16.5" customHeight="1">
      <c r="A263" s="34"/>
      <c r="B263" s="35"/>
      <c r="C263" s="243" t="s">
        <v>406</v>
      </c>
      <c r="D263" s="243" t="s">
        <v>357</v>
      </c>
      <c r="E263" s="244" t="s">
        <v>374</v>
      </c>
      <c r="F263" s="245" t="s">
        <v>375</v>
      </c>
      <c r="G263" s="246" t="s">
        <v>360</v>
      </c>
      <c r="H263" s="247">
        <v>63.082</v>
      </c>
      <c r="I263" s="248"/>
      <c r="J263" s="249">
        <f>ROUND(I263*H263,2)</f>
        <v>0</v>
      </c>
      <c r="K263" s="250"/>
      <c r="L263" s="251"/>
      <c r="M263" s="252" t="s">
        <v>1</v>
      </c>
      <c r="N263" s="253" t="s">
        <v>45</v>
      </c>
      <c r="O263" s="71"/>
      <c r="P263" s="197">
        <f>O263*H263</f>
        <v>0</v>
      </c>
      <c r="Q263" s="197">
        <v>1</v>
      </c>
      <c r="R263" s="197">
        <f>Q263*H263</f>
        <v>63.082</v>
      </c>
      <c r="S263" s="197">
        <v>0</v>
      </c>
      <c r="T263" s="198">
        <f>S263*H263</f>
        <v>0</v>
      </c>
      <c r="U263" s="34"/>
      <c r="V263" s="34"/>
      <c r="W263" s="34"/>
      <c r="X263" s="34"/>
      <c r="Y263" s="34"/>
      <c r="Z263" s="34"/>
      <c r="AA263" s="34"/>
      <c r="AB263" s="34"/>
      <c r="AC263" s="34"/>
      <c r="AD263" s="34"/>
      <c r="AE263" s="34"/>
      <c r="AR263" s="199" t="s">
        <v>196</v>
      </c>
      <c r="AT263" s="199" t="s">
        <v>357</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2543</v>
      </c>
    </row>
    <row r="264" spans="1:47" s="2" customFormat="1" ht="29.25">
      <c r="A264" s="34"/>
      <c r="B264" s="35"/>
      <c r="C264" s="36"/>
      <c r="D264" s="201" t="s">
        <v>164</v>
      </c>
      <c r="E264" s="36"/>
      <c r="F264" s="202" t="s">
        <v>1942</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2:51" s="13" customFormat="1" ht="11.25">
      <c r="B265" s="210"/>
      <c r="C265" s="211"/>
      <c r="D265" s="201" t="s">
        <v>256</v>
      </c>
      <c r="E265" s="211"/>
      <c r="F265" s="213" t="s">
        <v>2544</v>
      </c>
      <c r="G265" s="211"/>
      <c r="H265" s="214">
        <v>63.082</v>
      </c>
      <c r="I265" s="215"/>
      <c r="J265" s="211"/>
      <c r="K265" s="211"/>
      <c r="L265" s="216"/>
      <c r="M265" s="217"/>
      <c r="N265" s="218"/>
      <c r="O265" s="218"/>
      <c r="P265" s="218"/>
      <c r="Q265" s="218"/>
      <c r="R265" s="218"/>
      <c r="S265" s="218"/>
      <c r="T265" s="219"/>
      <c r="AT265" s="220" t="s">
        <v>256</v>
      </c>
      <c r="AU265" s="220" t="s">
        <v>90</v>
      </c>
      <c r="AV265" s="13" t="s">
        <v>90</v>
      </c>
      <c r="AW265" s="13" t="s">
        <v>4</v>
      </c>
      <c r="AX265" s="13" t="s">
        <v>88</v>
      </c>
      <c r="AY265" s="220" t="s">
        <v>155</v>
      </c>
    </row>
    <row r="266" spans="2:63" s="12" customFormat="1" ht="22.9" customHeight="1">
      <c r="B266" s="171"/>
      <c r="C266" s="172"/>
      <c r="D266" s="173" t="s">
        <v>79</v>
      </c>
      <c r="E266" s="185" t="s">
        <v>175</v>
      </c>
      <c r="F266" s="185" t="s">
        <v>379</v>
      </c>
      <c r="G266" s="172"/>
      <c r="H266" s="172"/>
      <c r="I266" s="175"/>
      <c r="J266" s="186">
        <f>BK266</f>
        <v>0</v>
      </c>
      <c r="K266" s="172"/>
      <c r="L266" s="177"/>
      <c r="M266" s="178"/>
      <c r="N266" s="179"/>
      <c r="O266" s="179"/>
      <c r="P266" s="180">
        <f>SUM(P267:P275)</f>
        <v>0</v>
      </c>
      <c r="Q266" s="179"/>
      <c r="R266" s="180">
        <f>SUM(R267:R275)</f>
        <v>0.0122688</v>
      </c>
      <c r="S266" s="179"/>
      <c r="T266" s="181">
        <f>SUM(T267:T275)</f>
        <v>0</v>
      </c>
      <c r="AR266" s="182" t="s">
        <v>88</v>
      </c>
      <c r="AT266" s="183" t="s">
        <v>79</v>
      </c>
      <c r="AU266" s="183" t="s">
        <v>88</v>
      </c>
      <c r="AY266" s="182" t="s">
        <v>155</v>
      </c>
      <c r="BK266" s="184">
        <f>SUM(BK267:BK275)</f>
        <v>0</v>
      </c>
    </row>
    <row r="267" spans="1:65" s="2" customFormat="1" ht="16.5" customHeight="1">
      <c r="A267" s="34"/>
      <c r="B267" s="35"/>
      <c r="C267" s="187" t="s">
        <v>412</v>
      </c>
      <c r="D267" s="187" t="s">
        <v>158</v>
      </c>
      <c r="E267" s="188" t="s">
        <v>890</v>
      </c>
      <c r="F267" s="189" t="s">
        <v>891</v>
      </c>
      <c r="G267" s="190" t="s">
        <v>306</v>
      </c>
      <c r="H267" s="191">
        <v>8.28</v>
      </c>
      <c r="I267" s="192"/>
      <c r="J267" s="193">
        <f>ROUND(I267*H267,2)</f>
        <v>0</v>
      </c>
      <c r="K267" s="194"/>
      <c r="L267" s="39"/>
      <c r="M267" s="195" t="s">
        <v>1</v>
      </c>
      <c r="N267" s="196" t="s">
        <v>45</v>
      </c>
      <c r="O267" s="71"/>
      <c r="P267" s="197">
        <f>O267*H267</f>
        <v>0</v>
      </c>
      <c r="Q267" s="197">
        <v>0</v>
      </c>
      <c r="R267" s="197">
        <f>Q267*H267</f>
        <v>0</v>
      </c>
      <c r="S267" s="197">
        <v>0</v>
      </c>
      <c r="T267" s="198">
        <f>S267*H267</f>
        <v>0</v>
      </c>
      <c r="U267" s="34"/>
      <c r="V267" s="34"/>
      <c r="W267" s="34"/>
      <c r="X267" s="34"/>
      <c r="Y267" s="34"/>
      <c r="Z267" s="34"/>
      <c r="AA267" s="34"/>
      <c r="AB267" s="34"/>
      <c r="AC267" s="34"/>
      <c r="AD267" s="34"/>
      <c r="AE267" s="34"/>
      <c r="AR267" s="199" t="s">
        <v>175</v>
      </c>
      <c r="AT267" s="199" t="s">
        <v>158</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2545</v>
      </c>
    </row>
    <row r="268" spans="1:47" s="2" customFormat="1" ht="87.75">
      <c r="A268" s="34"/>
      <c r="B268" s="35"/>
      <c r="C268" s="36"/>
      <c r="D268" s="201" t="s">
        <v>164</v>
      </c>
      <c r="E268" s="36"/>
      <c r="F268" s="202" t="s">
        <v>1110</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2:51" s="13" customFormat="1" ht="11.25">
      <c r="B269" s="210"/>
      <c r="C269" s="211"/>
      <c r="D269" s="201" t="s">
        <v>256</v>
      </c>
      <c r="E269" s="212" t="s">
        <v>1</v>
      </c>
      <c r="F269" s="213" t="s">
        <v>2546</v>
      </c>
      <c r="G269" s="211"/>
      <c r="H269" s="214">
        <v>4.008</v>
      </c>
      <c r="I269" s="215"/>
      <c r="J269" s="211"/>
      <c r="K269" s="211"/>
      <c r="L269" s="216"/>
      <c r="M269" s="217"/>
      <c r="N269" s="218"/>
      <c r="O269" s="218"/>
      <c r="P269" s="218"/>
      <c r="Q269" s="218"/>
      <c r="R269" s="218"/>
      <c r="S269" s="218"/>
      <c r="T269" s="219"/>
      <c r="AT269" s="220" t="s">
        <v>256</v>
      </c>
      <c r="AU269" s="220" t="s">
        <v>90</v>
      </c>
      <c r="AV269" s="13" t="s">
        <v>90</v>
      </c>
      <c r="AW269" s="13" t="s">
        <v>36</v>
      </c>
      <c r="AX269" s="13" t="s">
        <v>80</v>
      </c>
      <c r="AY269" s="220" t="s">
        <v>155</v>
      </c>
    </row>
    <row r="270" spans="2:51" s="13" customFormat="1" ht="11.25">
      <c r="B270" s="210"/>
      <c r="C270" s="211"/>
      <c r="D270" s="201" t="s">
        <v>256</v>
      </c>
      <c r="E270" s="212" t="s">
        <v>1</v>
      </c>
      <c r="F270" s="213" t="s">
        <v>2547</v>
      </c>
      <c r="G270" s="211"/>
      <c r="H270" s="214">
        <v>4.272</v>
      </c>
      <c r="I270" s="215"/>
      <c r="J270" s="211"/>
      <c r="K270" s="211"/>
      <c r="L270" s="216"/>
      <c r="M270" s="217"/>
      <c r="N270" s="218"/>
      <c r="O270" s="218"/>
      <c r="P270" s="218"/>
      <c r="Q270" s="218"/>
      <c r="R270" s="218"/>
      <c r="S270" s="218"/>
      <c r="T270" s="219"/>
      <c r="AT270" s="220" t="s">
        <v>256</v>
      </c>
      <c r="AU270" s="220" t="s">
        <v>90</v>
      </c>
      <c r="AV270" s="13" t="s">
        <v>90</v>
      </c>
      <c r="AW270" s="13" t="s">
        <v>36</v>
      </c>
      <c r="AX270" s="13" t="s">
        <v>80</v>
      </c>
      <c r="AY270" s="220" t="s">
        <v>155</v>
      </c>
    </row>
    <row r="271" spans="2:51" s="14" customFormat="1" ht="11.25">
      <c r="B271" s="221"/>
      <c r="C271" s="222"/>
      <c r="D271" s="201" t="s">
        <v>256</v>
      </c>
      <c r="E271" s="223" t="s">
        <v>1</v>
      </c>
      <c r="F271" s="224" t="s">
        <v>259</v>
      </c>
      <c r="G271" s="222"/>
      <c r="H271" s="225">
        <v>8.28</v>
      </c>
      <c r="I271" s="226"/>
      <c r="J271" s="222"/>
      <c r="K271" s="222"/>
      <c r="L271" s="227"/>
      <c r="M271" s="228"/>
      <c r="N271" s="229"/>
      <c r="O271" s="229"/>
      <c r="P271" s="229"/>
      <c r="Q271" s="229"/>
      <c r="R271" s="229"/>
      <c r="S271" s="229"/>
      <c r="T271" s="230"/>
      <c r="AT271" s="231" t="s">
        <v>256</v>
      </c>
      <c r="AU271" s="231" t="s">
        <v>90</v>
      </c>
      <c r="AV271" s="14" t="s">
        <v>175</v>
      </c>
      <c r="AW271" s="14" t="s">
        <v>36</v>
      </c>
      <c r="AX271" s="14" t="s">
        <v>88</v>
      </c>
      <c r="AY271" s="231" t="s">
        <v>155</v>
      </c>
    </row>
    <row r="272" spans="1:65" s="2" customFormat="1" ht="16.5" customHeight="1">
      <c r="A272" s="34"/>
      <c r="B272" s="35"/>
      <c r="C272" s="187" t="s">
        <v>417</v>
      </c>
      <c r="D272" s="187" t="s">
        <v>158</v>
      </c>
      <c r="E272" s="188" t="s">
        <v>1945</v>
      </c>
      <c r="F272" s="189" t="s">
        <v>1946</v>
      </c>
      <c r="G272" s="190" t="s">
        <v>306</v>
      </c>
      <c r="H272" s="191">
        <v>0.192</v>
      </c>
      <c r="I272" s="192"/>
      <c r="J272" s="193">
        <f>ROUND(I272*H272,2)</f>
        <v>0</v>
      </c>
      <c r="K272" s="194"/>
      <c r="L272" s="39"/>
      <c r="M272" s="195" t="s">
        <v>1</v>
      </c>
      <c r="N272" s="196" t="s">
        <v>45</v>
      </c>
      <c r="O272" s="71"/>
      <c r="P272" s="197">
        <f>O272*H272</f>
        <v>0</v>
      </c>
      <c r="Q272" s="197">
        <v>0</v>
      </c>
      <c r="R272" s="197">
        <f>Q272*H272</f>
        <v>0</v>
      </c>
      <c r="S272" s="197">
        <v>0</v>
      </c>
      <c r="T272" s="198">
        <f>S272*H272</f>
        <v>0</v>
      </c>
      <c r="U272" s="34"/>
      <c r="V272" s="34"/>
      <c r="W272" s="34"/>
      <c r="X272" s="34"/>
      <c r="Y272" s="34"/>
      <c r="Z272" s="34"/>
      <c r="AA272" s="34"/>
      <c r="AB272" s="34"/>
      <c r="AC272" s="34"/>
      <c r="AD272" s="34"/>
      <c r="AE272" s="34"/>
      <c r="AR272" s="199" t="s">
        <v>175</v>
      </c>
      <c r="AT272" s="199" t="s">
        <v>158</v>
      </c>
      <c r="AU272" s="199" t="s">
        <v>90</v>
      </c>
      <c r="AY272" s="17" t="s">
        <v>155</v>
      </c>
      <c r="BE272" s="200">
        <f>IF(N272="základní",J272,0)</f>
        <v>0</v>
      </c>
      <c r="BF272" s="200">
        <f>IF(N272="snížená",J272,0)</f>
        <v>0</v>
      </c>
      <c r="BG272" s="200">
        <f>IF(N272="zákl. přenesená",J272,0)</f>
        <v>0</v>
      </c>
      <c r="BH272" s="200">
        <f>IF(N272="sníž. přenesená",J272,0)</f>
        <v>0</v>
      </c>
      <c r="BI272" s="200">
        <f>IF(N272="nulová",J272,0)</f>
        <v>0</v>
      </c>
      <c r="BJ272" s="17" t="s">
        <v>88</v>
      </c>
      <c r="BK272" s="200">
        <f>ROUND(I272*H272,2)</f>
        <v>0</v>
      </c>
      <c r="BL272" s="17" t="s">
        <v>175</v>
      </c>
      <c r="BM272" s="199" t="s">
        <v>2548</v>
      </c>
    </row>
    <row r="273" spans="2:51" s="13" customFormat="1" ht="11.25">
      <c r="B273" s="210"/>
      <c r="C273" s="211"/>
      <c r="D273" s="201" t="s">
        <v>256</v>
      </c>
      <c r="E273" s="212" t="s">
        <v>1</v>
      </c>
      <c r="F273" s="213" t="s">
        <v>2549</v>
      </c>
      <c r="G273" s="211"/>
      <c r="H273" s="214">
        <v>0.192</v>
      </c>
      <c r="I273" s="215"/>
      <c r="J273" s="211"/>
      <c r="K273" s="211"/>
      <c r="L273" s="216"/>
      <c r="M273" s="217"/>
      <c r="N273" s="218"/>
      <c r="O273" s="218"/>
      <c r="P273" s="218"/>
      <c r="Q273" s="218"/>
      <c r="R273" s="218"/>
      <c r="S273" s="218"/>
      <c r="T273" s="219"/>
      <c r="AT273" s="220" t="s">
        <v>256</v>
      </c>
      <c r="AU273" s="220" t="s">
        <v>90</v>
      </c>
      <c r="AV273" s="13" t="s">
        <v>90</v>
      </c>
      <c r="AW273" s="13" t="s">
        <v>36</v>
      </c>
      <c r="AX273" s="13" t="s">
        <v>88</v>
      </c>
      <c r="AY273" s="220" t="s">
        <v>155</v>
      </c>
    </row>
    <row r="274" spans="1:65" s="2" customFormat="1" ht="16.5" customHeight="1">
      <c r="A274" s="34"/>
      <c r="B274" s="35"/>
      <c r="C274" s="187" t="s">
        <v>423</v>
      </c>
      <c r="D274" s="187" t="s">
        <v>158</v>
      </c>
      <c r="E274" s="188" t="s">
        <v>1949</v>
      </c>
      <c r="F274" s="189" t="s">
        <v>1950</v>
      </c>
      <c r="G274" s="190" t="s">
        <v>253</v>
      </c>
      <c r="H274" s="191">
        <v>1.92</v>
      </c>
      <c r="I274" s="192"/>
      <c r="J274" s="193">
        <f>ROUND(I274*H274,2)</f>
        <v>0</v>
      </c>
      <c r="K274" s="194"/>
      <c r="L274" s="39"/>
      <c r="M274" s="195" t="s">
        <v>1</v>
      </c>
      <c r="N274" s="196" t="s">
        <v>45</v>
      </c>
      <c r="O274" s="71"/>
      <c r="P274" s="197">
        <f>O274*H274</f>
        <v>0</v>
      </c>
      <c r="Q274" s="197">
        <v>0.00639</v>
      </c>
      <c r="R274" s="197">
        <f>Q274*H274</f>
        <v>0.0122688</v>
      </c>
      <c r="S274" s="197">
        <v>0</v>
      </c>
      <c r="T274" s="198">
        <f>S274*H274</f>
        <v>0</v>
      </c>
      <c r="U274" s="34"/>
      <c r="V274" s="34"/>
      <c r="W274" s="34"/>
      <c r="X274" s="34"/>
      <c r="Y274" s="34"/>
      <c r="Z274" s="34"/>
      <c r="AA274" s="34"/>
      <c r="AB274" s="34"/>
      <c r="AC274" s="34"/>
      <c r="AD274" s="34"/>
      <c r="AE274" s="34"/>
      <c r="AR274" s="199" t="s">
        <v>175</v>
      </c>
      <c r="AT274" s="199" t="s">
        <v>158</v>
      </c>
      <c r="AU274" s="199" t="s">
        <v>90</v>
      </c>
      <c r="AY274" s="17" t="s">
        <v>155</v>
      </c>
      <c r="BE274" s="200">
        <f>IF(N274="základní",J274,0)</f>
        <v>0</v>
      </c>
      <c r="BF274" s="200">
        <f>IF(N274="snížená",J274,0)</f>
        <v>0</v>
      </c>
      <c r="BG274" s="200">
        <f>IF(N274="zákl. přenesená",J274,0)</f>
        <v>0</v>
      </c>
      <c r="BH274" s="200">
        <f>IF(N274="sníž. přenesená",J274,0)</f>
        <v>0</v>
      </c>
      <c r="BI274" s="200">
        <f>IF(N274="nulová",J274,0)</f>
        <v>0</v>
      </c>
      <c r="BJ274" s="17" t="s">
        <v>88</v>
      </c>
      <c r="BK274" s="200">
        <f>ROUND(I274*H274,2)</f>
        <v>0</v>
      </c>
      <c r="BL274" s="17" t="s">
        <v>175</v>
      </c>
      <c r="BM274" s="199" t="s">
        <v>2550</v>
      </c>
    </row>
    <row r="275" spans="2:51" s="13" customFormat="1" ht="11.25">
      <c r="B275" s="210"/>
      <c r="C275" s="211"/>
      <c r="D275" s="201" t="s">
        <v>256</v>
      </c>
      <c r="E275" s="212" t="s">
        <v>1</v>
      </c>
      <c r="F275" s="213" t="s">
        <v>2551</v>
      </c>
      <c r="G275" s="211"/>
      <c r="H275" s="214">
        <v>1.92</v>
      </c>
      <c r="I275" s="215"/>
      <c r="J275" s="211"/>
      <c r="K275" s="211"/>
      <c r="L275" s="216"/>
      <c r="M275" s="217"/>
      <c r="N275" s="218"/>
      <c r="O275" s="218"/>
      <c r="P275" s="218"/>
      <c r="Q275" s="218"/>
      <c r="R275" s="218"/>
      <c r="S275" s="218"/>
      <c r="T275" s="219"/>
      <c r="AT275" s="220" t="s">
        <v>256</v>
      </c>
      <c r="AU275" s="220" t="s">
        <v>90</v>
      </c>
      <c r="AV275" s="13" t="s">
        <v>90</v>
      </c>
      <c r="AW275" s="13" t="s">
        <v>36</v>
      </c>
      <c r="AX275" s="13" t="s">
        <v>88</v>
      </c>
      <c r="AY275" s="220" t="s">
        <v>155</v>
      </c>
    </row>
    <row r="276" spans="2:63" s="12" customFormat="1" ht="22.9" customHeight="1">
      <c r="B276" s="171"/>
      <c r="C276" s="172"/>
      <c r="D276" s="173" t="s">
        <v>79</v>
      </c>
      <c r="E276" s="185" t="s">
        <v>154</v>
      </c>
      <c r="F276" s="185" t="s">
        <v>405</v>
      </c>
      <c r="G276" s="172"/>
      <c r="H276" s="172"/>
      <c r="I276" s="175"/>
      <c r="J276" s="186">
        <f>BK276</f>
        <v>0</v>
      </c>
      <c r="K276" s="172"/>
      <c r="L276" s="177"/>
      <c r="M276" s="178"/>
      <c r="N276" s="179"/>
      <c r="O276" s="179"/>
      <c r="P276" s="180">
        <f>SUM(P277:P339)</f>
        <v>0</v>
      </c>
      <c r="Q276" s="179"/>
      <c r="R276" s="180">
        <f>SUM(R277:R339)</f>
        <v>16.10644</v>
      </c>
      <c r="S276" s="179"/>
      <c r="T276" s="181">
        <f>SUM(T277:T339)</f>
        <v>0</v>
      </c>
      <c r="AR276" s="182" t="s">
        <v>88</v>
      </c>
      <c r="AT276" s="183" t="s">
        <v>79</v>
      </c>
      <c r="AU276" s="183" t="s">
        <v>88</v>
      </c>
      <c r="AY276" s="182" t="s">
        <v>155</v>
      </c>
      <c r="BK276" s="184">
        <f>SUM(BK277:BK339)</f>
        <v>0</v>
      </c>
    </row>
    <row r="277" spans="1:65" s="2" customFormat="1" ht="16.5" customHeight="1">
      <c r="A277" s="34"/>
      <c r="B277" s="35"/>
      <c r="C277" s="187" t="s">
        <v>429</v>
      </c>
      <c r="D277" s="187" t="s">
        <v>158</v>
      </c>
      <c r="E277" s="188" t="s">
        <v>895</v>
      </c>
      <c r="F277" s="189" t="s">
        <v>896</v>
      </c>
      <c r="G277" s="190" t="s">
        <v>253</v>
      </c>
      <c r="H277" s="191">
        <v>47.716</v>
      </c>
      <c r="I277" s="192"/>
      <c r="J277" s="193">
        <f>ROUND(I277*H277,2)</f>
        <v>0</v>
      </c>
      <c r="K277" s="194"/>
      <c r="L277" s="39"/>
      <c r="M277" s="195" t="s">
        <v>1</v>
      </c>
      <c r="N277" s="196" t="s">
        <v>45</v>
      </c>
      <c r="O277" s="71"/>
      <c r="P277" s="197">
        <f>O277*H277</f>
        <v>0</v>
      </c>
      <c r="Q277" s="197">
        <v>0</v>
      </c>
      <c r="R277" s="197">
        <f>Q277*H277</f>
        <v>0</v>
      </c>
      <c r="S277" s="197">
        <v>0</v>
      </c>
      <c r="T277" s="198">
        <f>S277*H277</f>
        <v>0</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2552</v>
      </c>
    </row>
    <row r="278" spans="1:47" s="2" customFormat="1" ht="29.25">
      <c r="A278" s="34"/>
      <c r="B278" s="35"/>
      <c r="C278" s="36"/>
      <c r="D278" s="201" t="s">
        <v>164</v>
      </c>
      <c r="E278" s="36"/>
      <c r="F278" s="202" t="s">
        <v>1126</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2:51" s="13" customFormat="1" ht="11.25">
      <c r="B279" s="210"/>
      <c r="C279" s="211"/>
      <c r="D279" s="201" t="s">
        <v>256</v>
      </c>
      <c r="E279" s="212" t="s">
        <v>1</v>
      </c>
      <c r="F279" s="213" t="s">
        <v>2553</v>
      </c>
      <c r="G279" s="211"/>
      <c r="H279" s="214">
        <v>38.89</v>
      </c>
      <c r="I279" s="215"/>
      <c r="J279" s="211"/>
      <c r="K279" s="211"/>
      <c r="L279" s="216"/>
      <c r="M279" s="217"/>
      <c r="N279" s="218"/>
      <c r="O279" s="218"/>
      <c r="P279" s="218"/>
      <c r="Q279" s="218"/>
      <c r="R279" s="218"/>
      <c r="S279" s="218"/>
      <c r="T279" s="219"/>
      <c r="AT279" s="220" t="s">
        <v>256</v>
      </c>
      <c r="AU279" s="220" t="s">
        <v>90</v>
      </c>
      <c r="AV279" s="13" t="s">
        <v>90</v>
      </c>
      <c r="AW279" s="13" t="s">
        <v>36</v>
      </c>
      <c r="AX279" s="13" t="s">
        <v>80</v>
      </c>
      <c r="AY279" s="220" t="s">
        <v>155</v>
      </c>
    </row>
    <row r="280" spans="2:51" s="13" customFormat="1" ht="11.25">
      <c r="B280" s="210"/>
      <c r="C280" s="211"/>
      <c r="D280" s="201" t="s">
        <v>256</v>
      </c>
      <c r="E280" s="212" t="s">
        <v>1</v>
      </c>
      <c r="F280" s="213" t="s">
        <v>2554</v>
      </c>
      <c r="G280" s="211"/>
      <c r="H280" s="214">
        <v>8.826</v>
      </c>
      <c r="I280" s="215"/>
      <c r="J280" s="211"/>
      <c r="K280" s="211"/>
      <c r="L280" s="216"/>
      <c r="M280" s="217"/>
      <c r="N280" s="218"/>
      <c r="O280" s="218"/>
      <c r="P280" s="218"/>
      <c r="Q280" s="218"/>
      <c r="R280" s="218"/>
      <c r="S280" s="218"/>
      <c r="T280" s="219"/>
      <c r="AT280" s="220" t="s">
        <v>256</v>
      </c>
      <c r="AU280" s="220" t="s">
        <v>90</v>
      </c>
      <c r="AV280" s="13" t="s">
        <v>90</v>
      </c>
      <c r="AW280" s="13" t="s">
        <v>36</v>
      </c>
      <c r="AX280" s="13" t="s">
        <v>80</v>
      </c>
      <c r="AY280" s="220" t="s">
        <v>155</v>
      </c>
    </row>
    <row r="281" spans="2:51" s="14" customFormat="1" ht="11.25">
      <c r="B281" s="221"/>
      <c r="C281" s="222"/>
      <c r="D281" s="201" t="s">
        <v>256</v>
      </c>
      <c r="E281" s="223" t="s">
        <v>1</v>
      </c>
      <c r="F281" s="224" t="s">
        <v>259</v>
      </c>
      <c r="G281" s="222"/>
      <c r="H281" s="225">
        <v>47.716</v>
      </c>
      <c r="I281" s="226"/>
      <c r="J281" s="222"/>
      <c r="K281" s="222"/>
      <c r="L281" s="227"/>
      <c r="M281" s="228"/>
      <c r="N281" s="229"/>
      <c r="O281" s="229"/>
      <c r="P281" s="229"/>
      <c r="Q281" s="229"/>
      <c r="R281" s="229"/>
      <c r="S281" s="229"/>
      <c r="T281" s="230"/>
      <c r="AT281" s="231" t="s">
        <v>256</v>
      </c>
      <c r="AU281" s="231" t="s">
        <v>90</v>
      </c>
      <c r="AV281" s="14" t="s">
        <v>175</v>
      </c>
      <c r="AW281" s="14" t="s">
        <v>36</v>
      </c>
      <c r="AX281" s="14" t="s">
        <v>88</v>
      </c>
      <c r="AY281" s="231" t="s">
        <v>155</v>
      </c>
    </row>
    <row r="282" spans="1:65" s="2" customFormat="1" ht="16.5" customHeight="1">
      <c r="A282" s="34"/>
      <c r="B282" s="35"/>
      <c r="C282" s="187" t="s">
        <v>434</v>
      </c>
      <c r="D282" s="187" t="s">
        <v>158</v>
      </c>
      <c r="E282" s="188" t="s">
        <v>413</v>
      </c>
      <c r="F282" s="189" t="s">
        <v>414</v>
      </c>
      <c r="G282" s="190" t="s">
        <v>253</v>
      </c>
      <c r="H282" s="191">
        <v>37.347</v>
      </c>
      <c r="I282" s="192"/>
      <c r="J282" s="193">
        <f>ROUND(I282*H282,2)</f>
        <v>0</v>
      </c>
      <c r="K282" s="194"/>
      <c r="L282" s="39"/>
      <c r="M282" s="195" t="s">
        <v>1</v>
      </c>
      <c r="N282" s="196" t="s">
        <v>45</v>
      </c>
      <c r="O282" s="71"/>
      <c r="P282" s="197">
        <f>O282*H282</f>
        <v>0</v>
      </c>
      <c r="Q282" s="197">
        <v>0</v>
      </c>
      <c r="R282" s="197">
        <f>Q282*H282</f>
        <v>0</v>
      </c>
      <c r="S282" s="197">
        <v>0</v>
      </c>
      <c r="T282" s="198">
        <f>S282*H282</f>
        <v>0</v>
      </c>
      <c r="U282" s="34"/>
      <c r="V282" s="34"/>
      <c r="W282" s="34"/>
      <c r="X282" s="34"/>
      <c r="Y282" s="34"/>
      <c r="Z282" s="34"/>
      <c r="AA282" s="34"/>
      <c r="AB282" s="34"/>
      <c r="AC282" s="34"/>
      <c r="AD282" s="34"/>
      <c r="AE282" s="34"/>
      <c r="AR282" s="199" t="s">
        <v>175</v>
      </c>
      <c r="AT282" s="199" t="s">
        <v>158</v>
      </c>
      <c r="AU282" s="199" t="s">
        <v>90</v>
      </c>
      <c r="AY282" s="17" t="s">
        <v>155</v>
      </c>
      <c r="BE282" s="200">
        <f>IF(N282="základní",J282,0)</f>
        <v>0</v>
      </c>
      <c r="BF282" s="200">
        <f>IF(N282="snížená",J282,0)</f>
        <v>0</v>
      </c>
      <c r="BG282" s="200">
        <f>IF(N282="zákl. přenesená",J282,0)</f>
        <v>0</v>
      </c>
      <c r="BH282" s="200">
        <f>IF(N282="sníž. přenesená",J282,0)</f>
        <v>0</v>
      </c>
      <c r="BI282" s="200">
        <f>IF(N282="nulová",J282,0)</f>
        <v>0</v>
      </c>
      <c r="BJ282" s="17" t="s">
        <v>88</v>
      </c>
      <c r="BK282" s="200">
        <f>ROUND(I282*H282,2)</f>
        <v>0</v>
      </c>
      <c r="BL282" s="17" t="s">
        <v>175</v>
      </c>
      <c r="BM282" s="199" t="s">
        <v>2555</v>
      </c>
    </row>
    <row r="283" spans="1:47" s="2" customFormat="1" ht="29.25">
      <c r="A283" s="34"/>
      <c r="B283" s="35"/>
      <c r="C283" s="36"/>
      <c r="D283" s="201" t="s">
        <v>164</v>
      </c>
      <c r="E283" s="36"/>
      <c r="F283" s="202" t="s">
        <v>2556</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164</v>
      </c>
      <c r="AU283" s="17" t="s">
        <v>90</v>
      </c>
    </row>
    <row r="284" spans="2:51" s="13" customFormat="1" ht="11.25">
      <c r="B284" s="210"/>
      <c r="C284" s="211"/>
      <c r="D284" s="201" t="s">
        <v>256</v>
      </c>
      <c r="E284" s="212" t="s">
        <v>1</v>
      </c>
      <c r="F284" s="213" t="s">
        <v>2557</v>
      </c>
      <c r="G284" s="211"/>
      <c r="H284" s="214">
        <v>30.74</v>
      </c>
      <c r="I284" s="215"/>
      <c r="J284" s="211"/>
      <c r="K284" s="211"/>
      <c r="L284" s="216"/>
      <c r="M284" s="217"/>
      <c r="N284" s="218"/>
      <c r="O284" s="218"/>
      <c r="P284" s="218"/>
      <c r="Q284" s="218"/>
      <c r="R284" s="218"/>
      <c r="S284" s="218"/>
      <c r="T284" s="219"/>
      <c r="AT284" s="220" t="s">
        <v>256</v>
      </c>
      <c r="AU284" s="220" t="s">
        <v>90</v>
      </c>
      <c r="AV284" s="13" t="s">
        <v>90</v>
      </c>
      <c r="AW284" s="13" t="s">
        <v>36</v>
      </c>
      <c r="AX284" s="13" t="s">
        <v>80</v>
      </c>
      <c r="AY284" s="220" t="s">
        <v>155</v>
      </c>
    </row>
    <row r="285" spans="2:51" s="13" customFormat="1" ht="11.25">
      <c r="B285" s="210"/>
      <c r="C285" s="211"/>
      <c r="D285" s="201" t="s">
        <v>256</v>
      </c>
      <c r="E285" s="212" t="s">
        <v>1</v>
      </c>
      <c r="F285" s="213" t="s">
        <v>2558</v>
      </c>
      <c r="G285" s="211"/>
      <c r="H285" s="214">
        <v>6.607</v>
      </c>
      <c r="I285" s="215"/>
      <c r="J285" s="211"/>
      <c r="K285" s="211"/>
      <c r="L285" s="216"/>
      <c r="M285" s="217"/>
      <c r="N285" s="218"/>
      <c r="O285" s="218"/>
      <c r="P285" s="218"/>
      <c r="Q285" s="218"/>
      <c r="R285" s="218"/>
      <c r="S285" s="218"/>
      <c r="T285" s="219"/>
      <c r="AT285" s="220" t="s">
        <v>256</v>
      </c>
      <c r="AU285" s="220" t="s">
        <v>90</v>
      </c>
      <c r="AV285" s="13" t="s">
        <v>90</v>
      </c>
      <c r="AW285" s="13" t="s">
        <v>36</v>
      </c>
      <c r="AX285" s="13" t="s">
        <v>80</v>
      </c>
      <c r="AY285" s="220" t="s">
        <v>155</v>
      </c>
    </row>
    <row r="286" spans="2:51" s="14" customFormat="1" ht="11.25">
      <c r="B286" s="221"/>
      <c r="C286" s="222"/>
      <c r="D286" s="201" t="s">
        <v>256</v>
      </c>
      <c r="E286" s="223" t="s">
        <v>1</v>
      </c>
      <c r="F286" s="224" t="s">
        <v>259</v>
      </c>
      <c r="G286" s="222"/>
      <c r="H286" s="225">
        <v>37.347</v>
      </c>
      <c r="I286" s="226"/>
      <c r="J286" s="222"/>
      <c r="K286" s="222"/>
      <c r="L286" s="227"/>
      <c r="M286" s="228"/>
      <c r="N286" s="229"/>
      <c r="O286" s="229"/>
      <c r="P286" s="229"/>
      <c r="Q286" s="229"/>
      <c r="R286" s="229"/>
      <c r="S286" s="229"/>
      <c r="T286" s="230"/>
      <c r="AT286" s="231" t="s">
        <v>256</v>
      </c>
      <c r="AU286" s="231" t="s">
        <v>90</v>
      </c>
      <c r="AV286" s="14" t="s">
        <v>175</v>
      </c>
      <c r="AW286" s="14" t="s">
        <v>36</v>
      </c>
      <c r="AX286" s="14" t="s">
        <v>88</v>
      </c>
      <c r="AY286" s="231" t="s">
        <v>155</v>
      </c>
    </row>
    <row r="287" spans="1:65" s="2" customFormat="1" ht="16.5" customHeight="1">
      <c r="A287" s="34"/>
      <c r="B287" s="35"/>
      <c r="C287" s="187" t="s">
        <v>439</v>
      </c>
      <c r="D287" s="187" t="s">
        <v>158</v>
      </c>
      <c r="E287" s="188" t="s">
        <v>418</v>
      </c>
      <c r="F287" s="189" t="s">
        <v>419</v>
      </c>
      <c r="G287" s="190" t="s">
        <v>253</v>
      </c>
      <c r="H287" s="191">
        <v>47.716</v>
      </c>
      <c r="I287" s="192"/>
      <c r="J287" s="193">
        <f>ROUND(I287*H287,2)</f>
        <v>0</v>
      </c>
      <c r="K287" s="194"/>
      <c r="L287" s="39"/>
      <c r="M287" s="195" t="s">
        <v>1</v>
      </c>
      <c r="N287" s="196" t="s">
        <v>45</v>
      </c>
      <c r="O287" s="71"/>
      <c r="P287" s="197">
        <f>O287*H287</f>
        <v>0</v>
      </c>
      <c r="Q287" s="197">
        <v>0</v>
      </c>
      <c r="R287" s="197">
        <f>Q287*H287</f>
        <v>0</v>
      </c>
      <c r="S287" s="197">
        <v>0</v>
      </c>
      <c r="T287" s="198">
        <f>S287*H287</f>
        <v>0</v>
      </c>
      <c r="U287" s="34"/>
      <c r="V287" s="34"/>
      <c r="W287" s="34"/>
      <c r="X287" s="34"/>
      <c r="Y287" s="34"/>
      <c r="Z287" s="34"/>
      <c r="AA287" s="34"/>
      <c r="AB287" s="34"/>
      <c r="AC287" s="34"/>
      <c r="AD287" s="34"/>
      <c r="AE287" s="34"/>
      <c r="AR287" s="199" t="s">
        <v>175</v>
      </c>
      <c r="AT287" s="199" t="s">
        <v>158</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2559</v>
      </c>
    </row>
    <row r="288" spans="1:47" s="2" customFormat="1" ht="29.25">
      <c r="A288" s="34"/>
      <c r="B288" s="35"/>
      <c r="C288" s="36"/>
      <c r="D288" s="201" t="s">
        <v>164</v>
      </c>
      <c r="E288" s="36"/>
      <c r="F288" s="202" t="s">
        <v>1131</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2:51" s="13" customFormat="1" ht="11.25">
      <c r="B289" s="210"/>
      <c r="C289" s="211"/>
      <c r="D289" s="201" t="s">
        <v>256</v>
      </c>
      <c r="E289" s="212" t="s">
        <v>1</v>
      </c>
      <c r="F289" s="213" t="s">
        <v>2553</v>
      </c>
      <c r="G289" s="211"/>
      <c r="H289" s="214">
        <v>38.89</v>
      </c>
      <c r="I289" s="215"/>
      <c r="J289" s="211"/>
      <c r="K289" s="211"/>
      <c r="L289" s="216"/>
      <c r="M289" s="217"/>
      <c r="N289" s="218"/>
      <c r="O289" s="218"/>
      <c r="P289" s="218"/>
      <c r="Q289" s="218"/>
      <c r="R289" s="218"/>
      <c r="S289" s="218"/>
      <c r="T289" s="219"/>
      <c r="AT289" s="220" t="s">
        <v>256</v>
      </c>
      <c r="AU289" s="220" t="s">
        <v>90</v>
      </c>
      <c r="AV289" s="13" t="s">
        <v>90</v>
      </c>
      <c r="AW289" s="13" t="s">
        <v>36</v>
      </c>
      <c r="AX289" s="13" t="s">
        <v>80</v>
      </c>
      <c r="AY289" s="220" t="s">
        <v>155</v>
      </c>
    </row>
    <row r="290" spans="2:51" s="13" customFormat="1" ht="11.25">
      <c r="B290" s="210"/>
      <c r="C290" s="211"/>
      <c r="D290" s="201" t="s">
        <v>256</v>
      </c>
      <c r="E290" s="212" t="s">
        <v>1</v>
      </c>
      <c r="F290" s="213" t="s">
        <v>2554</v>
      </c>
      <c r="G290" s="211"/>
      <c r="H290" s="214">
        <v>8.826</v>
      </c>
      <c r="I290" s="215"/>
      <c r="J290" s="211"/>
      <c r="K290" s="211"/>
      <c r="L290" s="216"/>
      <c r="M290" s="217"/>
      <c r="N290" s="218"/>
      <c r="O290" s="218"/>
      <c r="P290" s="218"/>
      <c r="Q290" s="218"/>
      <c r="R290" s="218"/>
      <c r="S290" s="218"/>
      <c r="T290" s="219"/>
      <c r="AT290" s="220" t="s">
        <v>256</v>
      </c>
      <c r="AU290" s="220" t="s">
        <v>90</v>
      </c>
      <c r="AV290" s="13" t="s">
        <v>90</v>
      </c>
      <c r="AW290" s="13" t="s">
        <v>36</v>
      </c>
      <c r="AX290" s="13" t="s">
        <v>80</v>
      </c>
      <c r="AY290" s="220" t="s">
        <v>155</v>
      </c>
    </row>
    <row r="291" spans="2:51" s="14" customFormat="1" ht="11.25">
      <c r="B291" s="221"/>
      <c r="C291" s="222"/>
      <c r="D291" s="201" t="s">
        <v>256</v>
      </c>
      <c r="E291" s="223" t="s">
        <v>1</v>
      </c>
      <c r="F291" s="224" t="s">
        <v>259</v>
      </c>
      <c r="G291" s="222"/>
      <c r="H291" s="225">
        <v>47.716</v>
      </c>
      <c r="I291" s="226"/>
      <c r="J291" s="222"/>
      <c r="K291" s="222"/>
      <c r="L291" s="227"/>
      <c r="M291" s="228"/>
      <c r="N291" s="229"/>
      <c r="O291" s="229"/>
      <c r="P291" s="229"/>
      <c r="Q291" s="229"/>
      <c r="R291" s="229"/>
      <c r="S291" s="229"/>
      <c r="T291" s="230"/>
      <c r="AT291" s="231" t="s">
        <v>256</v>
      </c>
      <c r="AU291" s="231" t="s">
        <v>90</v>
      </c>
      <c r="AV291" s="14" t="s">
        <v>175</v>
      </c>
      <c r="AW291" s="14" t="s">
        <v>36</v>
      </c>
      <c r="AX291" s="14" t="s">
        <v>88</v>
      </c>
      <c r="AY291" s="231" t="s">
        <v>155</v>
      </c>
    </row>
    <row r="292" spans="1:65" s="2" customFormat="1" ht="16.5" customHeight="1">
      <c r="A292" s="34"/>
      <c r="B292" s="35"/>
      <c r="C292" s="187" t="s">
        <v>444</v>
      </c>
      <c r="D292" s="187" t="s">
        <v>158</v>
      </c>
      <c r="E292" s="188" t="s">
        <v>424</v>
      </c>
      <c r="F292" s="189" t="s">
        <v>425</v>
      </c>
      <c r="G292" s="190" t="s">
        <v>253</v>
      </c>
      <c r="H292" s="191">
        <v>122.41</v>
      </c>
      <c r="I292" s="192"/>
      <c r="J292" s="193">
        <f>ROUND(I292*H292,2)</f>
        <v>0</v>
      </c>
      <c r="K292" s="194"/>
      <c r="L292" s="39"/>
      <c r="M292" s="195" t="s">
        <v>1</v>
      </c>
      <c r="N292" s="196" t="s">
        <v>45</v>
      </c>
      <c r="O292" s="71"/>
      <c r="P292" s="197">
        <f>O292*H292</f>
        <v>0</v>
      </c>
      <c r="Q292" s="197">
        <v>0</v>
      </c>
      <c r="R292" s="197">
        <f>Q292*H292</f>
        <v>0</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2560</v>
      </c>
    </row>
    <row r="293" spans="1:47" s="2" customFormat="1" ht="29.25">
      <c r="A293" s="34"/>
      <c r="B293" s="35"/>
      <c r="C293" s="36"/>
      <c r="D293" s="201" t="s">
        <v>164</v>
      </c>
      <c r="E293" s="36"/>
      <c r="F293" s="202" t="s">
        <v>2561</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2:51" s="13" customFormat="1" ht="11.25">
      <c r="B294" s="210"/>
      <c r="C294" s="211"/>
      <c r="D294" s="201" t="s">
        <v>256</v>
      </c>
      <c r="E294" s="212" t="s">
        <v>1</v>
      </c>
      <c r="F294" s="213" t="s">
        <v>2562</v>
      </c>
      <c r="G294" s="211"/>
      <c r="H294" s="214">
        <v>47.716</v>
      </c>
      <c r="I294" s="215"/>
      <c r="J294" s="211"/>
      <c r="K294" s="211"/>
      <c r="L294" s="216"/>
      <c r="M294" s="217"/>
      <c r="N294" s="218"/>
      <c r="O294" s="218"/>
      <c r="P294" s="218"/>
      <c r="Q294" s="218"/>
      <c r="R294" s="218"/>
      <c r="S294" s="218"/>
      <c r="T294" s="219"/>
      <c r="AT294" s="220" t="s">
        <v>256</v>
      </c>
      <c r="AU294" s="220" t="s">
        <v>90</v>
      </c>
      <c r="AV294" s="13" t="s">
        <v>90</v>
      </c>
      <c r="AW294" s="13" t="s">
        <v>36</v>
      </c>
      <c r="AX294" s="13" t="s">
        <v>80</v>
      </c>
      <c r="AY294" s="220" t="s">
        <v>155</v>
      </c>
    </row>
    <row r="295" spans="2:51" s="13" customFormat="1" ht="11.25">
      <c r="B295" s="210"/>
      <c r="C295" s="211"/>
      <c r="D295" s="201" t="s">
        <v>256</v>
      </c>
      <c r="E295" s="212" t="s">
        <v>1</v>
      </c>
      <c r="F295" s="213" t="s">
        <v>2563</v>
      </c>
      <c r="G295" s="211"/>
      <c r="H295" s="214">
        <v>61.48</v>
      </c>
      <c r="I295" s="215"/>
      <c r="J295" s="211"/>
      <c r="K295" s="211"/>
      <c r="L295" s="216"/>
      <c r="M295" s="217"/>
      <c r="N295" s="218"/>
      <c r="O295" s="218"/>
      <c r="P295" s="218"/>
      <c r="Q295" s="218"/>
      <c r="R295" s="218"/>
      <c r="S295" s="218"/>
      <c r="T295" s="219"/>
      <c r="AT295" s="220" t="s">
        <v>256</v>
      </c>
      <c r="AU295" s="220" t="s">
        <v>90</v>
      </c>
      <c r="AV295" s="13" t="s">
        <v>90</v>
      </c>
      <c r="AW295" s="13" t="s">
        <v>36</v>
      </c>
      <c r="AX295" s="13" t="s">
        <v>80</v>
      </c>
      <c r="AY295" s="220" t="s">
        <v>155</v>
      </c>
    </row>
    <row r="296" spans="2:51" s="13" customFormat="1" ht="11.25">
      <c r="B296" s="210"/>
      <c r="C296" s="211"/>
      <c r="D296" s="201" t="s">
        <v>256</v>
      </c>
      <c r="E296" s="212" t="s">
        <v>1</v>
      </c>
      <c r="F296" s="213" t="s">
        <v>2564</v>
      </c>
      <c r="G296" s="211"/>
      <c r="H296" s="214">
        <v>13.214</v>
      </c>
      <c r="I296" s="215"/>
      <c r="J296" s="211"/>
      <c r="K296" s="211"/>
      <c r="L296" s="216"/>
      <c r="M296" s="217"/>
      <c r="N296" s="218"/>
      <c r="O296" s="218"/>
      <c r="P296" s="218"/>
      <c r="Q296" s="218"/>
      <c r="R296" s="218"/>
      <c r="S296" s="218"/>
      <c r="T296" s="219"/>
      <c r="AT296" s="220" t="s">
        <v>256</v>
      </c>
      <c r="AU296" s="220" t="s">
        <v>90</v>
      </c>
      <c r="AV296" s="13" t="s">
        <v>90</v>
      </c>
      <c r="AW296" s="13" t="s">
        <v>36</v>
      </c>
      <c r="AX296" s="13" t="s">
        <v>80</v>
      </c>
      <c r="AY296" s="220" t="s">
        <v>155</v>
      </c>
    </row>
    <row r="297" spans="2:51" s="14" customFormat="1" ht="11.25">
      <c r="B297" s="221"/>
      <c r="C297" s="222"/>
      <c r="D297" s="201" t="s">
        <v>256</v>
      </c>
      <c r="E297" s="223" t="s">
        <v>1</v>
      </c>
      <c r="F297" s="224" t="s">
        <v>259</v>
      </c>
      <c r="G297" s="222"/>
      <c r="H297" s="225">
        <v>122.41</v>
      </c>
      <c r="I297" s="226"/>
      <c r="J297" s="222"/>
      <c r="K297" s="222"/>
      <c r="L297" s="227"/>
      <c r="M297" s="228"/>
      <c r="N297" s="229"/>
      <c r="O297" s="229"/>
      <c r="P297" s="229"/>
      <c r="Q297" s="229"/>
      <c r="R297" s="229"/>
      <c r="S297" s="229"/>
      <c r="T297" s="230"/>
      <c r="AT297" s="231" t="s">
        <v>256</v>
      </c>
      <c r="AU297" s="231" t="s">
        <v>90</v>
      </c>
      <c r="AV297" s="14" t="s">
        <v>175</v>
      </c>
      <c r="AW297" s="14" t="s">
        <v>36</v>
      </c>
      <c r="AX297" s="14" t="s">
        <v>88</v>
      </c>
      <c r="AY297" s="231" t="s">
        <v>155</v>
      </c>
    </row>
    <row r="298" spans="1:65" s="2" customFormat="1" ht="16.5" customHeight="1">
      <c r="A298" s="34"/>
      <c r="B298" s="35"/>
      <c r="C298" s="187" t="s">
        <v>449</v>
      </c>
      <c r="D298" s="187" t="s">
        <v>158</v>
      </c>
      <c r="E298" s="188" t="s">
        <v>430</v>
      </c>
      <c r="F298" s="189" t="s">
        <v>431</v>
      </c>
      <c r="G298" s="190" t="s">
        <v>253</v>
      </c>
      <c r="H298" s="191">
        <v>47.716</v>
      </c>
      <c r="I298" s="192"/>
      <c r="J298" s="193">
        <f>ROUND(I298*H298,2)</f>
        <v>0</v>
      </c>
      <c r="K298" s="194"/>
      <c r="L298" s="39"/>
      <c r="M298" s="195" t="s">
        <v>1</v>
      </c>
      <c r="N298" s="196" t="s">
        <v>45</v>
      </c>
      <c r="O298" s="71"/>
      <c r="P298" s="197">
        <f>O298*H298</f>
        <v>0</v>
      </c>
      <c r="Q298" s="197">
        <v>0</v>
      </c>
      <c r="R298" s="197">
        <f>Q298*H298</f>
        <v>0</v>
      </c>
      <c r="S298" s="197">
        <v>0</v>
      </c>
      <c r="T298" s="198">
        <f>S298*H298</f>
        <v>0</v>
      </c>
      <c r="U298" s="34"/>
      <c r="V298" s="34"/>
      <c r="W298" s="34"/>
      <c r="X298" s="34"/>
      <c r="Y298" s="34"/>
      <c r="Z298" s="34"/>
      <c r="AA298" s="34"/>
      <c r="AB298" s="34"/>
      <c r="AC298" s="34"/>
      <c r="AD298" s="34"/>
      <c r="AE298" s="34"/>
      <c r="AR298" s="199" t="s">
        <v>175</v>
      </c>
      <c r="AT298" s="199" t="s">
        <v>158</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2565</v>
      </c>
    </row>
    <row r="299" spans="1:47" s="2" customFormat="1" ht="29.25">
      <c r="A299" s="34"/>
      <c r="B299" s="35"/>
      <c r="C299" s="36"/>
      <c r="D299" s="201" t="s">
        <v>164</v>
      </c>
      <c r="E299" s="36"/>
      <c r="F299" s="202" t="s">
        <v>1140</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2:51" s="13" customFormat="1" ht="11.25">
      <c r="B300" s="210"/>
      <c r="C300" s="211"/>
      <c r="D300" s="201" t="s">
        <v>256</v>
      </c>
      <c r="E300" s="212" t="s">
        <v>1</v>
      </c>
      <c r="F300" s="213" t="s">
        <v>2553</v>
      </c>
      <c r="G300" s="211"/>
      <c r="H300" s="214">
        <v>38.89</v>
      </c>
      <c r="I300" s="215"/>
      <c r="J300" s="211"/>
      <c r="K300" s="211"/>
      <c r="L300" s="216"/>
      <c r="M300" s="217"/>
      <c r="N300" s="218"/>
      <c r="O300" s="218"/>
      <c r="P300" s="218"/>
      <c r="Q300" s="218"/>
      <c r="R300" s="218"/>
      <c r="S300" s="218"/>
      <c r="T300" s="219"/>
      <c r="AT300" s="220" t="s">
        <v>256</v>
      </c>
      <c r="AU300" s="220" t="s">
        <v>90</v>
      </c>
      <c r="AV300" s="13" t="s">
        <v>90</v>
      </c>
      <c r="AW300" s="13" t="s">
        <v>36</v>
      </c>
      <c r="AX300" s="13" t="s">
        <v>80</v>
      </c>
      <c r="AY300" s="220" t="s">
        <v>155</v>
      </c>
    </row>
    <row r="301" spans="2:51" s="13" customFormat="1" ht="11.25">
      <c r="B301" s="210"/>
      <c r="C301" s="211"/>
      <c r="D301" s="201" t="s">
        <v>256</v>
      </c>
      <c r="E301" s="212" t="s">
        <v>1</v>
      </c>
      <c r="F301" s="213" t="s">
        <v>2554</v>
      </c>
      <c r="G301" s="211"/>
      <c r="H301" s="214">
        <v>8.826</v>
      </c>
      <c r="I301" s="215"/>
      <c r="J301" s="211"/>
      <c r="K301" s="211"/>
      <c r="L301" s="216"/>
      <c r="M301" s="217"/>
      <c r="N301" s="218"/>
      <c r="O301" s="218"/>
      <c r="P301" s="218"/>
      <c r="Q301" s="218"/>
      <c r="R301" s="218"/>
      <c r="S301" s="218"/>
      <c r="T301" s="219"/>
      <c r="AT301" s="220" t="s">
        <v>256</v>
      </c>
      <c r="AU301" s="220" t="s">
        <v>90</v>
      </c>
      <c r="AV301" s="13" t="s">
        <v>90</v>
      </c>
      <c r="AW301" s="13" t="s">
        <v>36</v>
      </c>
      <c r="AX301" s="13" t="s">
        <v>80</v>
      </c>
      <c r="AY301" s="220" t="s">
        <v>155</v>
      </c>
    </row>
    <row r="302" spans="2:51" s="14" customFormat="1" ht="11.25">
      <c r="B302" s="221"/>
      <c r="C302" s="222"/>
      <c r="D302" s="201" t="s">
        <v>256</v>
      </c>
      <c r="E302" s="223" t="s">
        <v>1</v>
      </c>
      <c r="F302" s="224" t="s">
        <v>259</v>
      </c>
      <c r="G302" s="222"/>
      <c r="H302" s="225">
        <v>47.716</v>
      </c>
      <c r="I302" s="226"/>
      <c r="J302" s="222"/>
      <c r="K302" s="222"/>
      <c r="L302" s="227"/>
      <c r="M302" s="228"/>
      <c r="N302" s="229"/>
      <c r="O302" s="229"/>
      <c r="P302" s="229"/>
      <c r="Q302" s="229"/>
      <c r="R302" s="229"/>
      <c r="S302" s="229"/>
      <c r="T302" s="230"/>
      <c r="AT302" s="231" t="s">
        <v>256</v>
      </c>
      <c r="AU302" s="231" t="s">
        <v>90</v>
      </c>
      <c r="AV302" s="14" t="s">
        <v>175</v>
      </c>
      <c r="AW302" s="14" t="s">
        <v>36</v>
      </c>
      <c r="AX302" s="14" t="s">
        <v>88</v>
      </c>
      <c r="AY302" s="231" t="s">
        <v>155</v>
      </c>
    </row>
    <row r="303" spans="1:65" s="2" customFormat="1" ht="16.5" customHeight="1">
      <c r="A303" s="34"/>
      <c r="B303" s="35"/>
      <c r="C303" s="187" t="s">
        <v>454</v>
      </c>
      <c r="D303" s="187" t="s">
        <v>158</v>
      </c>
      <c r="E303" s="188" t="s">
        <v>435</v>
      </c>
      <c r="F303" s="189" t="s">
        <v>436</v>
      </c>
      <c r="G303" s="190" t="s">
        <v>253</v>
      </c>
      <c r="H303" s="191">
        <v>37.347</v>
      </c>
      <c r="I303" s="192"/>
      <c r="J303" s="193">
        <f>ROUND(I303*H303,2)</f>
        <v>0</v>
      </c>
      <c r="K303" s="194"/>
      <c r="L303" s="39"/>
      <c r="M303" s="195" t="s">
        <v>1</v>
      </c>
      <c r="N303" s="196" t="s">
        <v>45</v>
      </c>
      <c r="O303" s="71"/>
      <c r="P303" s="197">
        <f>O303*H303</f>
        <v>0</v>
      </c>
      <c r="Q303" s="197">
        <v>0</v>
      </c>
      <c r="R303" s="197">
        <f>Q303*H303</f>
        <v>0</v>
      </c>
      <c r="S303" s="197">
        <v>0</v>
      </c>
      <c r="T303" s="198">
        <f>S303*H303</f>
        <v>0</v>
      </c>
      <c r="U303" s="34"/>
      <c r="V303" s="34"/>
      <c r="W303" s="34"/>
      <c r="X303" s="34"/>
      <c r="Y303" s="34"/>
      <c r="Z303" s="34"/>
      <c r="AA303" s="34"/>
      <c r="AB303" s="34"/>
      <c r="AC303" s="34"/>
      <c r="AD303" s="34"/>
      <c r="AE303" s="34"/>
      <c r="AR303" s="199" t="s">
        <v>175</v>
      </c>
      <c r="AT303" s="199" t="s">
        <v>158</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2566</v>
      </c>
    </row>
    <row r="304" spans="1:47" s="2" customFormat="1" ht="29.25">
      <c r="A304" s="34"/>
      <c r="B304" s="35"/>
      <c r="C304" s="36"/>
      <c r="D304" s="201" t="s">
        <v>164</v>
      </c>
      <c r="E304" s="36"/>
      <c r="F304" s="202" t="s">
        <v>2567</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2:51" s="13" customFormat="1" ht="11.25">
      <c r="B305" s="210"/>
      <c r="C305" s="211"/>
      <c r="D305" s="201" t="s">
        <v>256</v>
      </c>
      <c r="E305" s="212" t="s">
        <v>1</v>
      </c>
      <c r="F305" s="213" t="s">
        <v>2557</v>
      </c>
      <c r="G305" s="211"/>
      <c r="H305" s="214">
        <v>30.74</v>
      </c>
      <c r="I305" s="215"/>
      <c r="J305" s="211"/>
      <c r="K305" s="211"/>
      <c r="L305" s="216"/>
      <c r="M305" s="217"/>
      <c r="N305" s="218"/>
      <c r="O305" s="218"/>
      <c r="P305" s="218"/>
      <c r="Q305" s="218"/>
      <c r="R305" s="218"/>
      <c r="S305" s="218"/>
      <c r="T305" s="219"/>
      <c r="AT305" s="220" t="s">
        <v>256</v>
      </c>
      <c r="AU305" s="220" t="s">
        <v>90</v>
      </c>
      <c r="AV305" s="13" t="s">
        <v>90</v>
      </c>
      <c r="AW305" s="13" t="s">
        <v>36</v>
      </c>
      <c r="AX305" s="13" t="s">
        <v>80</v>
      </c>
      <c r="AY305" s="220" t="s">
        <v>155</v>
      </c>
    </row>
    <row r="306" spans="2:51" s="13" customFormat="1" ht="11.25">
      <c r="B306" s="210"/>
      <c r="C306" s="211"/>
      <c r="D306" s="201" t="s">
        <v>256</v>
      </c>
      <c r="E306" s="212" t="s">
        <v>1</v>
      </c>
      <c r="F306" s="213" t="s">
        <v>2558</v>
      </c>
      <c r="G306" s="211"/>
      <c r="H306" s="214">
        <v>6.607</v>
      </c>
      <c r="I306" s="215"/>
      <c r="J306" s="211"/>
      <c r="K306" s="211"/>
      <c r="L306" s="216"/>
      <c r="M306" s="217"/>
      <c r="N306" s="218"/>
      <c r="O306" s="218"/>
      <c r="P306" s="218"/>
      <c r="Q306" s="218"/>
      <c r="R306" s="218"/>
      <c r="S306" s="218"/>
      <c r="T306" s="219"/>
      <c r="AT306" s="220" t="s">
        <v>256</v>
      </c>
      <c r="AU306" s="220" t="s">
        <v>90</v>
      </c>
      <c r="AV306" s="13" t="s">
        <v>90</v>
      </c>
      <c r="AW306" s="13" t="s">
        <v>36</v>
      </c>
      <c r="AX306" s="13" t="s">
        <v>80</v>
      </c>
      <c r="AY306" s="220" t="s">
        <v>155</v>
      </c>
    </row>
    <row r="307" spans="2:51" s="14" customFormat="1" ht="11.25">
      <c r="B307" s="221"/>
      <c r="C307" s="222"/>
      <c r="D307" s="201" t="s">
        <v>256</v>
      </c>
      <c r="E307" s="223" t="s">
        <v>1</v>
      </c>
      <c r="F307" s="224" t="s">
        <v>259</v>
      </c>
      <c r="G307" s="222"/>
      <c r="H307" s="225">
        <v>37.347</v>
      </c>
      <c r="I307" s="226"/>
      <c r="J307" s="222"/>
      <c r="K307" s="222"/>
      <c r="L307" s="227"/>
      <c r="M307" s="228"/>
      <c r="N307" s="229"/>
      <c r="O307" s="229"/>
      <c r="P307" s="229"/>
      <c r="Q307" s="229"/>
      <c r="R307" s="229"/>
      <c r="S307" s="229"/>
      <c r="T307" s="230"/>
      <c r="AT307" s="231" t="s">
        <v>256</v>
      </c>
      <c r="AU307" s="231" t="s">
        <v>90</v>
      </c>
      <c r="AV307" s="14" t="s">
        <v>175</v>
      </c>
      <c r="AW307" s="14" t="s">
        <v>36</v>
      </c>
      <c r="AX307" s="14" t="s">
        <v>88</v>
      </c>
      <c r="AY307" s="231" t="s">
        <v>155</v>
      </c>
    </row>
    <row r="308" spans="1:65" s="2" customFormat="1" ht="16.5" customHeight="1">
      <c r="A308" s="34"/>
      <c r="B308" s="35"/>
      <c r="C308" s="187" t="s">
        <v>460</v>
      </c>
      <c r="D308" s="187" t="s">
        <v>158</v>
      </c>
      <c r="E308" s="188" t="s">
        <v>450</v>
      </c>
      <c r="F308" s="189" t="s">
        <v>451</v>
      </c>
      <c r="G308" s="190" t="s">
        <v>253</v>
      </c>
      <c r="H308" s="191">
        <v>85.063</v>
      </c>
      <c r="I308" s="192"/>
      <c r="J308" s="193">
        <f>ROUND(I308*H308,2)</f>
        <v>0</v>
      </c>
      <c r="K308" s="194"/>
      <c r="L308" s="39"/>
      <c r="M308" s="195" t="s">
        <v>1</v>
      </c>
      <c r="N308" s="196" t="s">
        <v>45</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2568</v>
      </c>
    </row>
    <row r="309" spans="1:47" s="2" customFormat="1" ht="185.25">
      <c r="A309" s="34"/>
      <c r="B309" s="35"/>
      <c r="C309" s="36"/>
      <c r="D309" s="201" t="s">
        <v>164</v>
      </c>
      <c r="E309" s="36"/>
      <c r="F309" s="202" t="s">
        <v>1144</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51" s="13" customFormat="1" ht="11.25">
      <c r="B310" s="210"/>
      <c r="C310" s="211"/>
      <c r="D310" s="201" t="s">
        <v>256</v>
      </c>
      <c r="E310" s="212" t="s">
        <v>1</v>
      </c>
      <c r="F310" s="213" t="s">
        <v>2569</v>
      </c>
      <c r="G310" s="211"/>
      <c r="H310" s="214">
        <v>47.716</v>
      </c>
      <c r="I310" s="215"/>
      <c r="J310" s="211"/>
      <c r="K310" s="211"/>
      <c r="L310" s="216"/>
      <c r="M310" s="217"/>
      <c r="N310" s="218"/>
      <c r="O310" s="218"/>
      <c r="P310" s="218"/>
      <c r="Q310" s="218"/>
      <c r="R310" s="218"/>
      <c r="S310" s="218"/>
      <c r="T310" s="219"/>
      <c r="AT310" s="220" t="s">
        <v>256</v>
      </c>
      <c r="AU310" s="220" t="s">
        <v>90</v>
      </c>
      <c r="AV310" s="13" t="s">
        <v>90</v>
      </c>
      <c r="AW310" s="13" t="s">
        <v>36</v>
      </c>
      <c r="AX310" s="13" t="s">
        <v>80</v>
      </c>
      <c r="AY310" s="220" t="s">
        <v>155</v>
      </c>
    </row>
    <row r="311" spans="2:51" s="13" customFormat="1" ht="11.25">
      <c r="B311" s="210"/>
      <c r="C311" s="211"/>
      <c r="D311" s="201" t="s">
        <v>256</v>
      </c>
      <c r="E311" s="212" t="s">
        <v>1</v>
      </c>
      <c r="F311" s="213" t="s">
        <v>2557</v>
      </c>
      <c r="G311" s="211"/>
      <c r="H311" s="214">
        <v>30.74</v>
      </c>
      <c r="I311" s="215"/>
      <c r="J311" s="211"/>
      <c r="K311" s="211"/>
      <c r="L311" s="216"/>
      <c r="M311" s="217"/>
      <c r="N311" s="218"/>
      <c r="O311" s="218"/>
      <c r="P311" s="218"/>
      <c r="Q311" s="218"/>
      <c r="R311" s="218"/>
      <c r="S311" s="218"/>
      <c r="T311" s="219"/>
      <c r="AT311" s="220" t="s">
        <v>256</v>
      </c>
      <c r="AU311" s="220" t="s">
        <v>90</v>
      </c>
      <c r="AV311" s="13" t="s">
        <v>90</v>
      </c>
      <c r="AW311" s="13" t="s">
        <v>36</v>
      </c>
      <c r="AX311" s="13" t="s">
        <v>80</v>
      </c>
      <c r="AY311" s="220" t="s">
        <v>155</v>
      </c>
    </row>
    <row r="312" spans="2:51" s="13" customFormat="1" ht="11.25">
      <c r="B312" s="210"/>
      <c r="C312" s="211"/>
      <c r="D312" s="201" t="s">
        <v>256</v>
      </c>
      <c r="E312" s="212" t="s">
        <v>1</v>
      </c>
      <c r="F312" s="213" t="s">
        <v>2558</v>
      </c>
      <c r="G312" s="211"/>
      <c r="H312" s="214">
        <v>6.607</v>
      </c>
      <c r="I312" s="215"/>
      <c r="J312" s="211"/>
      <c r="K312" s="211"/>
      <c r="L312" s="216"/>
      <c r="M312" s="217"/>
      <c r="N312" s="218"/>
      <c r="O312" s="218"/>
      <c r="P312" s="218"/>
      <c r="Q312" s="218"/>
      <c r="R312" s="218"/>
      <c r="S312" s="218"/>
      <c r="T312" s="219"/>
      <c r="AT312" s="220" t="s">
        <v>256</v>
      </c>
      <c r="AU312" s="220" t="s">
        <v>90</v>
      </c>
      <c r="AV312" s="13" t="s">
        <v>90</v>
      </c>
      <c r="AW312" s="13" t="s">
        <v>36</v>
      </c>
      <c r="AX312" s="13" t="s">
        <v>80</v>
      </c>
      <c r="AY312" s="220" t="s">
        <v>155</v>
      </c>
    </row>
    <row r="313" spans="2:51" s="14" customFormat="1" ht="11.25">
      <c r="B313" s="221"/>
      <c r="C313" s="222"/>
      <c r="D313" s="201" t="s">
        <v>256</v>
      </c>
      <c r="E313" s="223" t="s">
        <v>1</v>
      </c>
      <c r="F313" s="224" t="s">
        <v>259</v>
      </c>
      <c r="G313" s="222"/>
      <c r="H313" s="225">
        <v>85.063</v>
      </c>
      <c r="I313" s="226"/>
      <c r="J313" s="222"/>
      <c r="K313" s="222"/>
      <c r="L313" s="227"/>
      <c r="M313" s="228"/>
      <c r="N313" s="229"/>
      <c r="O313" s="229"/>
      <c r="P313" s="229"/>
      <c r="Q313" s="229"/>
      <c r="R313" s="229"/>
      <c r="S313" s="229"/>
      <c r="T313" s="230"/>
      <c r="AT313" s="231" t="s">
        <v>256</v>
      </c>
      <c r="AU313" s="231" t="s">
        <v>90</v>
      </c>
      <c r="AV313" s="14" t="s">
        <v>175</v>
      </c>
      <c r="AW313" s="14" t="s">
        <v>36</v>
      </c>
      <c r="AX313" s="14" t="s">
        <v>88</v>
      </c>
      <c r="AY313" s="231" t="s">
        <v>155</v>
      </c>
    </row>
    <row r="314" spans="1:65" s="2" customFormat="1" ht="16.5" customHeight="1">
      <c r="A314" s="34"/>
      <c r="B314" s="35"/>
      <c r="C314" s="187" t="s">
        <v>467</v>
      </c>
      <c r="D314" s="187" t="s">
        <v>158</v>
      </c>
      <c r="E314" s="188" t="s">
        <v>1145</v>
      </c>
      <c r="F314" s="189" t="s">
        <v>1146</v>
      </c>
      <c r="G314" s="190" t="s">
        <v>253</v>
      </c>
      <c r="H314" s="191">
        <v>6.607</v>
      </c>
      <c r="I314" s="192"/>
      <c r="J314" s="193">
        <f>ROUND(I314*H314,2)</f>
        <v>0</v>
      </c>
      <c r="K314" s="194"/>
      <c r="L314" s="39"/>
      <c r="M314" s="195" t="s">
        <v>1</v>
      </c>
      <c r="N314" s="196" t="s">
        <v>45</v>
      </c>
      <c r="O314" s="71"/>
      <c r="P314" s="197">
        <f>O314*H314</f>
        <v>0</v>
      </c>
      <c r="Q314" s="197">
        <v>0</v>
      </c>
      <c r="R314" s="197">
        <f>Q314*H314</f>
        <v>0</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2570</v>
      </c>
    </row>
    <row r="315" spans="1:47" s="2" customFormat="1" ht="107.25">
      <c r="A315" s="34"/>
      <c r="B315" s="35"/>
      <c r="C315" s="36"/>
      <c r="D315" s="201" t="s">
        <v>164</v>
      </c>
      <c r="E315" s="36"/>
      <c r="F315" s="202" t="s">
        <v>1148</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2:51" s="13" customFormat="1" ht="11.25">
      <c r="B316" s="210"/>
      <c r="C316" s="211"/>
      <c r="D316" s="201" t="s">
        <v>256</v>
      </c>
      <c r="E316" s="212" t="s">
        <v>1</v>
      </c>
      <c r="F316" s="213" t="s">
        <v>2558</v>
      </c>
      <c r="G316" s="211"/>
      <c r="H316" s="214">
        <v>6.607</v>
      </c>
      <c r="I316" s="215"/>
      <c r="J316" s="211"/>
      <c r="K316" s="211"/>
      <c r="L316" s="216"/>
      <c r="M316" s="217"/>
      <c r="N316" s="218"/>
      <c r="O316" s="218"/>
      <c r="P316" s="218"/>
      <c r="Q316" s="218"/>
      <c r="R316" s="218"/>
      <c r="S316" s="218"/>
      <c r="T316" s="219"/>
      <c r="AT316" s="220" t="s">
        <v>256</v>
      </c>
      <c r="AU316" s="220" t="s">
        <v>90</v>
      </c>
      <c r="AV316" s="13" t="s">
        <v>90</v>
      </c>
      <c r="AW316" s="13" t="s">
        <v>36</v>
      </c>
      <c r="AX316" s="13" t="s">
        <v>88</v>
      </c>
      <c r="AY316" s="220" t="s">
        <v>155</v>
      </c>
    </row>
    <row r="317" spans="1:65" s="2" customFormat="1" ht="16.5" customHeight="1">
      <c r="A317" s="34"/>
      <c r="B317" s="35"/>
      <c r="C317" s="187" t="s">
        <v>472</v>
      </c>
      <c r="D317" s="187" t="s">
        <v>158</v>
      </c>
      <c r="E317" s="188" t="s">
        <v>1149</v>
      </c>
      <c r="F317" s="189" t="s">
        <v>1150</v>
      </c>
      <c r="G317" s="190" t="s">
        <v>253</v>
      </c>
      <c r="H317" s="191">
        <v>13.214</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2571</v>
      </c>
    </row>
    <row r="318" spans="1:47" s="2" customFormat="1" ht="39">
      <c r="A318" s="34"/>
      <c r="B318" s="35"/>
      <c r="C318" s="36"/>
      <c r="D318" s="201" t="s">
        <v>164</v>
      </c>
      <c r="E318" s="36"/>
      <c r="F318" s="202" t="s">
        <v>1152</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2:51" s="13" customFormat="1" ht="11.25">
      <c r="B319" s="210"/>
      <c r="C319" s="211"/>
      <c r="D319" s="201" t="s">
        <v>256</v>
      </c>
      <c r="E319" s="212" t="s">
        <v>1</v>
      </c>
      <c r="F319" s="213" t="s">
        <v>2558</v>
      </c>
      <c r="G319" s="211"/>
      <c r="H319" s="214">
        <v>6.607</v>
      </c>
      <c r="I319" s="215"/>
      <c r="J319" s="211"/>
      <c r="K319" s="211"/>
      <c r="L319" s="216"/>
      <c r="M319" s="217"/>
      <c r="N319" s="218"/>
      <c r="O319" s="218"/>
      <c r="P319" s="218"/>
      <c r="Q319" s="218"/>
      <c r="R319" s="218"/>
      <c r="S319" s="218"/>
      <c r="T319" s="219"/>
      <c r="AT319" s="220" t="s">
        <v>256</v>
      </c>
      <c r="AU319" s="220" t="s">
        <v>90</v>
      </c>
      <c r="AV319" s="13" t="s">
        <v>90</v>
      </c>
      <c r="AW319" s="13" t="s">
        <v>36</v>
      </c>
      <c r="AX319" s="13" t="s">
        <v>88</v>
      </c>
      <c r="AY319" s="220" t="s">
        <v>155</v>
      </c>
    </row>
    <row r="320" spans="2:51" s="13" customFormat="1" ht="11.25">
      <c r="B320" s="210"/>
      <c r="C320" s="211"/>
      <c r="D320" s="201" t="s">
        <v>256</v>
      </c>
      <c r="E320" s="211"/>
      <c r="F320" s="213" t="s">
        <v>2572</v>
      </c>
      <c r="G320" s="211"/>
      <c r="H320" s="214">
        <v>13.214</v>
      </c>
      <c r="I320" s="215"/>
      <c r="J320" s="211"/>
      <c r="K320" s="211"/>
      <c r="L320" s="216"/>
      <c r="M320" s="217"/>
      <c r="N320" s="218"/>
      <c r="O320" s="218"/>
      <c r="P320" s="218"/>
      <c r="Q320" s="218"/>
      <c r="R320" s="218"/>
      <c r="S320" s="218"/>
      <c r="T320" s="219"/>
      <c r="AT320" s="220" t="s">
        <v>256</v>
      </c>
      <c r="AU320" s="220" t="s">
        <v>90</v>
      </c>
      <c r="AV320" s="13" t="s">
        <v>90</v>
      </c>
      <c r="AW320" s="13" t="s">
        <v>4</v>
      </c>
      <c r="AX320" s="13" t="s">
        <v>88</v>
      </c>
      <c r="AY320" s="220" t="s">
        <v>155</v>
      </c>
    </row>
    <row r="321" spans="1:65" s="2" customFormat="1" ht="21.75" customHeight="1">
      <c r="A321" s="34"/>
      <c r="B321" s="35"/>
      <c r="C321" s="187" t="s">
        <v>478</v>
      </c>
      <c r="D321" s="187" t="s">
        <v>158</v>
      </c>
      <c r="E321" s="188" t="s">
        <v>1154</v>
      </c>
      <c r="F321" s="189" t="s">
        <v>1155</v>
      </c>
      <c r="G321" s="190" t="s">
        <v>253</v>
      </c>
      <c r="H321" s="191">
        <v>6.607</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2573</v>
      </c>
    </row>
    <row r="322" spans="1:47" s="2" customFormat="1" ht="97.5">
      <c r="A322" s="34"/>
      <c r="B322" s="35"/>
      <c r="C322" s="36"/>
      <c r="D322" s="201" t="s">
        <v>164</v>
      </c>
      <c r="E322" s="36"/>
      <c r="F322" s="202" t="s">
        <v>1157</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51" s="13" customFormat="1" ht="11.25">
      <c r="B323" s="210"/>
      <c r="C323" s="211"/>
      <c r="D323" s="201" t="s">
        <v>256</v>
      </c>
      <c r="E323" s="212" t="s">
        <v>1</v>
      </c>
      <c r="F323" s="213" t="s">
        <v>2558</v>
      </c>
      <c r="G323" s="211"/>
      <c r="H323" s="214">
        <v>6.607</v>
      </c>
      <c r="I323" s="215"/>
      <c r="J323" s="211"/>
      <c r="K323" s="211"/>
      <c r="L323" s="216"/>
      <c r="M323" s="217"/>
      <c r="N323" s="218"/>
      <c r="O323" s="218"/>
      <c r="P323" s="218"/>
      <c r="Q323" s="218"/>
      <c r="R323" s="218"/>
      <c r="S323" s="218"/>
      <c r="T323" s="219"/>
      <c r="AT323" s="220" t="s">
        <v>256</v>
      </c>
      <c r="AU323" s="220" t="s">
        <v>90</v>
      </c>
      <c r="AV323" s="13" t="s">
        <v>90</v>
      </c>
      <c r="AW323" s="13" t="s">
        <v>36</v>
      </c>
      <c r="AX323" s="13" t="s">
        <v>88</v>
      </c>
      <c r="AY323" s="220" t="s">
        <v>155</v>
      </c>
    </row>
    <row r="324" spans="1:65" s="2" customFormat="1" ht="16.5" customHeight="1">
      <c r="A324" s="34"/>
      <c r="B324" s="35"/>
      <c r="C324" s="187" t="s">
        <v>484</v>
      </c>
      <c r="D324" s="187" t="s">
        <v>158</v>
      </c>
      <c r="E324" s="188" t="s">
        <v>455</v>
      </c>
      <c r="F324" s="189" t="s">
        <v>456</v>
      </c>
      <c r="G324" s="190" t="s">
        <v>253</v>
      </c>
      <c r="H324" s="191">
        <v>30.74</v>
      </c>
      <c r="I324" s="192"/>
      <c r="J324" s="193">
        <f>ROUND(I324*H324,2)</f>
        <v>0</v>
      </c>
      <c r="K324" s="194"/>
      <c r="L324" s="39"/>
      <c r="M324" s="195" t="s">
        <v>1</v>
      </c>
      <c r="N324" s="196" t="s">
        <v>45</v>
      </c>
      <c r="O324" s="71"/>
      <c r="P324" s="197">
        <f>O324*H324</f>
        <v>0</v>
      </c>
      <c r="Q324" s="197">
        <v>0.1837</v>
      </c>
      <c r="R324" s="197">
        <f>Q324*H324</f>
        <v>5.646938</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2574</v>
      </c>
    </row>
    <row r="325" spans="1:47" s="2" customFormat="1" ht="292.5">
      <c r="A325" s="34"/>
      <c r="B325" s="35"/>
      <c r="C325" s="36"/>
      <c r="D325" s="201" t="s">
        <v>164</v>
      </c>
      <c r="E325" s="36"/>
      <c r="F325" s="202" t="s">
        <v>1159</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2:51" s="13" customFormat="1" ht="11.25">
      <c r="B326" s="210"/>
      <c r="C326" s="211"/>
      <c r="D326" s="201" t="s">
        <v>256</v>
      </c>
      <c r="E326" s="212" t="s">
        <v>1</v>
      </c>
      <c r="F326" s="213" t="s">
        <v>2557</v>
      </c>
      <c r="G326" s="211"/>
      <c r="H326" s="214">
        <v>30.74</v>
      </c>
      <c r="I326" s="215"/>
      <c r="J326" s="211"/>
      <c r="K326" s="211"/>
      <c r="L326" s="216"/>
      <c r="M326" s="217"/>
      <c r="N326" s="218"/>
      <c r="O326" s="218"/>
      <c r="P326" s="218"/>
      <c r="Q326" s="218"/>
      <c r="R326" s="218"/>
      <c r="S326" s="218"/>
      <c r="T326" s="219"/>
      <c r="AT326" s="220" t="s">
        <v>256</v>
      </c>
      <c r="AU326" s="220" t="s">
        <v>90</v>
      </c>
      <c r="AV326" s="13" t="s">
        <v>90</v>
      </c>
      <c r="AW326" s="13" t="s">
        <v>36</v>
      </c>
      <c r="AX326" s="13" t="s">
        <v>88</v>
      </c>
      <c r="AY326" s="220" t="s">
        <v>155</v>
      </c>
    </row>
    <row r="327" spans="1:65" s="2" customFormat="1" ht="16.5" customHeight="1">
      <c r="A327" s="34"/>
      <c r="B327" s="35"/>
      <c r="C327" s="243" t="s">
        <v>490</v>
      </c>
      <c r="D327" s="243" t="s">
        <v>357</v>
      </c>
      <c r="E327" s="244" t="s">
        <v>461</v>
      </c>
      <c r="F327" s="245" t="s">
        <v>462</v>
      </c>
      <c r="G327" s="246" t="s">
        <v>253</v>
      </c>
      <c r="H327" s="247">
        <v>6.148</v>
      </c>
      <c r="I327" s="248"/>
      <c r="J327" s="249">
        <f>ROUND(I327*H327,2)</f>
        <v>0</v>
      </c>
      <c r="K327" s="250"/>
      <c r="L327" s="251"/>
      <c r="M327" s="252" t="s">
        <v>1</v>
      </c>
      <c r="N327" s="253" t="s">
        <v>45</v>
      </c>
      <c r="O327" s="71"/>
      <c r="P327" s="197">
        <f>O327*H327</f>
        <v>0</v>
      </c>
      <c r="Q327" s="197">
        <v>0.222</v>
      </c>
      <c r="R327" s="197">
        <f>Q327*H327</f>
        <v>1.3648559999999998</v>
      </c>
      <c r="S327" s="197">
        <v>0</v>
      </c>
      <c r="T327" s="198">
        <f>S327*H327</f>
        <v>0</v>
      </c>
      <c r="U327" s="34"/>
      <c r="V327" s="34"/>
      <c r="W327" s="34"/>
      <c r="X327" s="34"/>
      <c r="Y327" s="34"/>
      <c r="Z327" s="34"/>
      <c r="AA327" s="34"/>
      <c r="AB327" s="34"/>
      <c r="AC327" s="34"/>
      <c r="AD327" s="34"/>
      <c r="AE327" s="34"/>
      <c r="AR327" s="199" t="s">
        <v>196</v>
      </c>
      <c r="AT327" s="199" t="s">
        <v>357</v>
      </c>
      <c r="AU327" s="199" t="s">
        <v>90</v>
      </c>
      <c r="AY327" s="17" t="s">
        <v>155</v>
      </c>
      <c r="BE327" s="200">
        <f>IF(N327="základní",J327,0)</f>
        <v>0</v>
      </c>
      <c r="BF327" s="200">
        <f>IF(N327="snížená",J327,0)</f>
        <v>0</v>
      </c>
      <c r="BG327" s="200">
        <f>IF(N327="zákl. přenesená",J327,0)</f>
        <v>0</v>
      </c>
      <c r="BH327" s="200">
        <f>IF(N327="sníž. přenesená",J327,0)</f>
        <v>0</v>
      </c>
      <c r="BI327" s="200">
        <f>IF(N327="nulová",J327,0)</f>
        <v>0</v>
      </c>
      <c r="BJ327" s="17" t="s">
        <v>88</v>
      </c>
      <c r="BK327" s="200">
        <f>ROUND(I327*H327,2)</f>
        <v>0</v>
      </c>
      <c r="BL327" s="17" t="s">
        <v>175</v>
      </c>
      <c r="BM327" s="199" t="s">
        <v>2575</v>
      </c>
    </row>
    <row r="328" spans="1:47" s="2" customFormat="1" ht="19.5">
      <c r="A328" s="34"/>
      <c r="B328" s="35"/>
      <c r="C328" s="36"/>
      <c r="D328" s="201" t="s">
        <v>164</v>
      </c>
      <c r="E328" s="36"/>
      <c r="F328" s="202" t="s">
        <v>464</v>
      </c>
      <c r="G328" s="36"/>
      <c r="H328" s="36"/>
      <c r="I328" s="203"/>
      <c r="J328" s="36"/>
      <c r="K328" s="36"/>
      <c r="L328" s="39"/>
      <c r="M328" s="204"/>
      <c r="N328" s="205"/>
      <c r="O328" s="71"/>
      <c r="P328" s="71"/>
      <c r="Q328" s="71"/>
      <c r="R328" s="71"/>
      <c r="S328" s="71"/>
      <c r="T328" s="72"/>
      <c r="U328" s="34"/>
      <c r="V328" s="34"/>
      <c r="W328" s="34"/>
      <c r="X328" s="34"/>
      <c r="Y328" s="34"/>
      <c r="Z328" s="34"/>
      <c r="AA328" s="34"/>
      <c r="AB328" s="34"/>
      <c r="AC328" s="34"/>
      <c r="AD328" s="34"/>
      <c r="AE328" s="34"/>
      <c r="AT328" s="17" t="s">
        <v>164</v>
      </c>
      <c r="AU328" s="17" t="s">
        <v>90</v>
      </c>
    </row>
    <row r="329" spans="2:51" s="13" customFormat="1" ht="11.25">
      <c r="B329" s="210"/>
      <c r="C329" s="211"/>
      <c r="D329" s="201" t="s">
        <v>256</v>
      </c>
      <c r="E329" s="212" t="s">
        <v>1</v>
      </c>
      <c r="F329" s="213" t="s">
        <v>2576</v>
      </c>
      <c r="G329" s="211"/>
      <c r="H329" s="214">
        <v>30.74</v>
      </c>
      <c r="I329" s="215"/>
      <c r="J329" s="211"/>
      <c r="K329" s="211"/>
      <c r="L329" s="216"/>
      <c r="M329" s="217"/>
      <c r="N329" s="218"/>
      <c r="O329" s="218"/>
      <c r="P329" s="218"/>
      <c r="Q329" s="218"/>
      <c r="R329" s="218"/>
      <c r="S329" s="218"/>
      <c r="T329" s="219"/>
      <c r="AT329" s="220" t="s">
        <v>256</v>
      </c>
      <c r="AU329" s="220" t="s">
        <v>90</v>
      </c>
      <c r="AV329" s="13" t="s">
        <v>90</v>
      </c>
      <c r="AW329" s="13" t="s">
        <v>36</v>
      </c>
      <c r="AX329" s="13" t="s">
        <v>88</v>
      </c>
      <c r="AY329" s="220" t="s">
        <v>155</v>
      </c>
    </row>
    <row r="330" spans="2:51" s="13" customFormat="1" ht="11.25">
      <c r="B330" s="210"/>
      <c r="C330" s="211"/>
      <c r="D330" s="201" t="s">
        <v>256</v>
      </c>
      <c r="E330" s="211"/>
      <c r="F330" s="213" t="s">
        <v>2577</v>
      </c>
      <c r="G330" s="211"/>
      <c r="H330" s="214">
        <v>6.148</v>
      </c>
      <c r="I330" s="215"/>
      <c r="J330" s="211"/>
      <c r="K330" s="211"/>
      <c r="L330" s="216"/>
      <c r="M330" s="217"/>
      <c r="N330" s="218"/>
      <c r="O330" s="218"/>
      <c r="P330" s="218"/>
      <c r="Q330" s="218"/>
      <c r="R330" s="218"/>
      <c r="S330" s="218"/>
      <c r="T330" s="219"/>
      <c r="AT330" s="220" t="s">
        <v>256</v>
      </c>
      <c r="AU330" s="220" t="s">
        <v>90</v>
      </c>
      <c r="AV330" s="13" t="s">
        <v>90</v>
      </c>
      <c r="AW330" s="13" t="s">
        <v>4</v>
      </c>
      <c r="AX330" s="13" t="s">
        <v>88</v>
      </c>
      <c r="AY330" s="220" t="s">
        <v>155</v>
      </c>
    </row>
    <row r="331" spans="1:65" s="2" customFormat="1" ht="16.5" customHeight="1">
      <c r="A331" s="34"/>
      <c r="B331" s="35"/>
      <c r="C331" s="187" t="s">
        <v>495</v>
      </c>
      <c r="D331" s="187" t="s">
        <v>158</v>
      </c>
      <c r="E331" s="188" t="s">
        <v>468</v>
      </c>
      <c r="F331" s="189" t="s">
        <v>469</v>
      </c>
      <c r="G331" s="190" t="s">
        <v>253</v>
      </c>
      <c r="H331" s="191">
        <v>47.716</v>
      </c>
      <c r="I331" s="192"/>
      <c r="J331" s="193">
        <f>ROUND(I331*H331,2)</f>
        <v>0</v>
      </c>
      <c r="K331" s="194"/>
      <c r="L331" s="39"/>
      <c r="M331" s="195" t="s">
        <v>1</v>
      </c>
      <c r="N331" s="196" t="s">
        <v>45</v>
      </c>
      <c r="O331" s="71"/>
      <c r="P331" s="197">
        <f>O331*H331</f>
        <v>0</v>
      </c>
      <c r="Q331" s="197">
        <v>0.167</v>
      </c>
      <c r="R331" s="197">
        <f>Q331*H331</f>
        <v>7.968572000000001</v>
      </c>
      <c r="S331" s="197">
        <v>0</v>
      </c>
      <c r="T331" s="198">
        <f>S331*H331</f>
        <v>0</v>
      </c>
      <c r="U331" s="34"/>
      <c r="V331" s="34"/>
      <c r="W331" s="34"/>
      <c r="X331" s="34"/>
      <c r="Y331" s="34"/>
      <c r="Z331" s="34"/>
      <c r="AA331" s="34"/>
      <c r="AB331" s="34"/>
      <c r="AC331" s="34"/>
      <c r="AD331" s="34"/>
      <c r="AE331" s="34"/>
      <c r="AR331" s="199" t="s">
        <v>175</v>
      </c>
      <c r="AT331" s="199" t="s">
        <v>158</v>
      </c>
      <c r="AU331" s="199" t="s">
        <v>90</v>
      </c>
      <c r="AY331" s="17" t="s">
        <v>155</v>
      </c>
      <c r="BE331" s="200">
        <f>IF(N331="základní",J331,0)</f>
        <v>0</v>
      </c>
      <c r="BF331" s="200">
        <f>IF(N331="snížená",J331,0)</f>
        <v>0</v>
      </c>
      <c r="BG331" s="200">
        <f>IF(N331="zákl. přenesená",J331,0)</f>
        <v>0</v>
      </c>
      <c r="BH331" s="200">
        <f>IF(N331="sníž. přenesená",J331,0)</f>
        <v>0</v>
      </c>
      <c r="BI331" s="200">
        <f>IF(N331="nulová",J331,0)</f>
        <v>0</v>
      </c>
      <c r="BJ331" s="17" t="s">
        <v>88</v>
      </c>
      <c r="BK331" s="200">
        <f>ROUND(I331*H331,2)</f>
        <v>0</v>
      </c>
      <c r="BL331" s="17" t="s">
        <v>175</v>
      </c>
      <c r="BM331" s="199" t="s">
        <v>2578</v>
      </c>
    </row>
    <row r="332" spans="1:47" s="2" customFormat="1" ht="117">
      <c r="A332" s="34"/>
      <c r="B332" s="35"/>
      <c r="C332" s="36"/>
      <c r="D332" s="201" t="s">
        <v>164</v>
      </c>
      <c r="E332" s="36"/>
      <c r="F332" s="202" t="s">
        <v>1164</v>
      </c>
      <c r="G332" s="36"/>
      <c r="H332" s="36"/>
      <c r="I332" s="203"/>
      <c r="J332" s="36"/>
      <c r="K332" s="36"/>
      <c r="L332" s="39"/>
      <c r="M332" s="204"/>
      <c r="N332" s="205"/>
      <c r="O332" s="71"/>
      <c r="P332" s="71"/>
      <c r="Q332" s="71"/>
      <c r="R332" s="71"/>
      <c r="S332" s="71"/>
      <c r="T332" s="72"/>
      <c r="U332" s="34"/>
      <c r="V332" s="34"/>
      <c r="W332" s="34"/>
      <c r="X332" s="34"/>
      <c r="Y332" s="34"/>
      <c r="Z332" s="34"/>
      <c r="AA332" s="34"/>
      <c r="AB332" s="34"/>
      <c r="AC332" s="34"/>
      <c r="AD332" s="34"/>
      <c r="AE332" s="34"/>
      <c r="AT332" s="17" t="s">
        <v>164</v>
      </c>
      <c r="AU332" s="17" t="s">
        <v>90</v>
      </c>
    </row>
    <row r="333" spans="2:51" s="13" customFormat="1" ht="11.25">
      <c r="B333" s="210"/>
      <c r="C333" s="211"/>
      <c r="D333" s="201" t="s">
        <v>256</v>
      </c>
      <c r="E333" s="212" t="s">
        <v>1</v>
      </c>
      <c r="F333" s="213" t="s">
        <v>2553</v>
      </c>
      <c r="G333" s="211"/>
      <c r="H333" s="214">
        <v>38.89</v>
      </c>
      <c r="I333" s="215"/>
      <c r="J333" s="211"/>
      <c r="K333" s="211"/>
      <c r="L333" s="216"/>
      <c r="M333" s="217"/>
      <c r="N333" s="218"/>
      <c r="O333" s="218"/>
      <c r="P333" s="218"/>
      <c r="Q333" s="218"/>
      <c r="R333" s="218"/>
      <c r="S333" s="218"/>
      <c r="T333" s="219"/>
      <c r="AT333" s="220" t="s">
        <v>256</v>
      </c>
      <c r="AU333" s="220" t="s">
        <v>90</v>
      </c>
      <c r="AV333" s="13" t="s">
        <v>90</v>
      </c>
      <c r="AW333" s="13" t="s">
        <v>36</v>
      </c>
      <c r="AX333" s="13" t="s">
        <v>80</v>
      </c>
      <c r="AY333" s="220" t="s">
        <v>155</v>
      </c>
    </row>
    <row r="334" spans="2:51" s="13" customFormat="1" ht="11.25">
      <c r="B334" s="210"/>
      <c r="C334" s="211"/>
      <c r="D334" s="201" t="s">
        <v>256</v>
      </c>
      <c r="E334" s="212" t="s">
        <v>1</v>
      </c>
      <c r="F334" s="213" t="s">
        <v>2554</v>
      </c>
      <c r="G334" s="211"/>
      <c r="H334" s="214">
        <v>8.826</v>
      </c>
      <c r="I334" s="215"/>
      <c r="J334" s="211"/>
      <c r="K334" s="211"/>
      <c r="L334" s="216"/>
      <c r="M334" s="217"/>
      <c r="N334" s="218"/>
      <c r="O334" s="218"/>
      <c r="P334" s="218"/>
      <c r="Q334" s="218"/>
      <c r="R334" s="218"/>
      <c r="S334" s="218"/>
      <c r="T334" s="219"/>
      <c r="AT334" s="220" t="s">
        <v>256</v>
      </c>
      <c r="AU334" s="220" t="s">
        <v>90</v>
      </c>
      <c r="AV334" s="13" t="s">
        <v>90</v>
      </c>
      <c r="AW334" s="13" t="s">
        <v>36</v>
      </c>
      <c r="AX334" s="13" t="s">
        <v>80</v>
      </c>
      <c r="AY334" s="220" t="s">
        <v>155</v>
      </c>
    </row>
    <row r="335" spans="2:51" s="14" customFormat="1" ht="11.25">
      <c r="B335" s="221"/>
      <c r="C335" s="222"/>
      <c r="D335" s="201" t="s">
        <v>256</v>
      </c>
      <c r="E335" s="223" t="s">
        <v>1</v>
      </c>
      <c r="F335" s="224" t="s">
        <v>259</v>
      </c>
      <c r="G335" s="222"/>
      <c r="H335" s="225">
        <v>47.716</v>
      </c>
      <c r="I335" s="226"/>
      <c r="J335" s="222"/>
      <c r="K335" s="222"/>
      <c r="L335" s="227"/>
      <c r="M335" s="228"/>
      <c r="N335" s="229"/>
      <c r="O335" s="229"/>
      <c r="P335" s="229"/>
      <c r="Q335" s="229"/>
      <c r="R335" s="229"/>
      <c r="S335" s="229"/>
      <c r="T335" s="230"/>
      <c r="AT335" s="231" t="s">
        <v>256</v>
      </c>
      <c r="AU335" s="231" t="s">
        <v>90</v>
      </c>
      <c r="AV335" s="14" t="s">
        <v>175</v>
      </c>
      <c r="AW335" s="14" t="s">
        <v>36</v>
      </c>
      <c r="AX335" s="14" t="s">
        <v>88</v>
      </c>
      <c r="AY335" s="231" t="s">
        <v>155</v>
      </c>
    </row>
    <row r="336" spans="1:65" s="2" customFormat="1" ht="16.5" customHeight="1">
      <c r="A336" s="34"/>
      <c r="B336" s="35"/>
      <c r="C336" s="243" t="s">
        <v>502</v>
      </c>
      <c r="D336" s="243" t="s">
        <v>357</v>
      </c>
      <c r="E336" s="244" t="s">
        <v>473</v>
      </c>
      <c r="F336" s="245" t="s">
        <v>474</v>
      </c>
      <c r="G336" s="246" t="s">
        <v>253</v>
      </c>
      <c r="H336" s="247">
        <v>9.543</v>
      </c>
      <c r="I336" s="248"/>
      <c r="J336" s="249">
        <f>ROUND(I336*H336,2)</f>
        <v>0</v>
      </c>
      <c r="K336" s="250"/>
      <c r="L336" s="251"/>
      <c r="M336" s="252" t="s">
        <v>1</v>
      </c>
      <c r="N336" s="253" t="s">
        <v>45</v>
      </c>
      <c r="O336" s="71"/>
      <c r="P336" s="197">
        <f>O336*H336</f>
        <v>0</v>
      </c>
      <c r="Q336" s="197">
        <v>0.118</v>
      </c>
      <c r="R336" s="197">
        <f>Q336*H336</f>
        <v>1.1260739999999998</v>
      </c>
      <c r="S336" s="197">
        <v>0</v>
      </c>
      <c r="T336" s="198">
        <f>S336*H336</f>
        <v>0</v>
      </c>
      <c r="U336" s="34"/>
      <c r="V336" s="34"/>
      <c r="W336" s="34"/>
      <c r="X336" s="34"/>
      <c r="Y336" s="34"/>
      <c r="Z336" s="34"/>
      <c r="AA336" s="34"/>
      <c r="AB336" s="34"/>
      <c r="AC336" s="34"/>
      <c r="AD336" s="34"/>
      <c r="AE336" s="34"/>
      <c r="AR336" s="199" t="s">
        <v>196</v>
      </c>
      <c r="AT336" s="199" t="s">
        <v>357</v>
      </c>
      <c r="AU336" s="199" t="s">
        <v>90</v>
      </c>
      <c r="AY336" s="17" t="s">
        <v>155</v>
      </c>
      <c r="BE336" s="200">
        <f>IF(N336="základní",J336,0)</f>
        <v>0</v>
      </c>
      <c r="BF336" s="200">
        <f>IF(N336="snížená",J336,0)</f>
        <v>0</v>
      </c>
      <c r="BG336" s="200">
        <f>IF(N336="zákl. přenesená",J336,0)</f>
        <v>0</v>
      </c>
      <c r="BH336" s="200">
        <f>IF(N336="sníž. přenesená",J336,0)</f>
        <v>0</v>
      </c>
      <c r="BI336" s="200">
        <f>IF(N336="nulová",J336,0)</f>
        <v>0</v>
      </c>
      <c r="BJ336" s="17" t="s">
        <v>88</v>
      </c>
      <c r="BK336" s="200">
        <f>ROUND(I336*H336,2)</f>
        <v>0</v>
      </c>
      <c r="BL336" s="17" t="s">
        <v>175</v>
      </c>
      <c r="BM336" s="199" t="s">
        <v>2579</v>
      </c>
    </row>
    <row r="337" spans="1:47" s="2" customFormat="1" ht="19.5">
      <c r="A337" s="34"/>
      <c r="B337" s="35"/>
      <c r="C337" s="36"/>
      <c r="D337" s="201" t="s">
        <v>164</v>
      </c>
      <c r="E337" s="36"/>
      <c r="F337" s="202" t="s">
        <v>464</v>
      </c>
      <c r="G337" s="36"/>
      <c r="H337" s="36"/>
      <c r="I337" s="203"/>
      <c r="J337" s="36"/>
      <c r="K337" s="36"/>
      <c r="L337" s="39"/>
      <c r="M337" s="204"/>
      <c r="N337" s="205"/>
      <c r="O337" s="71"/>
      <c r="P337" s="71"/>
      <c r="Q337" s="71"/>
      <c r="R337" s="71"/>
      <c r="S337" s="71"/>
      <c r="T337" s="72"/>
      <c r="U337" s="34"/>
      <c r="V337" s="34"/>
      <c r="W337" s="34"/>
      <c r="X337" s="34"/>
      <c r="Y337" s="34"/>
      <c r="Z337" s="34"/>
      <c r="AA337" s="34"/>
      <c r="AB337" s="34"/>
      <c r="AC337" s="34"/>
      <c r="AD337" s="34"/>
      <c r="AE337" s="34"/>
      <c r="AT337" s="17" t="s">
        <v>164</v>
      </c>
      <c r="AU337" s="17" t="s">
        <v>90</v>
      </c>
    </row>
    <row r="338" spans="2:51" s="13" customFormat="1" ht="11.25">
      <c r="B338" s="210"/>
      <c r="C338" s="211"/>
      <c r="D338" s="201" t="s">
        <v>256</v>
      </c>
      <c r="E338" s="212" t="s">
        <v>1</v>
      </c>
      <c r="F338" s="213" t="s">
        <v>2580</v>
      </c>
      <c r="G338" s="211"/>
      <c r="H338" s="214">
        <v>47.716</v>
      </c>
      <c r="I338" s="215"/>
      <c r="J338" s="211"/>
      <c r="K338" s="211"/>
      <c r="L338" s="216"/>
      <c r="M338" s="217"/>
      <c r="N338" s="218"/>
      <c r="O338" s="218"/>
      <c r="P338" s="218"/>
      <c r="Q338" s="218"/>
      <c r="R338" s="218"/>
      <c r="S338" s="218"/>
      <c r="T338" s="219"/>
      <c r="AT338" s="220" t="s">
        <v>256</v>
      </c>
      <c r="AU338" s="220" t="s">
        <v>90</v>
      </c>
      <c r="AV338" s="13" t="s">
        <v>90</v>
      </c>
      <c r="AW338" s="13" t="s">
        <v>36</v>
      </c>
      <c r="AX338" s="13" t="s">
        <v>88</v>
      </c>
      <c r="AY338" s="220" t="s">
        <v>155</v>
      </c>
    </row>
    <row r="339" spans="2:51" s="13" customFormat="1" ht="11.25">
      <c r="B339" s="210"/>
      <c r="C339" s="211"/>
      <c r="D339" s="201" t="s">
        <v>256</v>
      </c>
      <c r="E339" s="211"/>
      <c r="F339" s="213" t="s">
        <v>2581</v>
      </c>
      <c r="G339" s="211"/>
      <c r="H339" s="214">
        <v>9.543</v>
      </c>
      <c r="I339" s="215"/>
      <c r="J339" s="211"/>
      <c r="K339" s="211"/>
      <c r="L339" s="216"/>
      <c r="M339" s="217"/>
      <c r="N339" s="218"/>
      <c r="O339" s="218"/>
      <c r="P339" s="218"/>
      <c r="Q339" s="218"/>
      <c r="R339" s="218"/>
      <c r="S339" s="218"/>
      <c r="T339" s="219"/>
      <c r="AT339" s="220" t="s">
        <v>256</v>
      </c>
      <c r="AU339" s="220" t="s">
        <v>90</v>
      </c>
      <c r="AV339" s="13" t="s">
        <v>90</v>
      </c>
      <c r="AW339" s="13" t="s">
        <v>4</v>
      </c>
      <c r="AX339" s="13" t="s">
        <v>88</v>
      </c>
      <c r="AY339" s="220" t="s">
        <v>155</v>
      </c>
    </row>
    <row r="340" spans="2:63" s="12" customFormat="1" ht="22.9" customHeight="1">
      <c r="B340" s="171"/>
      <c r="C340" s="172"/>
      <c r="D340" s="173" t="s">
        <v>79</v>
      </c>
      <c r="E340" s="185" t="s">
        <v>196</v>
      </c>
      <c r="F340" s="185" t="s">
        <v>483</v>
      </c>
      <c r="G340" s="172"/>
      <c r="H340" s="172"/>
      <c r="I340" s="175"/>
      <c r="J340" s="186">
        <f>BK340</f>
        <v>0</v>
      </c>
      <c r="K340" s="172"/>
      <c r="L340" s="177"/>
      <c r="M340" s="178"/>
      <c r="N340" s="179"/>
      <c r="O340" s="179"/>
      <c r="P340" s="180">
        <f>SUM(P341:P498)</f>
        <v>0</v>
      </c>
      <c r="Q340" s="179"/>
      <c r="R340" s="180">
        <f>SUM(R341:R498)</f>
        <v>2.9038965599999997</v>
      </c>
      <c r="S340" s="179"/>
      <c r="T340" s="181">
        <f>SUM(T341:T498)</f>
        <v>1.7132999999999998</v>
      </c>
      <c r="AR340" s="182" t="s">
        <v>88</v>
      </c>
      <c r="AT340" s="183" t="s">
        <v>79</v>
      </c>
      <c r="AU340" s="183" t="s">
        <v>88</v>
      </c>
      <c r="AY340" s="182" t="s">
        <v>155</v>
      </c>
      <c r="BK340" s="184">
        <f>SUM(BK341:BK498)</f>
        <v>0</v>
      </c>
    </row>
    <row r="341" spans="1:65" s="2" customFormat="1" ht="16.5" customHeight="1">
      <c r="A341" s="34"/>
      <c r="B341" s="35"/>
      <c r="C341" s="187" t="s">
        <v>507</v>
      </c>
      <c r="D341" s="187" t="s">
        <v>158</v>
      </c>
      <c r="E341" s="188" t="s">
        <v>1984</v>
      </c>
      <c r="F341" s="189" t="s">
        <v>1985</v>
      </c>
      <c r="G341" s="190" t="s">
        <v>287</v>
      </c>
      <c r="H341" s="191">
        <v>38</v>
      </c>
      <c r="I341" s="192"/>
      <c r="J341" s="193">
        <f>ROUND(I341*H341,2)</f>
        <v>0</v>
      </c>
      <c r="K341" s="194"/>
      <c r="L341" s="39"/>
      <c r="M341" s="195" t="s">
        <v>1</v>
      </c>
      <c r="N341" s="196" t="s">
        <v>45</v>
      </c>
      <c r="O341" s="71"/>
      <c r="P341" s="197">
        <f>O341*H341</f>
        <v>0</v>
      </c>
      <c r="Q341" s="197">
        <v>0</v>
      </c>
      <c r="R341" s="197">
        <f>Q341*H341</f>
        <v>0</v>
      </c>
      <c r="S341" s="197">
        <v>0.044</v>
      </c>
      <c r="T341" s="198">
        <f>S341*H341</f>
        <v>1.672</v>
      </c>
      <c r="U341" s="34"/>
      <c r="V341" s="34"/>
      <c r="W341" s="34"/>
      <c r="X341" s="34"/>
      <c r="Y341" s="34"/>
      <c r="Z341" s="34"/>
      <c r="AA341" s="34"/>
      <c r="AB341" s="34"/>
      <c r="AC341" s="34"/>
      <c r="AD341" s="34"/>
      <c r="AE341" s="34"/>
      <c r="AR341" s="199" t="s">
        <v>175</v>
      </c>
      <c r="AT341" s="199" t="s">
        <v>158</v>
      </c>
      <c r="AU341" s="199" t="s">
        <v>90</v>
      </c>
      <c r="AY341" s="17" t="s">
        <v>155</v>
      </c>
      <c r="BE341" s="200">
        <f>IF(N341="základní",J341,0)</f>
        <v>0</v>
      </c>
      <c r="BF341" s="200">
        <f>IF(N341="snížená",J341,0)</f>
        <v>0</v>
      </c>
      <c r="BG341" s="200">
        <f>IF(N341="zákl. přenesená",J341,0)</f>
        <v>0</v>
      </c>
      <c r="BH341" s="200">
        <f>IF(N341="sníž. přenesená",J341,0)</f>
        <v>0</v>
      </c>
      <c r="BI341" s="200">
        <f>IF(N341="nulová",J341,0)</f>
        <v>0</v>
      </c>
      <c r="BJ341" s="17" t="s">
        <v>88</v>
      </c>
      <c r="BK341" s="200">
        <f>ROUND(I341*H341,2)</f>
        <v>0</v>
      </c>
      <c r="BL341" s="17" t="s">
        <v>175</v>
      </c>
      <c r="BM341" s="199" t="s">
        <v>2582</v>
      </c>
    </row>
    <row r="342" spans="1:47" s="2" customFormat="1" ht="87.75">
      <c r="A342" s="34"/>
      <c r="B342" s="35"/>
      <c r="C342" s="36"/>
      <c r="D342" s="201" t="s">
        <v>164</v>
      </c>
      <c r="E342" s="36"/>
      <c r="F342" s="202" t="s">
        <v>2583</v>
      </c>
      <c r="G342" s="36"/>
      <c r="H342" s="36"/>
      <c r="I342" s="203"/>
      <c r="J342" s="36"/>
      <c r="K342" s="36"/>
      <c r="L342" s="39"/>
      <c r="M342" s="204"/>
      <c r="N342" s="205"/>
      <c r="O342" s="71"/>
      <c r="P342" s="71"/>
      <c r="Q342" s="71"/>
      <c r="R342" s="71"/>
      <c r="S342" s="71"/>
      <c r="T342" s="72"/>
      <c r="U342" s="34"/>
      <c r="V342" s="34"/>
      <c r="W342" s="34"/>
      <c r="X342" s="34"/>
      <c r="Y342" s="34"/>
      <c r="Z342" s="34"/>
      <c r="AA342" s="34"/>
      <c r="AB342" s="34"/>
      <c r="AC342" s="34"/>
      <c r="AD342" s="34"/>
      <c r="AE342" s="34"/>
      <c r="AT342" s="17" t="s">
        <v>164</v>
      </c>
      <c r="AU342" s="17" t="s">
        <v>90</v>
      </c>
    </row>
    <row r="343" spans="1:65" s="2" customFormat="1" ht="16.5" customHeight="1">
      <c r="A343" s="34"/>
      <c r="B343" s="35"/>
      <c r="C343" s="187" t="s">
        <v>514</v>
      </c>
      <c r="D343" s="187" t="s">
        <v>158</v>
      </c>
      <c r="E343" s="188" t="s">
        <v>1988</v>
      </c>
      <c r="F343" s="189" t="s">
        <v>1989</v>
      </c>
      <c r="G343" s="190" t="s">
        <v>287</v>
      </c>
      <c r="H343" s="191">
        <v>59</v>
      </c>
      <c r="I343" s="192"/>
      <c r="J343" s="193">
        <f>ROUND(I343*H343,2)</f>
        <v>0</v>
      </c>
      <c r="K343" s="194"/>
      <c r="L343" s="39"/>
      <c r="M343" s="195" t="s">
        <v>1</v>
      </c>
      <c r="N343" s="196" t="s">
        <v>45</v>
      </c>
      <c r="O343" s="71"/>
      <c r="P343" s="197">
        <f>O343*H343</f>
        <v>0</v>
      </c>
      <c r="Q343" s="197">
        <v>0</v>
      </c>
      <c r="R343" s="197">
        <f>Q343*H343</f>
        <v>0</v>
      </c>
      <c r="S343" s="197">
        <v>0.0007</v>
      </c>
      <c r="T343" s="198">
        <f>S343*H343</f>
        <v>0.041299999999999996</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2584</v>
      </c>
    </row>
    <row r="344" spans="1:47" s="2" customFormat="1" ht="107.25">
      <c r="A344" s="34"/>
      <c r="B344" s="35"/>
      <c r="C344" s="36"/>
      <c r="D344" s="201" t="s">
        <v>164</v>
      </c>
      <c r="E344" s="36"/>
      <c r="F344" s="202" t="s">
        <v>2585</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2:51" s="13" customFormat="1" ht="11.25">
      <c r="B345" s="210"/>
      <c r="C345" s="211"/>
      <c r="D345" s="201" t="s">
        <v>256</v>
      </c>
      <c r="E345" s="212" t="s">
        <v>1</v>
      </c>
      <c r="F345" s="213" t="s">
        <v>2586</v>
      </c>
      <c r="G345" s="211"/>
      <c r="H345" s="214">
        <v>59</v>
      </c>
      <c r="I345" s="215"/>
      <c r="J345" s="211"/>
      <c r="K345" s="211"/>
      <c r="L345" s="216"/>
      <c r="M345" s="217"/>
      <c r="N345" s="218"/>
      <c r="O345" s="218"/>
      <c r="P345" s="218"/>
      <c r="Q345" s="218"/>
      <c r="R345" s="218"/>
      <c r="S345" s="218"/>
      <c r="T345" s="219"/>
      <c r="AT345" s="220" t="s">
        <v>256</v>
      </c>
      <c r="AU345" s="220" t="s">
        <v>90</v>
      </c>
      <c r="AV345" s="13" t="s">
        <v>90</v>
      </c>
      <c r="AW345" s="13" t="s">
        <v>36</v>
      </c>
      <c r="AX345" s="13" t="s">
        <v>88</v>
      </c>
      <c r="AY345" s="220" t="s">
        <v>155</v>
      </c>
    </row>
    <row r="346" spans="1:65" s="2" customFormat="1" ht="16.5" customHeight="1">
      <c r="A346" s="34"/>
      <c r="B346" s="35"/>
      <c r="C346" s="187" t="s">
        <v>519</v>
      </c>
      <c r="D346" s="187" t="s">
        <v>158</v>
      </c>
      <c r="E346" s="188" t="s">
        <v>2587</v>
      </c>
      <c r="F346" s="189" t="s">
        <v>2588</v>
      </c>
      <c r="G346" s="190" t="s">
        <v>383</v>
      </c>
      <c r="H346" s="191">
        <v>1</v>
      </c>
      <c r="I346" s="192"/>
      <c r="J346" s="193">
        <f>ROUND(I346*H346,2)</f>
        <v>0</v>
      </c>
      <c r="K346" s="194"/>
      <c r="L346" s="39"/>
      <c r="M346" s="195" t="s">
        <v>1</v>
      </c>
      <c r="N346" s="196" t="s">
        <v>45</v>
      </c>
      <c r="O346" s="71"/>
      <c r="P346" s="197">
        <f>O346*H346</f>
        <v>0</v>
      </c>
      <c r="Q346" s="197">
        <v>0</v>
      </c>
      <c r="R346" s="197">
        <f>Q346*H346</f>
        <v>0</v>
      </c>
      <c r="S346" s="197">
        <v>0</v>
      </c>
      <c r="T346" s="198">
        <f>S346*H346</f>
        <v>0</v>
      </c>
      <c r="U346" s="34"/>
      <c r="V346" s="34"/>
      <c r="W346" s="34"/>
      <c r="X346" s="34"/>
      <c r="Y346" s="34"/>
      <c r="Z346" s="34"/>
      <c r="AA346" s="34"/>
      <c r="AB346" s="34"/>
      <c r="AC346" s="34"/>
      <c r="AD346" s="34"/>
      <c r="AE346" s="34"/>
      <c r="AR346" s="199" t="s">
        <v>175</v>
      </c>
      <c r="AT346" s="199" t="s">
        <v>158</v>
      </c>
      <c r="AU346" s="199" t="s">
        <v>90</v>
      </c>
      <c r="AY346" s="17" t="s">
        <v>155</v>
      </c>
      <c r="BE346" s="200">
        <f>IF(N346="základní",J346,0)</f>
        <v>0</v>
      </c>
      <c r="BF346" s="200">
        <f>IF(N346="snížená",J346,0)</f>
        <v>0</v>
      </c>
      <c r="BG346" s="200">
        <f>IF(N346="zákl. přenesená",J346,0)</f>
        <v>0</v>
      </c>
      <c r="BH346" s="200">
        <f>IF(N346="sníž. přenesená",J346,0)</f>
        <v>0</v>
      </c>
      <c r="BI346" s="200">
        <f>IF(N346="nulová",J346,0)</f>
        <v>0</v>
      </c>
      <c r="BJ346" s="17" t="s">
        <v>88</v>
      </c>
      <c r="BK346" s="200">
        <f>ROUND(I346*H346,2)</f>
        <v>0</v>
      </c>
      <c r="BL346" s="17" t="s">
        <v>175</v>
      </c>
      <c r="BM346" s="199" t="s">
        <v>2589</v>
      </c>
    </row>
    <row r="347" spans="1:47" s="2" customFormat="1" ht="224.25">
      <c r="A347" s="34"/>
      <c r="B347" s="35"/>
      <c r="C347" s="36"/>
      <c r="D347" s="201" t="s">
        <v>164</v>
      </c>
      <c r="E347" s="36"/>
      <c r="F347" s="202" t="s">
        <v>2590</v>
      </c>
      <c r="G347" s="36"/>
      <c r="H347" s="36"/>
      <c r="I347" s="203"/>
      <c r="J347" s="36"/>
      <c r="K347" s="36"/>
      <c r="L347" s="39"/>
      <c r="M347" s="204"/>
      <c r="N347" s="205"/>
      <c r="O347" s="71"/>
      <c r="P347" s="71"/>
      <c r="Q347" s="71"/>
      <c r="R347" s="71"/>
      <c r="S347" s="71"/>
      <c r="T347" s="72"/>
      <c r="U347" s="34"/>
      <c r="V347" s="34"/>
      <c r="W347" s="34"/>
      <c r="X347" s="34"/>
      <c r="Y347" s="34"/>
      <c r="Z347" s="34"/>
      <c r="AA347" s="34"/>
      <c r="AB347" s="34"/>
      <c r="AC347" s="34"/>
      <c r="AD347" s="34"/>
      <c r="AE347" s="34"/>
      <c r="AT347" s="17" t="s">
        <v>164</v>
      </c>
      <c r="AU347" s="17" t="s">
        <v>90</v>
      </c>
    </row>
    <row r="348" spans="1:65" s="2" customFormat="1" ht="16.5" customHeight="1">
      <c r="A348" s="34"/>
      <c r="B348" s="35"/>
      <c r="C348" s="187" t="s">
        <v>524</v>
      </c>
      <c r="D348" s="187" t="s">
        <v>158</v>
      </c>
      <c r="E348" s="188" t="s">
        <v>1992</v>
      </c>
      <c r="F348" s="189" t="s">
        <v>1993</v>
      </c>
      <c r="G348" s="190" t="s">
        <v>383</v>
      </c>
      <c r="H348" s="191">
        <v>1</v>
      </c>
      <c r="I348" s="192"/>
      <c r="J348" s="193">
        <f>ROUND(I348*H348,2)</f>
        <v>0</v>
      </c>
      <c r="K348" s="194"/>
      <c r="L348" s="39"/>
      <c r="M348" s="195" t="s">
        <v>1</v>
      </c>
      <c r="N348" s="196" t="s">
        <v>45</v>
      </c>
      <c r="O348" s="71"/>
      <c r="P348" s="197">
        <f>O348*H348</f>
        <v>0</v>
      </c>
      <c r="Q348" s="197">
        <v>0</v>
      </c>
      <c r="R348" s="197">
        <f>Q348*H348</f>
        <v>0</v>
      </c>
      <c r="S348" s="197">
        <v>0</v>
      </c>
      <c r="T348" s="198">
        <f>S348*H348</f>
        <v>0</v>
      </c>
      <c r="U348" s="34"/>
      <c r="V348" s="34"/>
      <c r="W348" s="34"/>
      <c r="X348" s="34"/>
      <c r="Y348" s="34"/>
      <c r="Z348" s="34"/>
      <c r="AA348" s="34"/>
      <c r="AB348" s="34"/>
      <c r="AC348" s="34"/>
      <c r="AD348" s="34"/>
      <c r="AE348" s="34"/>
      <c r="AR348" s="199" t="s">
        <v>175</v>
      </c>
      <c r="AT348" s="199" t="s">
        <v>158</v>
      </c>
      <c r="AU348" s="199" t="s">
        <v>90</v>
      </c>
      <c r="AY348" s="17" t="s">
        <v>155</v>
      </c>
      <c r="BE348" s="200">
        <f>IF(N348="základní",J348,0)</f>
        <v>0</v>
      </c>
      <c r="BF348" s="200">
        <f>IF(N348="snížená",J348,0)</f>
        <v>0</v>
      </c>
      <c r="BG348" s="200">
        <f>IF(N348="zákl. přenesená",J348,0)</f>
        <v>0</v>
      </c>
      <c r="BH348" s="200">
        <f>IF(N348="sníž. přenesená",J348,0)</f>
        <v>0</v>
      </c>
      <c r="BI348" s="200">
        <f>IF(N348="nulová",J348,0)</f>
        <v>0</v>
      </c>
      <c r="BJ348" s="17" t="s">
        <v>88</v>
      </c>
      <c r="BK348" s="200">
        <f>ROUND(I348*H348,2)</f>
        <v>0</v>
      </c>
      <c r="BL348" s="17" t="s">
        <v>175</v>
      </c>
      <c r="BM348" s="199" t="s">
        <v>2591</v>
      </c>
    </row>
    <row r="349" spans="1:47" s="2" customFormat="1" ht="48.75">
      <c r="A349" s="34"/>
      <c r="B349" s="35"/>
      <c r="C349" s="36"/>
      <c r="D349" s="201" t="s">
        <v>164</v>
      </c>
      <c r="E349" s="36"/>
      <c r="F349" s="202" t="s">
        <v>2592</v>
      </c>
      <c r="G349" s="36"/>
      <c r="H349" s="36"/>
      <c r="I349" s="203"/>
      <c r="J349" s="36"/>
      <c r="K349" s="36"/>
      <c r="L349" s="39"/>
      <c r="M349" s="204"/>
      <c r="N349" s="205"/>
      <c r="O349" s="71"/>
      <c r="P349" s="71"/>
      <c r="Q349" s="71"/>
      <c r="R349" s="71"/>
      <c r="S349" s="71"/>
      <c r="T349" s="72"/>
      <c r="U349" s="34"/>
      <c r="V349" s="34"/>
      <c r="W349" s="34"/>
      <c r="X349" s="34"/>
      <c r="Y349" s="34"/>
      <c r="Z349" s="34"/>
      <c r="AA349" s="34"/>
      <c r="AB349" s="34"/>
      <c r="AC349" s="34"/>
      <c r="AD349" s="34"/>
      <c r="AE349" s="34"/>
      <c r="AT349" s="17" t="s">
        <v>164</v>
      </c>
      <c r="AU349" s="17" t="s">
        <v>90</v>
      </c>
    </row>
    <row r="350" spans="1:65" s="2" customFormat="1" ht="16.5" customHeight="1">
      <c r="A350" s="34"/>
      <c r="B350" s="35"/>
      <c r="C350" s="187" t="s">
        <v>530</v>
      </c>
      <c r="D350" s="187" t="s">
        <v>158</v>
      </c>
      <c r="E350" s="188" t="s">
        <v>2171</v>
      </c>
      <c r="F350" s="189" t="s">
        <v>2172</v>
      </c>
      <c r="G350" s="190" t="s">
        <v>287</v>
      </c>
      <c r="H350" s="191">
        <v>37.7</v>
      </c>
      <c r="I350" s="192"/>
      <c r="J350" s="193">
        <f>ROUND(I350*H350,2)</f>
        <v>0</v>
      </c>
      <c r="K350" s="194"/>
      <c r="L350" s="39"/>
      <c r="M350" s="195" t="s">
        <v>1</v>
      </c>
      <c r="N350" s="196" t="s">
        <v>45</v>
      </c>
      <c r="O350" s="71"/>
      <c r="P350" s="197">
        <f>O350*H350</f>
        <v>0</v>
      </c>
      <c r="Q350" s="197">
        <v>0</v>
      </c>
      <c r="R350" s="197">
        <f>Q350*H350</f>
        <v>0</v>
      </c>
      <c r="S350" s="197">
        <v>0</v>
      </c>
      <c r="T350" s="198">
        <f>S350*H350</f>
        <v>0</v>
      </c>
      <c r="U350" s="34"/>
      <c r="V350" s="34"/>
      <c r="W350" s="34"/>
      <c r="X350" s="34"/>
      <c r="Y350" s="34"/>
      <c r="Z350" s="34"/>
      <c r="AA350" s="34"/>
      <c r="AB350" s="34"/>
      <c r="AC350" s="34"/>
      <c r="AD350" s="34"/>
      <c r="AE350" s="34"/>
      <c r="AR350" s="199" t="s">
        <v>175</v>
      </c>
      <c r="AT350" s="199" t="s">
        <v>158</v>
      </c>
      <c r="AU350" s="199" t="s">
        <v>90</v>
      </c>
      <c r="AY350" s="17" t="s">
        <v>155</v>
      </c>
      <c r="BE350" s="200">
        <f>IF(N350="základní",J350,0)</f>
        <v>0</v>
      </c>
      <c r="BF350" s="200">
        <f>IF(N350="snížená",J350,0)</f>
        <v>0</v>
      </c>
      <c r="BG350" s="200">
        <f>IF(N350="zákl. přenesená",J350,0)</f>
        <v>0</v>
      </c>
      <c r="BH350" s="200">
        <f>IF(N350="sníž. přenesená",J350,0)</f>
        <v>0</v>
      </c>
      <c r="BI350" s="200">
        <f>IF(N350="nulová",J350,0)</f>
        <v>0</v>
      </c>
      <c r="BJ350" s="17" t="s">
        <v>88</v>
      </c>
      <c r="BK350" s="200">
        <f>ROUND(I350*H350,2)</f>
        <v>0</v>
      </c>
      <c r="BL350" s="17" t="s">
        <v>175</v>
      </c>
      <c r="BM350" s="199" t="s">
        <v>2593</v>
      </c>
    </row>
    <row r="351" spans="1:47" s="2" customFormat="1" ht="165.75">
      <c r="A351" s="34"/>
      <c r="B351" s="35"/>
      <c r="C351" s="36"/>
      <c r="D351" s="201" t="s">
        <v>164</v>
      </c>
      <c r="E351" s="36"/>
      <c r="F351" s="202" t="s">
        <v>2594</v>
      </c>
      <c r="G351" s="36"/>
      <c r="H351" s="36"/>
      <c r="I351" s="203"/>
      <c r="J351" s="36"/>
      <c r="K351" s="36"/>
      <c r="L351" s="39"/>
      <c r="M351" s="204"/>
      <c r="N351" s="205"/>
      <c r="O351" s="71"/>
      <c r="P351" s="71"/>
      <c r="Q351" s="71"/>
      <c r="R351" s="71"/>
      <c r="S351" s="71"/>
      <c r="T351" s="72"/>
      <c r="U351" s="34"/>
      <c r="V351" s="34"/>
      <c r="W351" s="34"/>
      <c r="X351" s="34"/>
      <c r="Y351" s="34"/>
      <c r="Z351" s="34"/>
      <c r="AA351" s="34"/>
      <c r="AB351" s="34"/>
      <c r="AC351" s="34"/>
      <c r="AD351" s="34"/>
      <c r="AE351" s="34"/>
      <c r="AT351" s="17" t="s">
        <v>164</v>
      </c>
      <c r="AU351" s="17" t="s">
        <v>90</v>
      </c>
    </row>
    <row r="352" spans="2:51" s="13" customFormat="1" ht="11.25">
      <c r="B352" s="210"/>
      <c r="C352" s="211"/>
      <c r="D352" s="201" t="s">
        <v>256</v>
      </c>
      <c r="E352" s="212" t="s">
        <v>1</v>
      </c>
      <c r="F352" s="213" t="s">
        <v>2595</v>
      </c>
      <c r="G352" s="211"/>
      <c r="H352" s="214">
        <v>37.7</v>
      </c>
      <c r="I352" s="215"/>
      <c r="J352" s="211"/>
      <c r="K352" s="211"/>
      <c r="L352" s="216"/>
      <c r="M352" s="217"/>
      <c r="N352" s="218"/>
      <c r="O352" s="218"/>
      <c r="P352" s="218"/>
      <c r="Q352" s="218"/>
      <c r="R352" s="218"/>
      <c r="S352" s="218"/>
      <c r="T352" s="219"/>
      <c r="AT352" s="220" t="s">
        <v>256</v>
      </c>
      <c r="AU352" s="220" t="s">
        <v>90</v>
      </c>
      <c r="AV352" s="13" t="s">
        <v>90</v>
      </c>
      <c r="AW352" s="13" t="s">
        <v>36</v>
      </c>
      <c r="AX352" s="13" t="s">
        <v>80</v>
      </c>
      <c r="AY352" s="220" t="s">
        <v>155</v>
      </c>
    </row>
    <row r="353" spans="2:51" s="13" customFormat="1" ht="11.25">
      <c r="B353" s="210"/>
      <c r="C353" s="211"/>
      <c r="D353" s="201" t="s">
        <v>256</v>
      </c>
      <c r="E353" s="212" t="s">
        <v>1</v>
      </c>
      <c r="F353" s="213" t="s">
        <v>2596</v>
      </c>
      <c r="G353" s="211"/>
      <c r="H353" s="214">
        <v>0</v>
      </c>
      <c r="I353" s="215"/>
      <c r="J353" s="211"/>
      <c r="K353" s="211"/>
      <c r="L353" s="216"/>
      <c r="M353" s="217"/>
      <c r="N353" s="218"/>
      <c r="O353" s="218"/>
      <c r="P353" s="218"/>
      <c r="Q353" s="218"/>
      <c r="R353" s="218"/>
      <c r="S353" s="218"/>
      <c r="T353" s="219"/>
      <c r="AT353" s="220" t="s">
        <v>256</v>
      </c>
      <c r="AU353" s="220" t="s">
        <v>90</v>
      </c>
      <c r="AV353" s="13" t="s">
        <v>90</v>
      </c>
      <c r="AW353" s="13" t="s">
        <v>36</v>
      </c>
      <c r="AX353" s="13" t="s">
        <v>80</v>
      </c>
      <c r="AY353" s="220" t="s">
        <v>155</v>
      </c>
    </row>
    <row r="354" spans="2:51" s="14" customFormat="1" ht="11.25">
      <c r="B354" s="221"/>
      <c r="C354" s="222"/>
      <c r="D354" s="201" t="s">
        <v>256</v>
      </c>
      <c r="E354" s="223" t="s">
        <v>1</v>
      </c>
      <c r="F354" s="224" t="s">
        <v>259</v>
      </c>
      <c r="G354" s="222"/>
      <c r="H354" s="225">
        <v>37.7</v>
      </c>
      <c r="I354" s="226"/>
      <c r="J354" s="222"/>
      <c r="K354" s="222"/>
      <c r="L354" s="227"/>
      <c r="M354" s="228"/>
      <c r="N354" s="229"/>
      <c r="O354" s="229"/>
      <c r="P354" s="229"/>
      <c r="Q354" s="229"/>
      <c r="R354" s="229"/>
      <c r="S354" s="229"/>
      <c r="T354" s="230"/>
      <c r="AT354" s="231" t="s">
        <v>256</v>
      </c>
      <c r="AU354" s="231" t="s">
        <v>90</v>
      </c>
      <c r="AV354" s="14" t="s">
        <v>175</v>
      </c>
      <c r="AW354" s="14" t="s">
        <v>36</v>
      </c>
      <c r="AX354" s="14" t="s">
        <v>88</v>
      </c>
      <c r="AY354" s="231" t="s">
        <v>155</v>
      </c>
    </row>
    <row r="355" spans="1:65" s="2" customFormat="1" ht="16.5" customHeight="1">
      <c r="A355" s="34"/>
      <c r="B355" s="35"/>
      <c r="C355" s="243" t="s">
        <v>535</v>
      </c>
      <c r="D355" s="243" t="s">
        <v>357</v>
      </c>
      <c r="E355" s="244" t="s">
        <v>2175</v>
      </c>
      <c r="F355" s="245" t="s">
        <v>2176</v>
      </c>
      <c r="G355" s="246" t="s">
        <v>287</v>
      </c>
      <c r="H355" s="247">
        <v>62.626</v>
      </c>
      <c r="I355" s="248"/>
      <c r="J355" s="249">
        <f>ROUND(I355*H355,2)</f>
        <v>0</v>
      </c>
      <c r="K355" s="250"/>
      <c r="L355" s="251"/>
      <c r="M355" s="252" t="s">
        <v>1</v>
      </c>
      <c r="N355" s="253" t="s">
        <v>45</v>
      </c>
      <c r="O355" s="71"/>
      <c r="P355" s="197">
        <f>O355*H355</f>
        <v>0</v>
      </c>
      <c r="Q355" s="197">
        <v>0.00106</v>
      </c>
      <c r="R355" s="197">
        <f>Q355*H355</f>
        <v>0.06638356</v>
      </c>
      <c r="S355" s="197">
        <v>0</v>
      </c>
      <c r="T355" s="198">
        <f>S355*H355</f>
        <v>0</v>
      </c>
      <c r="U355" s="34"/>
      <c r="V355" s="34"/>
      <c r="W355" s="34"/>
      <c r="X355" s="34"/>
      <c r="Y355" s="34"/>
      <c r="Z355" s="34"/>
      <c r="AA355" s="34"/>
      <c r="AB355" s="34"/>
      <c r="AC355" s="34"/>
      <c r="AD355" s="34"/>
      <c r="AE355" s="34"/>
      <c r="AR355" s="199" t="s">
        <v>196</v>
      </c>
      <c r="AT355" s="199" t="s">
        <v>357</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2597</v>
      </c>
    </row>
    <row r="356" spans="1:47" s="2" customFormat="1" ht="29.25">
      <c r="A356" s="34"/>
      <c r="B356" s="35"/>
      <c r="C356" s="36"/>
      <c r="D356" s="201" t="s">
        <v>164</v>
      </c>
      <c r="E356" s="36"/>
      <c r="F356" s="202" t="s">
        <v>2178</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164</v>
      </c>
      <c r="AU356" s="17" t="s">
        <v>90</v>
      </c>
    </row>
    <row r="357" spans="2:51" s="13" customFormat="1" ht="11.25">
      <c r="B357" s="210"/>
      <c r="C357" s="211"/>
      <c r="D357" s="201" t="s">
        <v>256</v>
      </c>
      <c r="E357" s="212" t="s">
        <v>1</v>
      </c>
      <c r="F357" s="213" t="s">
        <v>2595</v>
      </c>
      <c r="G357" s="211"/>
      <c r="H357" s="214">
        <v>37.7</v>
      </c>
      <c r="I357" s="215"/>
      <c r="J357" s="211"/>
      <c r="K357" s="211"/>
      <c r="L357" s="216"/>
      <c r="M357" s="217"/>
      <c r="N357" s="218"/>
      <c r="O357" s="218"/>
      <c r="P357" s="218"/>
      <c r="Q357" s="218"/>
      <c r="R357" s="218"/>
      <c r="S357" s="218"/>
      <c r="T357" s="219"/>
      <c r="AT357" s="220" t="s">
        <v>256</v>
      </c>
      <c r="AU357" s="220" t="s">
        <v>90</v>
      </c>
      <c r="AV357" s="13" t="s">
        <v>90</v>
      </c>
      <c r="AW357" s="13" t="s">
        <v>36</v>
      </c>
      <c r="AX357" s="13" t="s">
        <v>80</v>
      </c>
      <c r="AY357" s="220" t="s">
        <v>155</v>
      </c>
    </row>
    <row r="358" spans="2:51" s="13" customFormat="1" ht="11.25">
      <c r="B358" s="210"/>
      <c r="C358" s="211"/>
      <c r="D358" s="201" t="s">
        <v>256</v>
      </c>
      <c r="E358" s="212" t="s">
        <v>1</v>
      </c>
      <c r="F358" s="213" t="s">
        <v>2598</v>
      </c>
      <c r="G358" s="211"/>
      <c r="H358" s="214">
        <v>24</v>
      </c>
      <c r="I358" s="215"/>
      <c r="J358" s="211"/>
      <c r="K358" s="211"/>
      <c r="L358" s="216"/>
      <c r="M358" s="217"/>
      <c r="N358" s="218"/>
      <c r="O358" s="218"/>
      <c r="P358" s="218"/>
      <c r="Q358" s="218"/>
      <c r="R358" s="218"/>
      <c r="S358" s="218"/>
      <c r="T358" s="219"/>
      <c r="AT358" s="220" t="s">
        <v>256</v>
      </c>
      <c r="AU358" s="220" t="s">
        <v>90</v>
      </c>
      <c r="AV358" s="13" t="s">
        <v>90</v>
      </c>
      <c r="AW358" s="13" t="s">
        <v>36</v>
      </c>
      <c r="AX358" s="13" t="s">
        <v>80</v>
      </c>
      <c r="AY358" s="220" t="s">
        <v>155</v>
      </c>
    </row>
    <row r="359" spans="2:51" s="14" customFormat="1" ht="11.25">
      <c r="B359" s="221"/>
      <c r="C359" s="222"/>
      <c r="D359" s="201" t="s">
        <v>256</v>
      </c>
      <c r="E359" s="223" t="s">
        <v>1</v>
      </c>
      <c r="F359" s="224" t="s">
        <v>259</v>
      </c>
      <c r="G359" s="222"/>
      <c r="H359" s="225">
        <v>61.7</v>
      </c>
      <c r="I359" s="226"/>
      <c r="J359" s="222"/>
      <c r="K359" s="222"/>
      <c r="L359" s="227"/>
      <c r="M359" s="228"/>
      <c r="N359" s="229"/>
      <c r="O359" s="229"/>
      <c r="P359" s="229"/>
      <c r="Q359" s="229"/>
      <c r="R359" s="229"/>
      <c r="S359" s="229"/>
      <c r="T359" s="230"/>
      <c r="AT359" s="231" t="s">
        <v>256</v>
      </c>
      <c r="AU359" s="231" t="s">
        <v>90</v>
      </c>
      <c r="AV359" s="14" t="s">
        <v>175</v>
      </c>
      <c r="AW359" s="14" t="s">
        <v>36</v>
      </c>
      <c r="AX359" s="14" t="s">
        <v>88</v>
      </c>
      <c r="AY359" s="231" t="s">
        <v>155</v>
      </c>
    </row>
    <row r="360" spans="2:51" s="13" customFormat="1" ht="11.25">
      <c r="B360" s="210"/>
      <c r="C360" s="211"/>
      <c r="D360" s="201" t="s">
        <v>256</v>
      </c>
      <c r="E360" s="211"/>
      <c r="F360" s="213" t="s">
        <v>2599</v>
      </c>
      <c r="G360" s="211"/>
      <c r="H360" s="214">
        <v>62.626</v>
      </c>
      <c r="I360" s="215"/>
      <c r="J360" s="211"/>
      <c r="K360" s="211"/>
      <c r="L360" s="216"/>
      <c r="M360" s="217"/>
      <c r="N360" s="218"/>
      <c r="O360" s="218"/>
      <c r="P360" s="218"/>
      <c r="Q360" s="218"/>
      <c r="R360" s="218"/>
      <c r="S360" s="218"/>
      <c r="T360" s="219"/>
      <c r="AT360" s="220" t="s">
        <v>256</v>
      </c>
      <c r="AU360" s="220" t="s">
        <v>90</v>
      </c>
      <c r="AV360" s="13" t="s">
        <v>90</v>
      </c>
      <c r="AW360" s="13" t="s">
        <v>4</v>
      </c>
      <c r="AX360" s="13" t="s">
        <v>88</v>
      </c>
      <c r="AY360" s="220" t="s">
        <v>155</v>
      </c>
    </row>
    <row r="361" spans="1:65" s="2" customFormat="1" ht="16.5" customHeight="1">
      <c r="A361" s="34"/>
      <c r="B361" s="35"/>
      <c r="C361" s="243" t="s">
        <v>541</v>
      </c>
      <c r="D361" s="243" t="s">
        <v>357</v>
      </c>
      <c r="E361" s="244" t="s">
        <v>2600</v>
      </c>
      <c r="F361" s="245" t="s">
        <v>2601</v>
      </c>
      <c r="G361" s="246" t="s">
        <v>383</v>
      </c>
      <c r="H361" s="247">
        <v>2</v>
      </c>
      <c r="I361" s="248"/>
      <c r="J361" s="249">
        <f>ROUND(I361*H361,2)</f>
        <v>0</v>
      </c>
      <c r="K361" s="250"/>
      <c r="L361" s="251"/>
      <c r="M361" s="252" t="s">
        <v>1</v>
      </c>
      <c r="N361" s="253" t="s">
        <v>45</v>
      </c>
      <c r="O361" s="71"/>
      <c r="P361" s="197">
        <f>O361*H361</f>
        <v>0</v>
      </c>
      <c r="Q361" s="197">
        <v>0.00019</v>
      </c>
      <c r="R361" s="197">
        <f>Q361*H361</f>
        <v>0.00038</v>
      </c>
      <c r="S361" s="197">
        <v>0</v>
      </c>
      <c r="T361" s="198">
        <f>S361*H361</f>
        <v>0</v>
      </c>
      <c r="U361" s="34"/>
      <c r="V361" s="34"/>
      <c r="W361" s="34"/>
      <c r="X361" s="34"/>
      <c r="Y361" s="34"/>
      <c r="Z361" s="34"/>
      <c r="AA361" s="34"/>
      <c r="AB361" s="34"/>
      <c r="AC361" s="34"/>
      <c r="AD361" s="34"/>
      <c r="AE361" s="34"/>
      <c r="AR361" s="199" t="s">
        <v>196</v>
      </c>
      <c r="AT361" s="199" t="s">
        <v>357</v>
      </c>
      <c r="AU361" s="199" t="s">
        <v>90</v>
      </c>
      <c r="AY361" s="17" t="s">
        <v>155</v>
      </c>
      <c r="BE361" s="200">
        <f>IF(N361="základní",J361,0)</f>
        <v>0</v>
      </c>
      <c r="BF361" s="200">
        <f>IF(N361="snížená",J361,0)</f>
        <v>0</v>
      </c>
      <c r="BG361" s="200">
        <f>IF(N361="zákl. přenesená",J361,0)</f>
        <v>0</v>
      </c>
      <c r="BH361" s="200">
        <f>IF(N361="sníž. přenesená",J361,0)</f>
        <v>0</v>
      </c>
      <c r="BI361" s="200">
        <f>IF(N361="nulová",J361,0)</f>
        <v>0</v>
      </c>
      <c r="BJ361" s="17" t="s">
        <v>88</v>
      </c>
      <c r="BK361" s="200">
        <f>ROUND(I361*H361,2)</f>
        <v>0</v>
      </c>
      <c r="BL361" s="17" t="s">
        <v>175</v>
      </c>
      <c r="BM361" s="199" t="s">
        <v>2602</v>
      </c>
    </row>
    <row r="362" spans="1:65" s="2" customFormat="1" ht="16.5" customHeight="1">
      <c r="A362" s="34"/>
      <c r="B362" s="35"/>
      <c r="C362" s="243" t="s">
        <v>546</v>
      </c>
      <c r="D362" s="243" t="s">
        <v>357</v>
      </c>
      <c r="E362" s="244" t="s">
        <v>2603</v>
      </c>
      <c r="F362" s="245" t="s">
        <v>2604</v>
      </c>
      <c r="G362" s="246" t="s">
        <v>383</v>
      </c>
      <c r="H362" s="247">
        <v>2</v>
      </c>
      <c r="I362" s="248"/>
      <c r="J362" s="249">
        <f>ROUND(I362*H362,2)</f>
        <v>0</v>
      </c>
      <c r="K362" s="250"/>
      <c r="L362" s="251"/>
      <c r="M362" s="252" t="s">
        <v>1</v>
      </c>
      <c r="N362" s="253" t="s">
        <v>45</v>
      </c>
      <c r="O362" s="71"/>
      <c r="P362" s="197">
        <f>O362*H362</f>
        <v>0</v>
      </c>
      <c r="Q362" s="197">
        <v>0.0022</v>
      </c>
      <c r="R362" s="197">
        <f>Q362*H362</f>
        <v>0.0044</v>
      </c>
      <c r="S362" s="197">
        <v>0</v>
      </c>
      <c r="T362" s="198">
        <f>S362*H362</f>
        <v>0</v>
      </c>
      <c r="U362" s="34"/>
      <c r="V362" s="34"/>
      <c r="W362" s="34"/>
      <c r="X362" s="34"/>
      <c r="Y362" s="34"/>
      <c r="Z362" s="34"/>
      <c r="AA362" s="34"/>
      <c r="AB362" s="34"/>
      <c r="AC362" s="34"/>
      <c r="AD362" s="34"/>
      <c r="AE362" s="34"/>
      <c r="AR362" s="199" t="s">
        <v>196</v>
      </c>
      <c r="AT362" s="199" t="s">
        <v>357</v>
      </c>
      <c r="AU362" s="199" t="s">
        <v>90</v>
      </c>
      <c r="AY362" s="17" t="s">
        <v>155</v>
      </c>
      <c r="BE362" s="200">
        <f>IF(N362="základní",J362,0)</f>
        <v>0</v>
      </c>
      <c r="BF362" s="200">
        <f>IF(N362="snížená",J362,0)</f>
        <v>0</v>
      </c>
      <c r="BG362" s="200">
        <f>IF(N362="zákl. přenesená",J362,0)</f>
        <v>0</v>
      </c>
      <c r="BH362" s="200">
        <f>IF(N362="sníž. přenesená",J362,0)</f>
        <v>0</v>
      </c>
      <c r="BI362" s="200">
        <f>IF(N362="nulová",J362,0)</f>
        <v>0</v>
      </c>
      <c r="BJ362" s="17" t="s">
        <v>88</v>
      </c>
      <c r="BK362" s="200">
        <f>ROUND(I362*H362,2)</f>
        <v>0</v>
      </c>
      <c r="BL362" s="17" t="s">
        <v>175</v>
      </c>
      <c r="BM362" s="199" t="s">
        <v>2605</v>
      </c>
    </row>
    <row r="363" spans="1:65" s="2" customFormat="1" ht="16.5" customHeight="1">
      <c r="A363" s="34"/>
      <c r="B363" s="35"/>
      <c r="C363" s="187" t="s">
        <v>551</v>
      </c>
      <c r="D363" s="187" t="s">
        <v>158</v>
      </c>
      <c r="E363" s="188" t="s">
        <v>2194</v>
      </c>
      <c r="F363" s="189" t="s">
        <v>2195</v>
      </c>
      <c r="G363" s="190" t="s">
        <v>383</v>
      </c>
      <c r="H363" s="191">
        <v>2</v>
      </c>
      <c r="I363" s="192"/>
      <c r="J363" s="193">
        <f>ROUND(I363*H363,2)</f>
        <v>0</v>
      </c>
      <c r="K363" s="194"/>
      <c r="L363" s="39"/>
      <c r="M363" s="195" t="s">
        <v>1</v>
      </c>
      <c r="N363" s="196" t="s">
        <v>45</v>
      </c>
      <c r="O363" s="71"/>
      <c r="P363" s="197">
        <f>O363*H363</f>
        <v>0</v>
      </c>
      <c r="Q363" s="197">
        <v>0</v>
      </c>
      <c r="R363" s="197">
        <f>Q363*H363</f>
        <v>0</v>
      </c>
      <c r="S363" s="197">
        <v>0</v>
      </c>
      <c r="T363" s="198">
        <f>S363*H363</f>
        <v>0</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2606</v>
      </c>
    </row>
    <row r="364" spans="1:47" s="2" customFormat="1" ht="58.5">
      <c r="A364" s="34"/>
      <c r="B364" s="35"/>
      <c r="C364" s="36"/>
      <c r="D364" s="201" t="s">
        <v>164</v>
      </c>
      <c r="E364" s="36"/>
      <c r="F364" s="202" t="s">
        <v>2607</v>
      </c>
      <c r="G364" s="36"/>
      <c r="H364" s="36"/>
      <c r="I364" s="203"/>
      <c r="J364" s="36"/>
      <c r="K364" s="36"/>
      <c r="L364" s="39"/>
      <c r="M364" s="204"/>
      <c r="N364" s="205"/>
      <c r="O364" s="71"/>
      <c r="P364" s="71"/>
      <c r="Q364" s="71"/>
      <c r="R364" s="71"/>
      <c r="S364" s="71"/>
      <c r="T364" s="72"/>
      <c r="U364" s="34"/>
      <c r="V364" s="34"/>
      <c r="W364" s="34"/>
      <c r="X364" s="34"/>
      <c r="Y364" s="34"/>
      <c r="Z364" s="34"/>
      <c r="AA364" s="34"/>
      <c r="AB364" s="34"/>
      <c r="AC364" s="34"/>
      <c r="AD364" s="34"/>
      <c r="AE364" s="34"/>
      <c r="AT364" s="17" t="s">
        <v>164</v>
      </c>
      <c r="AU364" s="17" t="s">
        <v>90</v>
      </c>
    </row>
    <row r="365" spans="2:51" s="13" customFormat="1" ht="11.25">
      <c r="B365" s="210"/>
      <c r="C365" s="211"/>
      <c r="D365" s="201" t="s">
        <v>256</v>
      </c>
      <c r="E365" s="212" t="s">
        <v>1</v>
      </c>
      <c r="F365" s="213" t="s">
        <v>2608</v>
      </c>
      <c r="G365" s="211"/>
      <c r="H365" s="214">
        <v>2</v>
      </c>
      <c r="I365" s="215"/>
      <c r="J365" s="211"/>
      <c r="K365" s="211"/>
      <c r="L365" s="216"/>
      <c r="M365" s="217"/>
      <c r="N365" s="218"/>
      <c r="O365" s="218"/>
      <c r="P365" s="218"/>
      <c r="Q365" s="218"/>
      <c r="R365" s="218"/>
      <c r="S365" s="218"/>
      <c r="T365" s="219"/>
      <c r="AT365" s="220" t="s">
        <v>256</v>
      </c>
      <c r="AU365" s="220" t="s">
        <v>90</v>
      </c>
      <c r="AV365" s="13" t="s">
        <v>90</v>
      </c>
      <c r="AW365" s="13" t="s">
        <v>36</v>
      </c>
      <c r="AX365" s="13" t="s">
        <v>80</v>
      </c>
      <c r="AY365" s="220" t="s">
        <v>155</v>
      </c>
    </row>
    <row r="366" spans="2:51" s="13" customFormat="1" ht="11.25">
      <c r="B366" s="210"/>
      <c r="C366" s="211"/>
      <c r="D366" s="201" t="s">
        <v>256</v>
      </c>
      <c r="E366" s="212" t="s">
        <v>1</v>
      </c>
      <c r="F366" s="213" t="s">
        <v>2596</v>
      </c>
      <c r="G366" s="211"/>
      <c r="H366" s="214">
        <v>0</v>
      </c>
      <c r="I366" s="215"/>
      <c r="J366" s="211"/>
      <c r="K366" s="211"/>
      <c r="L366" s="216"/>
      <c r="M366" s="217"/>
      <c r="N366" s="218"/>
      <c r="O366" s="218"/>
      <c r="P366" s="218"/>
      <c r="Q366" s="218"/>
      <c r="R366" s="218"/>
      <c r="S366" s="218"/>
      <c r="T366" s="219"/>
      <c r="AT366" s="220" t="s">
        <v>256</v>
      </c>
      <c r="AU366" s="220" t="s">
        <v>90</v>
      </c>
      <c r="AV366" s="13" t="s">
        <v>90</v>
      </c>
      <c r="AW366" s="13" t="s">
        <v>36</v>
      </c>
      <c r="AX366" s="13" t="s">
        <v>80</v>
      </c>
      <c r="AY366" s="220" t="s">
        <v>155</v>
      </c>
    </row>
    <row r="367" spans="2:51" s="14" customFormat="1" ht="11.25">
      <c r="B367" s="221"/>
      <c r="C367" s="222"/>
      <c r="D367" s="201" t="s">
        <v>256</v>
      </c>
      <c r="E367" s="223" t="s">
        <v>1</v>
      </c>
      <c r="F367" s="224" t="s">
        <v>259</v>
      </c>
      <c r="G367" s="222"/>
      <c r="H367" s="225">
        <v>2</v>
      </c>
      <c r="I367" s="226"/>
      <c r="J367" s="222"/>
      <c r="K367" s="222"/>
      <c r="L367" s="227"/>
      <c r="M367" s="228"/>
      <c r="N367" s="229"/>
      <c r="O367" s="229"/>
      <c r="P367" s="229"/>
      <c r="Q367" s="229"/>
      <c r="R367" s="229"/>
      <c r="S367" s="229"/>
      <c r="T367" s="230"/>
      <c r="AT367" s="231" t="s">
        <v>256</v>
      </c>
      <c r="AU367" s="231" t="s">
        <v>90</v>
      </c>
      <c r="AV367" s="14" t="s">
        <v>175</v>
      </c>
      <c r="AW367" s="14" t="s">
        <v>36</v>
      </c>
      <c r="AX367" s="14" t="s">
        <v>88</v>
      </c>
      <c r="AY367" s="231" t="s">
        <v>155</v>
      </c>
    </row>
    <row r="368" spans="1:65" s="2" customFormat="1" ht="16.5" customHeight="1">
      <c r="A368" s="34"/>
      <c r="B368" s="35"/>
      <c r="C368" s="243" t="s">
        <v>555</v>
      </c>
      <c r="D368" s="243" t="s">
        <v>357</v>
      </c>
      <c r="E368" s="244" t="s">
        <v>2198</v>
      </c>
      <c r="F368" s="245" t="s">
        <v>2199</v>
      </c>
      <c r="G368" s="246" t="s">
        <v>383</v>
      </c>
      <c r="H368" s="247">
        <v>4</v>
      </c>
      <c r="I368" s="248"/>
      <c r="J368" s="249">
        <f>ROUND(I368*H368,2)</f>
        <v>0</v>
      </c>
      <c r="K368" s="250"/>
      <c r="L368" s="251"/>
      <c r="M368" s="252" t="s">
        <v>1</v>
      </c>
      <c r="N368" s="253" t="s">
        <v>45</v>
      </c>
      <c r="O368" s="71"/>
      <c r="P368" s="197">
        <f>O368*H368</f>
        <v>0</v>
      </c>
      <c r="Q368" s="197">
        <v>0.00022</v>
      </c>
      <c r="R368" s="197">
        <f>Q368*H368</f>
        <v>0.00088</v>
      </c>
      <c r="S368" s="197">
        <v>0</v>
      </c>
      <c r="T368" s="198">
        <f>S368*H368</f>
        <v>0</v>
      </c>
      <c r="U368" s="34"/>
      <c r="V368" s="34"/>
      <c r="W368" s="34"/>
      <c r="X368" s="34"/>
      <c r="Y368" s="34"/>
      <c r="Z368" s="34"/>
      <c r="AA368" s="34"/>
      <c r="AB368" s="34"/>
      <c r="AC368" s="34"/>
      <c r="AD368" s="34"/>
      <c r="AE368" s="34"/>
      <c r="AR368" s="199" t="s">
        <v>196</v>
      </c>
      <c r="AT368" s="199" t="s">
        <v>357</v>
      </c>
      <c r="AU368" s="199" t="s">
        <v>90</v>
      </c>
      <c r="AY368" s="17" t="s">
        <v>155</v>
      </c>
      <c r="BE368" s="200">
        <f>IF(N368="základní",J368,0)</f>
        <v>0</v>
      </c>
      <c r="BF368" s="200">
        <f>IF(N368="snížená",J368,0)</f>
        <v>0</v>
      </c>
      <c r="BG368" s="200">
        <f>IF(N368="zákl. přenesená",J368,0)</f>
        <v>0</v>
      </c>
      <c r="BH368" s="200">
        <f>IF(N368="sníž. přenesená",J368,0)</f>
        <v>0</v>
      </c>
      <c r="BI368" s="200">
        <f>IF(N368="nulová",J368,0)</f>
        <v>0</v>
      </c>
      <c r="BJ368" s="17" t="s">
        <v>88</v>
      </c>
      <c r="BK368" s="200">
        <f>ROUND(I368*H368,2)</f>
        <v>0</v>
      </c>
      <c r="BL368" s="17" t="s">
        <v>175</v>
      </c>
      <c r="BM368" s="199" t="s">
        <v>2609</v>
      </c>
    </row>
    <row r="369" spans="1:65" s="2" customFormat="1" ht="16.5" customHeight="1">
      <c r="A369" s="34"/>
      <c r="B369" s="35"/>
      <c r="C369" s="187" t="s">
        <v>559</v>
      </c>
      <c r="D369" s="187" t="s">
        <v>158</v>
      </c>
      <c r="E369" s="188" t="s">
        <v>2610</v>
      </c>
      <c r="F369" s="189" t="s">
        <v>2611</v>
      </c>
      <c r="G369" s="190" t="s">
        <v>383</v>
      </c>
      <c r="H369" s="191">
        <v>1</v>
      </c>
      <c r="I369" s="192"/>
      <c r="J369" s="193">
        <f>ROUND(I369*H369,2)</f>
        <v>0</v>
      </c>
      <c r="K369" s="194"/>
      <c r="L369" s="39"/>
      <c r="M369" s="195" t="s">
        <v>1</v>
      </c>
      <c r="N369" s="196" t="s">
        <v>45</v>
      </c>
      <c r="O369" s="71"/>
      <c r="P369" s="197">
        <f>O369*H369</f>
        <v>0</v>
      </c>
      <c r="Q369" s="197">
        <v>0</v>
      </c>
      <c r="R369" s="197">
        <f>Q369*H369</f>
        <v>0</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2612</v>
      </c>
    </row>
    <row r="370" spans="1:47" s="2" customFormat="1" ht="39">
      <c r="A370" s="34"/>
      <c r="B370" s="35"/>
      <c r="C370" s="36"/>
      <c r="D370" s="201" t="s">
        <v>164</v>
      </c>
      <c r="E370" s="36"/>
      <c r="F370" s="202" t="s">
        <v>2613</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24.2" customHeight="1">
      <c r="A371" s="34"/>
      <c r="B371" s="35"/>
      <c r="C371" s="243" t="s">
        <v>563</v>
      </c>
      <c r="D371" s="243" t="s">
        <v>357</v>
      </c>
      <c r="E371" s="244" t="s">
        <v>2614</v>
      </c>
      <c r="F371" s="245" t="s">
        <v>2615</v>
      </c>
      <c r="G371" s="246" t="s">
        <v>383</v>
      </c>
      <c r="H371" s="247">
        <v>1</v>
      </c>
      <c r="I371" s="248"/>
      <c r="J371" s="249">
        <f>ROUND(I371*H371,2)</f>
        <v>0</v>
      </c>
      <c r="K371" s="250"/>
      <c r="L371" s="251"/>
      <c r="M371" s="252" t="s">
        <v>1</v>
      </c>
      <c r="N371" s="253" t="s">
        <v>45</v>
      </c>
      <c r="O371" s="71"/>
      <c r="P371" s="197">
        <f>O371*H371</f>
        <v>0</v>
      </c>
      <c r="Q371" s="197">
        <v>0.0004</v>
      </c>
      <c r="R371" s="197">
        <f>Q371*H371</f>
        <v>0.0004</v>
      </c>
      <c r="S371" s="197">
        <v>0</v>
      </c>
      <c r="T371" s="198">
        <f>S371*H371</f>
        <v>0</v>
      </c>
      <c r="U371" s="34"/>
      <c r="V371" s="34"/>
      <c r="W371" s="34"/>
      <c r="X371" s="34"/>
      <c r="Y371" s="34"/>
      <c r="Z371" s="34"/>
      <c r="AA371" s="34"/>
      <c r="AB371" s="34"/>
      <c r="AC371" s="34"/>
      <c r="AD371" s="34"/>
      <c r="AE371" s="34"/>
      <c r="AR371" s="199" t="s">
        <v>196</v>
      </c>
      <c r="AT371" s="199" t="s">
        <v>357</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2616</v>
      </c>
    </row>
    <row r="372" spans="1:65" s="2" customFormat="1" ht="16.5" customHeight="1">
      <c r="A372" s="34"/>
      <c r="B372" s="35"/>
      <c r="C372" s="187" t="s">
        <v>567</v>
      </c>
      <c r="D372" s="187" t="s">
        <v>158</v>
      </c>
      <c r="E372" s="188" t="s">
        <v>2617</v>
      </c>
      <c r="F372" s="189" t="s">
        <v>2618</v>
      </c>
      <c r="G372" s="190" t="s">
        <v>287</v>
      </c>
      <c r="H372" s="191">
        <v>38.8</v>
      </c>
      <c r="I372" s="192"/>
      <c r="J372" s="193">
        <f>ROUND(I372*H372,2)</f>
        <v>0</v>
      </c>
      <c r="K372" s="194"/>
      <c r="L372" s="39"/>
      <c r="M372" s="195" t="s">
        <v>1</v>
      </c>
      <c r="N372" s="196" t="s">
        <v>45</v>
      </c>
      <c r="O372" s="71"/>
      <c r="P372" s="197">
        <f>O372*H372</f>
        <v>0</v>
      </c>
      <c r="Q372" s="197">
        <v>0</v>
      </c>
      <c r="R372" s="197">
        <f>Q372*H372</f>
        <v>0</v>
      </c>
      <c r="S372" s="197">
        <v>0</v>
      </c>
      <c r="T372" s="198">
        <f>S372*H372</f>
        <v>0</v>
      </c>
      <c r="U372" s="34"/>
      <c r="V372" s="34"/>
      <c r="W372" s="34"/>
      <c r="X372" s="34"/>
      <c r="Y372" s="34"/>
      <c r="Z372" s="34"/>
      <c r="AA372" s="34"/>
      <c r="AB372" s="34"/>
      <c r="AC372" s="34"/>
      <c r="AD372" s="34"/>
      <c r="AE372" s="34"/>
      <c r="AR372" s="199" t="s">
        <v>175</v>
      </c>
      <c r="AT372" s="199" t="s">
        <v>158</v>
      </c>
      <c r="AU372" s="199" t="s">
        <v>90</v>
      </c>
      <c r="AY372" s="17" t="s">
        <v>155</v>
      </c>
      <c r="BE372" s="200">
        <f>IF(N372="základní",J372,0)</f>
        <v>0</v>
      </c>
      <c r="BF372" s="200">
        <f>IF(N372="snížená",J372,0)</f>
        <v>0</v>
      </c>
      <c r="BG372" s="200">
        <f>IF(N372="zákl. přenesená",J372,0)</f>
        <v>0</v>
      </c>
      <c r="BH372" s="200">
        <f>IF(N372="sníž. přenesená",J372,0)</f>
        <v>0</v>
      </c>
      <c r="BI372" s="200">
        <f>IF(N372="nulová",J372,0)</f>
        <v>0</v>
      </c>
      <c r="BJ372" s="17" t="s">
        <v>88</v>
      </c>
      <c r="BK372" s="200">
        <f>ROUND(I372*H372,2)</f>
        <v>0</v>
      </c>
      <c r="BL372" s="17" t="s">
        <v>175</v>
      </c>
      <c r="BM372" s="199" t="s">
        <v>2619</v>
      </c>
    </row>
    <row r="373" spans="1:47" s="2" customFormat="1" ht="185.25">
      <c r="A373" s="34"/>
      <c r="B373" s="35"/>
      <c r="C373" s="36"/>
      <c r="D373" s="201" t="s">
        <v>164</v>
      </c>
      <c r="E373" s="36"/>
      <c r="F373" s="202" t="s">
        <v>2620</v>
      </c>
      <c r="G373" s="36"/>
      <c r="H373" s="36"/>
      <c r="I373" s="203"/>
      <c r="J373" s="36"/>
      <c r="K373" s="36"/>
      <c r="L373" s="39"/>
      <c r="M373" s="204"/>
      <c r="N373" s="205"/>
      <c r="O373" s="71"/>
      <c r="P373" s="71"/>
      <c r="Q373" s="71"/>
      <c r="R373" s="71"/>
      <c r="S373" s="71"/>
      <c r="T373" s="72"/>
      <c r="U373" s="34"/>
      <c r="V373" s="34"/>
      <c r="W373" s="34"/>
      <c r="X373" s="34"/>
      <c r="Y373" s="34"/>
      <c r="Z373" s="34"/>
      <c r="AA373" s="34"/>
      <c r="AB373" s="34"/>
      <c r="AC373" s="34"/>
      <c r="AD373" s="34"/>
      <c r="AE373" s="34"/>
      <c r="AT373" s="17" t="s">
        <v>164</v>
      </c>
      <c r="AU373" s="17" t="s">
        <v>90</v>
      </c>
    </row>
    <row r="374" spans="1:65" s="2" customFormat="1" ht="16.5" customHeight="1">
      <c r="A374" s="34"/>
      <c r="B374" s="35"/>
      <c r="C374" s="187" t="s">
        <v>571</v>
      </c>
      <c r="D374" s="187" t="s">
        <v>158</v>
      </c>
      <c r="E374" s="188" t="s">
        <v>2621</v>
      </c>
      <c r="F374" s="189" t="s">
        <v>2622</v>
      </c>
      <c r="G374" s="190" t="s">
        <v>287</v>
      </c>
      <c r="H374" s="191">
        <v>38.8</v>
      </c>
      <c r="I374" s="192"/>
      <c r="J374" s="193">
        <f>ROUND(I374*H374,2)</f>
        <v>0</v>
      </c>
      <c r="K374" s="194"/>
      <c r="L374" s="39"/>
      <c r="M374" s="195" t="s">
        <v>1</v>
      </c>
      <c r="N374" s="196" t="s">
        <v>45</v>
      </c>
      <c r="O374" s="71"/>
      <c r="P374" s="197">
        <f>O374*H374</f>
        <v>0</v>
      </c>
      <c r="Q374" s="197">
        <v>0</v>
      </c>
      <c r="R374" s="197">
        <f>Q374*H374</f>
        <v>0</v>
      </c>
      <c r="S374" s="197">
        <v>0</v>
      </c>
      <c r="T374" s="198">
        <f>S374*H374</f>
        <v>0</v>
      </c>
      <c r="U374" s="34"/>
      <c r="V374" s="34"/>
      <c r="W374" s="34"/>
      <c r="X374" s="34"/>
      <c r="Y374" s="34"/>
      <c r="Z374" s="34"/>
      <c r="AA374" s="34"/>
      <c r="AB374" s="34"/>
      <c r="AC374" s="34"/>
      <c r="AD374" s="34"/>
      <c r="AE374" s="34"/>
      <c r="AR374" s="199" t="s">
        <v>175</v>
      </c>
      <c r="AT374" s="199" t="s">
        <v>158</v>
      </c>
      <c r="AU374" s="199" t="s">
        <v>90</v>
      </c>
      <c r="AY374" s="17" t="s">
        <v>155</v>
      </c>
      <c r="BE374" s="200">
        <f>IF(N374="základní",J374,0)</f>
        <v>0</v>
      </c>
      <c r="BF374" s="200">
        <f>IF(N374="snížená",J374,0)</f>
        <v>0</v>
      </c>
      <c r="BG374" s="200">
        <f>IF(N374="zákl. přenesená",J374,0)</f>
        <v>0</v>
      </c>
      <c r="BH374" s="200">
        <f>IF(N374="sníž. přenesená",J374,0)</f>
        <v>0</v>
      </c>
      <c r="BI374" s="200">
        <f>IF(N374="nulová",J374,0)</f>
        <v>0</v>
      </c>
      <c r="BJ374" s="17" t="s">
        <v>88</v>
      </c>
      <c r="BK374" s="200">
        <f>ROUND(I374*H374,2)</f>
        <v>0</v>
      </c>
      <c r="BL374" s="17" t="s">
        <v>175</v>
      </c>
      <c r="BM374" s="199" t="s">
        <v>2623</v>
      </c>
    </row>
    <row r="375" spans="1:47" s="2" customFormat="1" ht="39">
      <c r="A375" s="34"/>
      <c r="B375" s="35"/>
      <c r="C375" s="36"/>
      <c r="D375" s="201" t="s">
        <v>164</v>
      </c>
      <c r="E375" s="36"/>
      <c r="F375" s="202" t="s">
        <v>2624</v>
      </c>
      <c r="G375" s="36"/>
      <c r="H375" s="36"/>
      <c r="I375" s="203"/>
      <c r="J375" s="36"/>
      <c r="K375" s="36"/>
      <c r="L375" s="39"/>
      <c r="M375" s="204"/>
      <c r="N375" s="205"/>
      <c r="O375" s="71"/>
      <c r="P375" s="71"/>
      <c r="Q375" s="71"/>
      <c r="R375" s="71"/>
      <c r="S375" s="71"/>
      <c r="T375" s="72"/>
      <c r="U375" s="34"/>
      <c r="V375" s="34"/>
      <c r="W375" s="34"/>
      <c r="X375" s="34"/>
      <c r="Y375" s="34"/>
      <c r="Z375" s="34"/>
      <c r="AA375" s="34"/>
      <c r="AB375" s="34"/>
      <c r="AC375" s="34"/>
      <c r="AD375" s="34"/>
      <c r="AE375" s="34"/>
      <c r="AT375" s="17" t="s">
        <v>164</v>
      </c>
      <c r="AU375" s="17" t="s">
        <v>90</v>
      </c>
    </row>
    <row r="376" spans="1:65" s="2" customFormat="1" ht="16.5" customHeight="1">
      <c r="A376" s="34"/>
      <c r="B376" s="35"/>
      <c r="C376" s="243" t="s">
        <v>575</v>
      </c>
      <c r="D376" s="243" t="s">
        <v>357</v>
      </c>
      <c r="E376" s="244" t="s">
        <v>2625</v>
      </c>
      <c r="F376" s="245" t="s">
        <v>2626</v>
      </c>
      <c r="G376" s="246" t="s">
        <v>287</v>
      </c>
      <c r="H376" s="247">
        <v>39.188</v>
      </c>
      <c r="I376" s="248"/>
      <c r="J376" s="249">
        <f>ROUND(I376*H376,2)</f>
        <v>0</v>
      </c>
      <c r="K376" s="250"/>
      <c r="L376" s="251"/>
      <c r="M376" s="252" t="s">
        <v>1</v>
      </c>
      <c r="N376" s="253" t="s">
        <v>45</v>
      </c>
      <c r="O376" s="71"/>
      <c r="P376" s="197">
        <f>O376*H376</f>
        <v>0</v>
      </c>
      <c r="Q376" s="197">
        <v>0.0145</v>
      </c>
      <c r="R376" s="197">
        <f>Q376*H376</f>
        <v>0.568226</v>
      </c>
      <c r="S376" s="197">
        <v>0</v>
      </c>
      <c r="T376" s="198">
        <f>S376*H376</f>
        <v>0</v>
      </c>
      <c r="U376" s="34"/>
      <c r="V376" s="34"/>
      <c r="W376" s="34"/>
      <c r="X376" s="34"/>
      <c r="Y376" s="34"/>
      <c r="Z376" s="34"/>
      <c r="AA376" s="34"/>
      <c r="AB376" s="34"/>
      <c r="AC376" s="34"/>
      <c r="AD376" s="34"/>
      <c r="AE376" s="34"/>
      <c r="AR376" s="199" t="s">
        <v>196</v>
      </c>
      <c r="AT376" s="199" t="s">
        <v>357</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2627</v>
      </c>
    </row>
    <row r="377" spans="1:47" s="2" customFormat="1" ht="39">
      <c r="A377" s="34"/>
      <c r="B377" s="35"/>
      <c r="C377" s="36"/>
      <c r="D377" s="201" t="s">
        <v>164</v>
      </c>
      <c r="E377" s="36"/>
      <c r="F377" s="202" t="s">
        <v>2007</v>
      </c>
      <c r="G377" s="36"/>
      <c r="H377" s="36"/>
      <c r="I377" s="203"/>
      <c r="J377" s="36"/>
      <c r="K377" s="36"/>
      <c r="L377" s="39"/>
      <c r="M377" s="204"/>
      <c r="N377" s="205"/>
      <c r="O377" s="71"/>
      <c r="P377" s="71"/>
      <c r="Q377" s="71"/>
      <c r="R377" s="71"/>
      <c r="S377" s="71"/>
      <c r="T377" s="72"/>
      <c r="U377" s="34"/>
      <c r="V377" s="34"/>
      <c r="W377" s="34"/>
      <c r="X377" s="34"/>
      <c r="Y377" s="34"/>
      <c r="Z377" s="34"/>
      <c r="AA377" s="34"/>
      <c r="AB377" s="34"/>
      <c r="AC377" s="34"/>
      <c r="AD377" s="34"/>
      <c r="AE377" s="34"/>
      <c r="AT377" s="17" t="s">
        <v>164</v>
      </c>
      <c r="AU377" s="17" t="s">
        <v>90</v>
      </c>
    </row>
    <row r="378" spans="2:51" s="13" customFormat="1" ht="11.25">
      <c r="B378" s="210"/>
      <c r="C378" s="211"/>
      <c r="D378" s="201" t="s">
        <v>256</v>
      </c>
      <c r="E378" s="211"/>
      <c r="F378" s="213" t="s">
        <v>2628</v>
      </c>
      <c r="G378" s="211"/>
      <c r="H378" s="214">
        <v>39.188</v>
      </c>
      <c r="I378" s="215"/>
      <c r="J378" s="211"/>
      <c r="K378" s="211"/>
      <c r="L378" s="216"/>
      <c r="M378" s="217"/>
      <c r="N378" s="218"/>
      <c r="O378" s="218"/>
      <c r="P378" s="218"/>
      <c r="Q378" s="218"/>
      <c r="R378" s="218"/>
      <c r="S378" s="218"/>
      <c r="T378" s="219"/>
      <c r="AT378" s="220" t="s">
        <v>256</v>
      </c>
      <c r="AU378" s="220" t="s">
        <v>90</v>
      </c>
      <c r="AV378" s="13" t="s">
        <v>90</v>
      </c>
      <c r="AW378" s="13" t="s">
        <v>4</v>
      </c>
      <c r="AX378" s="13" t="s">
        <v>88</v>
      </c>
      <c r="AY378" s="220" t="s">
        <v>155</v>
      </c>
    </row>
    <row r="379" spans="1:65" s="2" customFormat="1" ht="16.5" customHeight="1">
      <c r="A379" s="34"/>
      <c r="B379" s="35"/>
      <c r="C379" s="187" t="s">
        <v>580</v>
      </c>
      <c r="D379" s="187" t="s">
        <v>158</v>
      </c>
      <c r="E379" s="188" t="s">
        <v>2629</v>
      </c>
      <c r="F379" s="189" t="s">
        <v>2630</v>
      </c>
      <c r="G379" s="190" t="s">
        <v>383</v>
      </c>
      <c r="H379" s="191">
        <v>1</v>
      </c>
      <c r="I379" s="192"/>
      <c r="J379" s="193">
        <f>ROUND(I379*H379,2)</f>
        <v>0</v>
      </c>
      <c r="K379" s="194"/>
      <c r="L379" s="39"/>
      <c r="M379" s="195" t="s">
        <v>1</v>
      </c>
      <c r="N379" s="196" t="s">
        <v>45</v>
      </c>
      <c r="O379" s="71"/>
      <c r="P379" s="197">
        <f>O379*H379</f>
        <v>0</v>
      </c>
      <c r="Q379" s="197">
        <v>0</v>
      </c>
      <c r="R379" s="197">
        <f>Q379*H379</f>
        <v>0</v>
      </c>
      <c r="S379" s="197">
        <v>0</v>
      </c>
      <c r="T379" s="198">
        <f>S379*H379</f>
        <v>0</v>
      </c>
      <c r="U379" s="34"/>
      <c r="V379" s="34"/>
      <c r="W379" s="34"/>
      <c r="X379" s="34"/>
      <c r="Y379" s="34"/>
      <c r="Z379" s="34"/>
      <c r="AA379" s="34"/>
      <c r="AB379" s="34"/>
      <c r="AC379" s="34"/>
      <c r="AD379" s="34"/>
      <c r="AE379" s="34"/>
      <c r="AR379" s="199" t="s">
        <v>175</v>
      </c>
      <c r="AT379" s="199" t="s">
        <v>158</v>
      </c>
      <c r="AU379" s="199" t="s">
        <v>90</v>
      </c>
      <c r="AY379" s="17" t="s">
        <v>155</v>
      </c>
      <c r="BE379" s="200">
        <f>IF(N379="základní",J379,0)</f>
        <v>0</v>
      </c>
      <c r="BF379" s="200">
        <f>IF(N379="snížená",J379,0)</f>
        <v>0</v>
      </c>
      <c r="BG379" s="200">
        <f>IF(N379="zákl. přenesená",J379,0)</f>
        <v>0</v>
      </c>
      <c r="BH379" s="200">
        <f>IF(N379="sníž. přenesená",J379,0)</f>
        <v>0</v>
      </c>
      <c r="BI379" s="200">
        <f>IF(N379="nulová",J379,0)</f>
        <v>0</v>
      </c>
      <c r="BJ379" s="17" t="s">
        <v>88</v>
      </c>
      <c r="BK379" s="200">
        <f>ROUND(I379*H379,2)</f>
        <v>0</v>
      </c>
      <c r="BL379" s="17" t="s">
        <v>175</v>
      </c>
      <c r="BM379" s="199" t="s">
        <v>2631</v>
      </c>
    </row>
    <row r="380" spans="1:47" s="2" customFormat="1" ht="126.75">
      <c r="A380" s="34"/>
      <c r="B380" s="35"/>
      <c r="C380" s="36"/>
      <c r="D380" s="201" t="s">
        <v>164</v>
      </c>
      <c r="E380" s="36"/>
      <c r="F380" s="202" t="s">
        <v>2632</v>
      </c>
      <c r="G380" s="36"/>
      <c r="H380" s="36"/>
      <c r="I380" s="203"/>
      <c r="J380" s="36"/>
      <c r="K380" s="36"/>
      <c r="L380" s="39"/>
      <c r="M380" s="204"/>
      <c r="N380" s="205"/>
      <c r="O380" s="71"/>
      <c r="P380" s="71"/>
      <c r="Q380" s="71"/>
      <c r="R380" s="71"/>
      <c r="S380" s="71"/>
      <c r="T380" s="72"/>
      <c r="U380" s="34"/>
      <c r="V380" s="34"/>
      <c r="W380" s="34"/>
      <c r="X380" s="34"/>
      <c r="Y380" s="34"/>
      <c r="Z380" s="34"/>
      <c r="AA380" s="34"/>
      <c r="AB380" s="34"/>
      <c r="AC380" s="34"/>
      <c r="AD380" s="34"/>
      <c r="AE380" s="34"/>
      <c r="AT380" s="17" t="s">
        <v>164</v>
      </c>
      <c r="AU380" s="17" t="s">
        <v>90</v>
      </c>
    </row>
    <row r="381" spans="1:65" s="2" customFormat="1" ht="21.75" customHeight="1">
      <c r="A381" s="34"/>
      <c r="B381" s="35"/>
      <c r="C381" s="187" t="s">
        <v>584</v>
      </c>
      <c r="D381" s="187" t="s">
        <v>158</v>
      </c>
      <c r="E381" s="188" t="s">
        <v>2633</v>
      </c>
      <c r="F381" s="189" t="s">
        <v>2634</v>
      </c>
      <c r="G381" s="190" t="s">
        <v>383</v>
      </c>
      <c r="H381" s="191">
        <v>3</v>
      </c>
      <c r="I381" s="192"/>
      <c r="J381" s="193">
        <f>ROUND(I381*H381,2)</f>
        <v>0</v>
      </c>
      <c r="K381" s="194"/>
      <c r="L381" s="39"/>
      <c r="M381" s="195" t="s">
        <v>1</v>
      </c>
      <c r="N381" s="196" t="s">
        <v>45</v>
      </c>
      <c r="O381" s="71"/>
      <c r="P381" s="197">
        <f>O381*H381</f>
        <v>0</v>
      </c>
      <c r="Q381" s="197">
        <v>0.0001</v>
      </c>
      <c r="R381" s="197">
        <f>Q381*H381</f>
        <v>0.00030000000000000003</v>
      </c>
      <c r="S381" s="197">
        <v>0</v>
      </c>
      <c r="T381" s="198">
        <f>S381*H381</f>
        <v>0</v>
      </c>
      <c r="U381" s="34"/>
      <c r="V381" s="34"/>
      <c r="W381" s="34"/>
      <c r="X381" s="34"/>
      <c r="Y381" s="34"/>
      <c r="Z381" s="34"/>
      <c r="AA381" s="34"/>
      <c r="AB381" s="34"/>
      <c r="AC381" s="34"/>
      <c r="AD381" s="34"/>
      <c r="AE381" s="34"/>
      <c r="AR381" s="199" t="s">
        <v>175</v>
      </c>
      <c r="AT381" s="199" t="s">
        <v>158</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2635</v>
      </c>
    </row>
    <row r="382" spans="1:47" s="2" customFormat="1" ht="48.75">
      <c r="A382" s="34"/>
      <c r="B382" s="35"/>
      <c r="C382" s="36"/>
      <c r="D382" s="201" t="s">
        <v>164</v>
      </c>
      <c r="E382" s="36"/>
      <c r="F382" s="202" t="s">
        <v>2636</v>
      </c>
      <c r="G382" s="36"/>
      <c r="H382" s="36"/>
      <c r="I382" s="203"/>
      <c r="J382" s="36"/>
      <c r="K382" s="36"/>
      <c r="L382" s="39"/>
      <c r="M382" s="204"/>
      <c r="N382" s="205"/>
      <c r="O382" s="71"/>
      <c r="P382" s="71"/>
      <c r="Q382" s="71"/>
      <c r="R382" s="71"/>
      <c r="S382" s="71"/>
      <c r="T382" s="72"/>
      <c r="U382" s="34"/>
      <c r="V382" s="34"/>
      <c r="W382" s="34"/>
      <c r="X382" s="34"/>
      <c r="Y382" s="34"/>
      <c r="Z382" s="34"/>
      <c r="AA382" s="34"/>
      <c r="AB382" s="34"/>
      <c r="AC382" s="34"/>
      <c r="AD382" s="34"/>
      <c r="AE382" s="34"/>
      <c r="AT382" s="17" t="s">
        <v>164</v>
      </c>
      <c r="AU382" s="17" t="s">
        <v>90</v>
      </c>
    </row>
    <row r="383" spans="1:65" s="2" customFormat="1" ht="16.5" customHeight="1">
      <c r="A383" s="34"/>
      <c r="B383" s="35"/>
      <c r="C383" s="187" t="s">
        <v>590</v>
      </c>
      <c r="D383" s="187" t="s">
        <v>158</v>
      </c>
      <c r="E383" s="188" t="s">
        <v>2637</v>
      </c>
      <c r="F383" s="189" t="s">
        <v>2638</v>
      </c>
      <c r="G383" s="190" t="s">
        <v>383</v>
      </c>
      <c r="H383" s="191">
        <v>3</v>
      </c>
      <c r="I383" s="192"/>
      <c r="J383" s="193">
        <f>ROUND(I383*H383,2)</f>
        <v>0</v>
      </c>
      <c r="K383" s="194"/>
      <c r="L383" s="39"/>
      <c r="M383" s="195" t="s">
        <v>1</v>
      </c>
      <c r="N383" s="196" t="s">
        <v>45</v>
      </c>
      <c r="O383" s="71"/>
      <c r="P383" s="197">
        <f>O383*H383</f>
        <v>0</v>
      </c>
      <c r="Q383" s="197">
        <v>0.00021</v>
      </c>
      <c r="R383" s="197">
        <f>Q383*H383</f>
        <v>0.00063</v>
      </c>
      <c r="S383" s="197">
        <v>0</v>
      </c>
      <c r="T383" s="198">
        <f>S383*H383</f>
        <v>0</v>
      </c>
      <c r="U383" s="34"/>
      <c r="V383" s="34"/>
      <c r="W383" s="34"/>
      <c r="X383" s="34"/>
      <c r="Y383" s="34"/>
      <c r="Z383" s="34"/>
      <c r="AA383" s="34"/>
      <c r="AB383" s="34"/>
      <c r="AC383" s="34"/>
      <c r="AD383" s="34"/>
      <c r="AE383" s="34"/>
      <c r="AR383" s="199" t="s">
        <v>175</v>
      </c>
      <c r="AT383" s="199" t="s">
        <v>158</v>
      </c>
      <c r="AU383" s="199" t="s">
        <v>90</v>
      </c>
      <c r="AY383" s="17" t="s">
        <v>155</v>
      </c>
      <c r="BE383" s="200">
        <f>IF(N383="základní",J383,0)</f>
        <v>0</v>
      </c>
      <c r="BF383" s="200">
        <f>IF(N383="snížená",J383,0)</f>
        <v>0</v>
      </c>
      <c r="BG383" s="200">
        <f>IF(N383="zákl. přenesená",J383,0)</f>
        <v>0</v>
      </c>
      <c r="BH383" s="200">
        <f>IF(N383="sníž. přenesená",J383,0)</f>
        <v>0</v>
      </c>
      <c r="BI383" s="200">
        <f>IF(N383="nulová",J383,0)</f>
        <v>0</v>
      </c>
      <c r="BJ383" s="17" t="s">
        <v>88</v>
      </c>
      <c r="BK383" s="200">
        <f>ROUND(I383*H383,2)</f>
        <v>0</v>
      </c>
      <c r="BL383" s="17" t="s">
        <v>175</v>
      </c>
      <c r="BM383" s="199" t="s">
        <v>2639</v>
      </c>
    </row>
    <row r="384" spans="1:47" s="2" customFormat="1" ht="58.5">
      <c r="A384" s="34"/>
      <c r="B384" s="35"/>
      <c r="C384" s="36"/>
      <c r="D384" s="201" t="s">
        <v>164</v>
      </c>
      <c r="E384" s="36"/>
      <c r="F384" s="202" t="s">
        <v>2640</v>
      </c>
      <c r="G384" s="36"/>
      <c r="H384" s="36"/>
      <c r="I384" s="203"/>
      <c r="J384" s="36"/>
      <c r="K384" s="36"/>
      <c r="L384" s="39"/>
      <c r="M384" s="204"/>
      <c r="N384" s="205"/>
      <c r="O384" s="71"/>
      <c r="P384" s="71"/>
      <c r="Q384" s="71"/>
      <c r="R384" s="71"/>
      <c r="S384" s="71"/>
      <c r="T384" s="72"/>
      <c r="U384" s="34"/>
      <c r="V384" s="34"/>
      <c r="W384" s="34"/>
      <c r="X384" s="34"/>
      <c r="Y384" s="34"/>
      <c r="Z384" s="34"/>
      <c r="AA384" s="34"/>
      <c r="AB384" s="34"/>
      <c r="AC384" s="34"/>
      <c r="AD384" s="34"/>
      <c r="AE384" s="34"/>
      <c r="AT384" s="17" t="s">
        <v>164</v>
      </c>
      <c r="AU384" s="17" t="s">
        <v>90</v>
      </c>
    </row>
    <row r="385" spans="1:65" s="2" customFormat="1" ht="16.5" customHeight="1">
      <c r="A385" s="34"/>
      <c r="B385" s="35"/>
      <c r="C385" s="243" t="s">
        <v>595</v>
      </c>
      <c r="D385" s="243" t="s">
        <v>357</v>
      </c>
      <c r="E385" s="244" t="s">
        <v>2641</v>
      </c>
      <c r="F385" s="245" t="s">
        <v>2642</v>
      </c>
      <c r="G385" s="246" t="s">
        <v>383</v>
      </c>
      <c r="H385" s="247">
        <v>1</v>
      </c>
      <c r="I385" s="248"/>
      <c r="J385" s="249">
        <f>ROUND(I385*H385,2)</f>
        <v>0</v>
      </c>
      <c r="K385" s="250"/>
      <c r="L385" s="251"/>
      <c r="M385" s="252" t="s">
        <v>1</v>
      </c>
      <c r="N385" s="253" t="s">
        <v>45</v>
      </c>
      <c r="O385" s="71"/>
      <c r="P385" s="197">
        <f>O385*H385</f>
        <v>0</v>
      </c>
      <c r="Q385" s="197">
        <v>0.0089</v>
      </c>
      <c r="R385" s="197">
        <f>Q385*H385</f>
        <v>0.0089</v>
      </c>
      <c r="S385" s="197">
        <v>0</v>
      </c>
      <c r="T385" s="198">
        <f>S385*H385</f>
        <v>0</v>
      </c>
      <c r="U385" s="34"/>
      <c r="V385" s="34"/>
      <c r="W385" s="34"/>
      <c r="X385" s="34"/>
      <c r="Y385" s="34"/>
      <c r="Z385" s="34"/>
      <c r="AA385" s="34"/>
      <c r="AB385" s="34"/>
      <c r="AC385" s="34"/>
      <c r="AD385" s="34"/>
      <c r="AE385" s="34"/>
      <c r="AR385" s="199" t="s">
        <v>196</v>
      </c>
      <c r="AT385" s="199" t="s">
        <v>357</v>
      </c>
      <c r="AU385" s="199" t="s">
        <v>90</v>
      </c>
      <c r="AY385" s="17" t="s">
        <v>155</v>
      </c>
      <c r="BE385" s="200">
        <f>IF(N385="základní",J385,0)</f>
        <v>0</v>
      </c>
      <c r="BF385" s="200">
        <f>IF(N385="snížená",J385,0)</f>
        <v>0</v>
      </c>
      <c r="BG385" s="200">
        <f>IF(N385="zákl. přenesená",J385,0)</f>
        <v>0</v>
      </c>
      <c r="BH385" s="200">
        <f>IF(N385="sníž. přenesená",J385,0)</f>
        <v>0</v>
      </c>
      <c r="BI385" s="200">
        <f>IF(N385="nulová",J385,0)</f>
        <v>0</v>
      </c>
      <c r="BJ385" s="17" t="s">
        <v>88</v>
      </c>
      <c r="BK385" s="200">
        <f>ROUND(I385*H385,2)</f>
        <v>0</v>
      </c>
      <c r="BL385" s="17" t="s">
        <v>175</v>
      </c>
      <c r="BM385" s="199" t="s">
        <v>2643</v>
      </c>
    </row>
    <row r="386" spans="1:47" s="2" customFormat="1" ht="39">
      <c r="A386" s="34"/>
      <c r="B386" s="35"/>
      <c r="C386" s="36"/>
      <c r="D386" s="201" t="s">
        <v>164</v>
      </c>
      <c r="E386" s="36"/>
      <c r="F386" s="202" t="s">
        <v>2644</v>
      </c>
      <c r="G386" s="36"/>
      <c r="H386" s="36"/>
      <c r="I386" s="203"/>
      <c r="J386" s="36"/>
      <c r="K386" s="36"/>
      <c r="L386" s="39"/>
      <c r="M386" s="204"/>
      <c r="N386" s="205"/>
      <c r="O386" s="71"/>
      <c r="P386" s="71"/>
      <c r="Q386" s="71"/>
      <c r="R386" s="71"/>
      <c r="S386" s="71"/>
      <c r="T386" s="72"/>
      <c r="U386" s="34"/>
      <c r="V386" s="34"/>
      <c r="W386" s="34"/>
      <c r="X386" s="34"/>
      <c r="Y386" s="34"/>
      <c r="Z386" s="34"/>
      <c r="AA386" s="34"/>
      <c r="AB386" s="34"/>
      <c r="AC386" s="34"/>
      <c r="AD386" s="34"/>
      <c r="AE386" s="34"/>
      <c r="AT386" s="17" t="s">
        <v>164</v>
      </c>
      <c r="AU386" s="17" t="s">
        <v>90</v>
      </c>
    </row>
    <row r="387" spans="1:65" s="2" customFormat="1" ht="16.5" customHeight="1">
      <c r="A387" s="34"/>
      <c r="B387" s="35"/>
      <c r="C387" s="243" t="s">
        <v>600</v>
      </c>
      <c r="D387" s="243" t="s">
        <v>357</v>
      </c>
      <c r="E387" s="244" t="s">
        <v>2645</v>
      </c>
      <c r="F387" s="245" t="s">
        <v>2646</v>
      </c>
      <c r="G387" s="246" t="s">
        <v>383</v>
      </c>
      <c r="H387" s="247">
        <v>2</v>
      </c>
      <c r="I387" s="248"/>
      <c r="J387" s="249">
        <f>ROUND(I387*H387,2)</f>
        <v>0</v>
      </c>
      <c r="K387" s="250"/>
      <c r="L387" s="251"/>
      <c r="M387" s="252" t="s">
        <v>1</v>
      </c>
      <c r="N387" s="253" t="s">
        <v>45</v>
      </c>
      <c r="O387" s="71"/>
      <c r="P387" s="197">
        <f>O387*H387</f>
        <v>0</v>
      </c>
      <c r="Q387" s="197">
        <v>0.0069</v>
      </c>
      <c r="R387" s="197">
        <f>Q387*H387</f>
        <v>0.0138</v>
      </c>
      <c r="S387" s="197">
        <v>0</v>
      </c>
      <c r="T387" s="198">
        <f>S387*H387</f>
        <v>0</v>
      </c>
      <c r="U387" s="34"/>
      <c r="V387" s="34"/>
      <c r="W387" s="34"/>
      <c r="X387" s="34"/>
      <c r="Y387" s="34"/>
      <c r="Z387" s="34"/>
      <c r="AA387" s="34"/>
      <c r="AB387" s="34"/>
      <c r="AC387" s="34"/>
      <c r="AD387" s="34"/>
      <c r="AE387" s="34"/>
      <c r="AR387" s="199" t="s">
        <v>196</v>
      </c>
      <c r="AT387" s="199" t="s">
        <v>357</v>
      </c>
      <c r="AU387" s="199" t="s">
        <v>90</v>
      </c>
      <c r="AY387" s="17" t="s">
        <v>155</v>
      </c>
      <c r="BE387" s="200">
        <f>IF(N387="základní",J387,0)</f>
        <v>0</v>
      </c>
      <c r="BF387" s="200">
        <f>IF(N387="snížená",J387,0)</f>
        <v>0</v>
      </c>
      <c r="BG387" s="200">
        <f>IF(N387="zákl. přenesená",J387,0)</f>
        <v>0</v>
      </c>
      <c r="BH387" s="200">
        <f>IF(N387="sníž. přenesená",J387,0)</f>
        <v>0</v>
      </c>
      <c r="BI387" s="200">
        <f>IF(N387="nulová",J387,0)</f>
        <v>0</v>
      </c>
      <c r="BJ387" s="17" t="s">
        <v>88</v>
      </c>
      <c r="BK387" s="200">
        <f>ROUND(I387*H387,2)</f>
        <v>0</v>
      </c>
      <c r="BL387" s="17" t="s">
        <v>175</v>
      </c>
      <c r="BM387" s="199" t="s">
        <v>2647</v>
      </c>
    </row>
    <row r="388" spans="1:47" s="2" customFormat="1" ht="39">
      <c r="A388" s="34"/>
      <c r="B388" s="35"/>
      <c r="C388" s="36"/>
      <c r="D388" s="201" t="s">
        <v>164</v>
      </c>
      <c r="E388" s="36"/>
      <c r="F388" s="202" t="s">
        <v>2648</v>
      </c>
      <c r="G388" s="36"/>
      <c r="H388" s="36"/>
      <c r="I388" s="203"/>
      <c r="J388" s="36"/>
      <c r="K388" s="36"/>
      <c r="L388" s="39"/>
      <c r="M388" s="204"/>
      <c r="N388" s="205"/>
      <c r="O388" s="71"/>
      <c r="P388" s="71"/>
      <c r="Q388" s="71"/>
      <c r="R388" s="71"/>
      <c r="S388" s="71"/>
      <c r="T388" s="72"/>
      <c r="U388" s="34"/>
      <c r="V388" s="34"/>
      <c r="W388" s="34"/>
      <c r="X388" s="34"/>
      <c r="Y388" s="34"/>
      <c r="Z388" s="34"/>
      <c r="AA388" s="34"/>
      <c r="AB388" s="34"/>
      <c r="AC388" s="34"/>
      <c r="AD388" s="34"/>
      <c r="AE388" s="34"/>
      <c r="AT388" s="17" t="s">
        <v>164</v>
      </c>
      <c r="AU388" s="17" t="s">
        <v>90</v>
      </c>
    </row>
    <row r="389" spans="1:65" s="2" customFormat="1" ht="21.75" customHeight="1">
      <c r="A389" s="34"/>
      <c r="B389" s="35"/>
      <c r="C389" s="243" t="s">
        <v>606</v>
      </c>
      <c r="D389" s="243" t="s">
        <v>357</v>
      </c>
      <c r="E389" s="244" t="s">
        <v>2649</v>
      </c>
      <c r="F389" s="245" t="s">
        <v>2650</v>
      </c>
      <c r="G389" s="246" t="s">
        <v>383</v>
      </c>
      <c r="H389" s="247">
        <v>1</v>
      </c>
      <c r="I389" s="248"/>
      <c r="J389" s="249">
        <f>ROUND(I389*H389,2)</f>
        <v>0</v>
      </c>
      <c r="K389" s="250"/>
      <c r="L389" s="251"/>
      <c r="M389" s="252" t="s">
        <v>1</v>
      </c>
      <c r="N389" s="253" t="s">
        <v>45</v>
      </c>
      <c r="O389" s="71"/>
      <c r="P389" s="197">
        <f>O389*H389</f>
        <v>0</v>
      </c>
      <c r="Q389" s="197">
        <v>0.0001</v>
      </c>
      <c r="R389" s="197">
        <f>Q389*H389</f>
        <v>0.0001</v>
      </c>
      <c r="S389" s="197">
        <v>0</v>
      </c>
      <c r="T389" s="198">
        <f>S389*H389</f>
        <v>0</v>
      </c>
      <c r="U389" s="34"/>
      <c r="V389" s="34"/>
      <c r="W389" s="34"/>
      <c r="X389" s="34"/>
      <c r="Y389" s="34"/>
      <c r="Z389" s="34"/>
      <c r="AA389" s="34"/>
      <c r="AB389" s="34"/>
      <c r="AC389" s="34"/>
      <c r="AD389" s="34"/>
      <c r="AE389" s="34"/>
      <c r="AR389" s="199" t="s">
        <v>196</v>
      </c>
      <c r="AT389" s="199" t="s">
        <v>357</v>
      </c>
      <c r="AU389" s="199" t="s">
        <v>90</v>
      </c>
      <c r="AY389" s="17" t="s">
        <v>155</v>
      </c>
      <c r="BE389" s="200">
        <f>IF(N389="základní",J389,0)</f>
        <v>0</v>
      </c>
      <c r="BF389" s="200">
        <f>IF(N389="snížená",J389,0)</f>
        <v>0</v>
      </c>
      <c r="BG389" s="200">
        <f>IF(N389="zákl. přenesená",J389,0)</f>
        <v>0</v>
      </c>
      <c r="BH389" s="200">
        <f>IF(N389="sníž. přenesená",J389,0)</f>
        <v>0</v>
      </c>
      <c r="BI389" s="200">
        <f>IF(N389="nulová",J389,0)</f>
        <v>0</v>
      </c>
      <c r="BJ389" s="17" t="s">
        <v>88</v>
      </c>
      <c r="BK389" s="200">
        <f>ROUND(I389*H389,2)</f>
        <v>0</v>
      </c>
      <c r="BL389" s="17" t="s">
        <v>175</v>
      </c>
      <c r="BM389" s="199" t="s">
        <v>2651</v>
      </c>
    </row>
    <row r="390" spans="1:47" s="2" customFormat="1" ht="39">
      <c r="A390" s="34"/>
      <c r="B390" s="35"/>
      <c r="C390" s="36"/>
      <c r="D390" s="201" t="s">
        <v>164</v>
      </c>
      <c r="E390" s="36"/>
      <c r="F390" s="202" t="s">
        <v>2030</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164</v>
      </c>
      <c r="AU390" s="17" t="s">
        <v>90</v>
      </c>
    </row>
    <row r="391" spans="1:65" s="2" customFormat="1" ht="16.5" customHeight="1">
      <c r="A391" s="34"/>
      <c r="B391" s="35"/>
      <c r="C391" s="243" t="s">
        <v>611</v>
      </c>
      <c r="D391" s="243" t="s">
        <v>357</v>
      </c>
      <c r="E391" s="244" t="s">
        <v>2652</v>
      </c>
      <c r="F391" s="245" t="s">
        <v>2653</v>
      </c>
      <c r="G391" s="246" t="s">
        <v>383</v>
      </c>
      <c r="H391" s="247">
        <v>10</v>
      </c>
      <c r="I391" s="248"/>
      <c r="J391" s="249">
        <f>ROUND(I391*H391,2)</f>
        <v>0</v>
      </c>
      <c r="K391" s="250"/>
      <c r="L391" s="251"/>
      <c r="M391" s="252" t="s">
        <v>1</v>
      </c>
      <c r="N391" s="253" t="s">
        <v>45</v>
      </c>
      <c r="O391" s="71"/>
      <c r="P391" s="197">
        <f>O391*H391</f>
        <v>0</v>
      </c>
      <c r="Q391" s="197">
        <v>0.0001</v>
      </c>
      <c r="R391" s="197">
        <f>Q391*H391</f>
        <v>0.001</v>
      </c>
      <c r="S391" s="197">
        <v>0</v>
      </c>
      <c r="T391" s="198">
        <f>S391*H391</f>
        <v>0</v>
      </c>
      <c r="U391" s="34"/>
      <c r="V391" s="34"/>
      <c r="W391" s="34"/>
      <c r="X391" s="34"/>
      <c r="Y391" s="34"/>
      <c r="Z391" s="34"/>
      <c r="AA391" s="34"/>
      <c r="AB391" s="34"/>
      <c r="AC391" s="34"/>
      <c r="AD391" s="34"/>
      <c r="AE391" s="34"/>
      <c r="AR391" s="199" t="s">
        <v>196</v>
      </c>
      <c r="AT391" s="199" t="s">
        <v>357</v>
      </c>
      <c r="AU391" s="199" t="s">
        <v>90</v>
      </c>
      <c r="AY391" s="17" t="s">
        <v>155</v>
      </c>
      <c r="BE391" s="200">
        <f>IF(N391="základní",J391,0)</f>
        <v>0</v>
      </c>
      <c r="BF391" s="200">
        <f>IF(N391="snížená",J391,0)</f>
        <v>0</v>
      </c>
      <c r="BG391" s="200">
        <f>IF(N391="zákl. přenesená",J391,0)</f>
        <v>0</v>
      </c>
      <c r="BH391" s="200">
        <f>IF(N391="sníž. přenesená",J391,0)</f>
        <v>0</v>
      </c>
      <c r="BI391" s="200">
        <f>IF(N391="nulová",J391,0)</f>
        <v>0</v>
      </c>
      <c r="BJ391" s="17" t="s">
        <v>88</v>
      </c>
      <c r="BK391" s="200">
        <f>ROUND(I391*H391,2)</f>
        <v>0</v>
      </c>
      <c r="BL391" s="17" t="s">
        <v>175</v>
      </c>
      <c r="BM391" s="199" t="s">
        <v>2654</v>
      </c>
    </row>
    <row r="392" spans="1:47" s="2" customFormat="1" ht="19.5">
      <c r="A392" s="34"/>
      <c r="B392" s="35"/>
      <c r="C392" s="36"/>
      <c r="D392" s="201" t="s">
        <v>164</v>
      </c>
      <c r="E392" s="36"/>
      <c r="F392" s="202" t="s">
        <v>2655</v>
      </c>
      <c r="G392" s="36"/>
      <c r="H392" s="36"/>
      <c r="I392" s="203"/>
      <c r="J392" s="36"/>
      <c r="K392" s="36"/>
      <c r="L392" s="39"/>
      <c r="M392" s="204"/>
      <c r="N392" s="205"/>
      <c r="O392" s="71"/>
      <c r="P392" s="71"/>
      <c r="Q392" s="71"/>
      <c r="R392" s="71"/>
      <c r="S392" s="71"/>
      <c r="T392" s="72"/>
      <c r="U392" s="34"/>
      <c r="V392" s="34"/>
      <c r="W392" s="34"/>
      <c r="X392" s="34"/>
      <c r="Y392" s="34"/>
      <c r="Z392" s="34"/>
      <c r="AA392" s="34"/>
      <c r="AB392" s="34"/>
      <c r="AC392" s="34"/>
      <c r="AD392" s="34"/>
      <c r="AE392" s="34"/>
      <c r="AT392" s="17" t="s">
        <v>164</v>
      </c>
      <c r="AU392" s="17" t="s">
        <v>90</v>
      </c>
    </row>
    <row r="393" spans="2:51" s="13" customFormat="1" ht="11.25">
      <c r="B393" s="210"/>
      <c r="C393" s="211"/>
      <c r="D393" s="201" t="s">
        <v>256</v>
      </c>
      <c r="E393" s="212" t="s">
        <v>1</v>
      </c>
      <c r="F393" s="213" t="s">
        <v>2656</v>
      </c>
      <c r="G393" s="211"/>
      <c r="H393" s="214">
        <v>10</v>
      </c>
      <c r="I393" s="215"/>
      <c r="J393" s="211"/>
      <c r="K393" s="211"/>
      <c r="L393" s="216"/>
      <c r="M393" s="217"/>
      <c r="N393" s="218"/>
      <c r="O393" s="218"/>
      <c r="P393" s="218"/>
      <c r="Q393" s="218"/>
      <c r="R393" s="218"/>
      <c r="S393" s="218"/>
      <c r="T393" s="219"/>
      <c r="AT393" s="220" t="s">
        <v>256</v>
      </c>
      <c r="AU393" s="220" t="s">
        <v>90</v>
      </c>
      <c r="AV393" s="13" t="s">
        <v>90</v>
      </c>
      <c r="AW393" s="13" t="s">
        <v>36</v>
      </c>
      <c r="AX393" s="13" t="s">
        <v>88</v>
      </c>
      <c r="AY393" s="220" t="s">
        <v>155</v>
      </c>
    </row>
    <row r="394" spans="1:65" s="2" customFormat="1" ht="16.5" customHeight="1">
      <c r="A394" s="34"/>
      <c r="B394" s="35"/>
      <c r="C394" s="243" t="s">
        <v>616</v>
      </c>
      <c r="D394" s="243" t="s">
        <v>357</v>
      </c>
      <c r="E394" s="244" t="s">
        <v>2657</v>
      </c>
      <c r="F394" s="245" t="s">
        <v>2658</v>
      </c>
      <c r="G394" s="246" t="s">
        <v>383</v>
      </c>
      <c r="H394" s="247">
        <v>10</v>
      </c>
      <c r="I394" s="248"/>
      <c r="J394" s="249">
        <f>ROUND(I394*H394,2)</f>
        <v>0</v>
      </c>
      <c r="K394" s="250"/>
      <c r="L394" s="251"/>
      <c r="M394" s="252" t="s">
        <v>1</v>
      </c>
      <c r="N394" s="253" t="s">
        <v>45</v>
      </c>
      <c r="O394" s="71"/>
      <c r="P394" s="197">
        <f>O394*H394</f>
        <v>0</v>
      </c>
      <c r="Q394" s="197">
        <v>0.0001</v>
      </c>
      <c r="R394" s="197">
        <f>Q394*H394</f>
        <v>0.001</v>
      </c>
      <c r="S394" s="197">
        <v>0</v>
      </c>
      <c r="T394" s="198">
        <f>S394*H394</f>
        <v>0</v>
      </c>
      <c r="U394" s="34"/>
      <c r="V394" s="34"/>
      <c r="W394" s="34"/>
      <c r="X394" s="34"/>
      <c r="Y394" s="34"/>
      <c r="Z394" s="34"/>
      <c r="AA394" s="34"/>
      <c r="AB394" s="34"/>
      <c r="AC394" s="34"/>
      <c r="AD394" s="34"/>
      <c r="AE394" s="34"/>
      <c r="AR394" s="199" t="s">
        <v>196</v>
      </c>
      <c r="AT394" s="199" t="s">
        <v>357</v>
      </c>
      <c r="AU394" s="199" t="s">
        <v>90</v>
      </c>
      <c r="AY394" s="17" t="s">
        <v>155</v>
      </c>
      <c r="BE394" s="200">
        <f>IF(N394="základní",J394,0)</f>
        <v>0</v>
      </c>
      <c r="BF394" s="200">
        <f>IF(N394="snížená",J394,0)</f>
        <v>0</v>
      </c>
      <c r="BG394" s="200">
        <f>IF(N394="zákl. přenesená",J394,0)</f>
        <v>0</v>
      </c>
      <c r="BH394" s="200">
        <f>IF(N394="sníž. přenesená",J394,0)</f>
        <v>0</v>
      </c>
      <c r="BI394" s="200">
        <f>IF(N394="nulová",J394,0)</f>
        <v>0</v>
      </c>
      <c r="BJ394" s="17" t="s">
        <v>88</v>
      </c>
      <c r="BK394" s="200">
        <f>ROUND(I394*H394,2)</f>
        <v>0</v>
      </c>
      <c r="BL394" s="17" t="s">
        <v>175</v>
      </c>
      <c r="BM394" s="199" t="s">
        <v>2659</v>
      </c>
    </row>
    <row r="395" spans="1:47" s="2" customFormat="1" ht="19.5">
      <c r="A395" s="34"/>
      <c r="B395" s="35"/>
      <c r="C395" s="36"/>
      <c r="D395" s="201" t="s">
        <v>164</v>
      </c>
      <c r="E395" s="36"/>
      <c r="F395" s="202" t="s">
        <v>2660</v>
      </c>
      <c r="G395" s="36"/>
      <c r="H395" s="36"/>
      <c r="I395" s="203"/>
      <c r="J395" s="36"/>
      <c r="K395" s="36"/>
      <c r="L395" s="39"/>
      <c r="M395" s="204"/>
      <c r="N395" s="205"/>
      <c r="O395" s="71"/>
      <c r="P395" s="71"/>
      <c r="Q395" s="71"/>
      <c r="R395" s="71"/>
      <c r="S395" s="71"/>
      <c r="T395" s="72"/>
      <c r="U395" s="34"/>
      <c r="V395" s="34"/>
      <c r="W395" s="34"/>
      <c r="X395" s="34"/>
      <c r="Y395" s="34"/>
      <c r="Z395" s="34"/>
      <c r="AA395" s="34"/>
      <c r="AB395" s="34"/>
      <c r="AC395" s="34"/>
      <c r="AD395" s="34"/>
      <c r="AE395" s="34"/>
      <c r="AT395" s="17" t="s">
        <v>164</v>
      </c>
      <c r="AU395" s="17" t="s">
        <v>90</v>
      </c>
    </row>
    <row r="396" spans="2:51" s="13" customFormat="1" ht="11.25">
      <c r="B396" s="210"/>
      <c r="C396" s="211"/>
      <c r="D396" s="201" t="s">
        <v>256</v>
      </c>
      <c r="E396" s="212" t="s">
        <v>1</v>
      </c>
      <c r="F396" s="213" t="s">
        <v>2656</v>
      </c>
      <c r="G396" s="211"/>
      <c r="H396" s="214">
        <v>10</v>
      </c>
      <c r="I396" s="215"/>
      <c r="J396" s="211"/>
      <c r="K396" s="211"/>
      <c r="L396" s="216"/>
      <c r="M396" s="217"/>
      <c r="N396" s="218"/>
      <c r="O396" s="218"/>
      <c r="P396" s="218"/>
      <c r="Q396" s="218"/>
      <c r="R396" s="218"/>
      <c r="S396" s="218"/>
      <c r="T396" s="219"/>
      <c r="AT396" s="220" t="s">
        <v>256</v>
      </c>
      <c r="AU396" s="220" t="s">
        <v>90</v>
      </c>
      <c r="AV396" s="13" t="s">
        <v>90</v>
      </c>
      <c r="AW396" s="13" t="s">
        <v>36</v>
      </c>
      <c r="AX396" s="13" t="s">
        <v>88</v>
      </c>
      <c r="AY396" s="220" t="s">
        <v>155</v>
      </c>
    </row>
    <row r="397" spans="1:65" s="2" customFormat="1" ht="21.75" customHeight="1">
      <c r="A397" s="34"/>
      <c r="B397" s="35"/>
      <c r="C397" s="187" t="s">
        <v>621</v>
      </c>
      <c r="D397" s="187" t="s">
        <v>158</v>
      </c>
      <c r="E397" s="188" t="s">
        <v>2020</v>
      </c>
      <c r="F397" s="189" t="s">
        <v>2021</v>
      </c>
      <c r="G397" s="190" t="s">
        <v>383</v>
      </c>
      <c r="H397" s="191">
        <v>2</v>
      </c>
      <c r="I397" s="192"/>
      <c r="J397" s="193">
        <f>ROUND(I397*H397,2)</f>
        <v>0</v>
      </c>
      <c r="K397" s="194"/>
      <c r="L397" s="39"/>
      <c r="M397" s="195" t="s">
        <v>1</v>
      </c>
      <c r="N397" s="196" t="s">
        <v>45</v>
      </c>
      <c r="O397" s="71"/>
      <c r="P397" s="197">
        <f>O397*H397</f>
        <v>0</v>
      </c>
      <c r="Q397" s="197">
        <v>0.0001</v>
      </c>
      <c r="R397" s="197">
        <f>Q397*H397</f>
        <v>0.0002</v>
      </c>
      <c r="S397" s="197">
        <v>0</v>
      </c>
      <c r="T397" s="198">
        <f>S397*H397</f>
        <v>0</v>
      </c>
      <c r="U397" s="34"/>
      <c r="V397" s="34"/>
      <c r="W397" s="34"/>
      <c r="X397" s="34"/>
      <c r="Y397" s="34"/>
      <c r="Z397" s="34"/>
      <c r="AA397" s="34"/>
      <c r="AB397" s="34"/>
      <c r="AC397" s="34"/>
      <c r="AD397" s="34"/>
      <c r="AE397" s="34"/>
      <c r="AR397" s="199" t="s">
        <v>175</v>
      </c>
      <c r="AT397" s="199" t="s">
        <v>158</v>
      </c>
      <c r="AU397" s="199" t="s">
        <v>90</v>
      </c>
      <c r="AY397" s="17" t="s">
        <v>155</v>
      </c>
      <c r="BE397" s="200">
        <f>IF(N397="základní",J397,0)</f>
        <v>0</v>
      </c>
      <c r="BF397" s="200">
        <f>IF(N397="snížená",J397,0)</f>
        <v>0</v>
      </c>
      <c r="BG397" s="200">
        <f>IF(N397="zákl. přenesená",J397,0)</f>
        <v>0</v>
      </c>
      <c r="BH397" s="200">
        <f>IF(N397="sníž. přenesená",J397,0)</f>
        <v>0</v>
      </c>
      <c r="BI397" s="200">
        <f>IF(N397="nulová",J397,0)</f>
        <v>0</v>
      </c>
      <c r="BJ397" s="17" t="s">
        <v>88</v>
      </c>
      <c r="BK397" s="200">
        <f>ROUND(I397*H397,2)</f>
        <v>0</v>
      </c>
      <c r="BL397" s="17" t="s">
        <v>175</v>
      </c>
      <c r="BM397" s="199" t="s">
        <v>2661</v>
      </c>
    </row>
    <row r="398" spans="1:47" s="2" customFormat="1" ht="48.75">
      <c r="A398" s="34"/>
      <c r="B398" s="35"/>
      <c r="C398" s="36"/>
      <c r="D398" s="201" t="s">
        <v>164</v>
      </c>
      <c r="E398" s="36"/>
      <c r="F398" s="202" t="s">
        <v>2662</v>
      </c>
      <c r="G398" s="36"/>
      <c r="H398" s="36"/>
      <c r="I398" s="203"/>
      <c r="J398" s="36"/>
      <c r="K398" s="36"/>
      <c r="L398" s="39"/>
      <c r="M398" s="204"/>
      <c r="N398" s="205"/>
      <c r="O398" s="71"/>
      <c r="P398" s="71"/>
      <c r="Q398" s="71"/>
      <c r="R398" s="71"/>
      <c r="S398" s="71"/>
      <c r="T398" s="72"/>
      <c r="U398" s="34"/>
      <c r="V398" s="34"/>
      <c r="W398" s="34"/>
      <c r="X398" s="34"/>
      <c r="Y398" s="34"/>
      <c r="Z398" s="34"/>
      <c r="AA398" s="34"/>
      <c r="AB398" s="34"/>
      <c r="AC398" s="34"/>
      <c r="AD398" s="34"/>
      <c r="AE398" s="34"/>
      <c r="AT398" s="17" t="s">
        <v>164</v>
      </c>
      <c r="AU398" s="17" t="s">
        <v>90</v>
      </c>
    </row>
    <row r="399" spans="1:65" s="2" customFormat="1" ht="21.75" customHeight="1">
      <c r="A399" s="34"/>
      <c r="B399" s="35"/>
      <c r="C399" s="243" t="s">
        <v>626</v>
      </c>
      <c r="D399" s="243" t="s">
        <v>357</v>
      </c>
      <c r="E399" s="244" t="s">
        <v>2027</v>
      </c>
      <c r="F399" s="245" t="s">
        <v>2028</v>
      </c>
      <c r="G399" s="246" t="s">
        <v>383</v>
      </c>
      <c r="H399" s="247">
        <v>2</v>
      </c>
      <c r="I399" s="248"/>
      <c r="J399" s="249">
        <f>ROUND(I399*H399,2)</f>
        <v>0</v>
      </c>
      <c r="K399" s="250"/>
      <c r="L399" s="251"/>
      <c r="M399" s="252" t="s">
        <v>1</v>
      </c>
      <c r="N399" s="253" t="s">
        <v>45</v>
      </c>
      <c r="O399" s="71"/>
      <c r="P399" s="197">
        <f>O399*H399</f>
        <v>0</v>
      </c>
      <c r="Q399" s="197">
        <v>0.0108</v>
      </c>
      <c r="R399" s="197">
        <f>Q399*H399</f>
        <v>0.0216</v>
      </c>
      <c r="S399" s="197">
        <v>0</v>
      </c>
      <c r="T399" s="198">
        <f>S399*H399</f>
        <v>0</v>
      </c>
      <c r="U399" s="34"/>
      <c r="V399" s="34"/>
      <c r="W399" s="34"/>
      <c r="X399" s="34"/>
      <c r="Y399" s="34"/>
      <c r="Z399" s="34"/>
      <c r="AA399" s="34"/>
      <c r="AB399" s="34"/>
      <c r="AC399" s="34"/>
      <c r="AD399" s="34"/>
      <c r="AE399" s="34"/>
      <c r="AR399" s="199" t="s">
        <v>196</v>
      </c>
      <c r="AT399" s="199" t="s">
        <v>357</v>
      </c>
      <c r="AU399" s="199" t="s">
        <v>90</v>
      </c>
      <c r="AY399" s="17" t="s">
        <v>155</v>
      </c>
      <c r="BE399" s="200">
        <f>IF(N399="základní",J399,0)</f>
        <v>0</v>
      </c>
      <c r="BF399" s="200">
        <f>IF(N399="snížená",J399,0)</f>
        <v>0</v>
      </c>
      <c r="BG399" s="200">
        <f>IF(N399="zákl. přenesená",J399,0)</f>
        <v>0</v>
      </c>
      <c r="BH399" s="200">
        <f>IF(N399="sníž. přenesená",J399,0)</f>
        <v>0</v>
      </c>
      <c r="BI399" s="200">
        <f>IF(N399="nulová",J399,0)</f>
        <v>0</v>
      </c>
      <c r="BJ399" s="17" t="s">
        <v>88</v>
      </c>
      <c r="BK399" s="200">
        <f>ROUND(I399*H399,2)</f>
        <v>0</v>
      </c>
      <c r="BL399" s="17" t="s">
        <v>175</v>
      </c>
      <c r="BM399" s="199" t="s">
        <v>2663</v>
      </c>
    </row>
    <row r="400" spans="1:47" s="2" customFormat="1" ht="39">
      <c r="A400" s="34"/>
      <c r="B400" s="35"/>
      <c r="C400" s="36"/>
      <c r="D400" s="201" t="s">
        <v>164</v>
      </c>
      <c r="E400" s="36"/>
      <c r="F400" s="202" t="s">
        <v>2664</v>
      </c>
      <c r="G400" s="36"/>
      <c r="H400" s="36"/>
      <c r="I400" s="203"/>
      <c r="J400" s="36"/>
      <c r="K400" s="36"/>
      <c r="L400" s="39"/>
      <c r="M400" s="204"/>
      <c r="N400" s="205"/>
      <c r="O400" s="71"/>
      <c r="P400" s="71"/>
      <c r="Q400" s="71"/>
      <c r="R400" s="71"/>
      <c r="S400" s="71"/>
      <c r="T400" s="72"/>
      <c r="U400" s="34"/>
      <c r="V400" s="34"/>
      <c r="W400" s="34"/>
      <c r="X400" s="34"/>
      <c r="Y400" s="34"/>
      <c r="Z400" s="34"/>
      <c r="AA400" s="34"/>
      <c r="AB400" s="34"/>
      <c r="AC400" s="34"/>
      <c r="AD400" s="34"/>
      <c r="AE400" s="34"/>
      <c r="AT400" s="17" t="s">
        <v>164</v>
      </c>
      <c r="AU400" s="17" t="s">
        <v>90</v>
      </c>
    </row>
    <row r="401" spans="1:65" s="2" customFormat="1" ht="16.5" customHeight="1">
      <c r="A401" s="34"/>
      <c r="B401" s="35"/>
      <c r="C401" s="187" t="s">
        <v>631</v>
      </c>
      <c r="D401" s="187" t="s">
        <v>158</v>
      </c>
      <c r="E401" s="188" t="s">
        <v>2044</v>
      </c>
      <c r="F401" s="189" t="s">
        <v>2045</v>
      </c>
      <c r="G401" s="190" t="s">
        <v>383</v>
      </c>
      <c r="H401" s="191">
        <v>5</v>
      </c>
      <c r="I401" s="192"/>
      <c r="J401" s="193">
        <f>ROUND(I401*H401,2)</f>
        <v>0</v>
      </c>
      <c r="K401" s="194"/>
      <c r="L401" s="39"/>
      <c r="M401" s="195" t="s">
        <v>1</v>
      </c>
      <c r="N401" s="196" t="s">
        <v>45</v>
      </c>
      <c r="O401" s="71"/>
      <c r="P401" s="197">
        <f>O401*H401</f>
        <v>0</v>
      </c>
      <c r="Q401" s="197">
        <v>0.00167</v>
      </c>
      <c r="R401" s="197">
        <f>Q401*H401</f>
        <v>0.00835</v>
      </c>
      <c r="S401" s="197">
        <v>0</v>
      </c>
      <c r="T401" s="198">
        <f>S401*H401</f>
        <v>0</v>
      </c>
      <c r="U401" s="34"/>
      <c r="V401" s="34"/>
      <c r="W401" s="34"/>
      <c r="X401" s="34"/>
      <c r="Y401" s="34"/>
      <c r="Z401" s="34"/>
      <c r="AA401" s="34"/>
      <c r="AB401" s="34"/>
      <c r="AC401" s="34"/>
      <c r="AD401" s="34"/>
      <c r="AE401" s="34"/>
      <c r="AR401" s="199" t="s">
        <v>175</v>
      </c>
      <c r="AT401" s="199" t="s">
        <v>158</v>
      </c>
      <c r="AU401" s="199" t="s">
        <v>90</v>
      </c>
      <c r="AY401" s="17" t="s">
        <v>155</v>
      </c>
      <c r="BE401" s="200">
        <f>IF(N401="základní",J401,0)</f>
        <v>0</v>
      </c>
      <c r="BF401" s="200">
        <f>IF(N401="snížená",J401,0)</f>
        <v>0</v>
      </c>
      <c r="BG401" s="200">
        <f>IF(N401="zákl. přenesená",J401,0)</f>
        <v>0</v>
      </c>
      <c r="BH401" s="200">
        <f>IF(N401="sníž. přenesená",J401,0)</f>
        <v>0</v>
      </c>
      <c r="BI401" s="200">
        <f>IF(N401="nulová",J401,0)</f>
        <v>0</v>
      </c>
      <c r="BJ401" s="17" t="s">
        <v>88</v>
      </c>
      <c r="BK401" s="200">
        <f>ROUND(I401*H401,2)</f>
        <v>0</v>
      </c>
      <c r="BL401" s="17" t="s">
        <v>175</v>
      </c>
      <c r="BM401" s="199" t="s">
        <v>2665</v>
      </c>
    </row>
    <row r="402" spans="1:47" s="2" customFormat="1" ht="156">
      <c r="A402" s="34"/>
      <c r="B402" s="35"/>
      <c r="C402" s="36"/>
      <c r="D402" s="201" t="s">
        <v>164</v>
      </c>
      <c r="E402" s="36"/>
      <c r="F402" s="202" t="s">
        <v>2666</v>
      </c>
      <c r="G402" s="36"/>
      <c r="H402" s="36"/>
      <c r="I402" s="203"/>
      <c r="J402" s="36"/>
      <c r="K402" s="36"/>
      <c r="L402" s="39"/>
      <c r="M402" s="204"/>
      <c r="N402" s="205"/>
      <c r="O402" s="71"/>
      <c r="P402" s="71"/>
      <c r="Q402" s="71"/>
      <c r="R402" s="71"/>
      <c r="S402" s="71"/>
      <c r="T402" s="72"/>
      <c r="U402" s="34"/>
      <c r="V402" s="34"/>
      <c r="W402" s="34"/>
      <c r="X402" s="34"/>
      <c r="Y402" s="34"/>
      <c r="Z402" s="34"/>
      <c r="AA402" s="34"/>
      <c r="AB402" s="34"/>
      <c r="AC402" s="34"/>
      <c r="AD402" s="34"/>
      <c r="AE402" s="34"/>
      <c r="AT402" s="17" t="s">
        <v>164</v>
      </c>
      <c r="AU402" s="17" t="s">
        <v>90</v>
      </c>
    </row>
    <row r="403" spans="1:65" s="2" customFormat="1" ht="16.5" customHeight="1">
      <c r="A403" s="34"/>
      <c r="B403" s="35"/>
      <c r="C403" s="243" t="s">
        <v>636</v>
      </c>
      <c r="D403" s="243" t="s">
        <v>357</v>
      </c>
      <c r="E403" s="244" t="s">
        <v>2048</v>
      </c>
      <c r="F403" s="245" t="s">
        <v>2049</v>
      </c>
      <c r="G403" s="246" t="s">
        <v>383</v>
      </c>
      <c r="H403" s="247">
        <v>1</v>
      </c>
      <c r="I403" s="248"/>
      <c r="J403" s="249">
        <f>ROUND(I403*H403,2)</f>
        <v>0</v>
      </c>
      <c r="K403" s="250"/>
      <c r="L403" s="251"/>
      <c r="M403" s="252" t="s">
        <v>1</v>
      </c>
      <c r="N403" s="253" t="s">
        <v>45</v>
      </c>
      <c r="O403" s="71"/>
      <c r="P403" s="197">
        <f>O403*H403</f>
        <v>0</v>
      </c>
      <c r="Q403" s="197">
        <v>0.0122</v>
      </c>
      <c r="R403" s="197">
        <f>Q403*H403</f>
        <v>0.0122</v>
      </c>
      <c r="S403" s="197">
        <v>0</v>
      </c>
      <c r="T403" s="198">
        <f>S403*H403</f>
        <v>0</v>
      </c>
      <c r="U403" s="34"/>
      <c r="V403" s="34"/>
      <c r="W403" s="34"/>
      <c r="X403" s="34"/>
      <c r="Y403" s="34"/>
      <c r="Z403" s="34"/>
      <c r="AA403" s="34"/>
      <c r="AB403" s="34"/>
      <c r="AC403" s="34"/>
      <c r="AD403" s="34"/>
      <c r="AE403" s="34"/>
      <c r="AR403" s="199" t="s">
        <v>196</v>
      </c>
      <c r="AT403" s="199" t="s">
        <v>357</v>
      </c>
      <c r="AU403" s="199" t="s">
        <v>90</v>
      </c>
      <c r="AY403" s="17" t="s">
        <v>155</v>
      </c>
      <c r="BE403" s="200">
        <f>IF(N403="základní",J403,0)</f>
        <v>0</v>
      </c>
      <c r="BF403" s="200">
        <f>IF(N403="snížená",J403,0)</f>
        <v>0</v>
      </c>
      <c r="BG403" s="200">
        <f>IF(N403="zákl. přenesená",J403,0)</f>
        <v>0</v>
      </c>
      <c r="BH403" s="200">
        <f>IF(N403="sníž. přenesená",J403,0)</f>
        <v>0</v>
      </c>
      <c r="BI403" s="200">
        <f>IF(N403="nulová",J403,0)</f>
        <v>0</v>
      </c>
      <c r="BJ403" s="17" t="s">
        <v>88</v>
      </c>
      <c r="BK403" s="200">
        <f>ROUND(I403*H403,2)</f>
        <v>0</v>
      </c>
      <c r="BL403" s="17" t="s">
        <v>175</v>
      </c>
      <c r="BM403" s="199" t="s">
        <v>2667</v>
      </c>
    </row>
    <row r="404" spans="1:47" s="2" customFormat="1" ht="39">
      <c r="A404" s="34"/>
      <c r="B404" s="35"/>
      <c r="C404" s="36"/>
      <c r="D404" s="201" t="s">
        <v>164</v>
      </c>
      <c r="E404" s="36"/>
      <c r="F404" s="202" t="s">
        <v>2051</v>
      </c>
      <c r="G404" s="36"/>
      <c r="H404" s="36"/>
      <c r="I404" s="203"/>
      <c r="J404" s="36"/>
      <c r="K404" s="36"/>
      <c r="L404" s="39"/>
      <c r="M404" s="204"/>
      <c r="N404" s="205"/>
      <c r="O404" s="71"/>
      <c r="P404" s="71"/>
      <c r="Q404" s="71"/>
      <c r="R404" s="71"/>
      <c r="S404" s="71"/>
      <c r="T404" s="72"/>
      <c r="U404" s="34"/>
      <c r="V404" s="34"/>
      <c r="W404" s="34"/>
      <c r="X404" s="34"/>
      <c r="Y404" s="34"/>
      <c r="Z404" s="34"/>
      <c r="AA404" s="34"/>
      <c r="AB404" s="34"/>
      <c r="AC404" s="34"/>
      <c r="AD404" s="34"/>
      <c r="AE404" s="34"/>
      <c r="AT404" s="17" t="s">
        <v>164</v>
      </c>
      <c r="AU404" s="17" t="s">
        <v>90</v>
      </c>
    </row>
    <row r="405" spans="1:65" s="2" customFormat="1" ht="16.5" customHeight="1">
      <c r="A405" s="34"/>
      <c r="B405" s="35"/>
      <c r="C405" s="243" t="s">
        <v>640</v>
      </c>
      <c r="D405" s="243" t="s">
        <v>357</v>
      </c>
      <c r="E405" s="244" t="s">
        <v>2052</v>
      </c>
      <c r="F405" s="245" t="s">
        <v>2053</v>
      </c>
      <c r="G405" s="246" t="s">
        <v>383</v>
      </c>
      <c r="H405" s="247">
        <v>1</v>
      </c>
      <c r="I405" s="248"/>
      <c r="J405" s="249">
        <f>ROUND(I405*H405,2)</f>
        <v>0</v>
      </c>
      <c r="K405" s="250"/>
      <c r="L405" s="251"/>
      <c r="M405" s="252" t="s">
        <v>1</v>
      </c>
      <c r="N405" s="253" t="s">
        <v>45</v>
      </c>
      <c r="O405" s="71"/>
      <c r="P405" s="197">
        <f>O405*H405</f>
        <v>0</v>
      </c>
      <c r="Q405" s="197">
        <v>0.0096</v>
      </c>
      <c r="R405" s="197">
        <f>Q405*H405</f>
        <v>0.0096</v>
      </c>
      <c r="S405" s="197">
        <v>0</v>
      </c>
      <c r="T405" s="198">
        <f>S405*H405</f>
        <v>0</v>
      </c>
      <c r="U405" s="34"/>
      <c r="V405" s="34"/>
      <c r="W405" s="34"/>
      <c r="X405" s="34"/>
      <c r="Y405" s="34"/>
      <c r="Z405" s="34"/>
      <c r="AA405" s="34"/>
      <c r="AB405" s="34"/>
      <c r="AC405" s="34"/>
      <c r="AD405" s="34"/>
      <c r="AE405" s="34"/>
      <c r="AR405" s="199" t="s">
        <v>196</v>
      </c>
      <c r="AT405" s="199" t="s">
        <v>357</v>
      </c>
      <c r="AU405" s="199" t="s">
        <v>90</v>
      </c>
      <c r="AY405" s="17" t="s">
        <v>155</v>
      </c>
      <c r="BE405" s="200">
        <f>IF(N405="základní",J405,0)</f>
        <v>0</v>
      </c>
      <c r="BF405" s="200">
        <f>IF(N405="snížená",J405,0)</f>
        <v>0</v>
      </c>
      <c r="BG405" s="200">
        <f>IF(N405="zákl. přenesená",J405,0)</f>
        <v>0</v>
      </c>
      <c r="BH405" s="200">
        <f>IF(N405="sníž. přenesená",J405,0)</f>
        <v>0</v>
      </c>
      <c r="BI405" s="200">
        <f>IF(N405="nulová",J405,0)</f>
        <v>0</v>
      </c>
      <c r="BJ405" s="17" t="s">
        <v>88</v>
      </c>
      <c r="BK405" s="200">
        <f>ROUND(I405*H405,2)</f>
        <v>0</v>
      </c>
      <c r="BL405" s="17" t="s">
        <v>175</v>
      </c>
      <c r="BM405" s="199" t="s">
        <v>2668</v>
      </c>
    </row>
    <row r="406" spans="1:47" s="2" customFormat="1" ht="39">
      <c r="A406" s="34"/>
      <c r="B406" s="35"/>
      <c r="C406" s="36"/>
      <c r="D406" s="201" t="s">
        <v>164</v>
      </c>
      <c r="E406" s="36"/>
      <c r="F406" s="202" t="s">
        <v>2669</v>
      </c>
      <c r="G406" s="36"/>
      <c r="H406" s="36"/>
      <c r="I406" s="203"/>
      <c r="J406" s="36"/>
      <c r="K406" s="36"/>
      <c r="L406" s="39"/>
      <c r="M406" s="204"/>
      <c r="N406" s="205"/>
      <c r="O406" s="71"/>
      <c r="P406" s="71"/>
      <c r="Q406" s="71"/>
      <c r="R406" s="71"/>
      <c r="S406" s="71"/>
      <c r="T406" s="72"/>
      <c r="U406" s="34"/>
      <c r="V406" s="34"/>
      <c r="W406" s="34"/>
      <c r="X406" s="34"/>
      <c r="Y406" s="34"/>
      <c r="Z406" s="34"/>
      <c r="AA406" s="34"/>
      <c r="AB406" s="34"/>
      <c r="AC406" s="34"/>
      <c r="AD406" s="34"/>
      <c r="AE406" s="34"/>
      <c r="AT406" s="17" t="s">
        <v>164</v>
      </c>
      <c r="AU406" s="17" t="s">
        <v>90</v>
      </c>
    </row>
    <row r="407" spans="1:65" s="2" customFormat="1" ht="16.5" customHeight="1">
      <c r="A407" s="34"/>
      <c r="B407" s="35"/>
      <c r="C407" s="243" t="s">
        <v>644</v>
      </c>
      <c r="D407" s="243" t="s">
        <v>357</v>
      </c>
      <c r="E407" s="244" t="s">
        <v>2670</v>
      </c>
      <c r="F407" s="245" t="s">
        <v>2671</v>
      </c>
      <c r="G407" s="246" t="s">
        <v>383</v>
      </c>
      <c r="H407" s="247">
        <v>2</v>
      </c>
      <c r="I407" s="248"/>
      <c r="J407" s="249">
        <f>ROUND(I407*H407,2)</f>
        <v>0</v>
      </c>
      <c r="K407" s="250"/>
      <c r="L407" s="251"/>
      <c r="M407" s="252" t="s">
        <v>1</v>
      </c>
      <c r="N407" s="253" t="s">
        <v>45</v>
      </c>
      <c r="O407" s="71"/>
      <c r="P407" s="197">
        <f>O407*H407</f>
        <v>0</v>
      </c>
      <c r="Q407" s="197">
        <v>0.008</v>
      </c>
      <c r="R407" s="197">
        <f>Q407*H407</f>
        <v>0.016</v>
      </c>
      <c r="S407" s="197">
        <v>0</v>
      </c>
      <c r="T407" s="198">
        <f>S407*H407</f>
        <v>0</v>
      </c>
      <c r="U407" s="34"/>
      <c r="V407" s="34"/>
      <c r="W407" s="34"/>
      <c r="X407" s="34"/>
      <c r="Y407" s="34"/>
      <c r="Z407" s="34"/>
      <c r="AA407" s="34"/>
      <c r="AB407" s="34"/>
      <c r="AC407" s="34"/>
      <c r="AD407" s="34"/>
      <c r="AE407" s="34"/>
      <c r="AR407" s="199" t="s">
        <v>196</v>
      </c>
      <c r="AT407" s="199" t="s">
        <v>357</v>
      </c>
      <c r="AU407" s="199" t="s">
        <v>90</v>
      </c>
      <c r="AY407" s="17" t="s">
        <v>155</v>
      </c>
      <c r="BE407" s="200">
        <f>IF(N407="základní",J407,0)</f>
        <v>0</v>
      </c>
      <c r="BF407" s="200">
        <f>IF(N407="snížená",J407,0)</f>
        <v>0</v>
      </c>
      <c r="BG407" s="200">
        <f>IF(N407="zákl. přenesená",J407,0)</f>
        <v>0</v>
      </c>
      <c r="BH407" s="200">
        <f>IF(N407="sníž. přenesená",J407,0)</f>
        <v>0</v>
      </c>
      <c r="BI407" s="200">
        <f>IF(N407="nulová",J407,0)</f>
        <v>0</v>
      </c>
      <c r="BJ407" s="17" t="s">
        <v>88</v>
      </c>
      <c r="BK407" s="200">
        <f>ROUND(I407*H407,2)</f>
        <v>0</v>
      </c>
      <c r="BL407" s="17" t="s">
        <v>175</v>
      </c>
      <c r="BM407" s="199" t="s">
        <v>2672</v>
      </c>
    </row>
    <row r="408" spans="1:47" s="2" customFormat="1" ht="29.25">
      <c r="A408" s="34"/>
      <c r="B408" s="35"/>
      <c r="C408" s="36"/>
      <c r="D408" s="201" t="s">
        <v>164</v>
      </c>
      <c r="E408" s="36"/>
      <c r="F408" s="202" t="s">
        <v>2673</v>
      </c>
      <c r="G408" s="36"/>
      <c r="H408" s="36"/>
      <c r="I408" s="203"/>
      <c r="J408" s="36"/>
      <c r="K408" s="36"/>
      <c r="L408" s="39"/>
      <c r="M408" s="204"/>
      <c r="N408" s="205"/>
      <c r="O408" s="71"/>
      <c r="P408" s="71"/>
      <c r="Q408" s="71"/>
      <c r="R408" s="71"/>
      <c r="S408" s="71"/>
      <c r="T408" s="72"/>
      <c r="U408" s="34"/>
      <c r="V408" s="34"/>
      <c r="W408" s="34"/>
      <c r="X408" s="34"/>
      <c r="Y408" s="34"/>
      <c r="Z408" s="34"/>
      <c r="AA408" s="34"/>
      <c r="AB408" s="34"/>
      <c r="AC408" s="34"/>
      <c r="AD408" s="34"/>
      <c r="AE408" s="34"/>
      <c r="AT408" s="17" t="s">
        <v>164</v>
      </c>
      <c r="AU408" s="17" t="s">
        <v>90</v>
      </c>
    </row>
    <row r="409" spans="1:65" s="2" customFormat="1" ht="16.5" customHeight="1">
      <c r="A409" s="34"/>
      <c r="B409" s="35"/>
      <c r="C409" s="243" t="s">
        <v>649</v>
      </c>
      <c r="D409" s="243" t="s">
        <v>357</v>
      </c>
      <c r="E409" s="244" t="s">
        <v>2674</v>
      </c>
      <c r="F409" s="245" t="s">
        <v>2675</v>
      </c>
      <c r="G409" s="246" t="s">
        <v>383</v>
      </c>
      <c r="H409" s="247">
        <v>1</v>
      </c>
      <c r="I409" s="248"/>
      <c r="J409" s="249">
        <f>ROUND(I409*H409,2)</f>
        <v>0</v>
      </c>
      <c r="K409" s="250"/>
      <c r="L409" s="251"/>
      <c r="M409" s="252" t="s">
        <v>1</v>
      </c>
      <c r="N409" s="253" t="s">
        <v>45</v>
      </c>
      <c r="O409" s="71"/>
      <c r="P409" s="197">
        <f>O409*H409</f>
        <v>0</v>
      </c>
      <c r="Q409" s="197">
        <v>0.002</v>
      </c>
      <c r="R409" s="197">
        <f>Q409*H409</f>
        <v>0.002</v>
      </c>
      <c r="S409" s="197">
        <v>0</v>
      </c>
      <c r="T409" s="198">
        <f>S409*H409</f>
        <v>0</v>
      </c>
      <c r="U409" s="34"/>
      <c r="V409" s="34"/>
      <c r="W409" s="34"/>
      <c r="X409" s="34"/>
      <c r="Y409" s="34"/>
      <c r="Z409" s="34"/>
      <c r="AA409" s="34"/>
      <c r="AB409" s="34"/>
      <c r="AC409" s="34"/>
      <c r="AD409" s="34"/>
      <c r="AE409" s="34"/>
      <c r="AR409" s="199" t="s">
        <v>196</v>
      </c>
      <c r="AT409" s="199" t="s">
        <v>357</v>
      </c>
      <c r="AU409" s="199" t="s">
        <v>90</v>
      </c>
      <c r="AY409" s="17" t="s">
        <v>155</v>
      </c>
      <c r="BE409" s="200">
        <f>IF(N409="základní",J409,0)</f>
        <v>0</v>
      </c>
      <c r="BF409" s="200">
        <f>IF(N409="snížená",J409,0)</f>
        <v>0</v>
      </c>
      <c r="BG409" s="200">
        <f>IF(N409="zákl. přenesená",J409,0)</f>
        <v>0</v>
      </c>
      <c r="BH409" s="200">
        <f>IF(N409="sníž. přenesená",J409,0)</f>
        <v>0</v>
      </c>
      <c r="BI409" s="200">
        <f>IF(N409="nulová",J409,0)</f>
        <v>0</v>
      </c>
      <c r="BJ409" s="17" t="s">
        <v>88</v>
      </c>
      <c r="BK409" s="200">
        <f>ROUND(I409*H409,2)</f>
        <v>0</v>
      </c>
      <c r="BL409" s="17" t="s">
        <v>175</v>
      </c>
      <c r="BM409" s="199" t="s">
        <v>2676</v>
      </c>
    </row>
    <row r="410" spans="1:47" s="2" customFormat="1" ht="29.25">
      <c r="A410" s="34"/>
      <c r="B410" s="35"/>
      <c r="C410" s="36"/>
      <c r="D410" s="201" t="s">
        <v>164</v>
      </c>
      <c r="E410" s="36"/>
      <c r="F410" s="202" t="s">
        <v>2677</v>
      </c>
      <c r="G410" s="36"/>
      <c r="H410" s="36"/>
      <c r="I410" s="203"/>
      <c r="J410" s="36"/>
      <c r="K410" s="36"/>
      <c r="L410" s="39"/>
      <c r="M410" s="204"/>
      <c r="N410" s="205"/>
      <c r="O410" s="71"/>
      <c r="P410" s="71"/>
      <c r="Q410" s="71"/>
      <c r="R410" s="71"/>
      <c r="S410" s="71"/>
      <c r="T410" s="72"/>
      <c r="U410" s="34"/>
      <c r="V410" s="34"/>
      <c r="W410" s="34"/>
      <c r="X410" s="34"/>
      <c r="Y410" s="34"/>
      <c r="Z410" s="34"/>
      <c r="AA410" s="34"/>
      <c r="AB410" s="34"/>
      <c r="AC410" s="34"/>
      <c r="AD410" s="34"/>
      <c r="AE410" s="34"/>
      <c r="AT410" s="17" t="s">
        <v>164</v>
      </c>
      <c r="AU410" s="17" t="s">
        <v>90</v>
      </c>
    </row>
    <row r="411" spans="1:65" s="2" customFormat="1" ht="16.5" customHeight="1">
      <c r="A411" s="34"/>
      <c r="B411" s="35"/>
      <c r="C411" s="187" t="s">
        <v>653</v>
      </c>
      <c r="D411" s="187" t="s">
        <v>158</v>
      </c>
      <c r="E411" s="188" t="s">
        <v>2678</v>
      </c>
      <c r="F411" s="189" t="s">
        <v>2679</v>
      </c>
      <c r="G411" s="190" t="s">
        <v>383</v>
      </c>
      <c r="H411" s="191">
        <v>1</v>
      </c>
      <c r="I411" s="192"/>
      <c r="J411" s="193">
        <f>ROUND(I411*H411,2)</f>
        <v>0</v>
      </c>
      <c r="K411" s="194"/>
      <c r="L411" s="39"/>
      <c r="M411" s="195" t="s">
        <v>1</v>
      </c>
      <c r="N411" s="196" t="s">
        <v>45</v>
      </c>
      <c r="O411" s="71"/>
      <c r="P411" s="197">
        <f>O411*H411</f>
        <v>0</v>
      </c>
      <c r="Q411" s="197">
        <v>0.00171</v>
      </c>
      <c r="R411" s="197">
        <f>Q411*H411</f>
        <v>0.00171</v>
      </c>
      <c r="S411" s="197">
        <v>0</v>
      </c>
      <c r="T411" s="198">
        <f>S411*H411</f>
        <v>0</v>
      </c>
      <c r="U411" s="34"/>
      <c r="V411" s="34"/>
      <c r="W411" s="34"/>
      <c r="X411" s="34"/>
      <c r="Y411" s="34"/>
      <c r="Z411" s="34"/>
      <c r="AA411" s="34"/>
      <c r="AB411" s="34"/>
      <c r="AC411" s="34"/>
      <c r="AD411" s="34"/>
      <c r="AE411" s="34"/>
      <c r="AR411" s="199" t="s">
        <v>175</v>
      </c>
      <c r="AT411" s="199" t="s">
        <v>158</v>
      </c>
      <c r="AU411" s="199" t="s">
        <v>90</v>
      </c>
      <c r="AY411" s="17" t="s">
        <v>155</v>
      </c>
      <c r="BE411" s="200">
        <f>IF(N411="základní",J411,0)</f>
        <v>0</v>
      </c>
      <c r="BF411" s="200">
        <f>IF(N411="snížená",J411,0)</f>
        <v>0</v>
      </c>
      <c r="BG411" s="200">
        <f>IF(N411="zákl. přenesená",J411,0)</f>
        <v>0</v>
      </c>
      <c r="BH411" s="200">
        <f>IF(N411="sníž. přenesená",J411,0)</f>
        <v>0</v>
      </c>
      <c r="BI411" s="200">
        <f>IF(N411="nulová",J411,0)</f>
        <v>0</v>
      </c>
      <c r="BJ411" s="17" t="s">
        <v>88</v>
      </c>
      <c r="BK411" s="200">
        <f>ROUND(I411*H411,2)</f>
        <v>0</v>
      </c>
      <c r="BL411" s="17" t="s">
        <v>175</v>
      </c>
      <c r="BM411" s="199" t="s">
        <v>2680</v>
      </c>
    </row>
    <row r="412" spans="1:47" s="2" customFormat="1" ht="48.75">
      <c r="A412" s="34"/>
      <c r="B412" s="35"/>
      <c r="C412" s="36"/>
      <c r="D412" s="201" t="s">
        <v>164</v>
      </c>
      <c r="E412" s="36"/>
      <c r="F412" s="202" t="s">
        <v>2681</v>
      </c>
      <c r="G412" s="36"/>
      <c r="H412" s="36"/>
      <c r="I412" s="203"/>
      <c r="J412" s="36"/>
      <c r="K412" s="36"/>
      <c r="L412" s="39"/>
      <c r="M412" s="204"/>
      <c r="N412" s="205"/>
      <c r="O412" s="71"/>
      <c r="P412" s="71"/>
      <c r="Q412" s="71"/>
      <c r="R412" s="71"/>
      <c r="S412" s="71"/>
      <c r="T412" s="72"/>
      <c r="U412" s="34"/>
      <c r="V412" s="34"/>
      <c r="W412" s="34"/>
      <c r="X412" s="34"/>
      <c r="Y412" s="34"/>
      <c r="Z412" s="34"/>
      <c r="AA412" s="34"/>
      <c r="AB412" s="34"/>
      <c r="AC412" s="34"/>
      <c r="AD412" s="34"/>
      <c r="AE412" s="34"/>
      <c r="AT412" s="17" t="s">
        <v>164</v>
      </c>
      <c r="AU412" s="17" t="s">
        <v>90</v>
      </c>
    </row>
    <row r="413" spans="1:65" s="2" customFormat="1" ht="16.5" customHeight="1">
      <c r="A413" s="34"/>
      <c r="B413" s="35"/>
      <c r="C413" s="243" t="s">
        <v>658</v>
      </c>
      <c r="D413" s="243" t="s">
        <v>357</v>
      </c>
      <c r="E413" s="244" t="s">
        <v>2682</v>
      </c>
      <c r="F413" s="245" t="s">
        <v>2683</v>
      </c>
      <c r="G413" s="246" t="s">
        <v>383</v>
      </c>
      <c r="H413" s="247">
        <v>1</v>
      </c>
      <c r="I413" s="248"/>
      <c r="J413" s="249">
        <f>ROUND(I413*H413,2)</f>
        <v>0</v>
      </c>
      <c r="K413" s="250"/>
      <c r="L413" s="251"/>
      <c r="M413" s="252" t="s">
        <v>1</v>
      </c>
      <c r="N413" s="253" t="s">
        <v>45</v>
      </c>
      <c r="O413" s="71"/>
      <c r="P413" s="197">
        <f>O413*H413</f>
        <v>0</v>
      </c>
      <c r="Q413" s="197">
        <v>0.0149</v>
      </c>
      <c r="R413" s="197">
        <f>Q413*H413</f>
        <v>0.0149</v>
      </c>
      <c r="S413" s="197">
        <v>0</v>
      </c>
      <c r="T413" s="198">
        <f>S413*H413</f>
        <v>0</v>
      </c>
      <c r="U413" s="34"/>
      <c r="V413" s="34"/>
      <c r="W413" s="34"/>
      <c r="X413" s="34"/>
      <c r="Y413" s="34"/>
      <c r="Z413" s="34"/>
      <c r="AA413" s="34"/>
      <c r="AB413" s="34"/>
      <c r="AC413" s="34"/>
      <c r="AD413" s="34"/>
      <c r="AE413" s="34"/>
      <c r="AR413" s="199" t="s">
        <v>196</v>
      </c>
      <c r="AT413" s="199" t="s">
        <v>357</v>
      </c>
      <c r="AU413" s="199" t="s">
        <v>90</v>
      </c>
      <c r="AY413" s="17" t="s">
        <v>155</v>
      </c>
      <c r="BE413" s="200">
        <f>IF(N413="základní",J413,0)</f>
        <v>0</v>
      </c>
      <c r="BF413" s="200">
        <f>IF(N413="snížená",J413,0)</f>
        <v>0</v>
      </c>
      <c r="BG413" s="200">
        <f>IF(N413="zákl. přenesená",J413,0)</f>
        <v>0</v>
      </c>
      <c r="BH413" s="200">
        <f>IF(N413="sníž. přenesená",J413,0)</f>
        <v>0</v>
      </c>
      <c r="BI413" s="200">
        <f>IF(N413="nulová",J413,0)</f>
        <v>0</v>
      </c>
      <c r="BJ413" s="17" t="s">
        <v>88</v>
      </c>
      <c r="BK413" s="200">
        <f>ROUND(I413*H413,2)</f>
        <v>0</v>
      </c>
      <c r="BL413" s="17" t="s">
        <v>175</v>
      </c>
      <c r="BM413" s="199" t="s">
        <v>2684</v>
      </c>
    </row>
    <row r="414" spans="1:47" s="2" customFormat="1" ht="39">
      <c r="A414" s="34"/>
      <c r="B414" s="35"/>
      <c r="C414" s="36"/>
      <c r="D414" s="201" t="s">
        <v>164</v>
      </c>
      <c r="E414" s="36"/>
      <c r="F414" s="202" t="s">
        <v>2685</v>
      </c>
      <c r="G414" s="36"/>
      <c r="H414" s="36"/>
      <c r="I414" s="203"/>
      <c r="J414" s="36"/>
      <c r="K414" s="36"/>
      <c r="L414" s="39"/>
      <c r="M414" s="204"/>
      <c r="N414" s="205"/>
      <c r="O414" s="71"/>
      <c r="P414" s="71"/>
      <c r="Q414" s="71"/>
      <c r="R414" s="71"/>
      <c r="S414" s="71"/>
      <c r="T414" s="72"/>
      <c r="U414" s="34"/>
      <c r="V414" s="34"/>
      <c r="W414" s="34"/>
      <c r="X414" s="34"/>
      <c r="Y414" s="34"/>
      <c r="Z414" s="34"/>
      <c r="AA414" s="34"/>
      <c r="AB414" s="34"/>
      <c r="AC414" s="34"/>
      <c r="AD414" s="34"/>
      <c r="AE414" s="34"/>
      <c r="AT414" s="17" t="s">
        <v>164</v>
      </c>
      <c r="AU414" s="17" t="s">
        <v>90</v>
      </c>
    </row>
    <row r="415" spans="1:65" s="2" customFormat="1" ht="16.5" customHeight="1">
      <c r="A415" s="34"/>
      <c r="B415" s="35"/>
      <c r="C415" s="187" t="s">
        <v>662</v>
      </c>
      <c r="D415" s="187" t="s">
        <v>158</v>
      </c>
      <c r="E415" s="188" t="s">
        <v>2056</v>
      </c>
      <c r="F415" s="189" t="s">
        <v>2057</v>
      </c>
      <c r="G415" s="190" t="s">
        <v>383</v>
      </c>
      <c r="H415" s="191">
        <v>1</v>
      </c>
      <c r="I415" s="192"/>
      <c r="J415" s="193">
        <f>ROUND(I415*H415,2)</f>
        <v>0</v>
      </c>
      <c r="K415" s="194"/>
      <c r="L415" s="39"/>
      <c r="M415" s="195" t="s">
        <v>1</v>
      </c>
      <c r="N415" s="196" t="s">
        <v>45</v>
      </c>
      <c r="O415" s="71"/>
      <c r="P415" s="197">
        <f>O415*H415</f>
        <v>0</v>
      </c>
      <c r="Q415" s="197">
        <v>0.00171</v>
      </c>
      <c r="R415" s="197">
        <f>Q415*H415</f>
        <v>0.00171</v>
      </c>
      <c r="S415" s="197">
        <v>0</v>
      </c>
      <c r="T415" s="198">
        <f>S415*H415</f>
        <v>0</v>
      </c>
      <c r="U415" s="34"/>
      <c r="V415" s="34"/>
      <c r="W415" s="34"/>
      <c r="X415" s="34"/>
      <c r="Y415" s="34"/>
      <c r="Z415" s="34"/>
      <c r="AA415" s="34"/>
      <c r="AB415" s="34"/>
      <c r="AC415" s="34"/>
      <c r="AD415" s="34"/>
      <c r="AE415" s="34"/>
      <c r="AR415" s="199" t="s">
        <v>175</v>
      </c>
      <c r="AT415" s="199" t="s">
        <v>158</v>
      </c>
      <c r="AU415" s="199" t="s">
        <v>90</v>
      </c>
      <c r="AY415" s="17" t="s">
        <v>155</v>
      </c>
      <c r="BE415" s="200">
        <f>IF(N415="základní",J415,0)</f>
        <v>0</v>
      </c>
      <c r="BF415" s="200">
        <f>IF(N415="snížená",J415,0)</f>
        <v>0</v>
      </c>
      <c r="BG415" s="200">
        <f>IF(N415="zákl. přenesená",J415,0)</f>
        <v>0</v>
      </c>
      <c r="BH415" s="200">
        <f>IF(N415="sníž. přenesená",J415,0)</f>
        <v>0</v>
      </c>
      <c r="BI415" s="200">
        <f>IF(N415="nulová",J415,0)</f>
        <v>0</v>
      </c>
      <c r="BJ415" s="17" t="s">
        <v>88</v>
      </c>
      <c r="BK415" s="200">
        <f>ROUND(I415*H415,2)</f>
        <v>0</v>
      </c>
      <c r="BL415" s="17" t="s">
        <v>175</v>
      </c>
      <c r="BM415" s="199" t="s">
        <v>2686</v>
      </c>
    </row>
    <row r="416" spans="1:47" s="2" customFormat="1" ht="48.75">
      <c r="A416" s="34"/>
      <c r="B416" s="35"/>
      <c r="C416" s="36"/>
      <c r="D416" s="201" t="s">
        <v>164</v>
      </c>
      <c r="E416" s="36"/>
      <c r="F416" s="202" t="s">
        <v>2059</v>
      </c>
      <c r="G416" s="36"/>
      <c r="H416" s="36"/>
      <c r="I416" s="203"/>
      <c r="J416" s="36"/>
      <c r="K416" s="36"/>
      <c r="L416" s="39"/>
      <c r="M416" s="204"/>
      <c r="N416" s="205"/>
      <c r="O416" s="71"/>
      <c r="P416" s="71"/>
      <c r="Q416" s="71"/>
      <c r="R416" s="71"/>
      <c r="S416" s="71"/>
      <c r="T416" s="72"/>
      <c r="U416" s="34"/>
      <c r="V416" s="34"/>
      <c r="W416" s="34"/>
      <c r="X416" s="34"/>
      <c r="Y416" s="34"/>
      <c r="Z416" s="34"/>
      <c r="AA416" s="34"/>
      <c r="AB416" s="34"/>
      <c r="AC416" s="34"/>
      <c r="AD416" s="34"/>
      <c r="AE416" s="34"/>
      <c r="AT416" s="17" t="s">
        <v>164</v>
      </c>
      <c r="AU416" s="17" t="s">
        <v>90</v>
      </c>
    </row>
    <row r="417" spans="1:65" s="2" customFormat="1" ht="16.5" customHeight="1">
      <c r="A417" s="34"/>
      <c r="B417" s="35"/>
      <c r="C417" s="243" t="s">
        <v>666</v>
      </c>
      <c r="D417" s="243" t="s">
        <v>357</v>
      </c>
      <c r="E417" s="244" t="s">
        <v>2687</v>
      </c>
      <c r="F417" s="245" t="s">
        <v>2061</v>
      </c>
      <c r="G417" s="246" t="s">
        <v>383</v>
      </c>
      <c r="H417" s="247">
        <v>1</v>
      </c>
      <c r="I417" s="248"/>
      <c r="J417" s="249">
        <f>ROUND(I417*H417,2)</f>
        <v>0</v>
      </c>
      <c r="K417" s="250"/>
      <c r="L417" s="251"/>
      <c r="M417" s="252" t="s">
        <v>1</v>
      </c>
      <c r="N417" s="253" t="s">
        <v>45</v>
      </c>
      <c r="O417" s="71"/>
      <c r="P417" s="197">
        <f>O417*H417</f>
        <v>0</v>
      </c>
      <c r="Q417" s="197">
        <v>0.0178</v>
      </c>
      <c r="R417" s="197">
        <f>Q417*H417</f>
        <v>0.0178</v>
      </c>
      <c r="S417" s="197">
        <v>0</v>
      </c>
      <c r="T417" s="198">
        <f>S417*H417</f>
        <v>0</v>
      </c>
      <c r="U417" s="34"/>
      <c r="V417" s="34"/>
      <c r="W417" s="34"/>
      <c r="X417" s="34"/>
      <c r="Y417" s="34"/>
      <c r="Z417" s="34"/>
      <c r="AA417" s="34"/>
      <c r="AB417" s="34"/>
      <c r="AC417" s="34"/>
      <c r="AD417" s="34"/>
      <c r="AE417" s="34"/>
      <c r="AR417" s="199" t="s">
        <v>196</v>
      </c>
      <c r="AT417" s="199" t="s">
        <v>357</v>
      </c>
      <c r="AU417" s="199" t="s">
        <v>90</v>
      </c>
      <c r="AY417" s="17" t="s">
        <v>155</v>
      </c>
      <c r="BE417" s="200">
        <f>IF(N417="základní",J417,0)</f>
        <v>0</v>
      </c>
      <c r="BF417" s="200">
        <f>IF(N417="snížená",J417,0)</f>
        <v>0</v>
      </c>
      <c r="BG417" s="200">
        <f>IF(N417="zákl. přenesená",J417,0)</f>
        <v>0</v>
      </c>
      <c r="BH417" s="200">
        <f>IF(N417="sníž. přenesená",J417,0)</f>
        <v>0</v>
      </c>
      <c r="BI417" s="200">
        <f>IF(N417="nulová",J417,0)</f>
        <v>0</v>
      </c>
      <c r="BJ417" s="17" t="s">
        <v>88</v>
      </c>
      <c r="BK417" s="200">
        <f>ROUND(I417*H417,2)</f>
        <v>0</v>
      </c>
      <c r="BL417" s="17" t="s">
        <v>175</v>
      </c>
      <c r="BM417" s="199" t="s">
        <v>2688</v>
      </c>
    </row>
    <row r="418" spans="1:47" s="2" customFormat="1" ht="39">
      <c r="A418" s="34"/>
      <c r="B418" s="35"/>
      <c r="C418" s="36"/>
      <c r="D418" s="201" t="s">
        <v>164</v>
      </c>
      <c r="E418" s="36"/>
      <c r="F418" s="202" t="s">
        <v>2063</v>
      </c>
      <c r="G418" s="36"/>
      <c r="H418" s="36"/>
      <c r="I418" s="203"/>
      <c r="J418" s="36"/>
      <c r="K418" s="36"/>
      <c r="L418" s="39"/>
      <c r="M418" s="204"/>
      <c r="N418" s="205"/>
      <c r="O418" s="71"/>
      <c r="P418" s="71"/>
      <c r="Q418" s="71"/>
      <c r="R418" s="71"/>
      <c r="S418" s="71"/>
      <c r="T418" s="72"/>
      <c r="U418" s="34"/>
      <c r="V418" s="34"/>
      <c r="W418" s="34"/>
      <c r="X418" s="34"/>
      <c r="Y418" s="34"/>
      <c r="Z418" s="34"/>
      <c r="AA418" s="34"/>
      <c r="AB418" s="34"/>
      <c r="AC418" s="34"/>
      <c r="AD418" s="34"/>
      <c r="AE418" s="34"/>
      <c r="AT418" s="17" t="s">
        <v>164</v>
      </c>
      <c r="AU418" s="17" t="s">
        <v>90</v>
      </c>
    </row>
    <row r="419" spans="1:65" s="2" customFormat="1" ht="16.5" customHeight="1">
      <c r="A419" s="34"/>
      <c r="B419" s="35"/>
      <c r="C419" s="187" t="s">
        <v>671</v>
      </c>
      <c r="D419" s="187" t="s">
        <v>158</v>
      </c>
      <c r="E419" s="188" t="s">
        <v>2068</v>
      </c>
      <c r="F419" s="189" t="s">
        <v>2069</v>
      </c>
      <c r="G419" s="190" t="s">
        <v>383</v>
      </c>
      <c r="H419" s="191">
        <v>2</v>
      </c>
      <c r="I419" s="192"/>
      <c r="J419" s="193">
        <f>ROUND(I419*H419,2)</f>
        <v>0</v>
      </c>
      <c r="K419" s="194"/>
      <c r="L419" s="39"/>
      <c r="M419" s="195" t="s">
        <v>1</v>
      </c>
      <c r="N419" s="196" t="s">
        <v>45</v>
      </c>
      <c r="O419" s="71"/>
      <c r="P419" s="197">
        <f>O419*H419</f>
        <v>0</v>
      </c>
      <c r="Q419" s="197">
        <v>0.00162</v>
      </c>
      <c r="R419" s="197">
        <f>Q419*H419</f>
        <v>0.00324</v>
      </c>
      <c r="S419" s="197">
        <v>0</v>
      </c>
      <c r="T419" s="198">
        <f>S419*H419</f>
        <v>0</v>
      </c>
      <c r="U419" s="34"/>
      <c r="V419" s="34"/>
      <c r="W419" s="34"/>
      <c r="X419" s="34"/>
      <c r="Y419" s="34"/>
      <c r="Z419" s="34"/>
      <c r="AA419" s="34"/>
      <c r="AB419" s="34"/>
      <c r="AC419" s="34"/>
      <c r="AD419" s="34"/>
      <c r="AE419" s="34"/>
      <c r="AR419" s="199" t="s">
        <v>175</v>
      </c>
      <c r="AT419" s="199" t="s">
        <v>158</v>
      </c>
      <c r="AU419" s="199" t="s">
        <v>90</v>
      </c>
      <c r="AY419" s="17" t="s">
        <v>155</v>
      </c>
      <c r="BE419" s="200">
        <f>IF(N419="základní",J419,0)</f>
        <v>0</v>
      </c>
      <c r="BF419" s="200">
        <f>IF(N419="snížená",J419,0)</f>
        <v>0</v>
      </c>
      <c r="BG419" s="200">
        <f>IF(N419="zákl. přenesená",J419,0)</f>
        <v>0</v>
      </c>
      <c r="BH419" s="200">
        <f>IF(N419="sníž. přenesená",J419,0)</f>
        <v>0</v>
      </c>
      <c r="BI419" s="200">
        <f>IF(N419="nulová",J419,0)</f>
        <v>0</v>
      </c>
      <c r="BJ419" s="17" t="s">
        <v>88</v>
      </c>
      <c r="BK419" s="200">
        <f>ROUND(I419*H419,2)</f>
        <v>0</v>
      </c>
      <c r="BL419" s="17" t="s">
        <v>175</v>
      </c>
      <c r="BM419" s="199" t="s">
        <v>2689</v>
      </c>
    </row>
    <row r="420" spans="1:47" s="2" customFormat="1" ht="263.25">
      <c r="A420" s="34"/>
      <c r="B420" s="35"/>
      <c r="C420" s="36"/>
      <c r="D420" s="201" t="s">
        <v>164</v>
      </c>
      <c r="E420" s="36"/>
      <c r="F420" s="202" t="s">
        <v>2071</v>
      </c>
      <c r="G420" s="36"/>
      <c r="H420" s="36"/>
      <c r="I420" s="203"/>
      <c r="J420" s="36"/>
      <c r="K420" s="36"/>
      <c r="L420" s="39"/>
      <c r="M420" s="204"/>
      <c r="N420" s="205"/>
      <c r="O420" s="71"/>
      <c r="P420" s="71"/>
      <c r="Q420" s="71"/>
      <c r="R420" s="71"/>
      <c r="S420" s="71"/>
      <c r="T420" s="72"/>
      <c r="U420" s="34"/>
      <c r="V420" s="34"/>
      <c r="W420" s="34"/>
      <c r="X420" s="34"/>
      <c r="Y420" s="34"/>
      <c r="Z420" s="34"/>
      <c r="AA420" s="34"/>
      <c r="AB420" s="34"/>
      <c r="AC420" s="34"/>
      <c r="AD420" s="34"/>
      <c r="AE420" s="34"/>
      <c r="AT420" s="17" t="s">
        <v>164</v>
      </c>
      <c r="AU420" s="17" t="s">
        <v>90</v>
      </c>
    </row>
    <row r="421" spans="1:65" s="2" customFormat="1" ht="16.5" customHeight="1">
      <c r="A421" s="34"/>
      <c r="B421" s="35"/>
      <c r="C421" s="243" t="s">
        <v>676</v>
      </c>
      <c r="D421" s="243" t="s">
        <v>357</v>
      </c>
      <c r="E421" s="244" t="s">
        <v>2072</v>
      </c>
      <c r="F421" s="245" t="s">
        <v>2073</v>
      </c>
      <c r="G421" s="246" t="s">
        <v>383</v>
      </c>
      <c r="H421" s="247">
        <v>2</v>
      </c>
      <c r="I421" s="248"/>
      <c r="J421" s="249">
        <f>ROUND(I421*H421,2)</f>
        <v>0</v>
      </c>
      <c r="K421" s="250"/>
      <c r="L421" s="251"/>
      <c r="M421" s="252" t="s">
        <v>1</v>
      </c>
      <c r="N421" s="253" t="s">
        <v>45</v>
      </c>
      <c r="O421" s="71"/>
      <c r="P421" s="197">
        <f>O421*H421</f>
        <v>0</v>
      </c>
      <c r="Q421" s="197">
        <v>0.01847</v>
      </c>
      <c r="R421" s="197">
        <f>Q421*H421</f>
        <v>0.03694</v>
      </c>
      <c r="S421" s="197">
        <v>0</v>
      </c>
      <c r="T421" s="198">
        <f>S421*H421</f>
        <v>0</v>
      </c>
      <c r="U421" s="34"/>
      <c r="V421" s="34"/>
      <c r="W421" s="34"/>
      <c r="X421" s="34"/>
      <c r="Y421" s="34"/>
      <c r="Z421" s="34"/>
      <c r="AA421" s="34"/>
      <c r="AB421" s="34"/>
      <c r="AC421" s="34"/>
      <c r="AD421" s="34"/>
      <c r="AE421" s="34"/>
      <c r="AR421" s="199" t="s">
        <v>196</v>
      </c>
      <c r="AT421" s="199" t="s">
        <v>357</v>
      </c>
      <c r="AU421" s="199" t="s">
        <v>90</v>
      </c>
      <c r="AY421" s="17" t="s">
        <v>155</v>
      </c>
      <c r="BE421" s="200">
        <f>IF(N421="základní",J421,0)</f>
        <v>0</v>
      </c>
      <c r="BF421" s="200">
        <f>IF(N421="snížená",J421,0)</f>
        <v>0</v>
      </c>
      <c r="BG421" s="200">
        <f>IF(N421="zákl. přenesená",J421,0)</f>
        <v>0</v>
      </c>
      <c r="BH421" s="200">
        <f>IF(N421="sníž. přenesená",J421,0)</f>
        <v>0</v>
      </c>
      <c r="BI421" s="200">
        <f>IF(N421="nulová",J421,0)</f>
        <v>0</v>
      </c>
      <c r="BJ421" s="17" t="s">
        <v>88</v>
      </c>
      <c r="BK421" s="200">
        <f>ROUND(I421*H421,2)</f>
        <v>0</v>
      </c>
      <c r="BL421" s="17" t="s">
        <v>175</v>
      </c>
      <c r="BM421" s="199" t="s">
        <v>2690</v>
      </c>
    </row>
    <row r="422" spans="1:47" s="2" customFormat="1" ht="29.25">
      <c r="A422" s="34"/>
      <c r="B422" s="35"/>
      <c r="C422" s="36"/>
      <c r="D422" s="201" t="s">
        <v>164</v>
      </c>
      <c r="E422" s="36"/>
      <c r="F422" s="202" t="s">
        <v>2075</v>
      </c>
      <c r="G422" s="36"/>
      <c r="H422" s="36"/>
      <c r="I422" s="203"/>
      <c r="J422" s="36"/>
      <c r="K422" s="36"/>
      <c r="L422" s="39"/>
      <c r="M422" s="204"/>
      <c r="N422" s="205"/>
      <c r="O422" s="71"/>
      <c r="P422" s="71"/>
      <c r="Q422" s="71"/>
      <c r="R422" s="71"/>
      <c r="S422" s="71"/>
      <c r="T422" s="72"/>
      <c r="U422" s="34"/>
      <c r="V422" s="34"/>
      <c r="W422" s="34"/>
      <c r="X422" s="34"/>
      <c r="Y422" s="34"/>
      <c r="Z422" s="34"/>
      <c r="AA422" s="34"/>
      <c r="AB422" s="34"/>
      <c r="AC422" s="34"/>
      <c r="AD422" s="34"/>
      <c r="AE422" s="34"/>
      <c r="AT422" s="17" t="s">
        <v>164</v>
      </c>
      <c r="AU422" s="17" t="s">
        <v>90</v>
      </c>
    </row>
    <row r="423" spans="1:65" s="2" customFormat="1" ht="16.5" customHeight="1">
      <c r="A423" s="34"/>
      <c r="B423" s="35"/>
      <c r="C423" s="187" t="s">
        <v>680</v>
      </c>
      <c r="D423" s="187" t="s">
        <v>158</v>
      </c>
      <c r="E423" s="188" t="s">
        <v>2076</v>
      </c>
      <c r="F423" s="189" t="s">
        <v>2077</v>
      </c>
      <c r="G423" s="190" t="s">
        <v>383</v>
      </c>
      <c r="H423" s="191">
        <v>2</v>
      </c>
      <c r="I423" s="192"/>
      <c r="J423" s="193">
        <f>ROUND(I423*H423,2)</f>
        <v>0</v>
      </c>
      <c r="K423" s="194"/>
      <c r="L423" s="39"/>
      <c r="M423" s="195" t="s">
        <v>1</v>
      </c>
      <c r="N423" s="196" t="s">
        <v>45</v>
      </c>
      <c r="O423" s="71"/>
      <c r="P423" s="197">
        <f>O423*H423</f>
        <v>0</v>
      </c>
      <c r="Q423" s="197">
        <v>0.00165</v>
      </c>
      <c r="R423" s="197">
        <f>Q423*H423</f>
        <v>0.0033</v>
      </c>
      <c r="S423" s="197">
        <v>0</v>
      </c>
      <c r="T423" s="198">
        <f>S423*H423</f>
        <v>0</v>
      </c>
      <c r="U423" s="34"/>
      <c r="V423" s="34"/>
      <c r="W423" s="34"/>
      <c r="X423" s="34"/>
      <c r="Y423" s="34"/>
      <c r="Z423" s="34"/>
      <c r="AA423" s="34"/>
      <c r="AB423" s="34"/>
      <c r="AC423" s="34"/>
      <c r="AD423" s="34"/>
      <c r="AE423" s="34"/>
      <c r="AR423" s="199" t="s">
        <v>175</v>
      </c>
      <c r="AT423" s="199" t="s">
        <v>158</v>
      </c>
      <c r="AU423" s="199" t="s">
        <v>90</v>
      </c>
      <c r="AY423" s="17" t="s">
        <v>155</v>
      </c>
      <c r="BE423" s="200">
        <f>IF(N423="základní",J423,0)</f>
        <v>0</v>
      </c>
      <c r="BF423" s="200">
        <f>IF(N423="snížená",J423,0)</f>
        <v>0</v>
      </c>
      <c r="BG423" s="200">
        <f>IF(N423="zákl. přenesená",J423,0)</f>
        <v>0</v>
      </c>
      <c r="BH423" s="200">
        <f>IF(N423="sníž. přenesená",J423,0)</f>
        <v>0</v>
      </c>
      <c r="BI423" s="200">
        <f>IF(N423="nulová",J423,0)</f>
        <v>0</v>
      </c>
      <c r="BJ423" s="17" t="s">
        <v>88</v>
      </c>
      <c r="BK423" s="200">
        <f>ROUND(I423*H423,2)</f>
        <v>0</v>
      </c>
      <c r="BL423" s="17" t="s">
        <v>175</v>
      </c>
      <c r="BM423" s="199" t="s">
        <v>2691</v>
      </c>
    </row>
    <row r="424" spans="1:47" s="2" customFormat="1" ht="48.75">
      <c r="A424" s="34"/>
      <c r="B424" s="35"/>
      <c r="C424" s="36"/>
      <c r="D424" s="201" t="s">
        <v>164</v>
      </c>
      <c r="E424" s="36"/>
      <c r="F424" s="202" t="s">
        <v>2692</v>
      </c>
      <c r="G424" s="36"/>
      <c r="H424" s="36"/>
      <c r="I424" s="203"/>
      <c r="J424" s="36"/>
      <c r="K424" s="36"/>
      <c r="L424" s="39"/>
      <c r="M424" s="204"/>
      <c r="N424" s="205"/>
      <c r="O424" s="71"/>
      <c r="P424" s="71"/>
      <c r="Q424" s="71"/>
      <c r="R424" s="71"/>
      <c r="S424" s="71"/>
      <c r="T424" s="72"/>
      <c r="U424" s="34"/>
      <c r="V424" s="34"/>
      <c r="W424" s="34"/>
      <c r="X424" s="34"/>
      <c r="Y424" s="34"/>
      <c r="Z424" s="34"/>
      <c r="AA424" s="34"/>
      <c r="AB424" s="34"/>
      <c r="AC424" s="34"/>
      <c r="AD424" s="34"/>
      <c r="AE424" s="34"/>
      <c r="AT424" s="17" t="s">
        <v>164</v>
      </c>
      <c r="AU424" s="17" t="s">
        <v>90</v>
      </c>
    </row>
    <row r="425" spans="1:65" s="2" customFormat="1" ht="16.5" customHeight="1">
      <c r="A425" s="34"/>
      <c r="B425" s="35"/>
      <c r="C425" s="243" t="s">
        <v>684</v>
      </c>
      <c r="D425" s="243" t="s">
        <v>357</v>
      </c>
      <c r="E425" s="244" t="s">
        <v>2080</v>
      </c>
      <c r="F425" s="245" t="s">
        <v>2081</v>
      </c>
      <c r="G425" s="246" t="s">
        <v>383</v>
      </c>
      <c r="H425" s="247">
        <v>2</v>
      </c>
      <c r="I425" s="248"/>
      <c r="J425" s="249">
        <f>ROUND(I425*H425,2)</f>
        <v>0</v>
      </c>
      <c r="K425" s="250"/>
      <c r="L425" s="251"/>
      <c r="M425" s="252" t="s">
        <v>1</v>
      </c>
      <c r="N425" s="253" t="s">
        <v>45</v>
      </c>
      <c r="O425" s="71"/>
      <c r="P425" s="197">
        <f>O425*H425</f>
        <v>0</v>
      </c>
      <c r="Q425" s="197">
        <v>0.0245</v>
      </c>
      <c r="R425" s="197">
        <f>Q425*H425</f>
        <v>0.049</v>
      </c>
      <c r="S425" s="197">
        <v>0</v>
      </c>
      <c r="T425" s="198">
        <f>S425*H425</f>
        <v>0</v>
      </c>
      <c r="U425" s="34"/>
      <c r="V425" s="34"/>
      <c r="W425" s="34"/>
      <c r="X425" s="34"/>
      <c r="Y425" s="34"/>
      <c r="Z425" s="34"/>
      <c r="AA425" s="34"/>
      <c r="AB425" s="34"/>
      <c r="AC425" s="34"/>
      <c r="AD425" s="34"/>
      <c r="AE425" s="34"/>
      <c r="AR425" s="199" t="s">
        <v>196</v>
      </c>
      <c r="AT425" s="199" t="s">
        <v>357</v>
      </c>
      <c r="AU425" s="199" t="s">
        <v>90</v>
      </c>
      <c r="AY425" s="17" t="s">
        <v>155</v>
      </c>
      <c r="BE425" s="200">
        <f>IF(N425="základní",J425,0)</f>
        <v>0</v>
      </c>
      <c r="BF425" s="200">
        <f>IF(N425="snížená",J425,0)</f>
        <v>0</v>
      </c>
      <c r="BG425" s="200">
        <f>IF(N425="zákl. přenesená",J425,0)</f>
        <v>0</v>
      </c>
      <c r="BH425" s="200">
        <f>IF(N425="sníž. přenesená",J425,0)</f>
        <v>0</v>
      </c>
      <c r="BI425" s="200">
        <f>IF(N425="nulová",J425,0)</f>
        <v>0</v>
      </c>
      <c r="BJ425" s="17" t="s">
        <v>88</v>
      </c>
      <c r="BK425" s="200">
        <f>ROUND(I425*H425,2)</f>
        <v>0</v>
      </c>
      <c r="BL425" s="17" t="s">
        <v>175</v>
      </c>
      <c r="BM425" s="199" t="s">
        <v>2693</v>
      </c>
    </row>
    <row r="426" spans="1:47" s="2" customFormat="1" ht="29.25">
      <c r="A426" s="34"/>
      <c r="B426" s="35"/>
      <c r="C426" s="36"/>
      <c r="D426" s="201" t="s">
        <v>164</v>
      </c>
      <c r="E426" s="36"/>
      <c r="F426" s="202" t="s">
        <v>2075</v>
      </c>
      <c r="G426" s="36"/>
      <c r="H426" s="36"/>
      <c r="I426" s="203"/>
      <c r="J426" s="36"/>
      <c r="K426" s="36"/>
      <c r="L426" s="39"/>
      <c r="M426" s="204"/>
      <c r="N426" s="205"/>
      <c r="O426" s="71"/>
      <c r="P426" s="71"/>
      <c r="Q426" s="71"/>
      <c r="R426" s="71"/>
      <c r="S426" s="71"/>
      <c r="T426" s="72"/>
      <c r="U426" s="34"/>
      <c r="V426" s="34"/>
      <c r="W426" s="34"/>
      <c r="X426" s="34"/>
      <c r="Y426" s="34"/>
      <c r="Z426" s="34"/>
      <c r="AA426" s="34"/>
      <c r="AB426" s="34"/>
      <c r="AC426" s="34"/>
      <c r="AD426" s="34"/>
      <c r="AE426" s="34"/>
      <c r="AT426" s="17" t="s">
        <v>164</v>
      </c>
      <c r="AU426" s="17" t="s">
        <v>90</v>
      </c>
    </row>
    <row r="427" spans="1:65" s="2" customFormat="1" ht="16.5" customHeight="1">
      <c r="A427" s="34"/>
      <c r="B427" s="35"/>
      <c r="C427" s="243" t="s">
        <v>689</v>
      </c>
      <c r="D427" s="243" t="s">
        <v>357</v>
      </c>
      <c r="E427" s="244" t="s">
        <v>2083</v>
      </c>
      <c r="F427" s="245" t="s">
        <v>2084</v>
      </c>
      <c r="G427" s="246" t="s">
        <v>383</v>
      </c>
      <c r="H427" s="247">
        <v>4</v>
      </c>
      <c r="I427" s="248"/>
      <c r="J427" s="249">
        <f>ROUND(I427*H427,2)</f>
        <v>0</v>
      </c>
      <c r="K427" s="250"/>
      <c r="L427" s="251"/>
      <c r="M427" s="252" t="s">
        <v>1</v>
      </c>
      <c r="N427" s="253" t="s">
        <v>45</v>
      </c>
      <c r="O427" s="71"/>
      <c r="P427" s="197">
        <f>O427*H427</f>
        <v>0</v>
      </c>
      <c r="Q427" s="197">
        <v>0.0066</v>
      </c>
      <c r="R427" s="197">
        <f>Q427*H427</f>
        <v>0.0264</v>
      </c>
      <c r="S427" s="197">
        <v>0</v>
      </c>
      <c r="T427" s="198">
        <f>S427*H427</f>
        <v>0</v>
      </c>
      <c r="U427" s="34"/>
      <c r="V427" s="34"/>
      <c r="W427" s="34"/>
      <c r="X427" s="34"/>
      <c r="Y427" s="34"/>
      <c r="Z427" s="34"/>
      <c r="AA427" s="34"/>
      <c r="AB427" s="34"/>
      <c r="AC427" s="34"/>
      <c r="AD427" s="34"/>
      <c r="AE427" s="34"/>
      <c r="AR427" s="199" t="s">
        <v>196</v>
      </c>
      <c r="AT427" s="199" t="s">
        <v>357</v>
      </c>
      <c r="AU427" s="199" t="s">
        <v>90</v>
      </c>
      <c r="AY427" s="17" t="s">
        <v>155</v>
      </c>
      <c r="BE427" s="200">
        <f>IF(N427="základní",J427,0)</f>
        <v>0</v>
      </c>
      <c r="BF427" s="200">
        <f>IF(N427="snížená",J427,0)</f>
        <v>0</v>
      </c>
      <c r="BG427" s="200">
        <f>IF(N427="zákl. přenesená",J427,0)</f>
        <v>0</v>
      </c>
      <c r="BH427" s="200">
        <f>IF(N427="sníž. přenesená",J427,0)</f>
        <v>0</v>
      </c>
      <c r="BI427" s="200">
        <f>IF(N427="nulová",J427,0)</f>
        <v>0</v>
      </c>
      <c r="BJ427" s="17" t="s">
        <v>88</v>
      </c>
      <c r="BK427" s="200">
        <f>ROUND(I427*H427,2)</f>
        <v>0</v>
      </c>
      <c r="BL427" s="17" t="s">
        <v>175</v>
      </c>
      <c r="BM427" s="199" t="s">
        <v>2694</v>
      </c>
    </row>
    <row r="428" spans="1:47" s="2" customFormat="1" ht="29.25">
      <c r="A428" s="34"/>
      <c r="B428" s="35"/>
      <c r="C428" s="36"/>
      <c r="D428" s="201" t="s">
        <v>164</v>
      </c>
      <c r="E428" s="36"/>
      <c r="F428" s="202" t="s">
        <v>2086</v>
      </c>
      <c r="G428" s="36"/>
      <c r="H428" s="36"/>
      <c r="I428" s="203"/>
      <c r="J428" s="36"/>
      <c r="K428" s="36"/>
      <c r="L428" s="39"/>
      <c r="M428" s="204"/>
      <c r="N428" s="205"/>
      <c r="O428" s="71"/>
      <c r="P428" s="71"/>
      <c r="Q428" s="71"/>
      <c r="R428" s="71"/>
      <c r="S428" s="71"/>
      <c r="T428" s="72"/>
      <c r="U428" s="34"/>
      <c r="V428" s="34"/>
      <c r="W428" s="34"/>
      <c r="X428" s="34"/>
      <c r="Y428" s="34"/>
      <c r="Z428" s="34"/>
      <c r="AA428" s="34"/>
      <c r="AB428" s="34"/>
      <c r="AC428" s="34"/>
      <c r="AD428" s="34"/>
      <c r="AE428" s="34"/>
      <c r="AT428" s="17" t="s">
        <v>164</v>
      </c>
      <c r="AU428" s="17" t="s">
        <v>90</v>
      </c>
    </row>
    <row r="429" spans="1:65" s="2" customFormat="1" ht="16.5" customHeight="1">
      <c r="A429" s="34"/>
      <c r="B429" s="35"/>
      <c r="C429" s="187" t="s">
        <v>693</v>
      </c>
      <c r="D429" s="187" t="s">
        <v>158</v>
      </c>
      <c r="E429" s="188" t="s">
        <v>2087</v>
      </c>
      <c r="F429" s="189" t="s">
        <v>2088</v>
      </c>
      <c r="G429" s="190" t="s">
        <v>383</v>
      </c>
      <c r="H429" s="191">
        <v>1</v>
      </c>
      <c r="I429" s="192"/>
      <c r="J429" s="193">
        <f>ROUND(I429*H429,2)</f>
        <v>0</v>
      </c>
      <c r="K429" s="194"/>
      <c r="L429" s="39"/>
      <c r="M429" s="195" t="s">
        <v>1</v>
      </c>
      <c r="N429" s="196" t="s">
        <v>45</v>
      </c>
      <c r="O429" s="71"/>
      <c r="P429" s="197">
        <f>O429*H429</f>
        <v>0</v>
      </c>
      <c r="Q429" s="197">
        <v>0.00136</v>
      </c>
      <c r="R429" s="197">
        <f>Q429*H429</f>
        <v>0.00136</v>
      </c>
      <c r="S429" s="197">
        <v>0</v>
      </c>
      <c r="T429" s="198">
        <f>S429*H429</f>
        <v>0</v>
      </c>
      <c r="U429" s="34"/>
      <c r="V429" s="34"/>
      <c r="W429" s="34"/>
      <c r="X429" s="34"/>
      <c r="Y429" s="34"/>
      <c r="Z429" s="34"/>
      <c r="AA429" s="34"/>
      <c r="AB429" s="34"/>
      <c r="AC429" s="34"/>
      <c r="AD429" s="34"/>
      <c r="AE429" s="34"/>
      <c r="AR429" s="199" t="s">
        <v>175</v>
      </c>
      <c r="AT429" s="199" t="s">
        <v>158</v>
      </c>
      <c r="AU429" s="199" t="s">
        <v>90</v>
      </c>
      <c r="AY429" s="17" t="s">
        <v>155</v>
      </c>
      <c r="BE429" s="200">
        <f>IF(N429="základní",J429,0)</f>
        <v>0</v>
      </c>
      <c r="BF429" s="200">
        <f>IF(N429="snížená",J429,0)</f>
        <v>0</v>
      </c>
      <c r="BG429" s="200">
        <f>IF(N429="zákl. přenesená",J429,0)</f>
        <v>0</v>
      </c>
      <c r="BH429" s="200">
        <f>IF(N429="sníž. přenesená",J429,0)</f>
        <v>0</v>
      </c>
      <c r="BI429" s="200">
        <f>IF(N429="nulová",J429,0)</f>
        <v>0</v>
      </c>
      <c r="BJ429" s="17" t="s">
        <v>88</v>
      </c>
      <c r="BK429" s="200">
        <f>ROUND(I429*H429,2)</f>
        <v>0</v>
      </c>
      <c r="BL429" s="17" t="s">
        <v>175</v>
      </c>
      <c r="BM429" s="199" t="s">
        <v>2695</v>
      </c>
    </row>
    <row r="430" spans="1:47" s="2" customFormat="1" ht="39">
      <c r="A430" s="34"/>
      <c r="B430" s="35"/>
      <c r="C430" s="36"/>
      <c r="D430" s="201" t="s">
        <v>164</v>
      </c>
      <c r="E430" s="36"/>
      <c r="F430" s="202" t="s">
        <v>2696</v>
      </c>
      <c r="G430" s="36"/>
      <c r="H430" s="36"/>
      <c r="I430" s="203"/>
      <c r="J430" s="36"/>
      <c r="K430" s="36"/>
      <c r="L430" s="39"/>
      <c r="M430" s="204"/>
      <c r="N430" s="205"/>
      <c r="O430" s="71"/>
      <c r="P430" s="71"/>
      <c r="Q430" s="71"/>
      <c r="R430" s="71"/>
      <c r="S430" s="71"/>
      <c r="T430" s="72"/>
      <c r="U430" s="34"/>
      <c r="V430" s="34"/>
      <c r="W430" s="34"/>
      <c r="X430" s="34"/>
      <c r="Y430" s="34"/>
      <c r="Z430" s="34"/>
      <c r="AA430" s="34"/>
      <c r="AB430" s="34"/>
      <c r="AC430" s="34"/>
      <c r="AD430" s="34"/>
      <c r="AE430" s="34"/>
      <c r="AT430" s="17" t="s">
        <v>164</v>
      </c>
      <c r="AU430" s="17" t="s">
        <v>90</v>
      </c>
    </row>
    <row r="431" spans="1:65" s="2" customFormat="1" ht="16.5" customHeight="1">
      <c r="A431" s="34"/>
      <c r="B431" s="35"/>
      <c r="C431" s="243" t="s">
        <v>697</v>
      </c>
      <c r="D431" s="243" t="s">
        <v>357</v>
      </c>
      <c r="E431" s="244" t="s">
        <v>2091</v>
      </c>
      <c r="F431" s="245" t="s">
        <v>2092</v>
      </c>
      <c r="G431" s="246" t="s">
        <v>383</v>
      </c>
      <c r="H431" s="247">
        <v>1</v>
      </c>
      <c r="I431" s="248"/>
      <c r="J431" s="249">
        <f>ROUND(I431*H431,2)</f>
        <v>0</v>
      </c>
      <c r="K431" s="250"/>
      <c r="L431" s="251"/>
      <c r="M431" s="252" t="s">
        <v>1</v>
      </c>
      <c r="N431" s="253" t="s">
        <v>45</v>
      </c>
      <c r="O431" s="71"/>
      <c r="P431" s="197">
        <f>O431*H431</f>
        <v>0</v>
      </c>
      <c r="Q431" s="197">
        <v>0.043</v>
      </c>
      <c r="R431" s="197">
        <f>Q431*H431</f>
        <v>0.043</v>
      </c>
      <c r="S431" s="197">
        <v>0</v>
      </c>
      <c r="T431" s="198">
        <f>S431*H431</f>
        <v>0</v>
      </c>
      <c r="U431" s="34"/>
      <c r="V431" s="34"/>
      <c r="W431" s="34"/>
      <c r="X431" s="34"/>
      <c r="Y431" s="34"/>
      <c r="Z431" s="34"/>
      <c r="AA431" s="34"/>
      <c r="AB431" s="34"/>
      <c r="AC431" s="34"/>
      <c r="AD431" s="34"/>
      <c r="AE431" s="34"/>
      <c r="AR431" s="199" t="s">
        <v>196</v>
      </c>
      <c r="AT431" s="199" t="s">
        <v>357</v>
      </c>
      <c r="AU431" s="199" t="s">
        <v>90</v>
      </c>
      <c r="AY431" s="17" t="s">
        <v>155</v>
      </c>
      <c r="BE431" s="200">
        <f>IF(N431="základní",J431,0)</f>
        <v>0</v>
      </c>
      <c r="BF431" s="200">
        <f>IF(N431="snížená",J431,0)</f>
        <v>0</v>
      </c>
      <c r="BG431" s="200">
        <f>IF(N431="zákl. přenesená",J431,0)</f>
        <v>0</v>
      </c>
      <c r="BH431" s="200">
        <f>IF(N431="sníž. přenesená",J431,0)</f>
        <v>0</v>
      </c>
      <c r="BI431" s="200">
        <f>IF(N431="nulová",J431,0)</f>
        <v>0</v>
      </c>
      <c r="BJ431" s="17" t="s">
        <v>88</v>
      </c>
      <c r="BK431" s="200">
        <f>ROUND(I431*H431,2)</f>
        <v>0</v>
      </c>
      <c r="BL431" s="17" t="s">
        <v>175</v>
      </c>
      <c r="BM431" s="199" t="s">
        <v>2697</v>
      </c>
    </row>
    <row r="432" spans="1:47" s="2" customFormat="1" ht="29.25">
      <c r="A432" s="34"/>
      <c r="B432" s="35"/>
      <c r="C432" s="36"/>
      <c r="D432" s="201" t="s">
        <v>164</v>
      </c>
      <c r="E432" s="36"/>
      <c r="F432" s="202" t="s">
        <v>2075</v>
      </c>
      <c r="G432" s="36"/>
      <c r="H432" s="36"/>
      <c r="I432" s="203"/>
      <c r="J432" s="36"/>
      <c r="K432" s="36"/>
      <c r="L432" s="39"/>
      <c r="M432" s="204"/>
      <c r="N432" s="205"/>
      <c r="O432" s="71"/>
      <c r="P432" s="71"/>
      <c r="Q432" s="71"/>
      <c r="R432" s="71"/>
      <c r="S432" s="71"/>
      <c r="T432" s="72"/>
      <c r="U432" s="34"/>
      <c r="V432" s="34"/>
      <c r="W432" s="34"/>
      <c r="X432" s="34"/>
      <c r="Y432" s="34"/>
      <c r="Z432" s="34"/>
      <c r="AA432" s="34"/>
      <c r="AB432" s="34"/>
      <c r="AC432" s="34"/>
      <c r="AD432" s="34"/>
      <c r="AE432" s="34"/>
      <c r="AT432" s="17" t="s">
        <v>164</v>
      </c>
      <c r="AU432" s="17" t="s">
        <v>90</v>
      </c>
    </row>
    <row r="433" spans="1:65" s="2" customFormat="1" ht="16.5" customHeight="1">
      <c r="A433" s="34"/>
      <c r="B433" s="35"/>
      <c r="C433" s="187" t="s">
        <v>702</v>
      </c>
      <c r="D433" s="187" t="s">
        <v>158</v>
      </c>
      <c r="E433" s="188" t="s">
        <v>2244</v>
      </c>
      <c r="F433" s="189" t="s">
        <v>2245</v>
      </c>
      <c r="G433" s="190" t="s">
        <v>287</v>
      </c>
      <c r="H433" s="191">
        <v>76.5</v>
      </c>
      <c r="I433" s="192"/>
      <c r="J433" s="193">
        <f>ROUND(I433*H433,2)</f>
        <v>0</v>
      </c>
      <c r="K433" s="194"/>
      <c r="L433" s="39"/>
      <c r="M433" s="195" t="s">
        <v>1</v>
      </c>
      <c r="N433" s="196" t="s">
        <v>45</v>
      </c>
      <c r="O433" s="71"/>
      <c r="P433" s="197">
        <f>O433*H433</f>
        <v>0</v>
      </c>
      <c r="Q433" s="197">
        <v>0</v>
      </c>
      <c r="R433" s="197">
        <f>Q433*H433</f>
        <v>0</v>
      </c>
      <c r="S433" s="197">
        <v>0</v>
      </c>
      <c r="T433" s="198">
        <f>S433*H433</f>
        <v>0</v>
      </c>
      <c r="U433" s="34"/>
      <c r="V433" s="34"/>
      <c r="W433" s="34"/>
      <c r="X433" s="34"/>
      <c r="Y433" s="34"/>
      <c r="Z433" s="34"/>
      <c r="AA433" s="34"/>
      <c r="AB433" s="34"/>
      <c r="AC433" s="34"/>
      <c r="AD433" s="34"/>
      <c r="AE433" s="34"/>
      <c r="AR433" s="199" t="s">
        <v>175</v>
      </c>
      <c r="AT433" s="199" t="s">
        <v>158</v>
      </c>
      <c r="AU433" s="199" t="s">
        <v>90</v>
      </c>
      <c r="AY433" s="17" t="s">
        <v>155</v>
      </c>
      <c r="BE433" s="200">
        <f>IF(N433="základní",J433,0)</f>
        <v>0</v>
      </c>
      <c r="BF433" s="200">
        <f>IF(N433="snížená",J433,0)</f>
        <v>0</v>
      </c>
      <c r="BG433" s="200">
        <f>IF(N433="zákl. přenesená",J433,0)</f>
        <v>0</v>
      </c>
      <c r="BH433" s="200">
        <f>IF(N433="sníž. přenesená",J433,0)</f>
        <v>0</v>
      </c>
      <c r="BI433" s="200">
        <f>IF(N433="nulová",J433,0)</f>
        <v>0</v>
      </c>
      <c r="BJ433" s="17" t="s">
        <v>88</v>
      </c>
      <c r="BK433" s="200">
        <f>ROUND(I433*H433,2)</f>
        <v>0</v>
      </c>
      <c r="BL433" s="17" t="s">
        <v>175</v>
      </c>
      <c r="BM433" s="199" t="s">
        <v>2698</v>
      </c>
    </row>
    <row r="434" spans="1:47" s="2" customFormat="1" ht="165.75">
      <c r="A434" s="34"/>
      <c r="B434" s="35"/>
      <c r="C434" s="36"/>
      <c r="D434" s="201" t="s">
        <v>164</v>
      </c>
      <c r="E434" s="36"/>
      <c r="F434" s="202" t="s">
        <v>2699</v>
      </c>
      <c r="G434" s="36"/>
      <c r="H434" s="36"/>
      <c r="I434" s="203"/>
      <c r="J434" s="36"/>
      <c r="K434" s="36"/>
      <c r="L434" s="39"/>
      <c r="M434" s="204"/>
      <c r="N434" s="205"/>
      <c r="O434" s="71"/>
      <c r="P434" s="71"/>
      <c r="Q434" s="71"/>
      <c r="R434" s="71"/>
      <c r="S434" s="71"/>
      <c r="T434" s="72"/>
      <c r="U434" s="34"/>
      <c r="V434" s="34"/>
      <c r="W434" s="34"/>
      <c r="X434" s="34"/>
      <c r="Y434" s="34"/>
      <c r="Z434" s="34"/>
      <c r="AA434" s="34"/>
      <c r="AB434" s="34"/>
      <c r="AC434" s="34"/>
      <c r="AD434" s="34"/>
      <c r="AE434" s="34"/>
      <c r="AT434" s="17" t="s">
        <v>164</v>
      </c>
      <c r="AU434" s="17" t="s">
        <v>90</v>
      </c>
    </row>
    <row r="435" spans="2:51" s="13" customFormat="1" ht="11.25">
      <c r="B435" s="210"/>
      <c r="C435" s="211"/>
      <c r="D435" s="201" t="s">
        <v>256</v>
      </c>
      <c r="E435" s="212" t="s">
        <v>1</v>
      </c>
      <c r="F435" s="213" t="s">
        <v>2700</v>
      </c>
      <c r="G435" s="211"/>
      <c r="H435" s="214">
        <v>76.5</v>
      </c>
      <c r="I435" s="215"/>
      <c r="J435" s="211"/>
      <c r="K435" s="211"/>
      <c r="L435" s="216"/>
      <c r="M435" s="217"/>
      <c r="N435" s="218"/>
      <c r="O435" s="218"/>
      <c r="P435" s="218"/>
      <c r="Q435" s="218"/>
      <c r="R435" s="218"/>
      <c r="S435" s="218"/>
      <c r="T435" s="219"/>
      <c r="AT435" s="220" t="s">
        <v>256</v>
      </c>
      <c r="AU435" s="220" t="s">
        <v>90</v>
      </c>
      <c r="AV435" s="13" t="s">
        <v>90</v>
      </c>
      <c r="AW435" s="13" t="s">
        <v>36</v>
      </c>
      <c r="AX435" s="13" t="s">
        <v>80</v>
      </c>
      <c r="AY435" s="220" t="s">
        <v>155</v>
      </c>
    </row>
    <row r="436" spans="2:51" s="13" customFormat="1" ht="11.25">
      <c r="B436" s="210"/>
      <c r="C436" s="211"/>
      <c r="D436" s="201" t="s">
        <v>256</v>
      </c>
      <c r="E436" s="212" t="s">
        <v>1</v>
      </c>
      <c r="F436" s="213" t="s">
        <v>2701</v>
      </c>
      <c r="G436" s="211"/>
      <c r="H436" s="214">
        <v>0</v>
      </c>
      <c r="I436" s="215"/>
      <c r="J436" s="211"/>
      <c r="K436" s="211"/>
      <c r="L436" s="216"/>
      <c r="M436" s="217"/>
      <c r="N436" s="218"/>
      <c r="O436" s="218"/>
      <c r="P436" s="218"/>
      <c r="Q436" s="218"/>
      <c r="R436" s="218"/>
      <c r="S436" s="218"/>
      <c r="T436" s="219"/>
      <c r="AT436" s="220" t="s">
        <v>256</v>
      </c>
      <c r="AU436" s="220" t="s">
        <v>90</v>
      </c>
      <c r="AV436" s="13" t="s">
        <v>90</v>
      </c>
      <c r="AW436" s="13" t="s">
        <v>36</v>
      </c>
      <c r="AX436" s="13" t="s">
        <v>80</v>
      </c>
      <c r="AY436" s="220" t="s">
        <v>155</v>
      </c>
    </row>
    <row r="437" spans="2:51" s="14" customFormat="1" ht="11.25">
      <c r="B437" s="221"/>
      <c r="C437" s="222"/>
      <c r="D437" s="201" t="s">
        <v>256</v>
      </c>
      <c r="E437" s="223" t="s">
        <v>1</v>
      </c>
      <c r="F437" s="224" t="s">
        <v>259</v>
      </c>
      <c r="G437" s="222"/>
      <c r="H437" s="225">
        <v>76.5</v>
      </c>
      <c r="I437" s="226"/>
      <c r="J437" s="222"/>
      <c r="K437" s="222"/>
      <c r="L437" s="227"/>
      <c r="M437" s="228"/>
      <c r="N437" s="229"/>
      <c r="O437" s="229"/>
      <c r="P437" s="229"/>
      <c r="Q437" s="229"/>
      <c r="R437" s="229"/>
      <c r="S437" s="229"/>
      <c r="T437" s="230"/>
      <c r="AT437" s="231" t="s">
        <v>256</v>
      </c>
      <c r="AU437" s="231" t="s">
        <v>90</v>
      </c>
      <c r="AV437" s="14" t="s">
        <v>175</v>
      </c>
      <c r="AW437" s="14" t="s">
        <v>36</v>
      </c>
      <c r="AX437" s="14" t="s">
        <v>88</v>
      </c>
      <c r="AY437" s="231" t="s">
        <v>155</v>
      </c>
    </row>
    <row r="438" spans="1:65" s="2" customFormat="1" ht="16.5" customHeight="1">
      <c r="A438" s="34"/>
      <c r="B438" s="35"/>
      <c r="C438" s="187" t="s">
        <v>707</v>
      </c>
      <c r="D438" s="187" t="s">
        <v>158</v>
      </c>
      <c r="E438" s="188" t="s">
        <v>2098</v>
      </c>
      <c r="F438" s="189" t="s">
        <v>2099</v>
      </c>
      <c r="G438" s="190" t="s">
        <v>287</v>
      </c>
      <c r="H438" s="191">
        <v>100.5</v>
      </c>
      <c r="I438" s="192"/>
      <c r="J438" s="193">
        <f>ROUND(I438*H438,2)</f>
        <v>0</v>
      </c>
      <c r="K438" s="194"/>
      <c r="L438" s="39"/>
      <c r="M438" s="195" t="s">
        <v>1</v>
      </c>
      <c r="N438" s="196" t="s">
        <v>45</v>
      </c>
      <c r="O438" s="71"/>
      <c r="P438" s="197">
        <f>O438*H438</f>
        <v>0</v>
      </c>
      <c r="Q438" s="197">
        <v>0</v>
      </c>
      <c r="R438" s="197">
        <f>Q438*H438</f>
        <v>0</v>
      </c>
      <c r="S438" s="197">
        <v>0</v>
      </c>
      <c r="T438" s="198">
        <f>S438*H438</f>
        <v>0</v>
      </c>
      <c r="U438" s="34"/>
      <c r="V438" s="34"/>
      <c r="W438" s="34"/>
      <c r="X438" s="34"/>
      <c r="Y438" s="34"/>
      <c r="Z438" s="34"/>
      <c r="AA438" s="34"/>
      <c r="AB438" s="34"/>
      <c r="AC438" s="34"/>
      <c r="AD438" s="34"/>
      <c r="AE438" s="34"/>
      <c r="AR438" s="199" t="s">
        <v>175</v>
      </c>
      <c r="AT438" s="199" t="s">
        <v>158</v>
      </c>
      <c r="AU438" s="199" t="s">
        <v>90</v>
      </c>
      <c r="AY438" s="17" t="s">
        <v>155</v>
      </c>
      <c r="BE438" s="200">
        <f>IF(N438="základní",J438,0)</f>
        <v>0</v>
      </c>
      <c r="BF438" s="200">
        <f>IF(N438="snížená",J438,0)</f>
        <v>0</v>
      </c>
      <c r="BG438" s="200">
        <f>IF(N438="zákl. přenesená",J438,0)</f>
        <v>0</v>
      </c>
      <c r="BH438" s="200">
        <f>IF(N438="sníž. přenesená",J438,0)</f>
        <v>0</v>
      </c>
      <c r="BI438" s="200">
        <f>IF(N438="nulová",J438,0)</f>
        <v>0</v>
      </c>
      <c r="BJ438" s="17" t="s">
        <v>88</v>
      </c>
      <c r="BK438" s="200">
        <f>ROUND(I438*H438,2)</f>
        <v>0</v>
      </c>
      <c r="BL438" s="17" t="s">
        <v>175</v>
      </c>
      <c r="BM438" s="199" t="s">
        <v>2702</v>
      </c>
    </row>
    <row r="439" spans="1:47" s="2" customFormat="1" ht="29.25">
      <c r="A439" s="34"/>
      <c r="B439" s="35"/>
      <c r="C439" s="36"/>
      <c r="D439" s="201" t="s">
        <v>164</v>
      </c>
      <c r="E439" s="36"/>
      <c r="F439" s="202" t="s">
        <v>2101</v>
      </c>
      <c r="G439" s="36"/>
      <c r="H439" s="36"/>
      <c r="I439" s="203"/>
      <c r="J439" s="36"/>
      <c r="K439" s="36"/>
      <c r="L439" s="39"/>
      <c r="M439" s="204"/>
      <c r="N439" s="205"/>
      <c r="O439" s="71"/>
      <c r="P439" s="71"/>
      <c r="Q439" s="71"/>
      <c r="R439" s="71"/>
      <c r="S439" s="71"/>
      <c r="T439" s="72"/>
      <c r="U439" s="34"/>
      <c r="V439" s="34"/>
      <c r="W439" s="34"/>
      <c r="X439" s="34"/>
      <c r="Y439" s="34"/>
      <c r="Z439" s="34"/>
      <c r="AA439" s="34"/>
      <c r="AB439" s="34"/>
      <c r="AC439" s="34"/>
      <c r="AD439" s="34"/>
      <c r="AE439" s="34"/>
      <c r="AT439" s="17" t="s">
        <v>164</v>
      </c>
      <c r="AU439" s="17" t="s">
        <v>90</v>
      </c>
    </row>
    <row r="440" spans="2:51" s="13" customFormat="1" ht="11.25">
      <c r="B440" s="210"/>
      <c r="C440" s="211"/>
      <c r="D440" s="201" t="s">
        <v>256</v>
      </c>
      <c r="E440" s="212" t="s">
        <v>1</v>
      </c>
      <c r="F440" s="213" t="s">
        <v>2703</v>
      </c>
      <c r="G440" s="211"/>
      <c r="H440" s="214">
        <v>61.7</v>
      </c>
      <c r="I440" s="215"/>
      <c r="J440" s="211"/>
      <c r="K440" s="211"/>
      <c r="L440" s="216"/>
      <c r="M440" s="217"/>
      <c r="N440" s="218"/>
      <c r="O440" s="218"/>
      <c r="P440" s="218"/>
      <c r="Q440" s="218"/>
      <c r="R440" s="218"/>
      <c r="S440" s="218"/>
      <c r="T440" s="219"/>
      <c r="AT440" s="220" t="s">
        <v>256</v>
      </c>
      <c r="AU440" s="220" t="s">
        <v>90</v>
      </c>
      <c r="AV440" s="13" t="s">
        <v>90</v>
      </c>
      <c r="AW440" s="13" t="s">
        <v>36</v>
      </c>
      <c r="AX440" s="13" t="s">
        <v>80</v>
      </c>
      <c r="AY440" s="220" t="s">
        <v>155</v>
      </c>
    </row>
    <row r="441" spans="2:51" s="13" customFormat="1" ht="11.25">
      <c r="B441" s="210"/>
      <c r="C441" s="211"/>
      <c r="D441" s="201" t="s">
        <v>256</v>
      </c>
      <c r="E441" s="212" t="s">
        <v>1</v>
      </c>
      <c r="F441" s="213" t="s">
        <v>2704</v>
      </c>
      <c r="G441" s="211"/>
      <c r="H441" s="214">
        <v>38.8</v>
      </c>
      <c r="I441" s="215"/>
      <c r="J441" s="211"/>
      <c r="K441" s="211"/>
      <c r="L441" s="216"/>
      <c r="M441" s="217"/>
      <c r="N441" s="218"/>
      <c r="O441" s="218"/>
      <c r="P441" s="218"/>
      <c r="Q441" s="218"/>
      <c r="R441" s="218"/>
      <c r="S441" s="218"/>
      <c r="T441" s="219"/>
      <c r="AT441" s="220" t="s">
        <v>256</v>
      </c>
      <c r="AU441" s="220" t="s">
        <v>90</v>
      </c>
      <c r="AV441" s="13" t="s">
        <v>90</v>
      </c>
      <c r="AW441" s="13" t="s">
        <v>36</v>
      </c>
      <c r="AX441" s="13" t="s">
        <v>80</v>
      </c>
      <c r="AY441" s="220" t="s">
        <v>155</v>
      </c>
    </row>
    <row r="442" spans="2:51" s="14" customFormat="1" ht="11.25">
      <c r="B442" s="221"/>
      <c r="C442" s="222"/>
      <c r="D442" s="201" t="s">
        <v>256</v>
      </c>
      <c r="E442" s="223" t="s">
        <v>1</v>
      </c>
      <c r="F442" s="224" t="s">
        <v>259</v>
      </c>
      <c r="G442" s="222"/>
      <c r="H442" s="225">
        <v>100.5</v>
      </c>
      <c r="I442" s="226"/>
      <c r="J442" s="222"/>
      <c r="K442" s="222"/>
      <c r="L442" s="227"/>
      <c r="M442" s="228"/>
      <c r="N442" s="229"/>
      <c r="O442" s="229"/>
      <c r="P442" s="229"/>
      <c r="Q442" s="229"/>
      <c r="R442" s="229"/>
      <c r="S442" s="229"/>
      <c r="T442" s="230"/>
      <c r="AT442" s="231" t="s">
        <v>256</v>
      </c>
      <c r="AU442" s="231" t="s">
        <v>90</v>
      </c>
      <c r="AV442" s="14" t="s">
        <v>175</v>
      </c>
      <c r="AW442" s="14" t="s">
        <v>36</v>
      </c>
      <c r="AX442" s="14" t="s">
        <v>88</v>
      </c>
      <c r="AY442" s="231" t="s">
        <v>155</v>
      </c>
    </row>
    <row r="443" spans="1:65" s="2" customFormat="1" ht="16.5" customHeight="1">
      <c r="A443" s="34"/>
      <c r="B443" s="35"/>
      <c r="C443" s="187" t="s">
        <v>712</v>
      </c>
      <c r="D443" s="187" t="s">
        <v>158</v>
      </c>
      <c r="E443" s="188" t="s">
        <v>2102</v>
      </c>
      <c r="F443" s="189" t="s">
        <v>2103</v>
      </c>
      <c r="G443" s="190" t="s">
        <v>383</v>
      </c>
      <c r="H443" s="191">
        <v>2</v>
      </c>
      <c r="I443" s="192"/>
      <c r="J443" s="193">
        <f>ROUND(I443*H443,2)</f>
        <v>0</v>
      </c>
      <c r="K443" s="194"/>
      <c r="L443" s="39"/>
      <c r="M443" s="195" t="s">
        <v>1</v>
      </c>
      <c r="N443" s="196" t="s">
        <v>45</v>
      </c>
      <c r="O443" s="71"/>
      <c r="P443" s="197">
        <f>O443*H443</f>
        <v>0</v>
      </c>
      <c r="Q443" s="197">
        <v>0.45937</v>
      </c>
      <c r="R443" s="197">
        <f>Q443*H443</f>
        <v>0.91874</v>
      </c>
      <c r="S443" s="197">
        <v>0</v>
      </c>
      <c r="T443" s="198">
        <f>S443*H443</f>
        <v>0</v>
      </c>
      <c r="U443" s="34"/>
      <c r="V443" s="34"/>
      <c r="W443" s="34"/>
      <c r="X443" s="34"/>
      <c r="Y443" s="34"/>
      <c r="Z443" s="34"/>
      <c r="AA443" s="34"/>
      <c r="AB443" s="34"/>
      <c r="AC443" s="34"/>
      <c r="AD443" s="34"/>
      <c r="AE443" s="34"/>
      <c r="AR443" s="199" t="s">
        <v>175</v>
      </c>
      <c r="AT443" s="199" t="s">
        <v>158</v>
      </c>
      <c r="AU443" s="199" t="s">
        <v>90</v>
      </c>
      <c r="AY443" s="17" t="s">
        <v>155</v>
      </c>
      <c r="BE443" s="200">
        <f>IF(N443="základní",J443,0)</f>
        <v>0</v>
      </c>
      <c r="BF443" s="200">
        <f>IF(N443="snížená",J443,0)</f>
        <v>0</v>
      </c>
      <c r="BG443" s="200">
        <f>IF(N443="zákl. přenesená",J443,0)</f>
        <v>0</v>
      </c>
      <c r="BH443" s="200">
        <f>IF(N443="sníž. přenesená",J443,0)</f>
        <v>0</v>
      </c>
      <c r="BI443" s="200">
        <f>IF(N443="nulová",J443,0)</f>
        <v>0</v>
      </c>
      <c r="BJ443" s="17" t="s">
        <v>88</v>
      </c>
      <c r="BK443" s="200">
        <f>ROUND(I443*H443,2)</f>
        <v>0</v>
      </c>
      <c r="BL443" s="17" t="s">
        <v>175</v>
      </c>
      <c r="BM443" s="199" t="s">
        <v>2705</v>
      </c>
    </row>
    <row r="444" spans="1:47" s="2" customFormat="1" ht="136.5">
      <c r="A444" s="34"/>
      <c r="B444" s="35"/>
      <c r="C444" s="36"/>
      <c r="D444" s="201" t="s">
        <v>164</v>
      </c>
      <c r="E444" s="36"/>
      <c r="F444" s="202" t="s">
        <v>2097</v>
      </c>
      <c r="G444" s="36"/>
      <c r="H444" s="36"/>
      <c r="I444" s="203"/>
      <c r="J444" s="36"/>
      <c r="K444" s="36"/>
      <c r="L444" s="39"/>
      <c r="M444" s="204"/>
      <c r="N444" s="205"/>
      <c r="O444" s="71"/>
      <c r="P444" s="71"/>
      <c r="Q444" s="71"/>
      <c r="R444" s="71"/>
      <c r="S444" s="71"/>
      <c r="T444" s="72"/>
      <c r="U444" s="34"/>
      <c r="V444" s="34"/>
      <c r="W444" s="34"/>
      <c r="X444" s="34"/>
      <c r="Y444" s="34"/>
      <c r="Z444" s="34"/>
      <c r="AA444" s="34"/>
      <c r="AB444" s="34"/>
      <c r="AC444" s="34"/>
      <c r="AD444" s="34"/>
      <c r="AE444" s="34"/>
      <c r="AT444" s="17" t="s">
        <v>164</v>
      </c>
      <c r="AU444" s="17" t="s">
        <v>90</v>
      </c>
    </row>
    <row r="445" spans="1:65" s="2" customFormat="1" ht="16.5" customHeight="1">
      <c r="A445" s="34"/>
      <c r="B445" s="35"/>
      <c r="C445" s="187" t="s">
        <v>717</v>
      </c>
      <c r="D445" s="187" t="s">
        <v>158</v>
      </c>
      <c r="E445" s="188" t="s">
        <v>2105</v>
      </c>
      <c r="F445" s="189" t="s">
        <v>2106</v>
      </c>
      <c r="G445" s="190" t="s">
        <v>383</v>
      </c>
      <c r="H445" s="191">
        <v>4</v>
      </c>
      <c r="I445" s="192"/>
      <c r="J445" s="193">
        <f>ROUND(I445*H445,2)</f>
        <v>0</v>
      </c>
      <c r="K445" s="194"/>
      <c r="L445" s="39"/>
      <c r="M445" s="195" t="s">
        <v>1</v>
      </c>
      <c r="N445" s="196" t="s">
        <v>45</v>
      </c>
      <c r="O445" s="71"/>
      <c r="P445" s="197">
        <f>O445*H445</f>
        <v>0</v>
      </c>
      <c r="Q445" s="197">
        <v>0.12303</v>
      </c>
      <c r="R445" s="197">
        <f>Q445*H445</f>
        <v>0.49212</v>
      </c>
      <c r="S445" s="197">
        <v>0</v>
      </c>
      <c r="T445" s="198">
        <f>S445*H445</f>
        <v>0</v>
      </c>
      <c r="U445" s="34"/>
      <c r="V445" s="34"/>
      <c r="W445" s="34"/>
      <c r="X445" s="34"/>
      <c r="Y445" s="34"/>
      <c r="Z445" s="34"/>
      <c r="AA445" s="34"/>
      <c r="AB445" s="34"/>
      <c r="AC445" s="34"/>
      <c r="AD445" s="34"/>
      <c r="AE445" s="34"/>
      <c r="AR445" s="199" t="s">
        <v>175</v>
      </c>
      <c r="AT445" s="199" t="s">
        <v>158</v>
      </c>
      <c r="AU445" s="199" t="s">
        <v>90</v>
      </c>
      <c r="AY445" s="17" t="s">
        <v>155</v>
      </c>
      <c r="BE445" s="200">
        <f>IF(N445="základní",J445,0)</f>
        <v>0</v>
      </c>
      <c r="BF445" s="200">
        <f>IF(N445="snížená",J445,0)</f>
        <v>0</v>
      </c>
      <c r="BG445" s="200">
        <f>IF(N445="zákl. přenesená",J445,0)</f>
        <v>0</v>
      </c>
      <c r="BH445" s="200">
        <f>IF(N445="sníž. přenesená",J445,0)</f>
        <v>0</v>
      </c>
      <c r="BI445" s="200">
        <f>IF(N445="nulová",J445,0)</f>
        <v>0</v>
      </c>
      <c r="BJ445" s="17" t="s">
        <v>88</v>
      </c>
      <c r="BK445" s="200">
        <f>ROUND(I445*H445,2)</f>
        <v>0</v>
      </c>
      <c r="BL445" s="17" t="s">
        <v>175</v>
      </c>
      <c r="BM445" s="199" t="s">
        <v>2706</v>
      </c>
    </row>
    <row r="446" spans="1:47" s="2" customFormat="1" ht="39">
      <c r="A446" s="34"/>
      <c r="B446" s="35"/>
      <c r="C446" s="36"/>
      <c r="D446" s="201" t="s">
        <v>164</v>
      </c>
      <c r="E446" s="36"/>
      <c r="F446" s="202" t="s">
        <v>2108</v>
      </c>
      <c r="G446" s="36"/>
      <c r="H446" s="36"/>
      <c r="I446" s="203"/>
      <c r="J446" s="36"/>
      <c r="K446" s="36"/>
      <c r="L446" s="39"/>
      <c r="M446" s="204"/>
      <c r="N446" s="205"/>
      <c r="O446" s="71"/>
      <c r="P446" s="71"/>
      <c r="Q446" s="71"/>
      <c r="R446" s="71"/>
      <c r="S446" s="71"/>
      <c r="T446" s="72"/>
      <c r="U446" s="34"/>
      <c r="V446" s="34"/>
      <c r="W446" s="34"/>
      <c r="X446" s="34"/>
      <c r="Y446" s="34"/>
      <c r="Z446" s="34"/>
      <c r="AA446" s="34"/>
      <c r="AB446" s="34"/>
      <c r="AC446" s="34"/>
      <c r="AD446" s="34"/>
      <c r="AE446" s="34"/>
      <c r="AT446" s="17" t="s">
        <v>164</v>
      </c>
      <c r="AU446" s="17" t="s">
        <v>90</v>
      </c>
    </row>
    <row r="447" spans="1:65" s="2" customFormat="1" ht="16.5" customHeight="1">
      <c r="A447" s="34"/>
      <c r="B447" s="35"/>
      <c r="C447" s="243" t="s">
        <v>722</v>
      </c>
      <c r="D447" s="243" t="s">
        <v>357</v>
      </c>
      <c r="E447" s="244" t="s">
        <v>2109</v>
      </c>
      <c r="F447" s="245" t="s">
        <v>2110</v>
      </c>
      <c r="G447" s="246" t="s">
        <v>383</v>
      </c>
      <c r="H447" s="247">
        <v>4</v>
      </c>
      <c r="I447" s="248"/>
      <c r="J447" s="249">
        <f>ROUND(I447*H447,2)</f>
        <v>0</v>
      </c>
      <c r="K447" s="250"/>
      <c r="L447" s="251"/>
      <c r="M447" s="252" t="s">
        <v>1</v>
      </c>
      <c r="N447" s="253" t="s">
        <v>45</v>
      </c>
      <c r="O447" s="71"/>
      <c r="P447" s="197">
        <f>O447*H447</f>
        <v>0</v>
      </c>
      <c r="Q447" s="197">
        <v>0.0133</v>
      </c>
      <c r="R447" s="197">
        <f>Q447*H447</f>
        <v>0.0532</v>
      </c>
      <c r="S447" s="197">
        <v>0</v>
      </c>
      <c r="T447" s="198">
        <f>S447*H447</f>
        <v>0</v>
      </c>
      <c r="U447" s="34"/>
      <c r="V447" s="34"/>
      <c r="W447" s="34"/>
      <c r="X447" s="34"/>
      <c r="Y447" s="34"/>
      <c r="Z447" s="34"/>
      <c r="AA447" s="34"/>
      <c r="AB447" s="34"/>
      <c r="AC447" s="34"/>
      <c r="AD447" s="34"/>
      <c r="AE447" s="34"/>
      <c r="AR447" s="199" t="s">
        <v>196</v>
      </c>
      <c r="AT447" s="199" t="s">
        <v>357</v>
      </c>
      <c r="AU447" s="199" t="s">
        <v>90</v>
      </c>
      <c r="AY447" s="17" t="s">
        <v>155</v>
      </c>
      <c r="BE447" s="200">
        <f>IF(N447="základní",J447,0)</f>
        <v>0</v>
      </c>
      <c r="BF447" s="200">
        <f>IF(N447="snížená",J447,0)</f>
        <v>0</v>
      </c>
      <c r="BG447" s="200">
        <f>IF(N447="zákl. přenesená",J447,0)</f>
        <v>0</v>
      </c>
      <c r="BH447" s="200">
        <f>IF(N447="sníž. přenesená",J447,0)</f>
        <v>0</v>
      </c>
      <c r="BI447" s="200">
        <f>IF(N447="nulová",J447,0)</f>
        <v>0</v>
      </c>
      <c r="BJ447" s="17" t="s">
        <v>88</v>
      </c>
      <c r="BK447" s="200">
        <f>ROUND(I447*H447,2)</f>
        <v>0</v>
      </c>
      <c r="BL447" s="17" t="s">
        <v>175</v>
      </c>
      <c r="BM447" s="199" t="s">
        <v>2707</v>
      </c>
    </row>
    <row r="448" spans="1:47" s="2" customFormat="1" ht="19.5">
      <c r="A448" s="34"/>
      <c r="B448" s="35"/>
      <c r="C448" s="36"/>
      <c r="D448" s="201" t="s">
        <v>164</v>
      </c>
      <c r="E448" s="36"/>
      <c r="F448" s="202" t="s">
        <v>2112</v>
      </c>
      <c r="G448" s="36"/>
      <c r="H448" s="36"/>
      <c r="I448" s="203"/>
      <c r="J448" s="36"/>
      <c r="K448" s="36"/>
      <c r="L448" s="39"/>
      <c r="M448" s="204"/>
      <c r="N448" s="205"/>
      <c r="O448" s="71"/>
      <c r="P448" s="71"/>
      <c r="Q448" s="71"/>
      <c r="R448" s="71"/>
      <c r="S448" s="71"/>
      <c r="T448" s="72"/>
      <c r="U448" s="34"/>
      <c r="V448" s="34"/>
      <c r="W448" s="34"/>
      <c r="X448" s="34"/>
      <c r="Y448" s="34"/>
      <c r="Z448" s="34"/>
      <c r="AA448" s="34"/>
      <c r="AB448" s="34"/>
      <c r="AC448" s="34"/>
      <c r="AD448" s="34"/>
      <c r="AE448" s="34"/>
      <c r="AT448" s="17" t="s">
        <v>164</v>
      </c>
      <c r="AU448" s="17" t="s">
        <v>90</v>
      </c>
    </row>
    <row r="449" spans="1:65" s="2" customFormat="1" ht="16.5" customHeight="1">
      <c r="A449" s="34"/>
      <c r="B449" s="35"/>
      <c r="C449" s="243" t="s">
        <v>727</v>
      </c>
      <c r="D449" s="243" t="s">
        <v>357</v>
      </c>
      <c r="E449" s="244" t="s">
        <v>2113</v>
      </c>
      <c r="F449" s="245" t="s">
        <v>2114</v>
      </c>
      <c r="G449" s="246" t="s">
        <v>383</v>
      </c>
      <c r="H449" s="247">
        <v>4</v>
      </c>
      <c r="I449" s="248"/>
      <c r="J449" s="249">
        <f>ROUND(I449*H449,2)</f>
        <v>0</v>
      </c>
      <c r="K449" s="250"/>
      <c r="L449" s="251"/>
      <c r="M449" s="252" t="s">
        <v>1</v>
      </c>
      <c r="N449" s="253" t="s">
        <v>45</v>
      </c>
      <c r="O449" s="71"/>
      <c r="P449" s="197">
        <f>O449*H449</f>
        <v>0</v>
      </c>
      <c r="Q449" s="197">
        <v>0.0003</v>
      </c>
      <c r="R449" s="197">
        <f>Q449*H449</f>
        <v>0.0012</v>
      </c>
      <c r="S449" s="197">
        <v>0</v>
      </c>
      <c r="T449" s="198">
        <f>S449*H449</f>
        <v>0</v>
      </c>
      <c r="U449" s="34"/>
      <c r="V449" s="34"/>
      <c r="W449" s="34"/>
      <c r="X449" s="34"/>
      <c r="Y449" s="34"/>
      <c r="Z449" s="34"/>
      <c r="AA449" s="34"/>
      <c r="AB449" s="34"/>
      <c r="AC449" s="34"/>
      <c r="AD449" s="34"/>
      <c r="AE449" s="34"/>
      <c r="AR449" s="199" t="s">
        <v>196</v>
      </c>
      <c r="AT449" s="199" t="s">
        <v>357</v>
      </c>
      <c r="AU449" s="199" t="s">
        <v>90</v>
      </c>
      <c r="AY449" s="17" t="s">
        <v>155</v>
      </c>
      <c r="BE449" s="200">
        <f>IF(N449="základní",J449,0)</f>
        <v>0</v>
      </c>
      <c r="BF449" s="200">
        <f>IF(N449="snížená",J449,0)</f>
        <v>0</v>
      </c>
      <c r="BG449" s="200">
        <f>IF(N449="zákl. přenesená",J449,0)</f>
        <v>0</v>
      </c>
      <c r="BH449" s="200">
        <f>IF(N449="sníž. přenesená",J449,0)</f>
        <v>0</v>
      </c>
      <c r="BI449" s="200">
        <f>IF(N449="nulová",J449,0)</f>
        <v>0</v>
      </c>
      <c r="BJ449" s="17" t="s">
        <v>88</v>
      </c>
      <c r="BK449" s="200">
        <f>ROUND(I449*H449,2)</f>
        <v>0</v>
      </c>
      <c r="BL449" s="17" t="s">
        <v>175</v>
      </c>
      <c r="BM449" s="199" t="s">
        <v>2708</v>
      </c>
    </row>
    <row r="450" spans="1:65" s="2" customFormat="1" ht="16.5" customHeight="1">
      <c r="A450" s="34"/>
      <c r="B450" s="35"/>
      <c r="C450" s="187" t="s">
        <v>732</v>
      </c>
      <c r="D450" s="187" t="s">
        <v>158</v>
      </c>
      <c r="E450" s="188" t="s">
        <v>2116</v>
      </c>
      <c r="F450" s="189" t="s">
        <v>2117</v>
      </c>
      <c r="G450" s="190" t="s">
        <v>383</v>
      </c>
      <c r="H450" s="191">
        <v>1</v>
      </c>
      <c r="I450" s="192"/>
      <c r="J450" s="193">
        <f>ROUND(I450*H450,2)</f>
        <v>0</v>
      </c>
      <c r="K450" s="194"/>
      <c r="L450" s="39"/>
      <c r="M450" s="195" t="s">
        <v>1</v>
      </c>
      <c r="N450" s="196" t="s">
        <v>45</v>
      </c>
      <c r="O450" s="71"/>
      <c r="P450" s="197">
        <f>O450*H450</f>
        <v>0</v>
      </c>
      <c r="Q450" s="197">
        <v>0.32906</v>
      </c>
      <c r="R450" s="197">
        <f>Q450*H450</f>
        <v>0.32906</v>
      </c>
      <c r="S450" s="197">
        <v>0</v>
      </c>
      <c r="T450" s="198">
        <f>S450*H450</f>
        <v>0</v>
      </c>
      <c r="U450" s="34"/>
      <c r="V450" s="34"/>
      <c r="W450" s="34"/>
      <c r="X450" s="34"/>
      <c r="Y450" s="34"/>
      <c r="Z450" s="34"/>
      <c r="AA450" s="34"/>
      <c r="AB450" s="34"/>
      <c r="AC450" s="34"/>
      <c r="AD450" s="34"/>
      <c r="AE450" s="34"/>
      <c r="AR450" s="199" t="s">
        <v>175</v>
      </c>
      <c r="AT450" s="199" t="s">
        <v>158</v>
      </c>
      <c r="AU450" s="199" t="s">
        <v>90</v>
      </c>
      <c r="AY450" s="17" t="s">
        <v>155</v>
      </c>
      <c r="BE450" s="200">
        <f>IF(N450="základní",J450,0)</f>
        <v>0</v>
      </c>
      <c r="BF450" s="200">
        <f>IF(N450="snížená",J450,0)</f>
        <v>0</v>
      </c>
      <c r="BG450" s="200">
        <f>IF(N450="zákl. přenesená",J450,0)</f>
        <v>0</v>
      </c>
      <c r="BH450" s="200">
        <f>IF(N450="sníž. přenesená",J450,0)</f>
        <v>0</v>
      </c>
      <c r="BI450" s="200">
        <f>IF(N450="nulová",J450,0)</f>
        <v>0</v>
      </c>
      <c r="BJ450" s="17" t="s">
        <v>88</v>
      </c>
      <c r="BK450" s="200">
        <f>ROUND(I450*H450,2)</f>
        <v>0</v>
      </c>
      <c r="BL450" s="17" t="s">
        <v>175</v>
      </c>
      <c r="BM450" s="199" t="s">
        <v>2709</v>
      </c>
    </row>
    <row r="451" spans="1:47" s="2" customFormat="1" ht="19.5">
      <c r="A451" s="34"/>
      <c r="B451" s="35"/>
      <c r="C451" s="36"/>
      <c r="D451" s="201" t="s">
        <v>164</v>
      </c>
      <c r="E451" s="36"/>
      <c r="F451" s="202" t="s">
        <v>2119</v>
      </c>
      <c r="G451" s="36"/>
      <c r="H451" s="36"/>
      <c r="I451" s="203"/>
      <c r="J451" s="36"/>
      <c r="K451" s="36"/>
      <c r="L451" s="39"/>
      <c r="M451" s="204"/>
      <c r="N451" s="205"/>
      <c r="O451" s="71"/>
      <c r="P451" s="71"/>
      <c r="Q451" s="71"/>
      <c r="R451" s="71"/>
      <c r="S451" s="71"/>
      <c r="T451" s="72"/>
      <c r="U451" s="34"/>
      <c r="V451" s="34"/>
      <c r="W451" s="34"/>
      <c r="X451" s="34"/>
      <c r="Y451" s="34"/>
      <c r="Z451" s="34"/>
      <c r="AA451" s="34"/>
      <c r="AB451" s="34"/>
      <c r="AC451" s="34"/>
      <c r="AD451" s="34"/>
      <c r="AE451" s="34"/>
      <c r="AT451" s="17" t="s">
        <v>164</v>
      </c>
      <c r="AU451" s="17" t="s">
        <v>90</v>
      </c>
    </row>
    <row r="452" spans="1:65" s="2" customFormat="1" ht="16.5" customHeight="1">
      <c r="A452" s="34"/>
      <c r="B452" s="35"/>
      <c r="C452" s="243" t="s">
        <v>737</v>
      </c>
      <c r="D452" s="243" t="s">
        <v>357</v>
      </c>
      <c r="E452" s="244" t="s">
        <v>2120</v>
      </c>
      <c r="F452" s="245" t="s">
        <v>2121</v>
      </c>
      <c r="G452" s="246" t="s">
        <v>383</v>
      </c>
      <c r="H452" s="247">
        <v>1</v>
      </c>
      <c r="I452" s="248"/>
      <c r="J452" s="249">
        <f>ROUND(I452*H452,2)</f>
        <v>0</v>
      </c>
      <c r="K452" s="250"/>
      <c r="L452" s="251"/>
      <c r="M452" s="252" t="s">
        <v>1</v>
      </c>
      <c r="N452" s="253" t="s">
        <v>45</v>
      </c>
      <c r="O452" s="71"/>
      <c r="P452" s="197">
        <f>O452*H452</f>
        <v>0</v>
      </c>
      <c r="Q452" s="197">
        <v>0.0295</v>
      </c>
      <c r="R452" s="197">
        <f>Q452*H452</f>
        <v>0.0295</v>
      </c>
      <c r="S452" s="197">
        <v>0</v>
      </c>
      <c r="T452" s="198">
        <f>S452*H452</f>
        <v>0</v>
      </c>
      <c r="U452" s="34"/>
      <c r="V452" s="34"/>
      <c r="W452" s="34"/>
      <c r="X452" s="34"/>
      <c r="Y452" s="34"/>
      <c r="Z452" s="34"/>
      <c r="AA452" s="34"/>
      <c r="AB452" s="34"/>
      <c r="AC452" s="34"/>
      <c r="AD452" s="34"/>
      <c r="AE452" s="34"/>
      <c r="AR452" s="199" t="s">
        <v>196</v>
      </c>
      <c r="AT452" s="199" t="s">
        <v>357</v>
      </c>
      <c r="AU452" s="199" t="s">
        <v>90</v>
      </c>
      <c r="AY452" s="17" t="s">
        <v>155</v>
      </c>
      <c r="BE452" s="200">
        <f>IF(N452="základní",J452,0)</f>
        <v>0</v>
      </c>
      <c r="BF452" s="200">
        <f>IF(N452="snížená",J452,0)</f>
        <v>0</v>
      </c>
      <c r="BG452" s="200">
        <f>IF(N452="zákl. přenesená",J452,0)</f>
        <v>0</v>
      </c>
      <c r="BH452" s="200">
        <f>IF(N452="sníž. přenesená",J452,0)</f>
        <v>0</v>
      </c>
      <c r="BI452" s="200">
        <f>IF(N452="nulová",J452,0)</f>
        <v>0</v>
      </c>
      <c r="BJ452" s="17" t="s">
        <v>88</v>
      </c>
      <c r="BK452" s="200">
        <f>ROUND(I452*H452,2)</f>
        <v>0</v>
      </c>
      <c r="BL452" s="17" t="s">
        <v>175</v>
      </c>
      <c r="BM452" s="199" t="s">
        <v>2710</v>
      </c>
    </row>
    <row r="453" spans="1:47" s="2" customFormat="1" ht="19.5">
      <c r="A453" s="34"/>
      <c r="B453" s="35"/>
      <c r="C453" s="36"/>
      <c r="D453" s="201" t="s">
        <v>164</v>
      </c>
      <c r="E453" s="36"/>
      <c r="F453" s="202" t="s">
        <v>2112</v>
      </c>
      <c r="G453" s="36"/>
      <c r="H453" s="36"/>
      <c r="I453" s="203"/>
      <c r="J453" s="36"/>
      <c r="K453" s="36"/>
      <c r="L453" s="39"/>
      <c r="M453" s="204"/>
      <c r="N453" s="205"/>
      <c r="O453" s="71"/>
      <c r="P453" s="71"/>
      <c r="Q453" s="71"/>
      <c r="R453" s="71"/>
      <c r="S453" s="71"/>
      <c r="T453" s="72"/>
      <c r="U453" s="34"/>
      <c r="V453" s="34"/>
      <c r="W453" s="34"/>
      <c r="X453" s="34"/>
      <c r="Y453" s="34"/>
      <c r="Z453" s="34"/>
      <c r="AA453" s="34"/>
      <c r="AB453" s="34"/>
      <c r="AC453" s="34"/>
      <c r="AD453" s="34"/>
      <c r="AE453" s="34"/>
      <c r="AT453" s="17" t="s">
        <v>164</v>
      </c>
      <c r="AU453" s="17" t="s">
        <v>90</v>
      </c>
    </row>
    <row r="454" spans="1:65" s="2" customFormat="1" ht="16.5" customHeight="1">
      <c r="A454" s="34"/>
      <c r="B454" s="35"/>
      <c r="C454" s="243" t="s">
        <v>742</v>
      </c>
      <c r="D454" s="243" t="s">
        <v>357</v>
      </c>
      <c r="E454" s="244" t="s">
        <v>2123</v>
      </c>
      <c r="F454" s="245" t="s">
        <v>2124</v>
      </c>
      <c r="G454" s="246" t="s">
        <v>383</v>
      </c>
      <c r="H454" s="247">
        <v>1</v>
      </c>
      <c r="I454" s="248"/>
      <c r="J454" s="249">
        <f>ROUND(I454*H454,2)</f>
        <v>0</v>
      </c>
      <c r="K454" s="250"/>
      <c r="L454" s="251"/>
      <c r="M454" s="252" t="s">
        <v>1</v>
      </c>
      <c r="N454" s="253" t="s">
        <v>45</v>
      </c>
      <c r="O454" s="71"/>
      <c r="P454" s="197">
        <f>O454*H454</f>
        <v>0</v>
      </c>
      <c r="Q454" s="197">
        <v>0.0025</v>
      </c>
      <c r="R454" s="197">
        <f>Q454*H454</f>
        <v>0.0025</v>
      </c>
      <c r="S454" s="197">
        <v>0</v>
      </c>
      <c r="T454" s="198">
        <f>S454*H454</f>
        <v>0</v>
      </c>
      <c r="U454" s="34"/>
      <c r="V454" s="34"/>
      <c r="W454" s="34"/>
      <c r="X454" s="34"/>
      <c r="Y454" s="34"/>
      <c r="Z454" s="34"/>
      <c r="AA454" s="34"/>
      <c r="AB454" s="34"/>
      <c r="AC454" s="34"/>
      <c r="AD454" s="34"/>
      <c r="AE454" s="34"/>
      <c r="AR454" s="199" t="s">
        <v>196</v>
      </c>
      <c r="AT454" s="199" t="s">
        <v>357</v>
      </c>
      <c r="AU454" s="199" t="s">
        <v>90</v>
      </c>
      <c r="AY454" s="17" t="s">
        <v>155</v>
      </c>
      <c r="BE454" s="200">
        <f>IF(N454="základní",J454,0)</f>
        <v>0</v>
      </c>
      <c r="BF454" s="200">
        <f>IF(N454="snížená",J454,0)</f>
        <v>0</v>
      </c>
      <c r="BG454" s="200">
        <f>IF(N454="zákl. přenesená",J454,0)</f>
        <v>0</v>
      </c>
      <c r="BH454" s="200">
        <f>IF(N454="sníž. přenesená",J454,0)</f>
        <v>0</v>
      </c>
      <c r="BI454" s="200">
        <f>IF(N454="nulová",J454,0)</f>
        <v>0</v>
      </c>
      <c r="BJ454" s="17" t="s">
        <v>88</v>
      </c>
      <c r="BK454" s="200">
        <f>ROUND(I454*H454,2)</f>
        <v>0</v>
      </c>
      <c r="BL454" s="17" t="s">
        <v>175</v>
      </c>
      <c r="BM454" s="199" t="s">
        <v>2711</v>
      </c>
    </row>
    <row r="455" spans="1:65" s="2" customFormat="1" ht="16.5" customHeight="1">
      <c r="A455" s="34"/>
      <c r="B455" s="35"/>
      <c r="C455" s="187" t="s">
        <v>747</v>
      </c>
      <c r="D455" s="187" t="s">
        <v>158</v>
      </c>
      <c r="E455" s="188" t="s">
        <v>2126</v>
      </c>
      <c r="F455" s="189" t="s">
        <v>2127</v>
      </c>
      <c r="G455" s="190" t="s">
        <v>383</v>
      </c>
      <c r="H455" s="191">
        <v>2</v>
      </c>
      <c r="I455" s="192"/>
      <c r="J455" s="193">
        <f>ROUND(I455*H455,2)</f>
        <v>0</v>
      </c>
      <c r="K455" s="194"/>
      <c r="L455" s="39"/>
      <c r="M455" s="195" t="s">
        <v>1</v>
      </c>
      <c r="N455" s="196" t="s">
        <v>45</v>
      </c>
      <c r="O455" s="71"/>
      <c r="P455" s="197">
        <f>O455*H455</f>
        <v>0</v>
      </c>
      <c r="Q455" s="197">
        <v>0.00031</v>
      </c>
      <c r="R455" s="197">
        <f>Q455*H455</f>
        <v>0.00062</v>
      </c>
      <c r="S455" s="197">
        <v>0</v>
      </c>
      <c r="T455" s="198">
        <f>S455*H455</f>
        <v>0</v>
      </c>
      <c r="U455" s="34"/>
      <c r="V455" s="34"/>
      <c r="W455" s="34"/>
      <c r="X455" s="34"/>
      <c r="Y455" s="34"/>
      <c r="Z455" s="34"/>
      <c r="AA455" s="34"/>
      <c r="AB455" s="34"/>
      <c r="AC455" s="34"/>
      <c r="AD455" s="34"/>
      <c r="AE455" s="34"/>
      <c r="AR455" s="199" t="s">
        <v>175</v>
      </c>
      <c r="AT455" s="199" t="s">
        <v>158</v>
      </c>
      <c r="AU455" s="199" t="s">
        <v>90</v>
      </c>
      <c r="AY455" s="17" t="s">
        <v>155</v>
      </c>
      <c r="BE455" s="200">
        <f>IF(N455="základní",J455,0)</f>
        <v>0</v>
      </c>
      <c r="BF455" s="200">
        <f>IF(N455="snížená",J455,0)</f>
        <v>0</v>
      </c>
      <c r="BG455" s="200">
        <f>IF(N455="zákl. přenesená",J455,0)</f>
        <v>0</v>
      </c>
      <c r="BH455" s="200">
        <f>IF(N455="sníž. přenesená",J455,0)</f>
        <v>0</v>
      </c>
      <c r="BI455" s="200">
        <f>IF(N455="nulová",J455,0)</f>
        <v>0</v>
      </c>
      <c r="BJ455" s="17" t="s">
        <v>88</v>
      </c>
      <c r="BK455" s="200">
        <f>ROUND(I455*H455,2)</f>
        <v>0</v>
      </c>
      <c r="BL455" s="17" t="s">
        <v>175</v>
      </c>
      <c r="BM455" s="199" t="s">
        <v>2712</v>
      </c>
    </row>
    <row r="456" spans="1:47" s="2" customFormat="1" ht="58.5">
      <c r="A456" s="34"/>
      <c r="B456" s="35"/>
      <c r="C456" s="36"/>
      <c r="D456" s="201" t="s">
        <v>164</v>
      </c>
      <c r="E456" s="36"/>
      <c r="F456" s="202" t="s">
        <v>2129</v>
      </c>
      <c r="G456" s="36"/>
      <c r="H456" s="36"/>
      <c r="I456" s="203"/>
      <c r="J456" s="36"/>
      <c r="K456" s="36"/>
      <c r="L456" s="39"/>
      <c r="M456" s="204"/>
      <c r="N456" s="205"/>
      <c r="O456" s="71"/>
      <c r="P456" s="71"/>
      <c r="Q456" s="71"/>
      <c r="R456" s="71"/>
      <c r="S456" s="71"/>
      <c r="T456" s="72"/>
      <c r="U456" s="34"/>
      <c r="V456" s="34"/>
      <c r="W456" s="34"/>
      <c r="X456" s="34"/>
      <c r="Y456" s="34"/>
      <c r="Z456" s="34"/>
      <c r="AA456" s="34"/>
      <c r="AB456" s="34"/>
      <c r="AC456" s="34"/>
      <c r="AD456" s="34"/>
      <c r="AE456" s="34"/>
      <c r="AT456" s="17" t="s">
        <v>164</v>
      </c>
      <c r="AU456" s="17" t="s">
        <v>90</v>
      </c>
    </row>
    <row r="457" spans="1:65" s="2" customFormat="1" ht="16.5" customHeight="1">
      <c r="A457" s="34"/>
      <c r="B457" s="35"/>
      <c r="C457" s="187" t="s">
        <v>753</v>
      </c>
      <c r="D457" s="187" t="s">
        <v>158</v>
      </c>
      <c r="E457" s="188" t="s">
        <v>2135</v>
      </c>
      <c r="F457" s="189" t="s">
        <v>2136</v>
      </c>
      <c r="G457" s="190" t="s">
        <v>287</v>
      </c>
      <c r="H457" s="191">
        <v>123.5</v>
      </c>
      <c r="I457" s="192"/>
      <c r="J457" s="193">
        <f>ROUND(I457*H457,2)</f>
        <v>0</v>
      </c>
      <c r="K457" s="194"/>
      <c r="L457" s="39"/>
      <c r="M457" s="195" t="s">
        <v>1</v>
      </c>
      <c r="N457" s="196" t="s">
        <v>45</v>
      </c>
      <c r="O457" s="71"/>
      <c r="P457" s="197">
        <f>O457*H457</f>
        <v>0</v>
      </c>
      <c r="Q457" s="197">
        <v>9E-05</v>
      </c>
      <c r="R457" s="197">
        <f>Q457*H457</f>
        <v>0.011115</v>
      </c>
      <c r="S457" s="197">
        <v>0</v>
      </c>
      <c r="T457" s="198">
        <f>S457*H457</f>
        <v>0</v>
      </c>
      <c r="U457" s="34"/>
      <c r="V457" s="34"/>
      <c r="W457" s="34"/>
      <c r="X457" s="34"/>
      <c r="Y457" s="34"/>
      <c r="Z457" s="34"/>
      <c r="AA457" s="34"/>
      <c r="AB457" s="34"/>
      <c r="AC457" s="34"/>
      <c r="AD457" s="34"/>
      <c r="AE457" s="34"/>
      <c r="AR457" s="199" t="s">
        <v>175</v>
      </c>
      <c r="AT457" s="199" t="s">
        <v>158</v>
      </c>
      <c r="AU457" s="199" t="s">
        <v>90</v>
      </c>
      <c r="AY457" s="17" t="s">
        <v>155</v>
      </c>
      <c r="BE457" s="200">
        <f>IF(N457="základní",J457,0)</f>
        <v>0</v>
      </c>
      <c r="BF457" s="200">
        <f>IF(N457="snížená",J457,0)</f>
        <v>0</v>
      </c>
      <c r="BG457" s="200">
        <f>IF(N457="zákl. přenesená",J457,0)</f>
        <v>0</v>
      </c>
      <c r="BH457" s="200">
        <f>IF(N457="sníž. přenesená",J457,0)</f>
        <v>0</v>
      </c>
      <c r="BI457" s="200">
        <f>IF(N457="nulová",J457,0)</f>
        <v>0</v>
      </c>
      <c r="BJ457" s="17" t="s">
        <v>88</v>
      </c>
      <c r="BK457" s="200">
        <f>ROUND(I457*H457,2)</f>
        <v>0</v>
      </c>
      <c r="BL457" s="17" t="s">
        <v>175</v>
      </c>
      <c r="BM457" s="199" t="s">
        <v>2713</v>
      </c>
    </row>
    <row r="458" spans="2:51" s="13" customFormat="1" ht="11.25">
      <c r="B458" s="210"/>
      <c r="C458" s="211"/>
      <c r="D458" s="201" t="s">
        <v>256</v>
      </c>
      <c r="E458" s="212" t="s">
        <v>1</v>
      </c>
      <c r="F458" s="213" t="s">
        <v>2700</v>
      </c>
      <c r="G458" s="211"/>
      <c r="H458" s="214">
        <v>76.5</v>
      </c>
      <c r="I458" s="215"/>
      <c r="J458" s="211"/>
      <c r="K458" s="211"/>
      <c r="L458" s="216"/>
      <c r="M458" s="217"/>
      <c r="N458" s="218"/>
      <c r="O458" s="218"/>
      <c r="P458" s="218"/>
      <c r="Q458" s="218"/>
      <c r="R458" s="218"/>
      <c r="S458" s="218"/>
      <c r="T458" s="219"/>
      <c r="AT458" s="220" t="s">
        <v>256</v>
      </c>
      <c r="AU458" s="220" t="s">
        <v>90</v>
      </c>
      <c r="AV458" s="13" t="s">
        <v>90</v>
      </c>
      <c r="AW458" s="13" t="s">
        <v>36</v>
      </c>
      <c r="AX458" s="13" t="s">
        <v>80</v>
      </c>
      <c r="AY458" s="220" t="s">
        <v>155</v>
      </c>
    </row>
    <row r="459" spans="2:51" s="13" customFormat="1" ht="11.25">
      <c r="B459" s="210"/>
      <c r="C459" s="211"/>
      <c r="D459" s="201" t="s">
        <v>256</v>
      </c>
      <c r="E459" s="212" t="s">
        <v>1</v>
      </c>
      <c r="F459" s="213" t="s">
        <v>2714</v>
      </c>
      <c r="G459" s="211"/>
      <c r="H459" s="214">
        <v>47</v>
      </c>
      <c r="I459" s="215"/>
      <c r="J459" s="211"/>
      <c r="K459" s="211"/>
      <c r="L459" s="216"/>
      <c r="M459" s="217"/>
      <c r="N459" s="218"/>
      <c r="O459" s="218"/>
      <c r="P459" s="218"/>
      <c r="Q459" s="218"/>
      <c r="R459" s="218"/>
      <c r="S459" s="218"/>
      <c r="T459" s="219"/>
      <c r="AT459" s="220" t="s">
        <v>256</v>
      </c>
      <c r="AU459" s="220" t="s">
        <v>90</v>
      </c>
      <c r="AV459" s="13" t="s">
        <v>90</v>
      </c>
      <c r="AW459" s="13" t="s">
        <v>36</v>
      </c>
      <c r="AX459" s="13" t="s">
        <v>80</v>
      </c>
      <c r="AY459" s="220" t="s">
        <v>155</v>
      </c>
    </row>
    <row r="460" spans="2:51" s="14" customFormat="1" ht="11.25">
      <c r="B460" s="221"/>
      <c r="C460" s="222"/>
      <c r="D460" s="201" t="s">
        <v>256</v>
      </c>
      <c r="E460" s="223" t="s">
        <v>1</v>
      </c>
      <c r="F460" s="224" t="s">
        <v>259</v>
      </c>
      <c r="G460" s="222"/>
      <c r="H460" s="225">
        <v>123.5</v>
      </c>
      <c r="I460" s="226"/>
      <c r="J460" s="222"/>
      <c r="K460" s="222"/>
      <c r="L460" s="227"/>
      <c r="M460" s="228"/>
      <c r="N460" s="229"/>
      <c r="O460" s="229"/>
      <c r="P460" s="229"/>
      <c r="Q460" s="229"/>
      <c r="R460" s="229"/>
      <c r="S460" s="229"/>
      <c r="T460" s="230"/>
      <c r="AT460" s="231" t="s">
        <v>256</v>
      </c>
      <c r="AU460" s="231" t="s">
        <v>90</v>
      </c>
      <c r="AV460" s="14" t="s">
        <v>175</v>
      </c>
      <c r="AW460" s="14" t="s">
        <v>36</v>
      </c>
      <c r="AX460" s="14" t="s">
        <v>88</v>
      </c>
      <c r="AY460" s="231" t="s">
        <v>155</v>
      </c>
    </row>
    <row r="461" spans="1:65" s="2" customFormat="1" ht="16.5" customHeight="1">
      <c r="A461" s="34"/>
      <c r="B461" s="35"/>
      <c r="C461" s="187" t="s">
        <v>761</v>
      </c>
      <c r="D461" s="187" t="s">
        <v>158</v>
      </c>
      <c r="E461" s="188" t="s">
        <v>2130</v>
      </c>
      <c r="F461" s="189" t="s">
        <v>2131</v>
      </c>
      <c r="G461" s="190" t="s">
        <v>287</v>
      </c>
      <c r="H461" s="191">
        <v>167.5</v>
      </c>
      <c r="I461" s="192"/>
      <c r="J461" s="193">
        <f>ROUND(I461*H461,2)</f>
        <v>0</v>
      </c>
      <c r="K461" s="194"/>
      <c r="L461" s="39"/>
      <c r="M461" s="195" t="s">
        <v>1</v>
      </c>
      <c r="N461" s="196" t="s">
        <v>45</v>
      </c>
      <c r="O461" s="71"/>
      <c r="P461" s="197">
        <f>O461*H461</f>
        <v>0</v>
      </c>
      <c r="Q461" s="197">
        <v>0.00019</v>
      </c>
      <c r="R461" s="197">
        <f>Q461*H461</f>
        <v>0.031825</v>
      </c>
      <c r="S461" s="197">
        <v>0</v>
      </c>
      <c r="T461" s="198">
        <f>S461*H461</f>
        <v>0</v>
      </c>
      <c r="U461" s="34"/>
      <c r="V461" s="34"/>
      <c r="W461" s="34"/>
      <c r="X461" s="34"/>
      <c r="Y461" s="34"/>
      <c r="Z461" s="34"/>
      <c r="AA461" s="34"/>
      <c r="AB461" s="34"/>
      <c r="AC461" s="34"/>
      <c r="AD461" s="34"/>
      <c r="AE461" s="34"/>
      <c r="AR461" s="199" t="s">
        <v>175</v>
      </c>
      <c r="AT461" s="199" t="s">
        <v>158</v>
      </c>
      <c r="AU461" s="199" t="s">
        <v>90</v>
      </c>
      <c r="AY461" s="17" t="s">
        <v>155</v>
      </c>
      <c r="BE461" s="200">
        <f>IF(N461="základní",J461,0)</f>
        <v>0</v>
      </c>
      <c r="BF461" s="200">
        <f>IF(N461="snížená",J461,0)</f>
        <v>0</v>
      </c>
      <c r="BG461" s="200">
        <f>IF(N461="zákl. přenesená",J461,0)</f>
        <v>0</v>
      </c>
      <c r="BH461" s="200">
        <f>IF(N461="sníž. přenesená",J461,0)</f>
        <v>0</v>
      </c>
      <c r="BI461" s="200">
        <f>IF(N461="nulová",J461,0)</f>
        <v>0</v>
      </c>
      <c r="BJ461" s="17" t="s">
        <v>88</v>
      </c>
      <c r="BK461" s="200">
        <f>ROUND(I461*H461,2)</f>
        <v>0</v>
      </c>
      <c r="BL461" s="17" t="s">
        <v>175</v>
      </c>
      <c r="BM461" s="199" t="s">
        <v>2715</v>
      </c>
    </row>
    <row r="462" spans="2:51" s="13" customFormat="1" ht="11.25">
      <c r="B462" s="210"/>
      <c r="C462" s="211"/>
      <c r="D462" s="201" t="s">
        <v>256</v>
      </c>
      <c r="E462" s="212" t="s">
        <v>1</v>
      </c>
      <c r="F462" s="213" t="s">
        <v>2716</v>
      </c>
      <c r="G462" s="211"/>
      <c r="H462" s="214">
        <v>84.5</v>
      </c>
      <c r="I462" s="215"/>
      <c r="J462" s="211"/>
      <c r="K462" s="211"/>
      <c r="L462" s="216"/>
      <c r="M462" s="217"/>
      <c r="N462" s="218"/>
      <c r="O462" s="218"/>
      <c r="P462" s="218"/>
      <c r="Q462" s="218"/>
      <c r="R462" s="218"/>
      <c r="S462" s="218"/>
      <c r="T462" s="219"/>
      <c r="AT462" s="220" t="s">
        <v>256</v>
      </c>
      <c r="AU462" s="220" t="s">
        <v>90</v>
      </c>
      <c r="AV462" s="13" t="s">
        <v>90</v>
      </c>
      <c r="AW462" s="13" t="s">
        <v>36</v>
      </c>
      <c r="AX462" s="13" t="s">
        <v>80</v>
      </c>
      <c r="AY462" s="220" t="s">
        <v>155</v>
      </c>
    </row>
    <row r="463" spans="2:51" s="13" customFormat="1" ht="11.25">
      <c r="B463" s="210"/>
      <c r="C463" s="211"/>
      <c r="D463" s="201" t="s">
        <v>256</v>
      </c>
      <c r="E463" s="212" t="s">
        <v>1</v>
      </c>
      <c r="F463" s="213" t="s">
        <v>2717</v>
      </c>
      <c r="G463" s="211"/>
      <c r="H463" s="214">
        <v>83</v>
      </c>
      <c r="I463" s="215"/>
      <c r="J463" s="211"/>
      <c r="K463" s="211"/>
      <c r="L463" s="216"/>
      <c r="M463" s="217"/>
      <c r="N463" s="218"/>
      <c r="O463" s="218"/>
      <c r="P463" s="218"/>
      <c r="Q463" s="218"/>
      <c r="R463" s="218"/>
      <c r="S463" s="218"/>
      <c r="T463" s="219"/>
      <c r="AT463" s="220" t="s">
        <v>256</v>
      </c>
      <c r="AU463" s="220" t="s">
        <v>90</v>
      </c>
      <c r="AV463" s="13" t="s">
        <v>90</v>
      </c>
      <c r="AW463" s="13" t="s">
        <v>36</v>
      </c>
      <c r="AX463" s="13" t="s">
        <v>80</v>
      </c>
      <c r="AY463" s="220" t="s">
        <v>155</v>
      </c>
    </row>
    <row r="464" spans="2:51" s="14" customFormat="1" ht="11.25">
      <c r="B464" s="221"/>
      <c r="C464" s="222"/>
      <c r="D464" s="201" t="s">
        <v>256</v>
      </c>
      <c r="E464" s="223" t="s">
        <v>1</v>
      </c>
      <c r="F464" s="224" t="s">
        <v>259</v>
      </c>
      <c r="G464" s="222"/>
      <c r="H464" s="225">
        <v>167.5</v>
      </c>
      <c r="I464" s="226"/>
      <c r="J464" s="222"/>
      <c r="K464" s="222"/>
      <c r="L464" s="227"/>
      <c r="M464" s="228"/>
      <c r="N464" s="229"/>
      <c r="O464" s="229"/>
      <c r="P464" s="229"/>
      <c r="Q464" s="229"/>
      <c r="R464" s="229"/>
      <c r="S464" s="229"/>
      <c r="T464" s="230"/>
      <c r="AT464" s="231" t="s">
        <v>256</v>
      </c>
      <c r="AU464" s="231" t="s">
        <v>90</v>
      </c>
      <c r="AV464" s="14" t="s">
        <v>175</v>
      </c>
      <c r="AW464" s="14" t="s">
        <v>36</v>
      </c>
      <c r="AX464" s="14" t="s">
        <v>88</v>
      </c>
      <c r="AY464" s="231" t="s">
        <v>155</v>
      </c>
    </row>
    <row r="465" spans="1:65" s="2" customFormat="1" ht="16.5" customHeight="1">
      <c r="A465" s="34"/>
      <c r="B465" s="35"/>
      <c r="C465" s="187" t="s">
        <v>779</v>
      </c>
      <c r="D465" s="187" t="s">
        <v>158</v>
      </c>
      <c r="E465" s="188" t="s">
        <v>2140</v>
      </c>
      <c r="F465" s="189" t="s">
        <v>2141</v>
      </c>
      <c r="G465" s="190" t="s">
        <v>383</v>
      </c>
      <c r="H465" s="191">
        <v>0</v>
      </c>
      <c r="I465" s="192"/>
      <c r="J465" s="193">
        <f>ROUND(I465*H465,2)</f>
        <v>0</v>
      </c>
      <c r="K465" s="194"/>
      <c r="L465" s="39"/>
      <c r="M465" s="195" t="s">
        <v>1</v>
      </c>
      <c r="N465" s="196" t="s">
        <v>45</v>
      </c>
      <c r="O465" s="71"/>
      <c r="P465" s="197">
        <f>O465*H465</f>
        <v>0</v>
      </c>
      <c r="Q465" s="197">
        <v>0.00038</v>
      </c>
      <c r="R465" s="197">
        <f>Q465*H465</f>
        <v>0</v>
      </c>
      <c r="S465" s="197">
        <v>0</v>
      </c>
      <c r="T465" s="198">
        <f>S465*H465</f>
        <v>0</v>
      </c>
      <c r="U465" s="34"/>
      <c r="V465" s="34"/>
      <c r="W465" s="34"/>
      <c r="X465" s="34"/>
      <c r="Y465" s="34"/>
      <c r="Z465" s="34"/>
      <c r="AA465" s="34"/>
      <c r="AB465" s="34"/>
      <c r="AC465" s="34"/>
      <c r="AD465" s="34"/>
      <c r="AE465" s="34"/>
      <c r="AR465" s="199" t="s">
        <v>175</v>
      </c>
      <c r="AT465" s="199" t="s">
        <v>158</v>
      </c>
      <c r="AU465" s="199" t="s">
        <v>90</v>
      </c>
      <c r="AY465" s="17" t="s">
        <v>155</v>
      </c>
      <c r="BE465" s="200">
        <f>IF(N465="základní",J465,0)</f>
        <v>0</v>
      </c>
      <c r="BF465" s="200">
        <f>IF(N465="snížená",J465,0)</f>
        <v>0</v>
      </c>
      <c r="BG465" s="200">
        <f>IF(N465="zákl. přenesená",J465,0)</f>
        <v>0</v>
      </c>
      <c r="BH465" s="200">
        <f>IF(N465="sníž. přenesená",J465,0)</f>
        <v>0</v>
      </c>
      <c r="BI465" s="200">
        <f>IF(N465="nulová",J465,0)</f>
        <v>0</v>
      </c>
      <c r="BJ465" s="17" t="s">
        <v>88</v>
      </c>
      <c r="BK465" s="200">
        <f>ROUND(I465*H465,2)</f>
        <v>0</v>
      </c>
      <c r="BL465" s="17" t="s">
        <v>175</v>
      </c>
      <c r="BM465" s="199" t="s">
        <v>2718</v>
      </c>
    </row>
    <row r="466" spans="1:47" s="2" customFormat="1" ht="68.25">
      <c r="A466" s="34"/>
      <c r="B466" s="35"/>
      <c r="C466" s="36"/>
      <c r="D466" s="201" t="s">
        <v>164</v>
      </c>
      <c r="E466" s="36"/>
      <c r="F466" s="202" t="s">
        <v>2719</v>
      </c>
      <c r="G466" s="36"/>
      <c r="H466" s="36"/>
      <c r="I466" s="203"/>
      <c r="J466" s="36"/>
      <c r="K466" s="36"/>
      <c r="L466" s="39"/>
      <c r="M466" s="204"/>
      <c r="N466" s="205"/>
      <c r="O466" s="71"/>
      <c r="P466" s="71"/>
      <c r="Q466" s="71"/>
      <c r="R466" s="71"/>
      <c r="S466" s="71"/>
      <c r="T466" s="72"/>
      <c r="U466" s="34"/>
      <c r="V466" s="34"/>
      <c r="W466" s="34"/>
      <c r="X466" s="34"/>
      <c r="Y466" s="34"/>
      <c r="Z466" s="34"/>
      <c r="AA466" s="34"/>
      <c r="AB466" s="34"/>
      <c r="AC466" s="34"/>
      <c r="AD466" s="34"/>
      <c r="AE466" s="34"/>
      <c r="AT466" s="17" t="s">
        <v>164</v>
      </c>
      <c r="AU466" s="17" t="s">
        <v>90</v>
      </c>
    </row>
    <row r="467" spans="1:65" s="2" customFormat="1" ht="16.5" customHeight="1">
      <c r="A467" s="34"/>
      <c r="B467" s="35"/>
      <c r="C467" s="187" t="s">
        <v>785</v>
      </c>
      <c r="D467" s="187" t="s">
        <v>158</v>
      </c>
      <c r="E467" s="188" t="s">
        <v>2148</v>
      </c>
      <c r="F467" s="189" t="s">
        <v>2149</v>
      </c>
      <c r="G467" s="190" t="s">
        <v>383</v>
      </c>
      <c r="H467" s="191">
        <v>0</v>
      </c>
      <c r="I467" s="192"/>
      <c r="J467" s="193">
        <f>ROUND(I467*H467,2)</f>
        <v>0</v>
      </c>
      <c r="K467" s="194"/>
      <c r="L467" s="39"/>
      <c r="M467" s="195" t="s">
        <v>1</v>
      </c>
      <c r="N467" s="196" t="s">
        <v>45</v>
      </c>
      <c r="O467" s="71"/>
      <c r="P467" s="197">
        <f>O467*H467</f>
        <v>0</v>
      </c>
      <c r="Q467" s="197">
        <v>0.00163</v>
      </c>
      <c r="R467" s="197">
        <f>Q467*H467</f>
        <v>0</v>
      </c>
      <c r="S467" s="197">
        <v>0</v>
      </c>
      <c r="T467" s="198">
        <f>S467*H467</f>
        <v>0</v>
      </c>
      <c r="U467" s="34"/>
      <c r="V467" s="34"/>
      <c r="W467" s="34"/>
      <c r="X467" s="34"/>
      <c r="Y467" s="34"/>
      <c r="Z467" s="34"/>
      <c r="AA467" s="34"/>
      <c r="AB467" s="34"/>
      <c r="AC467" s="34"/>
      <c r="AD467" s="34"/>
      <c r="AE467" s="34"/>
      <c r="AR467" s="199" t="s">
        <v>175</v>
      </c>
      <c r="AT467" s="199" t="s">
        <v>158</v>
      </c>
      <c r="AU467" s="199" t="s">
        <v>90</v>
      </c>
      <c r="AY467" s="17" t="s">
        <v>155</v>
      </c>
      <c r="BE467" s="200">
        <f>IF(N467="základní",J467,0)</f>
        <v>0</v>
      </c>
      <c r="BF467" s="200">
        <f>IF(N467="snížená",J467,0)</f>
        <v>0</v>
      </c>
      <c r="BG467" s="200">
        <f>IF(N467="zákl. přenesená",J467,0)</f>
        <v>0</v>
      </c>
      <c r="BH467" s="200">
        <f>IF(N467="sníž. přenesená",J467,0)</f>
        <v>0</v>
      </c>
      <c r="BI467" s="200">
        <f>IF(N467="nulová",J467,0)</f>
        <v>0</v>
      </c>
      <c r="BJ467" s="17" t="s">
        <v>88</v>
      </c>
      <c r="BK467" s="200">
        <f>ROUND(I467*H467,2)</f>
        <v>0</v>
      </c>
      <c r="BL467" s="17" t="s">
        <v>175</v>
      </c>
      <c r="BM467" s="199" t="s">
        <v>2720</v>
      </c>
    </row>
    <row r="468" spans="1:47" s="2" customFormat="1" ht="48.75">
      <c r="A468" s="34"/>
      <c r="B468" s="35"/>
      <c r="C468" s="36"/>
      <c r="D468" s="201" t="s">
        <v>164</v>
      </c>
      <c r="E468" s="36"/>
      <c r="F468" s="202" t="s">
        <v>2721</v>
      </c>
      <c r="G468" s="36"/>
      <c r="H468" s="36"/>
      <c r="I468" s="203"/>
      <c r="J468" s="36"/>
      <c r="K468" s="36"/>
      <c r="L468" s="39"/>
      <c r="M468" s="204"/>
      <c r="N468" s="205"/>
      <c r="O468" s="71"/>
      <c r="P468" s="71"/>
      <c r="Q468" s="71"/>
      <c r="R468" s="71"/>
      <c r="S468" s="71"/>
      <c r="T468" s="72"/>
      <c r="U468" s="34"/>
      <c r="V468" s="34"/>
      <c r="W468" s="34"/>
      <c r="X468" s="34"/>
      <c r="Y468" s="34"/>
      <c r="Z468" s="34"/>
      <c r="AA468" s="34"/>
      <c r="AB468" s="34"/>
      <c r="AC468" s="34"/>
      <c r="AD468" s="34"/>
      <c r="AE468" s="34"/>
      <c r="AT468" s="17" t="s">
        <v>164</v>
      </c>
      <c r="AU468" s="17" t="s">
        <v>90</v>
      </c>
    </row>
    <row r="469" spans="1:65" s="2" customFormat="1" ht="16.5" customHeight="1">
      <c r="A469" s="34"/>
      <c r="B469" s="35"/>
      <c r="C469" s="187" t="s">
        <v>793</v>
      </c>
      <c r="D469" s="187" t="s">
        <v>158</v>
      </c>
      <c r="E469" s="188" t="s">
        <v>2152</v>
      </c>
      <c r="F469" s="189" t="s">
        <v>2153</v>
      </c>
      <c r="G469" s="190" t="s">
        <v>287</v>
      </c>
      <c r="H469" s="191">
        <v>0</v>
      </c>
      <c r="I469" s="192"/>
      <c r="J469" s="193">
        <f>ROUND(I469*H469,2)</f>
        <v>0</v>
      </c>
      <c r="K469" s="194"/>
      <c r="L469" s="39"/>
      <c r="M469" s="195" t="s">
        <v>1</v>
      </c>
      <c r="N469" s="196" t="s">
        <v>45</v>
      </c>
      <c r="O469" s="71"/>
      <c r="P469" s="197">
        <f>O469*H469</f>
        <v>0</v>
      </c>
      <c r="Q469" s="197">
        <v>0</v>
      </c>
      <c r="R469" s="197">
        <f>Q469*H469</f>
        <v>0</v>
      </c>
      <c r="S469" s="197">
        <v>0</v>
      </c>
      <c r="T469" s="198">
        <f>S469*H469</f>
        <v>0</v>
      </c>
      <c r="U469" s="34"/>
      <c r="V469" s="34"/>
      <c r="W469" s="34"/>
      <c r="X469" s="34"/>
      <c r="Y469" s="34"/>
      <c r="Z469" s="34"/>
      <c r="AA469" s="34"/>
      <c r="AB469" s="34"/>
      <c r="AC469" s="34"/>
      <c r="AD469" s="34"/>
      <c r="AE469" s="34"/>
      <c r="AR469" s="199" t="s">
        <v>175</v>
      </c>
      <c r="AT469" s="199" t="s">
        <v>158</v>
      </c>
      <c r="AU469" s="199" t="s">
        <v>90</v>
      </c>
      <c r="AY469" s="17" t="s">
        <v>155</v>
      </c>
      <c r="BE469" s="200">
        <f>IF(N469="základní",J469,0)</f>
        <v>0</v>
      </c>
      <c r="BF469" s="200">
        <f>IF(N469="snížená",J469,0)</f>
        <v>0</v>
      </c>
      <c r="BG469" s="200">
        <f>IF(N469="zákl. přenesená",J469,0)</f>
        <v>0</v>
      </c>
      <c r="BH469" s="200">
        <f>IF(N469="sníž. přenesená",J469,0)</f>
        <v>0</v>
      </c>
      <c r="BI469" s="200">
        <f>IF(N469="nulová",J469,0)</f>
        <v>0</v>
      </c>
      <c r="BJ469" s="17" t="s">
        <v>88</v>
      </c>
      <c r="BK469" s="200">
        <f>ROUND(I469*H469,2)</f>
        <v>0</v>
      </c>
      <c r="BL469" s="17" t="s">
        <v>175</v>
      </c>
      <c r="BM469" s="199" t="s">
        <v>2722</v>
      </c>
    </row>
    <row r="470" spans="1:47" s="2" customFormat="1" ht="146.25">
      <c r="A470" s="34"/>
      <c r="B470" s="35"/>
      <c r="C470" s="36"/>
      <c r="D470" s="201" t="s">
        <v>164</v>
      </c>
      <c r="E470" s="36"/>
      <c r="F470" s="202" t="s">
        <v>2723</v>
      </c>
      <c r="G470" s="36"/>
      <c r="H470" s="36"/>
      <c r="I470" s="203"/>
      <c r="J470" s="36"/>
      <c r="K470" s="36"/>
      <c r="L470" s="39"/>
      <c r="M470" s="204"/>
      <c r="N470" s="205"/>
      <c r="O470" s="71"/>
      <c r="P470" s="71"/>
      <c r="Q470" s="71"/>
      <c r="R470" s="71"/>
      <c r="S470" s="71"/>
      <c r="T470" s="72"/>
      <c r="U470" s="34"/>
      <c r="V470" s="34"/>
      <c r="W470" s="34"/>
      <c r="X470" s="34"/>
      <c r="Y470" s="34"/>
      <c r="Z470" s="34"/>
      <c r="AA470" s="34"/>
      <c r="AB470" s="34"/>
      <c r="AC470" s="34"/>
      <c r="AD470" s="34"/>
      <c r="AE470" s="34"/>
      <c r="AT470" s="17" t="s">
        <v>164</v>
      </c>
      <c r="AU470" s="17" t="s">
        <v>90</v>
      </c>
    </row>
    <row r="471" spans="1:65" s="2" customFormat="1" ht="16.5" customHeight="1">
      <c r="A471" s="34"/>
      <c r="B471" s="35"/>
      <c r="C471" s="243" t="s">
        <v>800</v>
      </c>
      <c r="D471" s="243" t="s">
        <v>357</v>
      </c>
      <c r="E471" s="244" t="s">
        <v>2156</v>
      </c>
      <c r="F471" s="245" t="s">
        <v>2157</v>
      </c>
      <c r="G471" s="246" t="s">
        <v>287</v>
      </c>
      <c r="H471" s="247">
        <v>35.525</v>
      </c>
      <c r="I471" s="248"/>
      <c r="J471" s="249">
        <f>ROUND(I471*H471,2)</f>
        <v>0</v>
      </c>
      <c r="K471" s="250"/>
      <c r="L471" s="251"/>
      <c r="M471" s="252" t="s">
        <v>1</v>
      </c>
      <c r="N471" s="253" t="s">
        <v>45</v>
      </c>
      <c r="O471" s="71"/>
      <c r="P471" s="197">
        <f>O471*H471</f>
        <v>0</v>
      </c>
      <c r="Q471" s="197">
        <v>0.00028</v>
      </c>
      <c r="R471" s="197">
        <f>Q471*H471</f>
        <v>0.009947</v>
      </c>
      <c r="S471" s="197">
        <v>0</v>
      </c>
      <c r="T471" s="198">
        <f>S471*H471</f>
        <v>0</v>
      </c>
      <c r="U471" s="34"/>
      <c r="V471" s="34"/>
      <c r="W471" s="34"/>
      <c r="X471" s="34"/>
      <c r="Y471" s="34"/>
      <c r="Z471" s="34"/>
      <c r="AA471" s="34"/>
      <c r="AB471" s="34"/>
      <c r="AC471" s="34"/>
      <c r="AD471" s="34"/>
      <c r="AE471" s="34"/>
      <c r="AR471" s="199" t="s">
        <v>196</v>
      </c>
      <c r="AT471" s="199" t="s">
        <v>357</v>
      </c>
      <c r="AU471" s="199" t="s">
        <v>90</v>
      </c>
      <c r="AY471" s="17" t="s">
        <v>155</v>
      </c>
      <c r="BE471" s="200">
        <f>IF(N471="základní",J471,0)</f>
        <v>0</v>
      </c>
      <c r="BF471" s="200">
        <f>IF(N471="snížená",J471,0)</f>
        <v>0</v>
      </c>
      <c r="BG471" s="200">
        <f>IF(N471="zákl. přenesená",J471,0)</f>
        <v>0</v>
      </c>
      <c r="BH471" s="200">
        <f>IF(N471="sníž. přenesená",J471,0)</f>
        <v>0</v>
      </c>
      <c r="BI471" s="200">
        <f>IF(N471="nulová",J471,0)</f>
        <v>0</v>
      </c>
      <c r="BJ471" s="17" t="s">
        <v>88</v>
      </c>
      <c r="BK471" s="200">
        <f>ROUND(I471*H471,2)</f>
        <v>0</v>
      </c>
      <c r="BL471" s="17" t="s">
        <v>175</v>
      </c>
      <c r="BM471" s="199" t="s">
        <v>2724</v>
      </c>
    </row>
    <row r="472" spans="1:47" s="2" customFormat="1" ht="29.25">
      <c r="A472" s="34"/>
      <c r="B472" s="35"/>
      <c r="C472" s="36"/>
      <c r="D472" s="201" t="s">
        <v>164</v>
      </c>
      <c r="E472" s="36"/>
      <c r="F472" s="202" t="s">
        <v>2159</v>
      </c>
      <c r="G472" s="36"/>
      <c r="H472" s="36"/>
      <c r="I472" s="203"/>
      <c r="J472" s="36"/>
      <c r="K472" s="36"/>
      <c r="L472" s="39"/>
      <c r="M472" s="204"/>
      <c r="N472" s="205"/>
      <c r="O472" s="71"/>
      <c r="P472" s="71"/>
      <c r="Q472" s="71"/>
      <c r="R472" s="71"/>
      <c r="S472" s="71"/>
      <c r="T472" s="72"/>
      <c r="U472" s="34"/>
      <c r="V472" s="34"/>
      <c r="W472" s="34"/>
      <c r="X472" s="34"/>
      <c r="Y472" s="34"/>
      <c r="Z472" s="34"/>
      <c r="AA472" s="34"/>
      <c r="AB472" s="34"/>
      <c r="AC472" s="34"/>
      <c r="AD472" s="34"/>
      <c r="AE472" s="34"/>
      <c r="AT472" s="17" t="s">
        <v>164</v>
      </c>
      <c r="AU472" s="17" t="s">
        <v>90</v>
      </c>
    </row>
    <row r="473" spans="2:51" s="13" customFormat="1" ht="11.25">
      <c r="B473" s="210"/>
      <c r="C473" s="211"/>
      <c r="D473" s="201" t="s">
        <v>256</v>
      </c>
      <c r="E473" s="211"/>
      <c r="F473" s="213" t="s">
        <v>2725</v>
      </c>
      <c r="G473" s="211"/>
      <c r="H473" s="214">
        <v>35.525</v>
      </c>
      <c r="I473" s="215"/>
      <c r="J473" s="211"/>
      <c r="K473" s="211"/>
      <c r="L473" s="216"/>
      <c r="M473" s="217"/>
      <c r="N473" s="218"/>
      <c r="O473" s="218"/>
      <c r="P473" s="218"/>
      <c r="Q473" s="218"/>
      <c r="R473" s="218"/>
      <c r="S473" s="218"/>
      <c r="T473" s="219"/>
      <c r="AT473" s="220" t="s">
        <v>256</v>
      </c>
      <c r="AU473" s="220" t="s">
        <v>90</v>
      </c>
      <c r="AV473" s="13" t="s">
        <v>90</v>
      </c>
      <c r="AW473" s="13" t="s">
        <v>4</v>
      </c>
      <c r="AX473" s="13" t="s">
        <v>88</v>
      </c>
      <c r="AY473" s="220" t="s">
        <v>155</v>
      </c>
    </row>
    <row r="474" spans="1:65" s="2" customFormat="1" ht="16.5" customHeight="1">
      <c r="A474" s="34"/>
      <c r="B474" s="35"/>
      <c r="C474" s="187" t="s">
        <v>807</v>
      </c>
      <c r="D474" s="187" t="s">
        <v>158</v>
      </c>
      <c r="E474" s="188" t="s">
        <v>2726</v>
      </c>
      <c r="F474" s="189" t="s">
        <v>2727</v>
      </c>
      <c r="G474" s="190" t="s">
        <v>383</v>
      </c>
      <c r="H474" s="191">
        <v>0</v>
      </c>
      <c r="I474" s="192"/>
      <c r="J474" s="193">
        <f>ROUND(I474*H474,2)</f>
        <v>0</v>
      </c>
      <c r="K474" s="194"/>
      <c r="L474" s="39"/>
      <c r="M474" s="195" t="s">
        <v>1</v>
      </c>
      <c r="N474" s="196" t="s">
        <v>45</v>
      </c>
      <c r="O474" s="71"/>
      <c r="P474" s="197">
        <f>O474*H474</f>
        <v>0</v>
      </c>
      <c r="Q474" s="197">
        <v>0</v>
      </c>
      <c r="R474" s="197">
        <f>Q474*H474</f>
        <v>0</v>
      </c>
      <c r="S474" s="197">
        <v>0</v>
      </c>
      <c r="T474" s="198">
        <f>S474*H474</f>
        <v>0</v>
      </c>
      <c r="U474" s="34"/>
      <c r="V474" s="34"/>
      <c r="W474" s="34"/>
      <c r="X474" s="34"/>
      <c r="Y474" s="34"/>
      <c r="Z474" s="34"/>
      <c r="AA474" s="34"/>
      <c r="AB474" s="34"/>
      <c r="AC474" s="34"/>
      <c r="AD474" s="34"/>
      <c r="AE474" s="34"/>
      <c r="AR474" s="199" t="s">
        <v>175</v>
      </c>
      <c r="AT474" s="199" t="s">
        <v>158</v>
      </c>
      <c r="AU474" s="199" t="s">
        <v>90</v>
      </c>
      <c r="AY474" s="17" t="s">
        <v>155</v>
      </c>
      <c r="BE474" s="200">
        <f>IF(N474="základní",J474,0)</f>
        <v>0</v>
      </c>
      <c r="BF474" s="200">
        <f>IF(N474="snížená",J474,0)</f>
        <v>0</v>
      </c>
      <c r="BG474" s="200">
        <f>IF(N474="zákl. přenesená",J474,0)</f>
        <v>0</v>
      </c>
      <c r="BH474" s="200">
        <f>IF(N474="sníž. přenesená",J474,0)</f>
        <v>0</v>
      </c>
      <c r="BI474" s="200">
        <f>IF(N474="nulová",J474,0)</f>
        <v>0</v>
      </c>
      <c r="BJ474" s="17" t="s">
        <v>88</v>
      </c>
      <c r="BK474" s="200">
        <f>ROUND(I474*H474,2)</f>
        <v>0</v>
      </c>
      <c r="BL474" s="17" t="s">
        <v>175</v>
      </c>
      <c r="BM474" s="199" t="s">
        <v>2728</v>
      </c>
    </row>
    <row r="475" spans="1:47" s="2" customFormat="1" ht="58.5">
      <c r="A475" s="34"/>
      <c r="B475" s="35"/>
      <c r="C475" s="36"/>
      <c r="D475" s="201" t="s">
        <v>164</v>
      </c>
      <c r="E475" s="36"/>
      <c r="F475" s="202" t="s">
        <v>2729</v>
      </c>
      <c r="G475" s="36"/>
      <c r="H475" s="36"/>
      <c r="I475" s="203"/>
      <c r="J475" s="36"/>
      <c r="K475" s="36"/>
      <c r="L475" s="39"/>
      <c r="M475" s="204"/>
      <c r="N475" s="205"/>
      <c r="O475" s="71"/>
      <c r="P475" s="71"/>
      <c r="Q475" s="71"/>
      <c r="R475" s="71"/>
      <c r="S475" s="71"/>
      <c r="T475" s="72"/>
      <c r="U475" s="34"/>
      <c r="V475" s="34"/>
      <c r="W475" s="34"/>
      <c r="X475" s="34"/>
      <c r="Y475" s="34"/>
      <c r="Z475" s="34"/>
      <c r="AA475" s="34"/>
      <c r="AB475" s="34"/>
      <c r="AC475" s="34"/>
      <c r="AD475" s="34"/>
      <c r="AE475" s="34"/>
      <c r="AT475" s="17" t="s">
        <v>164</v>
      </c>
      <c r="AU475" s="17" t="s">
        <v>90</v>
      </c>
    </row>
    <row r="476" spans="1:65" s="2" customFormat="1" ht="16.5" customHeight="1">
      <c r="A476" s="34"/>
      <c r="B476" s="35"/>
      <c r="C476" s="243" t="s">
        <v>1302</v>
      </c>
      <c r="D476" s="243" t="s">
        <v>357</v>
      </c>
      <c r="E476" s="244" t="s">
        <v>2730</v>
      </c>
      <c r="F476" s="245" t="s">
        <v>2731</v>
      </c>
      <c r="G476" s="246" t="s">
        <v>383</v>
      </c>
      <c r="H476" s="247">
        <v>3</v>
      </c>
      <c r="I476" s="248"/>
      <c r="J476" s="249">
        <f>ROUND(I476*H476,2)</f>
        <v>0</v>
      </c>
      <c r="K476" s="250"/>
      <c r="L476" s="251"/>
      <c r="M476" s="252" t="s">
        <v>1</v>
      </c>
      <c r="N476" s="253" t="s">
        <v>45</v>
      </c>
      <c r="O476" s="71"/>
      <c r="P476" s="197">
        <f>O476*H476</f>
        <v>0</v>
      </c>
      <c r="Q476" s="197">
        <v>0.0021</v>
      </c>
      <c r="R476" s="197">
        <f>Q476*H476</f>
        <v>0.0063</v>
      </c>
      <c r="S476" s="197">
        <v>0</v>
      </c>
      <c r="T476" s="198">
        <f>S476*H476</f>
        <v>0</v>
      </c>
      <c r="U476" s="34"/>
      <c r="V476" s="34"/>
      <c r="W476" s="34"/>
      <c r="X476" s="34"/>
      <c r="Y476" s="34"/>
      <c r="Z476" s="34"/>
      <c r="AA476" s="34"/>
      <c r="AB476" s="34"/>
      <c r="AC476" s="34"/>
      <c r="AD476" s="34"/>
      <c r="AE476" s="34"/>
      <c r="AR476" s="199" t="s">
        <v>196</v>
      </c>
      <c r="AT476" s="199" t="s">
        <v>357</v>
      </c>
      <c r="AU476" s="199" t="s">
        <v>90</v>
      </c>
      <c r="AY476" s="17" t="s">
        <v>155</v>
      </c>
      <c r="BE476" s="200">
        <f>IF(N476="základní",J476,0)</f>
        <v>0</v>
      </c>
      <c r="BF476" s="200">
        <f>IF(N476="snížená",J476,0)</f>
        <v>0</v>
      </c>
      <c r="BG476" s="200">
        <f>IF(N476="zákl. přenesená",J476,0)</f>
        <v>0</v>
      </c>
      <c r="BH476" s="200">
        <f>IF(N476="sníž. přenesená",J476,0)</f>
        <v>0</v>
      </c>
      <c r="BI476" s="200">
        <f>IF(N476="nulová",J476,0)</f>
        <v>0</v>
      </c>
      <c r="BJ476" s="17" t="s">
        <v>88</v>
      </c>
      <c r="BK476" s="200">
        <f>ROUND(I476*H476,2)</f>
        <v>0</v>
      </c>
      <c r="BL476" s="17" t="s">
        <v>175</v>
      </c>
      <c r="BM476" s="199" t="s">
        <v>2732</v>
      </c>
    </row>
    <row r="477" spans="1:47" s="2" customFormat="1" ht="29.25">
      <c r="A477" s="34"/>
      <c r="B477" s="35"/>
      <c r="C477" s="36"/>
      <c r="D477" s="201" t="s">
        <v>164</v>
      </c>
      <c r="E477" s="36"/>
      <c r="F477" s="202" t="s">
        <v>2733</v>
      </c>
      <c r="G477" s="36"/>
      <c r="H477" s="36"/>
      <c r="I477" s="203"/>
      <c r="J477" s="36"/>
      <c r="K477" s="36"/>
      <c r="L477" s="39"/>
      <c r="M477" s="204"/>
      <c r="N477" s="205"/>
      <c r="O477" s="71"/>
      <c r="P477" s="71"/>
      <c r="Q477" s="71"/>
      <c r="R477" s="71"/>
      <c r="S477" s="71"/>
      <c r="T477" s="72"/>
      <c r="U477" s="34"/>
      <c r="V477" s="34"/>
      <c r="W477" s="34"/>
      <c r="X477" s="34"/>
      <c r="Y477" s="34"/>
      <c r="Z477" s="34"/>
      <c r="AA477" s="34"/>
      <c r="AB477" s="34"/>
      <c r="AC477" s="34"/>
      <c r="AD477" s="34"/>
      <c r="AE477" s="34"/>
      <c r="AT477" s="17" t="s">
        <v>164</v>
      </c>
      <c r="AU477" s="17" t="s">
        <v>90</v>
      </c>
    </row>
    <row r="478" spans="1:65" s="2" customFormat="1" ht="16.5" customHeight="1">
      <c r="A478" s="34"/>
      <c r="B478" s="35"/>
      <c r="C478" s="187" t="s">
        <v>1304</v>
      </c>
      <c r="D478" s="187" t="s">
        <v>158</v>
      </c>
      <c r="E478" s="188" t="s">
        <v>2734</v>
      </c>
      <c r="F478" s="189" t="s">
        <v>2735</v>
      </c>
      <c r="G478" s="190" t="s">
        <v>383</v>
      </c>
      <c r="H478" s="191">
        <v>0</v>
      </c>
      <c r="I478" s="192"/>
      <c r="J478" s="193">
        <f>ROUND(I478*H478,2)</f>
        <v>0</v>
      </c>
      <c r="K478" s="194"/>
      <c r="L478" s="39"/>
      <c r="M478" s="195" t="s">
        <v>1</v>
      </c>
      <c r="N478" s="196" t="s">
        <v>45</v>
      </c>
      <c r="O478" s="71"/>
      <c r="P478" s="197">
        <f>O478*H478</f>
        <v>0</v>
      </c>
      <c r="Q478" s="197">
        <v>0</v>
      </c>
      <c r="R478" s="197">
        <f>Q478*H478</f>
        <v>0</v>
      </c>
      <c r="S478" s="197">
        <v>0</v>
      </c>
      <c r="T478" s="198">
        <f>S478*H478</f>
        <v>0</v>
      </c>
      <c r="U478" s="34"/>
      <c r="V478" s="34"/>
      <c r="W478" s="34"/>
      <c r="X478" s="34"/>
      <c r="Y478" s="34"/>
      <c r="Z478" s="34"/>
      <c r="AA478" s="34"/>
      <c r="AB478" s="34"/>
      <c r="AC478" s="34"/>
      <c r="AD478" s="34"/>
      <c r="AE478" s="34"/>
      <c r="AR478" s="199" t="s">
        <v>175</v>
      </c>
      <c r="AT478" s="199" t="s">
        <v>158</v>
      </c>
      <c r="AU478" s="199" t="s">
        <v>90</v>
      </c>
      <c r="AY478" s="17" t="s">
        <v>155</v>
      </c>
      <c r="BE478" s="200">
        <f>IF(N478="základní",J478,0)</f>
        <v>0</v>
      </c>
      <c r="BF478" s="200">
        <f>IF(N478="snížená",J478,0)</f>
        <v>0</v>
      </c>
      <c r="BG478" s="200">
        <f>IF(N478="zákl. přenesená",J478,0)</f>
        <v>0</v>
      </c>
      <c r="BH478" s="200">
        <f>IF(N478="sníž. přenesená",J478,0)</f>
        <v>0</v>
      </c>
      <c r="BI478" s="200">
        <f>IF(N478="nulová",J478,0)</f>
        <v>0</v>
      </c>
      <c r="BJ478" s="17" t="s">
        <v>88</v>
      </c>
      <c r="BK478" s="200">
        <f>ROUND(I478*H478,2)</f>
        <v>0</v>
      </c>
      <c r="BL478" s="17" t="s">
        <v>175</v>
      </c>
      <c r="BM478" s="199" t="s">
        <v>2736</v>
      </c>
    </row>
    <row r="479" spans="1:47" s="2" customFormat="1" ht="58.5">
      <c r="A479" s="34"/>
      <c r="B479" s="35"/>
      <c r="C479" s="36"/>
      <c r="D479" s="201" t="s">
        <v>164</v>
      </c>
      <c r="E479" s="36"/>
      <c r="F479" s="202" t="s">
        <v>2737</v>
      </c>
      <c r="G479" s="36"/>
      <c r="H479" s="36"/>
      <c r="I479" s="203"/>
      <c r="J479" s="36"/>
      <c r="K479" s="36"/>
      <c r="L479" s="39"/>
      <c r="M479" s="204"/>
      <c r="N479" s="205"/>
      <c r="O479" s="71"/>
      <c r="P479" s="71"/>
      <c r="Q479" s="71"/>
      <c r="R479" s="71"/>
      <c r="S479" s="71"/>
      <c r="T479" s="72"/>
      <c r="U479" s="34"/>
      <c r="V479" s="34"/>
      <c r="W479" s="34"/>
      <c r="X479" s="34"/>
      <c r="Y479" s="34"/>
      <c r="Z479" s="34"/>
      <c r="AA479" s="34"/>
      <c r="AB479" s="34"/>
      <c r="AC479" s="34"/>
      <c r="AD479" s="34"/>
      <c r="AE479" s="34"/>
      <c r="AT479" s="17" t="s">
        <v>164</v>
      </c>
      <c r="AU479" s="17" t="s">
        <v>90</v>
      </c>
    </row>
    <row r="480" spans="1:65" s="2" customFormat="1" ht="21.75" customHeight="1">
      <c r="A480" s="34"/>
      <c r="B480" s="35"/>
      <c r="C480" s="243" t="s">
        <v>1306</v>
      </c>
      <c r="D480" s="243" t="s">
        <v>357</v>
      </c>
      <c r="E480" s="244" t="s">
        <v>2738</v>
      </c>
      <c r="F480" s="245" t="s">
        <v>2739</v>
      </c>
      <c r="G480" s="246" t="s">
        <v>383</v>
      </c>
      <c r="H480" s="247">
        <v>3</v>
      </c>
      <c r="I480" s="248"/>
      <c r="J480" s="249">
        <f>ROUND(I480*H480,2)</f>
        <v>0</v>
      </c>
      <c r="K480" s="250"/>
      <c r="L480" s="251"/>
      <c r="M480" s="252" t="s">
        <v>1</v>
      </c>
      <c r="N480" s="253" t="s">
        <v>45</v>
      </c>
      <c r="O480" s="71"/>
      <c r="P480" s="197">
        <f>O480*H480</f>
        <v>0</v>
      </c>
      <c r="Q480" s="197">
        <v>0.0019</v>
      </c>
      <c r="R480" s="197">
        <f>Q480*H480</f>
        <v>0.0057</v>
      </c>
      <c r="S480" s="197">
        <v>0</v>
      </c>
      <c r="T480" s="198">
        <f>S480*H480</f>
        <v>0</v>
      </c>
      <c r="U480" s="34"/>
      <c r="V480" s="34"/>
      <c r="W480" s="34"/>
      <c r="X480" s="34"/>
      <c r="Y480" s="34"/>
      <c r="Z480" s="34"/>
      <c r="AA480" s="34"/>
      <c r="AB480" s="34"/>
      <c r="AC480" s="34"/>
      <c r="AD480" s="34"/>
      <c r="AE480" s="34"/>
      <c r="AR480" s="199" t="s">
        <v>196</v>
      </c>
      <c r="AT480" s="199" t="s">
        <v>357</v>
      </c>
      <c r="AU480" s="199" t="s">
        <v>90</v>
      </c>
      <c r="AY480" s="17" t="s">
        <v>155</v>
      </c>
      <c r="BE480" s="200">
        <f>IF(N480="základní",J480,0)</f>
        <v>0</v>
      </c>
      <c r="BF480" s="200">
        <f>IF(N480="snížená",J480,0)</f>
        <v>0</v>
      </c>
      <c r="BG480" s="200">
        <f>IF(N480="zákl. přenesená",J480,0)</f>
        <v>0</v>
      </c>
      <c r="BH480" s="200">
        <f>IF(N480="sníž. přenesená",J480,0)</f>
        <v>0</v>
      </c>
      <c r="BI480" s="200">
        <f>IF(N480="nulová",J480,0)</f>
        <v>0</v>
      </c>
      <c r="BJ480" s="17" t="s">
        <v>88</v>
      </c>
      <c r="BK480" s="200">
        <f>ROUND(I480*H480,2)</f>
        <v>0</v>
      </c>
      <c r="BL480" s="17" t="s">
        <v>175</v>
      </c>
      <c r="BM480" s="199" t="s">
        <v>2740</v>
      </c>
    </row>
    <row r="481" spans="1:47" s="2" customFormat="1" ht="29.25">
      <c r="A481" s="34"/>
      <c r="B481" s="35"/>
      <c r="C481" s="36"/>
      <c r="D481" s="201" t="s">
        <v>164</v>
      </c>
      <c r="E481" s="36"/>
      <c r="F481" s="202" t="s">
        <v>2741</v>
      </c>
      <c r="G481" s="36"/>
      <c r="H481" s="36"/>
      <c r="I481" s="203"/>
      <c r="J481" s="36"/>
      <c r="K481" s="36"/>
      <c r="L481" s="39"/>
      <c r="M481" s="204"/>
      <c r="N481" s="205"/>
      <c r="O481" s="71"/>
      <c r="P481" s="71"/>
      <c r="Q481" s="71"/>
      <c r="R481" s="71"/>
      <c r="S481" s="71"/>
      <c r="T481" s="72"/>
      <c r="U481" s="34"/>
      <c r="V481" s="34"/>
      <c r="W481" s="34"/>
      <c r="X481" s="34"/>
      <c r="Y481" s="34"/>
      <c r="Z481" s="34"/>
      <c r="AA481" s="34"/>
      <c r="AB481" s="34"/>
      <c r="AC481" s="34"/>
      <c r="AD481" s="34"/>
      <c r="AE481" s="34"/>
      <c r="AT481" s="17" t="s">
        <v>164</v>
      </c>
      <c r="AU481" s="17" t="s">
        <v>90</v>
      </c>
    </row>
    <row r="482" spans="1:65" s="2" customFormat="1" ht="16.5" customHeight="1">
      <c r="A482" s="34"/>
      <c r="B482" s="35"/>
      <c r="C482" s="187" t="s">
        <v>1309</v>
      </c>
      <c r="D482" s="187" t="s">
        <v>158</v>
      </c>
      <c r="E482" s="188" t="s">
        <v>2209</v>
      </c>
      <c r="F482" s="189" t="s">
        <v>2210</v>
      </c>
      <c r="G482" s="190" t="s">
        <v>383</v>
      </c>
      <c r="H482" s="191">
        <v>0</v>
      </c>
      <c r="I482" s="192"/>
      <c r="J482" s="193">
        <f>ROUND(I482*H482,2)</f>
        <v>0</v>
      </c>
      <c r="K482" s="194"/>
      <c r="L482" s="39"/>
      <c r="M482" s="195" t="s">
        <v>1</v>
      </c>
      <c r="N482" s="196" t="s">
        <v>45</v>
      </c>
      <c r="O482" s="71"/>
      <c r="P482" s="197">
        <f>O482*H482</f>
        <v>0</v>
      </c>
      <c r="Q482" s="197">
        <v>0.00016</v>
      </c>
      <c r="R482" s="197">
        <f>Q482*H482</f>
        <v>0</v>
      </c>
      <c r="S482" s="197">
        <v>0</v>
      </c>
      <c r="T482" s="198">
        <f>S482*H482</f>
        <v>0</v>
      </c>
      <c r="U482" s="34"/>
      <c r="V482" s="34"/>
      <c r="W482" s="34"/>
      <c r="X482" s="34"/>
      <c r="Y482" s="34"/>
      <c r="Z482" s="34"/>
      <c r="AA482" s="34"/>
      <c r="AB482" s="34"/>
      <c r="AC482" s="34"/>
      <c r="AD482" s="34"/>
      <c r="AE482" s="34"/>
      <c r="AR482" s="199" t="s">
        <v>175</v>
      </c>
      <c r="AT482" s="199" t="s">
        <v>158</v>
      </c>
      <c r="AU482" s="199" t="s">
        <v>90</v>
      </c>
      <c r="AY482" s="17" t="s">
        <v>155</v>
      </c>
      <c r="BE482" s="200">
        <f>IF(N482="základní",J482,0)</f>
        <v>0</v>
      </c>
      <c r="BF482" s="200">
        <f>IF(N482="snížená",J482,0)</f>
        <v>0</v>
      </c>
      <c r="BG482" s="200">
        <f>IF(N482="zákl. přenesená",J482,0)</f>
        <v>0</v>
      </c>
      <c r="BH482" s="200">
        <f>IF(N482="sníž. přenesená",J482,0)</f>
        <v>0</v>
      </c>
      <c r="BI482" s="200">
        <f>IF(N482="nulová",J482,0)</f>
        <v>0</v>
      </c>
      <c r="BJ482" s="17" t="s">
        <v>88</v>
      </c>
      <c r="BK482" s="200">
        <f>ROUND(I482*H482,2)</f>
        <v>0</v>
      </c>
      <c r="BL482" s="17" t="s">
        <v>175</v>
      </c>
      <c r="BM482" s="199" t="s">
        <v>2742</v>
      </c>
    </row>
    <row r="483" spans="1:47" s="2" customFormat="1" ht="48.75">
      <c r="A483" s="34"/>
      <c r="B483" s="35"/>
      <c r="C483" s="36"/>
      <c r="D483" s="201" t="s">
        <v>164</v>
      </c>
      <c r="E483" s="36"/>
      <c r="F483" s="202" t="s">
        <v>2743</v>
      </c>
      <c r="G483" s="36"/>
      <c r="H483" s="36"/>
      <c r="I483" s="203"/>
      <c r="J483" s="36"/>
      <c r="K483" s="36"/>
      <c r="L483" s="39"/>
      <c r="M483" s="204"/>
      <c r="N483" s="205"/>
      <c r="O483" s="71"/>
      <c r="P483" s="71"/>
      <c r="Q483" s="71"/>
      <c r="R483" s="71"/>
      <c r="S483" s="71"/>
      <c r="T483" s="72"/>
      <c r="U483" s="34"/>
      <c r="V483" s="34"/>
      <c r="W483" s="34"/>
      <c r="X483" s="34"/>
      <c r="Y483" s="34"/>
      <c r="Z483" s="34"/>
      <c r="AA483" s="34"/>
      <c r="AB483" s="34"/>
      <c r="AC483" s="34"/>
      <c r="AD483" s="34"/>
      <c r="AE483" s="34"/>
      <c r="AT483" s="17" t="s">
        <v>164</v>
      </c>
      <c r="AU483" s="17" t="s">
        <v>90</v>
      </c>
    </row>
    <row r="484" spans="1:65" s="2" customFormat="1" ht="16.5" customHeight="1">
      <c r="A484" s="34"/>
      <c r="B484" s="35"/>
      <c r="C484" s="243" t="s">
        <v>1314</v>
      </c>
      <c r="D484" s="243" t="s">
        <v>357</v>
      </c>
      <c r="E484" s="244" t="s">
        <v>2213</v>
      </c>
      <c r="F484" s="245" t="s">
        <v>2214</v>
      </c>
      <c r="G484" s="246" t="s">
        <v>383</v>
      </c>
      <c r="H484" s="247">
        <v>6</v>
      </c>
      <c r="I484" s="248"/>
      <c r="J484" s="249">
        <f>ROUND(I484*H484,2)</f>
        <v>0</v>
      </c>
      <c r="K484" s="250"/>
      <c r="L484" s="251"/>
      <c r="M484" s="252" t="s">
        <v>1</v>
      </c>
      <c r="N484" s="253" t="s">
        <v>45</v>
      </c>
      <c r="O484" s="71"/>
      <c r="P484" s="197">
        <f>O484*H484</f>
        <v>0</v>
      </c>
      <c r="Q484" s="197">
        <v>0.00085</v>
      </c>
      <c r="R484" s="197">
        <f>Q484*H484</f>
        <v>0.0050999999999999995</v>
      </c>
      <c r="S484" s="197">
        <v>0</v>
      </c>
      <c r="T484" s="198">
        <f>S484*H484</f>
        <v>0</v>
      </c>
      <c r="U484" s="34"/>
      <c r="V484" s="34"/>
      <c r="W484" s="34"/>
      <c r="X484" s="34"/>
      <c r="Y484" s="34"/>
      <c r="Z484" s="34"/>
      <c r="AA484" s="34"/>
      <c r="AB484" s="34"/>
      <c r="AC484" s="34"/>
      <c r="AD484" s="34"/>
      <c r="AE484" s="34"/>
      <c r="AR484" s="199" t="s">
        <v>196</v>
      </c>
      <c r="AT484" s="199" t="s">
        <v>357</v>
      </c>
      <c r="AU484" s="199" t="s">
        <v>90</v>
      </c>
      <c r="AY484" s="17" t="s">
        <v>155</v>
      </c>
      <c r="BE484" s="200">
        <f>IF(N484="základní",J484,0)</f>
        <v>0</v>
      </c>
      <c r="BF484" s="200">
        <f>IF(N484="snížená",J484,0)</f>
        <v>0</v>
      </c>
      <c r="BG484" s="200">
        <f>IF(N484="zákl. přenesená",J484,0)</f>
        <v>0</v>
      </c>
      <c r="BH484" s="200">
        <f>IF(N484="sníž. přenesená",J484,0)</f>
        <v>0</v>
      </c>
      <c r="BI484" s="200">
        <f>IF(N484="nulová",J484,0)</f>
        <v>0</v>
      </c>
      <c r="BJ484" s="17" t="s">
        <v>88</v>
      </c>
      <c r="BK484" s="200">
        <f>ROUND(I484*H484,2)</f>
        <v>0</v>
      </c>
      <c r="BL484" s="17" t="s">
        <v>175</v>
      </c>
      <c r="BM484" s="199" t="s">
        <v>2744</v>
      </c>
    </row>
    <row r="485" spans="1:47" s="2" customFormat="1" ht="29.25">
      <c r="A485" s="34"/>
      <c r="B485" s="35"/>
      <c r="C485" s="36"/>
      <c r="D485" s="201" t="s">
        <v>164</v>
      </c>
      <c r="E485" s="36"/>
      <c r="F485" s="202" t="s">
        <v>2216</v>
      </c>
      <c r="G485" s="36"/>
      <c r="H485" s="36"/>
      <c r="I485" s="203"/>
      <c r="J485" s="36"/>
      <c r="K485" s="36"/>
      <c r="L485" s="39"/>
      <c r="M485" s="204"/>
      <c r="N485" s="205"/>
      <c r="O485" s="71"/>
      <c r="P485" s="71"/>
      <c r="Q485" s="71"/>
      <c r="R485" s="71"/>
      <c r="S485" s="71"/>
      <c r="T485" s="72"/>
      <c r="U485" s="34"/>
      <c r="V485" s="34"/>
      <c r="W485" s="34"/>
      <c r="X485" s="34"/>
      <c r="Y485" s="34"/>
      <c r="Z485" s="34"/>
      <c r="AA485" s="34"/>
      <c r="AB485" s="34"/>
      <c r="AC485" s="34"/>
      <c r="AD485" s="34"/>
      <c r="AE485" s="34"/>
      <c r="AT485" s="17" t="s">
        <v>164</v>
      </c>
      <c r="AU485" s="17" t="s">
        <v>90</v>
      </c>
    </row>
    <row r="486" spans="1:65" s="2" customFormat="1" ht="16.5" customHeight="1">
      <c r="A486" s="34"/>
      <c r="B486" s="35"/>
      <c r="C486" s="243" t="s">
        <v>1319</v>
      </c>
      <c r="D486" s="243" t="s">
        <v>357</v>
      </c>
      <c r="E486" s="244" t="s">
        <v>2217</v>
      </c>
      <c r="F486" s="245" t="s">
        <v>2218</v>
      </c>
      <c r="G486" s="246" t="s">
        <v>383</v>
      </c>
      <c r="H486" s="247">
        <v>5</v>
      </c>
      <c r="I486" s="248"/>
      <c r="J486" s="249">
        <f>ROUND(I486*H486,2)</f>
        <v>0</v>
      </c>
      <c r="K486" s="250"/>
      <c r="L486" s="251"/>
      <c r="M486" s="252" t="s">
        <v>1</v>
      </c>
      <c r="N486" s="253" t="s">
        <v>45</v>
      </c>
      <c r="O486" s="71"/>
      <c r="P486" s="197">
        <f>O486*H486</f>
        <v>0</v>
      </c>
      <c r="Q486" s="197">
        <v>0.00013</v>
      </c>
      <c r="R486" s="197">
        <f>Q486*H486</f>
        <v>0.00065</v>
      </c>
      <c r="S486" s="197">
        <v>0</v>
      </c>
      <c r="T486" s="198">
        <f>S486*H486</f>
        <v>0</v>
      </c>
      <c r="U486" s="34"/>
      <c r="V486" s="34"/>
      <c r="W486" s="34"/>
      <c r="X486" s="34"/>
      <c r="Y486" s="34"/>
      <c r="Z486" s="34"/>
      <c r="AA486" s="34"/>
      <c r="AB486" s="34"/>
      <c r="AC486" s="34"/>
      <c r="AD486" s="34"/>
      <c r="AE486" s="34"/>
      <c r="AR486" s="199" t="s">
        <v>196</v>
      </c>
      <c r="AT486" s="199" t="s">
        <v>357</v>
      </c>
      <c r="AU486" s="199" t="s">
        <v>90</v>
      </c>
      <c r="AY486" s="17" t="s">
        <v>155</v>
      </c>
      <c r="BE486" s="200">
        <f>IF(N486="základní",J486,0)</f>
        <v>0</v>
      </c>
      <c r="BF486" s="200">
        <f>IF(N486="snížená",J486,0)</f>
        <v>0</v>
      </c>
      <c r="BG486" s="200">
        <f>IF(N486="zákl. přenesená",J486,0)</f>
        <v>0</v>
      </c>
      <c r="BH486" s="200">
        <f>IF(N486="sníž. přenesená",J486,0)</f>
        <v>0</v>
      </c>
      <c r="BI486" s="200">
        <f>IF(N486="nulová",J486,0)</f>
        <v>0</v>
      </c>
      <c r="BJ486" s="17" t="s">
        <v>88</v>
      </c>
      <c r="BK486" s="200">
        <f>ROUND(I486*H486,2)</f>
        <v>0</v>
      </c>
      <c r="BL486" s="17" t="s">
        <v>175</v>
      </c>
      <c r="BM486" s="199" t="s">
        <v>2745</v>
      </c>
    </row>
    <row r="487" spans="1:47" s="2" customFormat="1" ht="19.5">
      <c r="A487" s="34"/>
      <c r="B487" s="35"/>
      <c r="C487" s="36"/>
      <c r="D487" s="201" t="s">
        <v>164</v>
      </c>
      <c r="E487" s="36"/>
      <c r="F487" s="202" t="s">
        <v>2220</v>
      </c>
      <c r="G487" s="36"/>
      <c r="H487" s="36"/>
      <c r="I487" s="203"/>
      <c r="J487" s="36"/>
      <c r="K487" s="36"/>
      <c r="L487" s="39"/>
      <c r="M487" s="204"/>
      <c r="N487" s="205"/>
      <c r="O487" s="71"/>
      <c r="P487" s="71"/>
      <c r="Q487" s="71"/>
      <c r="R487" s="71"/>
      <c r="S487" s="71"/>
      <c r="T487" s="72"/>
      <c r="U487" s="34"/>
      <c r="V487" s="34"/>
      <c r="W487" s="34"/>
      <c r="X487" s="34"/>
      <c r="Y487" s="34"/>
      <c r="Z487" s="34"/>
      <c r="AA487" s="34"/>
      <c r="AB487" s="34"/>
      <c r="AC487" s="34"/>
      <c r="AD487" s="34"/>
      <c r="AE487" s="34"/>
      <c r="AT487" s="17" t="s">
        <v>164</v>
      </c>
      <c r="AU487" s="17" t="s">
        <v>90</v>
      </c>
    </row>
    <row r="488" spans="1:65" s="2" customFormat="1" ht="24.2" customHeight="1">
      <c r="A488" s="34"/>
      <c r="B488" s="35"/>
      <c r="C488" s="243" t="s">
        <v>1323</v>
      </c>
      <c r="D488" s="243" t="s">
        <v>357</v>
      </c>
      <c r="E488" s="244" t="s">
        <v>2224</v>
      </c>
      <c r="F488" s="245" t="s">
        <v>2225</v>
      </c>
      <c r="G488" s="246" t="s">
        <v>383</v>
      </c>
      <c r="H488" s="247">
        <v>1</v>
      </c>
      <c r="I488" s="248"/>
      <c r="J488" s="249">
        <f>ROUND(I488*H488,2)</f>
        <v>0</v>
      </c>
      <c r="K488" s="250"/>
      <c r="L488" s="251"/>
      <c r="M488" s="252" t="s">
        <v>1</v>
      </c>
      <c r="N488" s="253" t="s">
        <v>45</v>
      </c>
      <c r="O488" s="71"/>
      <c r="P488" s="197">
        <f>O488*H488</f>
        <v>0</v>
      </c>
      <c r="Q488" s="197">
        <v>0.00041</v>
      </c>
      <c r="R488" s="197">
        <f>Q488*H488</f>
        <v>0.00041</v>
      </c>
      <c r="S488" s="197">
        <v>0</v>
      </c>
      <c r="T488" s="198">
        <f>S488*H488</f>
        <v>0</v>
      </c>
      <c r="U488" s="34"/>
      <c r="V488" s="34"/>
      <c r="W488" s="34"/>
      <c r="X488" s="34"/>
      <c r="Y488" s="34"/>
      <c r="Z488" s="34"/>
      <c r="AA488" s="34"/>
      <c r="AB488" s="34"/>
      <c r="AC488" s="34"/>
      <c r="AD488" s="34"/>
      <c r="AE488" s="34"/>
      <c r="AR488" s="199" t="s">
        <v>196</v>
      </c>
      <c r="AT488" s="199" t="s">
        <v>357</v>
      </c>
      <c r="AU488" s="199" t="s">
        <v>90</v>
      </c>
      <c r="AY488" s="17" t="s">
        <v>155</v>
      </c>
      <c r="BE488" s="200">
        <f>IF(N488="základní",J488,0)</f>
        <v>0</v>
      </c>
      <c r="BF488" s="200">
        <f>IF(N488="snížená",J488,0)</f>
        <v>0</v>
      </c>
      <c r="BG488" s="200">
        <f>IF(N488="zákl. přenesená",J488,0)</f>
        <v>0</v>
      </c>
      <c r="BH488" s="200">
        <f>IF(N488="sníž. přenesená",J488,0)</f>
        <v>0</v>
      </c>
      <c r="BI488" s="200">
        <f>IF(N488="nulová",J488,0)</f>
        <v>0</v>
      </c>
      <c r="BJ488" s="17" t="s">
        <v>88</v>
      </c>
      <c r="BK488" s="200">
        <f>ROUND(I488*H488,2)</f>
        <v>0</v>
      </c>
      <c r="BL488" s="17" t="s">
        <v>175</v>
      </c>
      <c r="BM488" s="199" t="s">
        <v>2746</v>
      </c>
    </row>
    <row r="489" spans="1:47" s="2" customFormat="1" ht="19.5">
      <c r="A489" s="34"/>
      <c r="B489" s="35"/>
      <c r="C489" s="36"/>
      <c r="D489" s="201" t="s">
        <v>164</v>
      </c>
      <c r="E489" s="36"/>
      <c r="F489" s="202" t="s">
        <v>2220</v>
      </c>
      <c r="G489" s="36"/>
      <c r="H489" s="36"/>
      <c r="I489" s="203"/>
      <c r="J489" s="36"/>
      <c r="K489" s="36"/>
      <c r="L489" s="39"/>
      <c r="M489" s="204"/>
      <c r="N489" s="205"/>
      <c r="O489" s="71"/>
      <c r="P489" s="71"/>
      <c r="Q489" s="71"/>
      <c r="R489" s="71"/>
      <c r="S489" s="71"/>
      <c r="T489" s="72"/>
      <c r="U489" s="34"/>
      <c r="V489" s="34"/>
      <c r="W489" s="34"/>
      <c r="X489" s="34"/>
      <c r="Y489" s="34"/>
      <c r="Z489" s="34"/>
      <c r="AA489" s="34"/>
      <c r="AB489" s="34"/>
      <c r="AC489" s="34"/>
      <c r="AD489" s="34"/>
      <c r="AE489" s="34"/>
      <c r="AT489" s="17" t="s">
        <v>164</v>
      </c>
      <c r="AU489" s="17" t="s">
        <v>90</v>
      </c>
    </row>
    <row r="490" spans="1:65" s="2" customFormat="1" ht="16.5" customHeight="1">
      <c r="A490" s="34"/>
      <c r="B490" s="35"/>
      <c r="C490" s="243" t="s">
        <v>1341</v>
      </c>
      <c r="D490" s="243" t="s">
        <v>357</v>
      </c>
      <c r="E490" s="244" t="s">
        <v>2227</v>
      </c>
      <c r="F490" s="245" t="s">
        <v>2228</v>
      </c>
      <c r="G490" s="246" t="s">
        <v>383</v>
      </c>
      <c r="H490" s="247">
        <v>6</v>
      </c>
      <c r="I490" s="248"/>
      <c r="J490" s="249">
        <f>ROUND(I490*H490,2)</f>
        <v>0</v>
      </c>
      <c r="K490" s="250"/>
      <c r="L490" s="251"/>
      <c r="M490" s="252" t="s">
        <v>1</v>
      </c>
      <c r="N490" s="253" t="s">
        <v>45</v>
      </c>
      <c r="O490" s="71"/>
      <c r="P490" s="197">
        <f>O490*H490</f>
        <v>0</v>
      </c>
      <c r="Q490" s="197">
        <v>0.0035</v>
      </c>
      <c r="R490" s="197">
        <f>Q490*H490</f>
        <v>0.021</v>
      </c>
      <c r="S490" s="197">
        <v>0</v>
      </c>
      <c r="T490" s="198">
        <f>S490*H490</f>
        <v>0</v>
      </c>
      <c r="U490" s="34"/>
      <c r="V490" s="34"/>
      <c r="W490" s="34"/>
      <c r="X490" s="34"/>
      <c r="Y490" s="34"/>
      <c r="Z490" s="34"/>
      <c r="AA490" s="34"/>
      <c r="AB490" s="34"/>
      <c r="AC490" s="34"/>
      <c r="AD490" s="34"/>
      <c r="AE490" s="34"/>
      <c r="AR490" s="199" t="s">
        <v>196</v>
      </c>
      <c r="AT490" s="199" t="s">
        <v>357</v>
      </c>
      <c r="AU490" s="199" t="s">
        <v>90</v>
      </c>
      <c r="AY490" s="17" t="s">
        <v>155</v>
      </c>
      <c r="BE490" s="200">
        <f>IF(N490="základní",J490,0)</f>
        <v>0</v>
      </c>
      <c r="BF490" s="200">
        <f>IF(N490="snížená",J490,0)</f>
        <v>0</v>
      </c>
      <c r="BG490" s="200">
        <f>IF(N490="zákl. přenesená",J490,0)</f>
        <v>0</v>
      </c>
      <c r="BH490" s="200">
        <f>IF(N490="sníž. přenesená",J490,0)</f>
        <v>0</v>
      </c>
      <c r="BI490" s="200">
        <f>IF(N490="nulová",J490,0)</f>
        <v>0</v>
      </c>
      <c r="BJ490" s="17" t="s">
        <v>88</v>
      </c>
      <c r="BK490" s="200">
        <f>ROUND(I490*H490,2)</f>
        <v>0</v>
      </c>
      <c r="BL490" s="17" t="s">
        <v>175</v>
      </c>
      <c r="BM490" s="199" t="s">
        <v>2747</v>
      </c>
    </row>
    <row r="491" spans="1:47" s="2" customFormat="1" ht="29.25">
      <c r="A491" s="34"/>
      <c r="B491" s="35"/>
      <c r="C491" s="36"/>
      <c r="D491" s="201" t="s">
        <v>164</v>
      </c>
      <c r="E491" s="36"/>
      <c r="F491" s="202" t="s">
        <v>2748</v>
      </c>
      <c r="G491" s="36"/>
      <c r="H491" s="36"/>
      <c r="I491" s="203"/>
      <c r="J491" s="36"/>
      <c r="K491" s="36"/>
      <c r="L491" s="39"/>
      <c r="M491" s="204"/>
      <c r="N491" s="205"/>
      <c r="O491" s="71"/>
      <c r="P491" s="71"/>
      <c r="Q491" s="71"/>
      <c r="R491" s="71"/>
      <c r="S491" s="71"/>
      <c r="T491" s="72"/>
      <c r="U491" s="34"/>
      <c r="V491" s="34"/>
      <c r="W491" s="34"/>
      <c r="X491" s="34"/>
      <c r="Y491" s="34"/>
      <c r="Z491" s="34"/>
      <c r="AA491" s="34"/>
      <c r="AB491" s="34"/>
      <c r="AC491" s="34"/>
      <c r="AD491" s="34"/>
      <c r="AE491" s="34"/>
      <c r="AT491" s="17" t="s">
        <v>164</v>
      </c>
      <c r="AU491" s="17" t="s">
        <v>90</v>
      </c>
    </row>
    <row r="492" spans="1:65" s="2" customFormat="1" ht="16.5" customHeight="1">
      <c r="A492" s="34"/>
      <c r="B492" s="35"/>
      <c r="C492" s="187" t="s">
        <v>1345</v>
      </c>
      <c r="D492" s="187" t="s">
        <v>158</v>
      </c>
      <c r="E492" s="188" t="s">
        <v>2231</v>
      </c>
      <c r="F492" s="189" t="s">
        <v>2232</v>
      </c>
      <c r="G492" s="190" t="s">
        <v>383</v>
      </c>
      <c r="H492" s="191">
        <v>0</v>
      </c>
      <c r="I492" s="192"/>
      <c r="J492" s="193">
        <f>ROUND(I492*H492,2)</f>
        <v>0</v>
      </c>
      <c r="K492" s="194"/>
      <c r="L492" s="39"/>
      <c r="M492" s="195" t="s">
        <v>1</v>
      </c>
      <c r="N492" s="196" t="s">
        <v>45</v>
      </c>
      <c r="O492" s="71"/>
      <c r="P492" s="197">
        <f>O492*H492</f>
        <v>0</v>
      </c>
      <c r="Q492" s="197">
        <v>0.06383</v>
      </c>
      <c r="R492" s="197">
        <f>Q492*H492</f>
        <v>0</v>
      </c>
      <c r="S492" s="197">
        <v>0</v>
      </c>
      <c r="T492" s="198">
        <f>S492*H492</f>
        <v>0</v>
      </c>
      <c r="U492" s="34"/>
      <c r="V492" s="34"/>
      <c r="W492" s="34"/>
      <c r="X492" s="34"/>
      <c r="Y492" s="34"/>
      <c r="Z492" s="34"/>
      <c r="AA492" s="34"/>
      <c r="AB492" s="34"/>
      <c r="AC492" s="34"/>
      <c r="AD492" s="34"/>
      <c r="AE492" s="34"/>
      <c r="AR492" s="199" t="s">
        <v>175</v>
      </c>
      <c r="AT492" s="199" t="s">
        <v>158</v>
      </c>
      <c r="AU492" s="199" t="s">
        <v>90</v>
      </c>
      <c r="AY492" s="17" t="s">
        <v>155</v>
      </c>
      <c r="BE492" s="200">
        <f>IF(N492="základní",J492,0)</f>
        <v>0</v>
      </c>
      <c r="BF492" s="200">
        <f>IF(N492="snížená",J492,0)</f>
        <v>0</v>
      </c>
      <c r="BG492" s="200">
        <f>IF(N492="zákl. přenesená",J492,0)</f>
        <v>0</v>
      </c>
      <c r="BH492" s="200">
        <f>IF(N492="sníž. přenesená",J492,0)</f>
        <v>0</v>
      </c>
      <c r="BI492" s="200">
        <f>IF(N492="nulová",J492,0)</f>
        <v>0</v>
      </c>
      <c r="BJ492" s="17" t="s">
        <v>88</v>
      </c>
      <c r="BK492" s="200">
        <f>ROUND(I492*H492,2)</f>
        <v>0</v>
      </c>
      <c r="BL492" s="17" t="s">
        <v>175</v>
      </c>
      <c r="BM492" s="199" t="s">
        <v>2749</v>
      </c>
    </row>
    <row r="493" spans="1:47" s="2" customFormat="1" ht="68.25">
      <c r="A493" s="34"/>
      <c r="B493" s="35"/>
      <c r="C493" s="36"/>
      <c r="D493" s="201" t="s">
        <v>164</v>
      </c>
      <c r="E493" s="36"/>
      <c r="F493" s="202" t="s">
        <v>2750</v>
      </c>
      <c r="G493" s="36"/>
      <c r="H493" s="36"/>
      <c r="I493" s="203"/>
      <c r="J493" s="36"/>
      <c r="K493" s="36"/>
      <c r="L493" s="39"/>
      <c r="M493" s="204"/>
      <c r="N493" s="205"/>
      <c r="O493" s="71"/>
      <c r="P493" s="71"/>
      <c r="Q493" s="71"/>
      <c r="R493" s="71"/>
      <c r="S493" s="71"/>
      <c r="T493" s="72"/>
      <c r="U493" s="34"/>
      <c r="V493" s="34"/>
      <c r="W493" s="34"/>
      <c r="X493" s="34"/>
      <c r="Y493" s="34"/>
      <c r="Z493" s="34"/>
      <c r="AA493" s="34"/>
      <c r="AB493" s="34"/>
      <c r="AC493" s="34"/>
      <c r="AD493" s="34"/>
      <c r="AE493" s="34"/>
      <c r="AT493" s="17" t="s">
        <v>164</v>
      </c>
      <c r="AU493" s="17" t="s">
        <v>90</v>
      </c>
    </row>
    <row r="494" spans="1:65" s="2" customFormat="1" ht="21.75" customHeight="1">
      <c r="A494" s="34"/>
      <c r="B494" s="35"/>
      <c r="C494" s="243" t="s">
        <v>1350</v>
      </c>
      <c r="D494" s="243" t="s">
        <v>357</v>
      </c>
      <c r="E494" s="244" t="s">
        <v>2235</v>
      </c>
      <c r="F494" s="245" t="s">
        <v>2236</v>
      </c>
      <c r="G494" s="246" t="s">
        <v>383</v>
      </c>
      <c r="H494" s="247">
        <v>6</v>
      </c>
      <c r="I494" s="248"/>
      <c r="J494" s="249">
        <f>ROUND(I494*H494,2)</f>
        <v>0</v>
      </c>
      <c r="K494" s="250"/>
      <c r="L494" s="251"/>
      <c r="M494" s="252" t="s">
        <v>1</v>
      </c>
      <c r="N494" s="253" t="s">
        <v>45</v>
      </c>
      <c r="O494" s="71"/>
      <c r="P494" s="197">
        <f>O494*H494</f>
        <v>0</v>
      </c>
      <c r="Q494" s="197">
        <v>0.0079</v>
      </c>
      <c r="R494" s="197">
        <f>Q494*H494</f>
        <v>0.047400000000000005</v>
      </c>
      <c r="S494" s="197">
        <v>0</v>
      </c>
      <c r="T494" s="198">
        <f>S494*H494</f>
        <v>0</v>
      </c>
      <c r="U494" s="34"/>
      <c r="V494" s="34"/>
      <c r="W494" s="34"/>
      <c r="X494" s="34"/>
      <c r="Y494" s="34"/>
      <c r="Z494" s="34"/>
      <c r="AA494" s="34"/>
      <c r="AB494" s="34"/>
      <c r="AC494" s="34"/>
      <c r="AD494" s="34"/>
      <c r="AE494" s="34"/>
      <c r="AR494" s="199" t="s">
        <v>196</v>
      </c>
      <c r="AT494" s="199" t="s">
        <v>357</v>
      </c>
      <c r="AU494" s="199" t="s">
        <v>90</v>
      </c>
      <c r="AY494" s="17" t="s">
        <v>155</v>
      </c>
      <c r="BE494" s="200">
        <f>IF(N494="základní",J494,0)</f>
        <v>0</v>
      </c>
      <c r="BF494" s="200">
        <f>IF(N494="snížená",J494,0)</f>
        <v>0</v>
      </c>
      <c r="BG494" s="200">
        <f>IF(N494="zákl. přenesená",J494,0)</f>
        <v>0</v>
      </c>
      <c r="BH494" s="200">
        <f>IF(N494="sníž. přenesená",J494,0)</f>
        <v>0</v>
      </c>
      <c r="BI494" s="200">
        <f>IF(N494="nulová",J494,0)</f>
        <v>0</v>
      </c>
      <c r="BJ494" s="17" t="s">
        <v>88</v>
      </c>
      <c r="BK494" s="200">
        <f>ROUND(I494*H494,2)</f>
        <v>0</v>
      </c>
      <c r="BL494" s="17" t="s">
        <v>175</v>
      </c>
      <c r="BM494" s="199" t="s">
        <v>2751</v>
      </c>
    </row>
    <row r="495" spans="1:47" s="2" customFormat="1" ht="19.5">
      <c r="A495" s="34"/>
      <c r="B495" s="35"/>
      <c r="C495" s="36"/>
      <c r="D495" s="201" t="s">
        <v>164</v>
      </c>
      <c r="E495" s="36"/>
      <c r="F495" s="202" t="s">
        <v>2112</v>
      </c>
      <c r="G495" s="36"/>
      <c r="H495" s="36"/>
      <c r="I495" s="203"/>
      <c r="J495" s="36"/>
      <c r="K495" s="36"/>
      <c r="L495" s="39"/>
      <c r="M495" s="204"/>
      <c r="N495" s="205"/>
      <c r="O495" s="71"/>
      <c r="P495" s="71"/>
      <c r="Q495" s="71"/>
      <c r="R495" s="71"/>
      <c r="S495" s="71"/>
      <c r="T495" s="72"/>
      <c r="U495" s="34"/>
      <c r="V495" s="34"/>
      <c r="W495" s="34"/>
      <c r="X495" s="34"/>
      <c r="Y495" s="34"/>
      <c r="Z495" s="34"/>
      <c r="AA495" s="34"/>
      <c r="AB495" s="34"/>
      <c r="AC495" s="34"/>
      <c r="AD495" s="34"/>
      <c r="AE495" s="34"/>
      <c r="AT495" s="17" t="s">
        <v>164</v>
      </c>
      <c r="AU495" s="17" t="s">
        <v>90</v>
      </c>
    </row>
    <row r="496" spans="1:65" s="2" customFormat="1" ht="16.5" customHeight="1">
      <c r="A496" s="34"/>
      <c r="B496" s="35"/>
      <c r="C496" s="243" t="s">
        <v>2752</v>
      </c>
      <c r="D496" s="243" t="s">
        <v>357</v>
      </c>
      <c r="E496" s="244" t="s">
        <v>2238</v>
      </c>
      <c r="F496" s="245" t="s">
        <v>2114</v>
      </c>
      <c r="G496" s="246" t="s">
        <v>383</v>
      </c>
      <c r="H496" s="247">
        <v>6</v>
      </c>
      <c r="I496" s="248"/>
      <c r="J496" s="249">
        <f>ROUND(I496*H496,2)</f>
        <v>0</v>
      </c>
      <c r="K496" s="250"/>
      <c r="L496" s="251"/>
      <c r="M496" s="252" t="s">
        <v>1</v>
      </c>
      <c r="N496" s="253" t="s">
        <v>45</v>
      </c>
      <c r="O496" s="71"/>
      <c r="P496" s="197">
        <f>O496*H496</f>
        <v>0</v>
      </c>
      <c r="Q496" s="197">
        <v>0.0003</v>
      </c>
      <c r="R496" s="197">
        <f>Q496*H496</f>
        <v>0.0018</v>
      </c>
      <c r="S496" s="197">
        <v>0</v>
      </c>
      <c r="T496" s="198">
        <f>S496*H496</f>
        <v>0</v>
      </c>
      <c r="U496" s="34"/>
      <c r="V496" s="34"/>
      <c r="W496" s="34"/>
      <c r="X496" s="34"/>
      <c r="Y496" s="34"/>
      <c r="Z496" s="34"/>
      <c r="AA496" s="34"/>
      <c r="AB496" s="34"/>
      <c r="AC496" s="34"/>
      <c r="AD496" s="34"/>
      <c r="AE496" s="34"/>
      <c r="AR496" s="199" t="s">
        <v>196</v>
      </c>
      <c r="AT496" s="199" t="s">
        <v>357</v>
      </c>
      <c r="AU496" s="199" t="s">
        <v>90</v>
      </c>
      <c r="AY496" s="17" t="s">
        <v>155</v>
      </c>
      <c r="BE496" s="200">
        <f>IF(N496="základní",J496,0)</f>
        <v>0</v>
      </c>
      <c r="BF496" s="200">
        <f>IF(N496="snížená",J496,0)</f>
        <v>0</v>
      </c>
      <c r="BG496" s="200">
        <f>IF(N496="zákl. přenesená",J496,0)</f>
        <v>0</v>
      </c>
      <c r="BH496" s="200">
        <f>IF(N496="sníž. přenesená",J496,0)</f>
        <v>0</v>
      </c>
      <c r="BI496" s="200">
        <f>IF(N496="nulová",J496,0)</f>
        <v>0</v>
      </c>
      <c r="BJ496" s="17" t="s">
        <v>88</v>
      </c>
      <c r="BK496" s="200">
        <f>ROUND(I496*H496,2)</f>
        <v>0</v>
      </c>
      <c r="BL496" s="17" t="s">
        <v>175</v>
      </c>
      <c r="BM496" s="199" t="s">
        <v>2753</v>
      </c>
    </row>
    <row r="497" spans="1:65" s="2" customFormat="1" ht="16.5" customHeight="1">
      <c r="A497" s="34"/>
      <c r="B497" s="35"/>
      <c r="C497" s="187" t="s">
        <v>2754</v>
      </c>
      <c r="D497" s="187" t="s">
        <v>158</v>
      </c>
      <c r="E497" s="188" t="s">
        <v>2240</v>
      </c>
      <c r="F497" s="189" t="s">
        <v>2241</v>
      </c>
      <c r="G497" s="190" t="s">
        <v>287</v>
      </c>
      <c r="H497" s="191">
        <v>0</v>
      </c>
      <c r="I497" s="192"/>
      <c r="J497" s="193">
        <f>ROUND(I497*H497,2)</f>
        <v>0</v>
      </c>
      <c r="K497" s="194"/>
      <c r="L497" s="39"/>
      <c r="M497" s="195" t="s">
        <v>1</v>
      </c>
      <c r="N497" s="196" t="s">
        <v>45</v>
      </c>
      <c r="O497" s="71"/>
      <c r="P497" s="197">
        <f>O497*H497</f>
        <v>0</v>
      </c>
      <c r="Q497" s="197">
        <v>0</v>
      </c>
      <c r="R497" s="197">
        <f>Q497*H497</f>
        <v>0</v>
      </c>
      <c r="S497" s="197">
        <v>0</v>
      </c>
      <c r="T497" s="198">
        <f>S497*H497</f>
        <v>0</v>
      </c>
      <c r="U497" s="34"/>
      <c r="V497" s="34"/>
      <c r="W497" s="34"/>
      <c r="X497" s="34"/>
      <c r="Y497" s="34"/>
      <c r="Z497" s="34"/>
      <c r="AA497" s="34"/>
      <c r="AB497" s="34"/>
      <c r="AC497" s="34"/>
      <c r="AD497" s="34"/>
      <c r="AE497" s="34"/>
      <c r="AR497" s="199" t="s">
        <v>175</v>
      </c>
      <c r="AT497" s="199" t="s">
        <v>158</v>
      </c>
      <c r="AU497" s="199" t="s">
        <v>90</v>
      </c>
      <c r="AY497" s="17" t="s">
        <v>155</v>
      </c>
      <c r="BE497" s="200">
        <f>IF(N497="základní",J497,0)</f>
        <v>0</v>
      </c>
      <c r="BF497" s="200">
        <f>IF(N497="snížená",J497,0)</f>
        <v>0</v>
      </c>
      <c r="BG497" s="200">
        <f>IF(N497="zákl. přenesená",J497,0)</f>
        <v>0</v>
      </c>
      <c r="BH497" s="200">
        <f>IF(N497="sníž. přenesená",J497,0)</f>
        <v>0</v>
      </c>
      <c r="BI497" s="200">
        <f>IF(N497="nulová",J497,0)</f>
        <v>0</v>
      </c>
      <c r="BJ497" s="17" t="s">
        <v>88</v>
      </c>
      <c r="BK497" s="200">
        <f>ROUND(I497*H497,2)</f>
        <v>0</v>
      </c>
      <c r="BL497" s="17" t="s">
        <v>175</v>
      </c>
      <c r="BM497" s="199" t="s">
        <v>2755</v>
      </c>
    </row>
    <row r="498" spans="1:47" s="2" customFormat="1" ht="58.5">
      <c r="A498" s="34"/>
      <c r="B498" s="35"/>
      <c r="C498" s="36"/>
      <c r="D498" s="201" t="s">
        <v>164</v>
      </c>
      <c r="E498" s="36"/>
      <c r="F498" s="202" t="s">
        <v>2756</v>
      </c>
      <c r="G498" s="36"/>
      <c r="H498" s="36"/>
      <c r="I498" s="203"/>
      <c r="J498" s="36"/>
      <c r="K498" s="36"/>
      <c r="L498" s="39"/>
      <c r="M498" s="204"/>
      <c r="N498" s="205"/>
      <c r="O498" s="71"/>
      <c r="P498" s="71"/>
      <c r="Q498" s="71"/>
      <c r="R498" s="71"/>
      <c r="S498" s="71"/>
      <c r="T498" s="72"/>
      <c r="U498" s="34"/>
      <c r="V498" s="34"/>
      <c r="W498" s="34"/>
      <c r="X498" s="34"/>
      <c r="Y498" s="34"/>
      <c r="Z498" s="34"/>
      <c r="AA498" s="34"/>
      <c r="AB498" s="34"/>
      <c r="AC498" s="34"/>
      <c r="AD498" s="34"/>
      <c r="AE498" s="34"/>
      <c r="AT498" s="17" t="s">
        <v>164</v>
      </c>
      <c r="AU498" s="17" t="s">
        <v>90</v>
      </c>
    </row>
    <row r="499" spans="2:63" s="12" customFormat="1" ht="22.9" customHeight="1">
      <c r="B499" s="171"/>
      <c r="C499" s="172"/>
      <c r="D499" s="173" t="s">
        <v>79</v>
      </c>
      <c r="E499" s="185" t="s">
        <v>201</v>
      </c>
      <c r="F499" s="185" t="s">
        <v>741</v>
      </c>
      <c r="G499" s="172"/>
      <c r="H499" s="172"/>
      <c r="I499" s="175"/>
      <c r="J499" s="186">
        <f>BK499</f>
        <v>0</v>
      </c>
      <c r="K499" s="172"/>
      <c r="L499" s="177"/>
      <c r="M499" s="178"/>
      <c r="N499" s="179"/>
      <c r="O499" s="179"/>
      <c r="P499" s="180">
        <f>SUM(P500:P515)</f>
        <v>0</v>
      </c>
      <c r="Q499" s="179"/>
      <c r="R499" s="180">
        <f>SUM(R500:R515)</f>
        <v>0.010674999999999999</v>
      </c>
      <c r="S499" s="179"/>
      <c r="T499" s="181">
        <f>SUM(T500:T515)</f>
        <v>0</v>
      </c>
      <c r="AR499" s="182" t="s">
        <v>88</v>
      </c>
      <c r="AT499" s="183" t="s">
        <v>79</v>
      </c>
      <c r="AU499" s="183" t="s">
        <v>88</v>
      </c>
      <c r="AY499" s="182" t="s">
        <v>155</v>
      </c>
      <c r="BK499" s="184">
        <f>SUM(BK500:BK515)</f>
        <v>0</v>
      </c>
    </row>
    <row r="500" spans="1:65" s="2" customFormat="1" ht="16.5" customHeight="1">
      <c r="A500" s="34"/>
      <c r="B500" s="35"/>
      <c r="C500" s="187" t="s">
        <v>2757</v>
      </c>
      <c r="D500" s="187" t="s">
        <v>158</v>
      </c>
      <c r="E500" s="188" t="s">
        <v>1310</v>
      </c>
      <c r="F500" s="189" t="s">
        <v>1311</v>
      </c>
      <c r="G500" s="190" t="s">
        <v>287</v>
      </c>
      <c r="H500" s="191">
        <v>17.5</v>
      </c>
      <c r="I500" s="192"/>
      <c r="J500" s="193">
        <f>ROUND(I500*H500,2)</f>
        <v>0</v>
      </c>
      <c r="K500" s="194"/>
      <c r="L500" s="39"/>
      <c r="M500" s="195" t="s">
        <v>1</v>
      </c>
      <c r="N500" s="196" t="s">
        <v>45</v>
      </c>
      <c r="O500" s="71"/>
      <c r="P500" s="197">
        <f>O500*H500</f>
        <v>0</v>
      </c>
      <c r="Q500" s="197">
        <v>0</v>
      </c>
      <c r="R500" s="197">
        <f>Q500*H500</f>
        <v>0</v>
      </c>
      <c r="S500" s="197">
        <v>0</v>
      </c>
      <c r="T500" s="198">
        <f>S500*H500</f>
        <v>0</v>
      </c>
      <c r="U500" s="34"/>
      <c r="V500" s="34"/>
      <c r="W500" s="34"/>
      <c r="X500" s="34"/>
      <c r="Y500" s="34"/>
      <c r="Z500" s="34"/>
      <c r="AA500" s="34"/>
      <c r="AB500" s="34"/>
      <c r="AC500" s="34"/>
      <c r="AD500" s="34"/>
      <c r="AE500" s="34"/>
      <c r="AR500" s="199" t="s">
        <v>175</v>
      </c>
      <c r="AT500" s="199" t="s">
        <v>158</v>
      </c>
      <c r="AU500" s="199" t="s">
        <v>90</v>
      </c>
      <c r="AY500" s="17" t="s">
        <v>155</v>
      </c>
      <c r="BE500" s="200">
        <f>IF(N500="základní",J500,0)</f>
        <v>0</v>
      </c>
      <c r="BF500" s="200">
        <f>IF(N500="snížená",J500,0)</f>
        <v>0</v>
      </c>
      <c r="BG500" s="200">
        <f>IF(N500="zákl. přenesená",J500,0)</f>
        <v>0</v>
      </c>
      <c r="BH500" s="200">
        <f>IF(N500="sníž. přenesená",J500,0)</f>
        <v>0</v>
      </c>
      <c r="BI500" s="200">
        <f>IF(N500="nulová",J500,0)</f>
        <v>0</v>
      </c>
      <c r="BJ500" s="17" t="s">
        <v>88</v>
      </c>
      <c r="BK500" s="200">
        <f>ROUND(I500*H500,2)</f>
        <v>0</v>
      </c>
      <c r="BL500" s="17" t="s">
        <v>175</v>
      </c>
      <c r="BM500" s="199" t="s">
        <v>2758</v>
      </c>
    </row>
    <row r="501" spans="1:47" s="2" customFormat="1" ht="48.75">
      <c r="A501" s="34"/>
      <c r="B501" s="35"/>
      <c r="C501" s="36"/>
      <c r="D501" s="201" t="s">
        <v>164</v>
      </c>
      <c r="E501" s="36"/>
      <c r="F501" s="202" t="s">
        <v>1313</v>
      </c>
      <c r="G501" s="36"/>
      <c r="H501" s="36"/>
      <c r="I501" s="203"/>
      <c r="J501" s="36"/>
      <c r="K501" s="36"/>
      <c r="L501" s="39"/>
      <c r="M501" s="204"/>
      <c r="N501" s="205"/>
      <c r="O501" s="71"/>
      <c r="P501" s="71"/>
      <c r="Q501" s="71"/>
      <c r="R501" s="71"/>
      <c r="S501" s="71"/>
      <c r="T501" s="72"/>
      <c r="U501" s="34"/>
      <c r="V501" s="34"/>
      <c r="W501" s="34"/>
      <c r="X501" s="34"/>
      <c r="Y501" s="34"/>
      <c r="Z501" s="34"/>
      <c r="AA501" s="34"/>
      <c r="AB501" s="34"/>
      <c r="AC501" s="34"/>
      <c r="AD501" s="34"/>
      <c r="AE501" s="34"/>
      <c r="AT501" s="17" t="s">
        <v>164</v>
      </c>
      <c r="AU501" s="17" t="s">
        <v>90</v>
      </c>
    </row>
    <row r="502" spans="2:51" s="13" customFormat="1" ht="11.25">
      <c r="B502" s="210"/>
      <c r="C502" s="211"/>
      <c r="D502" s="201" t="s">
        <v>256</v>
      </c>
      <c r="E502" s="212" t="s">
        <v>1</v>
      </c>
      <c r="F502" s="213" t="s">
        <v>2759</v>
      </c>
      <c r="G502" s="211"/>
      <c r="H502" s="214">
        <v>10.7</v>
      </c>
      <c r="I502" s="215"/>
      <c r="J502" s="211"/>
      <c r="K502" s="211"/>
      <c r="L502" s="216"/>
      <c r="M502" s="217"/>
      <c r="N502" s="218"/>
      <c r="O502" s="218"/>
      <c r="P502" s="218"/>
      <c r="Q502" s="218"/>
      <c r="R502" s="218"/>
      <c r="S502" s="218"/>
      <c r="T502" s="219"/>
      <c r="AT502" s="220" t="s">
        <v>256</v>
      </c>
      <c r="AU502" s="220" t="s">
        <v>90</v>
      </c>
      <c r="AV502" s="13" t="s">
        <v>90</v>
      </c>
      <c r="AW502" s="13" t="s">
        <v>36</v>
      </c>
      <c r="AX502" s="13" t="s">
        <v>80</v>
      </c>
      <c r="AY502" s="220" t="s">
        <v>155</v>
      </c>
    </row>
    <row r="503" spans="2:51" s="13" customFormat="1" ht="11.25">
      <c r="B503" s="210"/>
      <c r="C503" s="211"/>
      <c r="D503" s="201" t="s">
        <v>256</v>
      </c>
      <c r="E503" s="212" t="s">
        <v>1</v>
      </c>
      <c r="F503" s="213" t="s">
        <v>2760</v>
      </c>
      <c r="G503" s="211"/>
      <c r="H503" s="214">
        <v>6.8</v>
      </c>
      <c r="I503" s="215"/>
      <c r="J503" s="211"/>
      <c r="K503" s="211"/>
      <c r="L503" s="216"/>
      <c r="M503" s="217"/>
      <c r="N503" s="218"/>
      <c r="O503" s="218"/>
      <c r="P503" s="218"/>
      <c r="Q503" s="218"/>
      <c r="R503" s="218"/>
      <c r="S503" s="218"/>
      <c r="T503" s="219"/>
      <c r="AT503" s="220" t="s">
        <v>256</v>
      </c>
      <c r="AU503" s="220" t="s">
        <v>90</v>
      </c>
      <c r="AV503" s="13" t="s">
        <v>90</v>
      </c>
      <c r="AW503" s="13" t="s">
        <v>36</v>
      </c>
      <c r="AX503" s="13" t="s">
        <v>80</v>
      </c>
      <c r="AY503" s="220" t="s">
        <v>155</v>
      </c>
    </row>
    <row r="504" spans="2:51" s="14" customFormat="1" ht="11.25">
      <c r="B504" s="221"/>
      <c r="C504" s="222"/>
      <c r="D504" s="201" t="s">
        <v>256</v>
      </c>
      <c r="E504" s="223" t="s">
        <v>1</v>
      </c>
      <c r="F504" s="224" t="s">
        <v>259</v>
      </c>
      <c r="G504" s="222"/>
      <c r="H504" s="225">
        <v>17.5</v>
      </c>
      <c r="I504" s="226"/>
      <c r="J504" s="222"/>
      <c r="K504" s="222"/>
      <c r="L504" s="227"/>
      <c r="M504" s="228"/>
      <c r="N504" s="229"/>
      <c r="O504" s="229"/>
      <c r="P504" s="229"/>
      <c r="Q504" s="229"/>
      <c r="R504" s="229"/>
      <c r="S504" s="229"/>
      <c r="T504" s="230"/>
      <c r="AT504" s="231" t="s">
        <v>256</v>
      </c>
      <c r="AU504" s="231" t="s">
        <v>90</v>
      </c>
      <c r="AV504" s="14" t="s">
        <v>175</v>
      </c>
      <c r="AW504" s="14" t="s">
        <v>36</v>
      </c>
      <c r="AX504" s="14" t="s">
        <v>88</v>
      </c>
      <c r="AY504" s="231" t="s">
        <v>155</v>
      </c>
    </row>
    <row r="505" spans="1:65" s="2" customFormat="1" ht="21.75" customHeight="1">
      <c r="A505" s="34"/>
      <c r="B505" s="35"/>
      <c r="C505" s="187" t="s">
        <v>2761</v>
      </c>
      <c r="D505" s="187" t="s">
        <v>158</v>
      </c>
      <c r="E505" s="188" t="s">
        <v>1315</v>
      </c>
      <c r="F505" s="189" t="s">
        <v>1316</v>
      </c>
      <c r="G505" s="190" t="s">
        <v>287</v>
      </c>
      <c r="H505" s="191">
        <v>17.5</v>
      </c>
      <c r="I505" s="192"/>
      <c r="J505" s="193">
        <f>ROUND(I505*H505,2)</f>
        <v>0</v>
      </c>
      <c r="K505" s="194"/>
      <c r="L505" s="39"/>
      <c r="M505" s="195" t="s">
        <v>1</v>
      </c>
      <c r="N505" s="196" t="s">
        <v>45</v>
      </c>
      <c r="O505" s="71"/>
      <c r="P505" s="197">
        <f>O505*H505</f>
        <v>0</v>
      </c>
      <c r="Q505" s="197">
        <v>0.00061</v>
      </c>
      <c r="R505" s="197">
        <f>Q505*H505</f>
        <v>0.010674999999999999</v>
      </c>
      <c r="S505" s="197">
        <v>0</v>
      </c>
      <c r="T505" s="198">
        <f>S505*H505</f>
        <v>0</v>
      </c>
      <c r="U505" s="34"/>
      <c r="V505" s="34"/>
      <c r="W505" s="34"/>
      <c r="X505" s="34"/>
      <c r="Y505" s="34"/>
      <c r="Z505" s="34"/>
      <c r="AA505" s="34"/>
      <c r="AB505" s="34"/>
      <c r="AC505" s="34"/>
      <c r="AD505" s="34"/>
      <c r="AE505" s="34"/>
      <c r="AR505" s="199" t="s">
        <v>175</v>
      </c>
      <c r="AT505" s="199" t="s">
        <v>158</v>
      </c>
      <c r="AU505" s="199" t="s">
        <v>90</v>
      </c>
      <c r="AY505" s="17" t="s">
        <v>155</v>
      </c>
      <c r="BE505" s="200">
        <f>IF(N505="základní",J505,0)</f>
        <v>0</v>
      </c>
      <c r="BF505" s="200">
        <f>IF(N505="snížená",J505,0)</f>
        <v>0</v>
      </c>
      <c r="BG505" s="200">
        <f>IF(N505="zákl. přenesená",J505,0)</f>
        <v>0</v>
      </c>
      <c r="BH505" s="200">
        <f>IF(N505="sníž. přenesená",J505,0)</f>
        <v>0</v>
      </c>
      <c r="BI505" s="200">
        <f>IF(N505="nulová",J505,0)</f>
        <v>0</v>
      </c>
      <c r="BJ505" s="17" t="s">
        <v>88</v>
      </c>
      <c r="BK505" s="200">
        <f>ROUND(I505*H505,2)</f>
        <v>0</v>
      </c>
      <c r="BL505" s="17" t="s">
        <v>175</v>
      </c>
      <c r="BM505" s="199" t="s">
        <v>2762</v>
      </c>
    </row>
    <row r="506" spans="1:47" s="2" customFormat="1" ht="58.5">
      <c r="A506" s="34"/>
      <c r="B506" s="35"/>
      <c r="C506" s="36"/>
      <c r="D506" s="201" t="s">
        <v>164</v>
      </c>
      <c r="E506" s="36"/>
      <c r="F506" s="202" t="s">
        <v>1318</v>
      </c>
      <c r="G506" s="36"/>
      <c r="H506" s="36"/>
      <c r="I506" s="203"/>
      <c r="J506" s="36"/>
      <c r="K506" s="36"/>
      <c r="L506" s="39"/>
      <c r="M506" s="204"/>
      <c r="N506" s="205"/>
      <c r="O506" s="71"/>
      <c r="P506" s="71"/>
      <c r="Q506" s="71"/>
      <c r="R506" s="71"/>
      <c r="S506" s="71"/>
      <c r="T506" s="72"/>
      <c r="U506" s="34"/>
      <c r="V506" s="34"/>
      <c r="W506" s="34"/>
      <c r="X506" s="34"/>
      <c r="Y506" s="34"/>
      <c r="Z506" s="34"/>
      <c r="AA506" s="34"/>
      <c r="AB506" s="34"/>
      <c r="AC506" s="34"/>
      <c r="AD506" s="34"/>
      <c r="AE506" s="34"/>
      <c r="AT506" s="17" t="s">
        <v>164</v>
      </c>
      <c r="AU506" s="17" t="s">
        <v>90</v>
      </c>
    </row>
    <row r="507" spans="2:51" s="13" customFormat="1" ht="11.25">
      <c r="B507" s="210"/>
      <c r="C507" s="211"/>
      <c r="D507" s="201" t="s">
        <v>256</v>
      </c>
      <c r="E507" s="212" t="s">
        <v>1</v>
      </c>
      <c r="F507" s="213" t="s">
        <v>2759</v>
      </c>
      <c r="G507" s="211"/>
      <c r="H507" s="214">
        <v>10.7</v>
      </c>
      <c r="I507" s="215"/>
      <c r="J507" s="211"/>
      <c r="K507" s="211"/>
      <c r="L507" s="216"/>
      <c r="M507" s="217"/>
      <c r="N507" s="218"/>
      <c r="O507" s="218"/>
      <c r="P507" s="218"/>
      <c r="Q507" s="218"/>
      <c r="R507" s="218"/>
      <c r="S507" s="218"/>
      <c r="T507" s="219"/>
      <c r="AT507" s="220" t="s">
        <v>256</v>
      </c>
      <c r="AU507" s="220" t="s">
        <v>90</v>
      </c>
      <c r="AV507" s="13" t="s">
        <v>90</v>
      </c>
      <c r="AW507" s="13" t="s">
        <v>36</v>
      </c>
      <c r="AX507" s="13" t="s">
        <v>80</v>
      </c>
      <c r="AY507" s="220" t="s">
        <v>155</v>
      </c>
    </row>
    <row r="508" spans="2:51" s="13" customFormat="1" ht="11.25">
      <c r="B508" s="210"/>
      <c r="C508" s="211"/>
      <c r="D508" s="201" t="s">
        <v>256</v>
      </c>
      <c r="E508" s="212" t="s">
        <v>1</v>
      </c>
      <c r="F508" s="213" t="s">
        <v>2760</v>
      </c>
      <c r="G508" s="211"/>
      <c r="H508" s="214">
        <v>6.8</v>
      </c>
      <c r="I508" s="215"/>
      <c r="J508" s="211"/>
      <c r="K508" s="211"/>
      <c r="L508" s="216"/>
      <c r="M508" s="217"/>
      <c r="N508" s="218"/>
      <c r="O508" s="218"/>
      <c r="P508" s="218"/>
      <c r="Q508" s="218"/>
      <c r="R508" s="218"/>
      <c r="S508" s="218"/>
      <c r="T508" s="219"/>
      <c r="AT508" s="220" t="s">
        <v>256</v>
      </c>
      <c r="AU508" s="220" t="s">
        <v>90</v>
      </c>
      <c r="AV508" s="13" t="s">
        <v>90</v>
      </c>
      <c r="AW508" s="13" t="s">
        <v>36</v>
      </c>
      <c r="AX508" s="13" t="s">
        <v>80</v>
      </c>
      <c r="AY508" s="220" t="s">
        <v>155</v>
      </c>
    </row>
    <row r="509" spans="2:51" s="14" customFormat="1" ht="11.25">
      <c r="B509" s="221"/>
      <c r="C509" s="222"/>
      <c r="D509" s="201" t="s">
        <v>256</v>
      </c>
      <c r="E509" s="223" t="s">
        <v>1</v>
      </c>
      <c r="F509" s="224" t="s">
        <v>259</v>
      </c>
      <c r="G509" s="222"/>
      <c r="H509" s="225">
        <v>17.5</v>
      </c>
      <c r="I509" s="226"/>
      <c r="J509" s="222"/>
      <c r="K509" s="222"/>
      <c r="L509" s="227"/>
      <c r="M509" s="228"/>
      <c r="N509" s="229"/>
      <c r="O509" s="229"/>
      <c r="P509" s="229"/>
      <c r="Q509" s="229"/>
      <c r="R509" s="229"/>
      <c r="S509" s="229"/>
      <c r="T509" s="230"/>
      <c r="AT509" s="231" t="s">
        <v>256</v>
      </c>
      <c r="AU509" s="231" t="s">
        <v>90</v>
      </c>
      <c r="AV509" s="14" t="s">
        <v>175</v>
      </c>
      <c r="AW509" s="14" t="s">
        <v>36</v>
      </c>
      <c r="AX509" s="14" t="s">
        <v>88</v>
      </c>
      <c r="AY509" s="231" t="s">
        <v>155</v>
      </c>
    </row>
    <row r="510" spans="1:65" s="2" customFormat="1" ht="16.5" customHeight="1">
      <c r="A510" s="34"/>
      <c r="B510" s="35"/>
      <c r="C510" s="187" t="s">
        <v>2763</v>
      </c>
      <c r="D510" s="187" t="s">
        <v>158</v>
      </c>
      <c r="E510" s="188" t="s">
        <v>1320</v>
      </c>
      <c r="F510" s="189" t="s">
        <v>1321</v>
      </c>
      <c r="G510" s="190" t="s">
        <v>287</v>
      </c>
      <c r="H510" s="191">
        <v>89.352</v>
      </c>
      <c r="I510" s="192"/>
      <c r="J510" s="193">
        <f>ROUND(I510*H510,2)</f>
        <v>0</v>
      </c>
      <c r="K510" s="194"/>
      <c r="L510" s="39"/>
      <c r="M510" s="195" t="s">
        <v>1</v>
      </c>
      <c r="N510" s="196" t="s">
        <v>45</v>
      </c>
      <c r="O510" s="71"/>
      <c r="P510" s="197">
        <f>O510*H510</f>
        <v>0</v>
      </c>
      <c r="Q510" s="197">
        <v>0</v>
      </c>
      <c r="R510" s="197">
        <f>Q510*H510</f>
        <v>0</v>
      </c>
      <c r="S510" s="197">
        <v>0</v>
      </c>
      <c r="T510" s="198">
        <f>S510*H510</f>
        <v>0</v>
      </c>
      <c r="U510" s="34"/>
      <c r="V510" s="34"/>
      <c r="W510" s="34"/>
      <c r="X510" s="34"/>
      <c r="Y510" s="34"/>
      <c r="Z510" s="34"/>
      <c r="AA510" s="34"/>
      <c r="AB510" s="34"/>
      <c r="AC510" s="34"/>
      <c r="AD510" s="34"/>
      <c r="AE510" s="34"/>
      <c r="AR510" s="199" t="s">
        <v>175</v>
      </c>
      <c r="AT510" s="199" t="s">
        <v>158</v>
      </c>
      <c r="AU510" s="199" t="s">
        <v>90</v>
      </c>
      <c r="AY510" s="17" t="s">
        <v>155</v>
      </c>
      <c r="BE510" s="200">
        <f>IF(N510="základní",J510,0)</f>
        <v>0</v>
      </c>
      <c r="BF510" s="200">
        <f>IF(N510="snížená",J510,0)</f>
        <v>0</v>
      </c>
      <c r="BG510" s="200">
        <f>IF(N510="zákl. přenesená",J510,0)</f>
        <v>0</v>
      </c>
      <c r="BH510" s="200">
        <f>IF(N510="sníž. přenesená",J510,0)</f>
        <v>0</v>
      </c>
      <c r="BI510" s="200">
        <f>IF(N510="nulová",J510,0)</f>
        <v>0</v>
      </c>
      <c r="BJ510" s="17" t="s">
        <v>88</v>
      </c>
      <c r="BK510" s="200">
        <f>ROUND(I510*H510,2)</f>
        <v>0</v>
      </c>
      <c r="BL510" s="17" t="s">
        <v>175</v>
      </c>
      <c r="BM510" s="199" t="s">
        <v>2764</v>
      </c>
    </row>
    <row r="511" spans="1:47" s="2" customFormat="1" ht="48.75">
      <c r="A511" s="34"/>
      <c r="B511" s="35"/>
      <c r="C511" s="36"/>
      <c r="D511" s="201" t="s">
        <v>164</v>
      </c>
      <c r="E511" s="36"/>
      <c r="F511" s="202" t="s">
        <v>2765</v>
      </c>
      <c r="G511" s="36"/>
      <c r="H511" s="36"/>
      <c r="I511" s="203"/>
      <c r="J511" s="36"/>
      <c r="K511" s="36"/>
      <c r="L511" s="39"/>
      <c r="M511" s="204"/>
      <c r="N511" s="205"/>
      <c r="O511" s="71"/>
      <c r="P511" s="71"/>
      <c r="Q511" s="71"/>
      <c r="R511" s="71"/>
      <c r="S511" s="71"/>
      <c r="T511" s="72"/>
      <c r="U511" s="34"/>
      <c r="V511" s="34"/>
      <c r="W511" s="34"/>
      <c r="X511" s="34"/>
      <c r="Y511" s="34"/>
      <c r="Z511" s="34"/>
      <c r="AA511" s="34"/>
      <c r="AB511" s="34"/>
      <c r="AC511" s="34"/>
      <c r="AD511" s="34"/>
      <c r="AE511" s="34"/>
      <c r="AT511" s="17" t="s">
        <v>164</v>
      </c>
      <c r="AU511" s="17" t="s">
        <v>90</v>
      </c>
    </row>
    <row r="512" spans="2:51" s="13" customFormat="1" ht="11.25">
      <c r="B512" s="210"/>
      <c r="C512" s="211"/>
      <c r="D512" s="201" t="s">
        <v>256</v>
      </c>
      <c r="E512" s="212" t="s">
        <v>1</v>
      </c>
      <c r="F512" s="213" t="s">
        <v>2766</v>
      </c>
      <c r="G512" s="211"/>
      <c r="H512" s="214">
        <v>75.4</v>
      </c>
      <c r="I512" s="215"/>
      <c r="J512" s="211"/>
      <c r="K512" s="211"/>
      <c r="L512" s="216"/>
      <c r="M512" s="217"/>
      <c r="N512" s="218"/>
      <c r="O512" s="218"/>
      <c r="P512" s="218"/>
      <c r="Q512" s="218"/>
      <c r="R512" s="218"/>
      <c r="S512" s="218"/>
      <c r="T512" s="219"/>
      <c r="AT512" s="220" t="s">
        <v>256</v>
      </c>
      <c r="AU512" s="220" t="s">
        <v>90</v>
      </c>
      <c r="AV512" s="13" t="s">
        <v>90</v>
      </c>
      <c r="AW512" s="13" t="s">
        <v>36</v>
      </c>
      <c r="AX512" s="13" t="s">
        <v>80</v>
      </c>
      <c r="AY512" s="220" t="s">
        <v>155</v>
      </c>
    </row>
    <row r="513" spans="2:51" s="13" customFormat="1" ht="11.25">
      <c r="B513" s="210"/>
      <c r="C513" s="211"/>
      <c r="D513" s="201" t="s">
        <v>256</v>
      </c>
      <c r="E513" s="212" t="s">
        <v>1</v>
      </c>
      <c r="F513" s="213" t="s">
        <v>2767</v>
      </c>
      <c r="G513" s="211"/>
      <c r="H513" s="214">
        <v>7.152</v>
      </c>
      <c r="I513" s="215"/>
      <c r="J513" s="211"/>
      <c r="K513" s="211"/>
      <c r="L513" s="216"/>
      <c r="M513" s="217"/>
      <c r="N513" s="218"/>
      <c r="O513" s="218"/>
      <c r="P513" s="218"/>
      <c r="Q513" s="218"/>
      <c r="R513" s="218"/>
      <c r="S513" s="218"/>
      <c r="T513" s="219"/>
      <c r="AT513" s="220" t="s">
        <v>256</v>
      </c>
      <c r="AU513" s="220" t="s">
        <v>90</v>
      </c>
      <c r="AV513" s="13" t="s">
        <v>90</v>
      </c>
      <c r="AW513" s="13" t="s">
        <v>36</v>
      </c>
      <c r="AX513" s="13" t="s">
        <v>80</v>
      </c>
      <c r="AY513" s="220" t="s">
        <v>155</v>
      </c>
    </row>
    <row r="514" spans="2:51" s="13" customFormat="1" ht="11.25">
      <c r="B514" s="210"/>
      <c r="C514" s="211"/>
      <c r="D514" s="201" t="s">
        <v>256</v>
      </c>
      <c r="E514" s="212" t="s">
        <v>1</v>
      </c>
      <c r="F514" s="213" t="s">
        <v>2768</v>
      </c>
      <c r="G514" s="211"/>
      <c r="H514" s="214">
        <v>6.8</v>
      </c>
      <c r="I514" s="215"/>
      <c r="J514" s="211"/>
      <c r="K514" s="211"/>
      <c r="L514" s="216"/>
      <c r="M514" s="217"/>
      <c r="N514" s="218"/>
      <c r="O514" s="218"/>
      <c r="P514" s="218"/>
      <c r="Q514" s="218"/>
      <c r="R514" s="218"/>
      <c r="S514" s="218"/>
      <c r="T514" s="219"/>
      <c r="AT514" s="220" t="s">
        <v>256</v>
      </c>
      <c r="AU514" s="220" t="s">
        <v>90</v>
      </c>
      <c r="AV514" s="13" t="s">
        <v>90</v>
      </c>
      <c r="AW514" s="13" t="s">
        <v>36</v>
      </c>
      <c r="AX514" s="13" t="s">
        <v>80</v>
      </c>
      <c r="AY514" s="220" t="s">
        <v>155</v>
      </c>
    </row>
    <row r="515" spans="2:51" s="14" customFormat="1" ht="11.25">
      <c r="B515" s="221"/>
      <c r="C515" s="222"/>
      <c r="D515" s="201" t="s">
        <v>256</v>
      </c>
      <c r="E515" s="223" t="s">
        <v>1</v>
      </c>
      <c r="F515" s="224" t="s">
        <v>259</v>
      </c>
      <c r="G515" s="222"/>
      <c r="H515" s="225">
        <v>89.352</v>
      </c>
      <c r="I515" s="226"/>
      <c r="J515" s="222"/>
      <c r="K515" s="222"/>
      <c r="L515" s="227"/>
      <c r="M515" s="228"/>
      <c r="N515" s="229"/>
      <c r="O515" s="229"/>
      <c r="P515" s="229"/>
      <c r="Q515" s="229"/>
      <c r="R515" s="229"/>
      <c r="S515" s="229"/>
      <c r="T515" s="230"/>
      <c r="AT515" s="231" t="s">
        <v>256</v>
      </c>
      <c r="AU515" s="231" t="s">
        <v>90</v>
      </c>
      <c r="AV515" s="14" t="s">
        <v>175</v>
      </c>
      <c r="AW515" s="14" t="s">
        <v>36</v>
      </c>
      <c r="AX515" s="14" t="s">
        <v>88</v>
      </c>
      <c r="AY515" s="231" t="s">
        <v>155</v>
      </c>
    </row>
    <row r="516" spans="2:63" s="12" customFormat="1" ht="22.9" customHeight="1">
      <c r="B516" s="171"/>
      <c r="C516" s="172"/>
      <c r="D516" s="173" t="s">
        <v>79</v>
      </c>
      <c r="E516" s="185" t="s">
        <v>759</v>
      </c>
      <c r="F516" s="185" t="s">
        <v>760</v>
      </c>
      <c r="G516" s="172"/>
      <c r="H516" s="172"/>
      <c r="I516" s="175"/>
      <c r="J516" s="186">
        <f>BK516</f>
        <v>0</v>
      </c>
      <c r="K516" s="172"/>
      <c r="L516" s="177"/>
      <c r="M516" s="178"/>
      <c r="N516" s="179"/>
      <c r="O516" s="179"/>
      <c r="P516" s="180">
        <f>SUM(P517:P540)</f>
        <v>0</v>
      </c>
      <c r="Q516" s="179"/>
      <c r="R516" s="180">
        <f>SUM(R517:R540)</f>
        <v>0</v>
      </c>
      <c r="S516" s="179"/>
      <c r="T516" s="181">
        <f>SUM(T517:T540)</f>
        <v>0</v>
      </c>
      <c r="AR516" s="182" t="s">
        <v>88</v>
      </c>
      <c r="AT516" s="183" t="s">
        <v>79</v>
      </c>
      <c r="AU516" s="183" t="s">
        <v>88</v>
      </c>
      <c r="AY516" s="182" t="s">
        <v>155</v>
      </c>
      <c r="BK516" s="184">
        <f>SUM(BK517:BK540)</f>
        <v>0</v>
      </c>
    </row>
    <row r="517" spans="1:65" s="2" customFormat="1" ht="16.5" customHeight="1">
      <c r="A517" s="34"/>
      <c r="B517" s="35"/>
      <c r="C517" s="187" t="s">
        <v>2769</v>
      </c>
      <c r="D517" s="187" t="s">
        <v>158</v>
      </c>
      <c r="E517" s="188" t="s">
        <v>762</v>
      </c>
      <c r="F517" s="189" t="s">
        <v>763</v>
      </c>
      <c r="G517" s="190" t="s">
        <v>360</v>
      </c>
      <c r="H517" s="191">
        <v>368.307</v>
      </c>
      <c r="I517" s="192"/>
      <c r="J517" s="193">
        <f>ROUND(I517*H517,2)</f>
        <v>0</v>
      </c>
      <c r="K517" s="194"/>
      <c r="L517" s="39"/>
      <c r="M517" s="195" t="s">
        <v>1</v>
      </c>
      <c r="N517" s="196" t="s">
        <v>45</v>
      </c>
      <c r="O517" s="71"/>
      <c r="P517" s="197">
        <f>O517*H517</f>
        <v>0</v>
      </c>
      <c r="Q517" s="197">
        <v>0</v>
      </c>
      <c r="R517" s="197">
        <f>Q517*H517</f>
        <v>0</v>
      </c>
      <c r="S517" s="197">
        <v>0</v>
      </c>
      <c r="T517" s="198">
        <f>S517*H517</f>
        <v>0</v>
      </c>
      <c r="U517" s="34"/>
      <c r="V517" s="34"/>
      <c r="W517" s="34"/>
      <c r="X517" s="34"/>
      <c r="Y517" s="34"/>
      <c r="Z517" s="34"/>
      <c r="AA517" s="34"/>
      <c r="AB517" s="34"/>
      <c r="AC517" s="34"/>
      <c r="AD517" s="34"/>
      <c r="AE517" s="34"/>
      <c r="AR517" s="199" t="s">
        <v>175</v>
      </c>
      <c r="AT517" s="199" t="s">
        <v>158</v>
      </c>
      <c r="AU517" s="199" t="s">
        <v>90</v>
      </c>
      <c r="AY517" s="17" t="s">
        <v>155</v>
      </c>
      <c r="BE517" s="200">
        <f>IF(N517="základní",J517,0)</f>
        <v>0</v>
      </c>
      <c r="BF517" s="200">
        <f>IF(N517="snížená",J517,0)</f>
        <v>0</v>
      </c>
      <c r="BG517" s="200">
        <f>IF(N517="zákl. přenesená",J517,0)</f>
        <v>0</v>
      </c>
      <c r="BH517" s="200">
        <f>IF(N517="sníž. přenesená",J517,0)</f>
        <v>0</v>
      </c>
      <c r="BI517" s="200">
        <f>IF(N517="nulová",J517,0)</f>
        <v>0</v>
      </c>
      <c r="BJ517" s="17" t="s">
        <v>88</v>
      </c>
      <c r="BK517" s="200">
        <f>ROUND(I517*H517,2)</f>
        <v>0</v>
      </c>
      <c r="BL517" s="17" t="s">
        <v>175</v>
      </c>
      <c r="BM517" s="199" t="s">
        <v>2770</v>
      </c>
    </row>
    <row r="518" spans="1:47" s="2" customFormat="1" ht="126.75">
      <c r="A518" s="34"/>
      <c r="B518" s="35"/>
      <c r="C518" s="36"/>
      <c r="D518" s="201" t="s">
        <v>164</v>
      </c>
      <c r="E518" s="36"/>
      <c r="F518" s="202" t="s">
        <v>765</v>
      </c>
      <c r="G518" s="36"/>
      <c r="H518" s="36"/>
      <c r="I518" s="203"/>
      <c r="J518" s="36"/>
      <c r="K518" s="36"/>
      <c r="L518" s="39"/>
      <c r="M518" s="204"/>
      <c r="N518" s="205"/>
      <c r="O518" s="71"/>
      <c r="P518" s="71"/>
      <c r="Q518" s="71"/>
      <c r="R518" s="71"/>
      <c r="S518" s="71"/>
      <c r="T518" s="72"/>
      <c r="U518" s="34"/>
      <c r="V518" s="34"/>
      <c r="W518" s="34"/>
      <c r="X518" s="34"/>
      <c r="Y518" s="34"/>
      <c r="Z518" s="34"/>
      <c r="AA518" s="34"/>
      <c r="AB518" s="34"/>
      <c r="AC518" s="34"/>
      <c r="AD518" s="34"/>
      <c r="AE518" s="34"/>
      <c r="AT518" s="17" t="s">
        <v>164</v>
      </c>
      <c r="AU518" s="17" t="s">
        <v>90</v>
      </c>
    </row>
    <row r="519" spans="2:51" s="13" customFormat="1" ht="11.25">
      <c r="B519" s="210"/>
      <c r="C519" s="211"/>
      <c r="D519" s="201" t="s">
        <v>256</v>
      </c>
      <c r="E519" s="212" t="s">
        <v>1</v>
      </c>
      <c r="F519" s="213" t="s">
        <v>2771</v>
      </c>
      <c r="G519" s="211"/>
      <c r="H519" s="214">
        <v>21.472</v>
      </c>
      <c r="I519" s="215"/>
      <c r="J519" s="211"/>
      <c r="K519" s="211"/>
      <c r="L519" s="216"/>
      <c r="M519" s="217"/>
      <c r="N519" s="218"/>
      <c r="O519" s="218"/>
      <c r="P519" s="218"/>
      <c r="Q519" s="218"/>
      <c r="R519" s="218"/>
      <c r="S519" s="218"/>
      <c r="T519" s="219"/>
      <c r="AT519" s="220" t="s">
        <v>256</v>
      </c>
      <c r="AU519" s="220" t="s">
        <v>90</v>
      </c>
      <c r="AV519" s="13" t="s">
        <v>90</v>
      </c>
      <c r="AW519" s="13" t="s">
        <v>36</v>
      </c>
      <c r="AX519" s="13" t="s">
        <v>80</v>
      </c>
      <c r="AY519" s="220" t="s">
        <v>155</v>
      </c>
    </row>
    <row r="520" spans="2:51" s="13" customFormat="1" ht="11.25">
      <c r="B520" s="210"/>
      <c r="C520" s="211"/>
      <c r="D520" s="201" t="s">
        <v>256</v>
      </c>
      <c r="E520" s="212" t="s">
        <v>1</v>
      </c>
      <c r="F520" s="213" t="s">
        <v>2772</v>
      </c>
      <c r="G520" s="211"/>
      <c r="H520" s="214">
        <v>16.6</v>
      </c>
      <c r="I520" s="215"/>
      <c r="J520" s="211"/>
      <c r="K520" s="211"/>
      <c r="L520" s="216"/>
      <c r="M520" s="217"/>
      <c r="N520" s="218"/>
      <c r="O520" s="218"/>
      <c r="P520" s="218"/>
      <c r="Q520" s="218"/>
      <c r="R520" s="218"/>
      <c r="S520" s="218"/>
      <c r="T520" s="219"/>
      <c r="AT520" s="220" t="s">
        <v>256</v>
      </c>
      <c r="AU520" s="220" t="s">
        <v>90</v>
      </c>
      <c r="AV520" s="13" t="s">
        <v>90</v>
      </c>
      <c r="AW520" s="13" t="s">
        <v>36</v>
      </c>
      <c r="AX520" s="13" t="s">
        <v>80</v>
      </c>
      <c r="AY520" s="220" t="s">
        <v>155</v>
      </c>
    </row>
    <row r="521" spans="2:51" s="13" customFormat="1" ht="11.25">
      <c r="B521" s="210"/>
      <c r="C521" s="211"/>
      <c r="D521" s="201" t="s">
        <v>256</v>
      </c>
      <c r="E521" s="212" t="s">
        <v>1</v>
      </c>
      <c r="F521" s="213" t="s">
        <v>2773</v>
      </c>
      <c r="G521" s="211"/>
      <c r="H521" s="214">
        <v>3.568</v>
      </c>
      <c r="I521" s="215"/>
      <c r="J521" s="211"/>
      <c r="K521" s="211"/>
      <c r="L521" s="216"/>
      <c r="M521" s="217"/>
      <c r="N521" s="218"/>
      <c r="O521" s="218"/>
      <c r="P521" s="218"/>
      <c r="Q521" s="218"/>
      <c r="R521" s="218"/>
      <c r="S521" s="218"/>
      <c r="T521" s="219"/>
      <c r="AT521" s="220" t="s">
        <v>256</v>
      </c>
      <c r="AU521" s="220" t="s">
        <v>90</v>
      </c>
      <c r="AV521" s="13" t="s">
        <v>90</v>
      </c>
      <c r="AW521" s="13" t="s">
        <v>36</v>
      </c>
      <c r="AX521" s="13" t="s">
        <v>80</v>
      </c>
      <c r="AY521" s="220" t="s">
        <v>155</v>
      </c>
    </row>
    <row r="522" spans="2:51" s="15" customFormat="1" ht="11.25">
      <c r="B522" s="232"/>
      <c r="C522" s="233"/>
      <c r="D522" s="201" t="s">
        <v>256</v>
      </c>
      <c r="E522" s="234" t="s">
        <v>1</v>
      </c>
      <c r="F522" s="235" t="s">
        <v>2774</v>
      </c>
      <c r="G522" s="233"/>
      <c r="H522" s="236">
        <v>41.64</v>
      </c>
      <c r="I522" s="237"/>
      <c r="J522" s="233"/>
      <c r="K522" s="233"/>
      <c r="L522" s="238"/>
      <c r="M522" s="239"/>
      <c r="N522" s="240"/>
      <c r="O522" s="240"/>
      <c r="P522" s="240"/>
      <c r="Q522" s="240"/>
      <c r="R522" s="240"/>
      <c r="S522" s="240"/>
      <c r="T522" s="241"/>
      <c r="AT522" s="242" t="s">
        <v>256</v>
      </c>
      <c r="AU522" s="242" t="s">
        <v>90</v>
      </c>
      <c r="AV522" s="15" t="s">
        <v>170</v>
      </c>
      <c r="AW522" s="15" t="s">
        <v>36</v>
      </c>
      <c r="AX522" s="15" t="s">
        <v>80</v>
      </c>
      <c r="AY522" s="242" t="s">
        <v>155</v>
      </c>
    </row>
    <row r="523" spans="2:51" s="13" customFormat="1" ht="11.25">
      <c r="B523" s="210"/>
      <c r="C523" s="211"/>
      <c r="D523" s="201" t="s">
        <v>256</v>
      </c>
      <c r="E523" s="212" t="s">
        <v>1</v>
      </c>
      <c r="F523" s="213" t="s">
        <v>2775</v>
      </c>
      <c r="G523" s="211"/>
      <c r="H523" s="214">
        <v>54.143</v>
      </c>
      <c r="I523" s="215"/>
      <c r="J523" s="211"/>
      <c r="K523" s="211"/>
      <c r="L523" s="216"/>
      <c r="M523" s="217"/>
      <c r="N523" s="218"/>
      <c r="O523" s="218"/>
      <c r="P523" s="218"/>
      <c r="Q523" s="218"/>
      <c r="R523" s="218"/>
      <c r="S523" s="218"/>
      <c r="T523" s="219"/>
      <c r="AT523" s="220" t="s">
        <v>256</v>
      </c>
      <c r="AU523" s="220" t="s">
        <v>90</v>
      </c>
      <c r="AV523" s="13" t="s">
        <v>90</v>
      </c>
      <c r="AW523" s="13" t="s">
        <v>36</v>
      </c>
      <c r="AX523" s="13" t="s">
        <v>80</v>
      </c>
      <c r="AY523" s="220" t="s">
        <v>155</v>
      </c>
    </row>
    <row r="524" spans="2:51" s="13" customFormat="1" ht="11.25">
      <c r="B524" s="210"/>
      <c r="C524" s="211"/>
      <c r="D524" s="201" t="s">
        <v>256</v>
      </c>
      <c r="E524" s="212" t="s">
        <v>1</v>
      </c>
      <c r="F524" s="213" t="s">
        <v>2776</v>
      </c>
      <c r="G524" s="211"/>
      <c r="H524" s="214">
        <v>1.346</v>
      </c>
      <c r="I524" s="215"/>
      <c r="J524" s="211"/>
      <c r="K524" s="211"/>
      <c r="L524" s="216"/>
      <c r="M524" s="217"/>
      <c r="N524" s="218"/>
      <c r="O524" s="218"/>
      <c r="P524" s="218"/>
      <c r="Q524" s="218"/>
      <c r="R524" s="218"/>
      <c r="S524" s="218"/>
      <c r="T524" s="219"/>
      <c r="AT524" s="220" t="s">
        <v>256</v>
      </c>
      <c r="AU524" s="220" t="s">
        <v>90</v>
      </c>
      <c r="AV524" s="13" t="s">
        <v>90</v>
      </c>
      <c r="AW524" s="13" t="s">
        <v>36</v>
      </c>
      <c r="AX524" s="13" t="s">
        <v>80</v>
      </c>
      <c r="AY524" s="220" t="s">
        <v>155</v>
      </c>
    </row>
    <row r="525" spans="2:51" s="13" customFormat="1" ht="11.25">
      <c r="B525" s="210"/>
      <c r="C525" s="211"/>
      <c r="D525" s="201" t="s">
        <v>256</v>
      </c>
      <c r="E525" s="212" t="s">
        <v>1</v>
      </c>
      <c r="F525" s="213" t="s">
        <v>2777</v>
      </c>
      <c r="G525" s="211"/>
      <c r="H525" s="214">
        <v>1.156</v>
      </c>
      <c r="I525" s="215"/>
      <c r="J525" s="211"/>
      <c r="K525" s="211"/>
      <c r="L525" s="216"/>
      <c r="M525" s="217"/>
      <c r="N525" s="218"/>
      <c r="O525" s="218"/>
      <c r="P525" s="218"/>
      <c r="Q525" s="218"/>
      <c r="R525" s="218"/>
      <c r="S525" s="218"/>
      <c r="T525" s="219"/>
      <c r="AT525" s="220" t="s">
        <v>256</v>
      </c>
      <c r="AU525" s="220" t="s">
        <v>90</v>
      </c>
      <c r="AV525" s="13" t="s">
        <v>90</v>
      </c>
      <c r="AW525" s="13" t="s">
        <v>36</v>
      </c>
      <c r="AX525" s="13" t="s">
        <v>80</v>
      </c>
      <c r="AY525" s="220" t="s">
        <v>155</v>
      </c>
    </row>
    <row r="526" spans="2:51" s="15" customFormat="1" ht="11.25">
      <c r="B526" s="232"/>
      <c r="C526" s="233"/>
      <c r="D526" s="201" t="s">
        <v>256</v>
      </c>
      <c r="E526" s="234" t="s">
        <v>1</v>
      </c>
      <c r="F526" s="235" t="s">
        <v>2778</v>
      </c>
      <c r="G526" s="233"/>
      <c r="H526" s="236">
        <v>56.645</v>
      </c>
      <c r="I526" s="237"/>
      <c r="J526" s="233"/>
      <c r="K526" s="233"/>
      <c r="L526" s="238"/>
      <c r="M526" s="239"/>
      <c r="N526" s="240"/>
      <c r="O526" s="240"/>
      <c r="P526" s="240"/>
      <c r="Q526" s="240"/>
      <c r="R526" s="240"/>
      <c r="S526" s="240"/>
      <c r="T526" s="241"/>
      <c r="AT526" s="242" t="s">
        <v>256</v>
      </c>
      <c r="AU526" s="242" t="s">
        <v>90</v>
      </c>
      <c r="AV526" s="15" t="s">
        <v>170</v>
      </c>
      <c r="AW526" s="15" t="s">
        <v>36</v>
      </c>
      <c r="AX526" s="15" t="s">
        <v>80</v>
      </c>
      <c r="AY526" s="242" t="s">
        <v>155</v>
      </c>
    </row>
    <row r="527" spans="2:51" s="13" customFormat="1" ht="11.25">
      <c r="B527" s="210"/>
      <c r="C527" s="211"/>
      <c r="D527" s="201" t="s">
        <v>256</v>
      </c>
      <c r="E527" s="212" t="s">
        <v>1</v>
      </c>
      <c r="F527" s="213" t="s">
        <v>2779</v>
      </c>
      <c r="G527" s="211"/>
      <c r="H527" s="214">
        <v>98.509</v>
      </c>
      <c r="I527" s="215"/>
      <c r="J527" s="211"/>
      <c r="K527" s="211"/>
      <c r="L527" s="216"/>
      <c r="M527" s="217"/>
      <c r="N527" s="218"/>
      <c r="O527" s="218"/>
      <c r="P527" s="218"/>
      <c r="Q527" s="218"/>
      <c r="R527" s="218"/>
      <c r="S527" s="218"/>
      <c r="T527" s="219"/>
      <c r="AT527" s="220" t="s">
        <v>256</v>
      </c>
      <c r="AU527" s="220" t="s">
        <v>90</v>
      </c>
      <c r="AV527" s="13" t="s">
        <v>90</v>
      </c>
      <c r="AW527" s="13" t="s">
        <v>36</v>
      </c>
      <c r="AX527" s="13" t="s">
        <v>80</v>
      </c>
      <c r="AY527" s="220" t="s">
        <v>155</v>
      </c>
    </row>
    <row r="528" spans="2:51" s="13" customFormat="1" ht="11.25">
      <c r="B528" s="210"/>
      <c r="C528" s="211"/>
      <c r="D528" s="201" t="s">
        <v>256</v>
      </c>
      <c r="E528" s="212" t="s">
        <v>1</v>
      </c>
      <c r="F528" s="213" t="s">
        <v>2780</v>
      </c>
      <c r="G528" s="211"/>
      <c r="H528" s="214">
        <v>4.208</v>
      </c>
      <c r="I528" s="215"/>
      <c r="J528" s="211"/>
      <c r="K528" s="211"/>
      <c r="L528" s="216"/>
      <c r="M528" s="217"/>
      <c r="N528" s="218"/>
      <c r="O528" s="218"/>
      <c r="P528" s="218"/>
      <c r="Q528" s="218"/>
      <c r="R528" s="218"/>
      <c r="S528" s="218"/>
      <c r="T528" s="219"/>
      <c r="AT528" s="220" t="s">
        <v>256</v>
      </c>
      <c r="AU528" s="220" t="s">
        <v>90</v>
      </c>
      <c r="AV528" s="13" t="s">
        <v>90</v>
      </c>
      <c r="AW528" s="13" t="s">
        <v>36</v>
      </c>
      <c r="AX528" s="13" t="s">
        <v>80</v>
      </c>
      <c r="AY528" s="220" t="s">
        <v>155</v>
      </c>
    </row>
    <row r="529" spans="2:51" s="13" customFormat="1" ht="11.25">
      <c r="B529" s="210"/>
      <c r="C529" s="211"/>
      <c r="D529" s="201" t="s">
        <v>256</v>
      </c>
      <c r="E529" s="212" t="s">
        <v>1</v>
      </c>
      <c r="F529" s="213" t="s">
        <v>2469</v>
      </c>
      <c r="G529" s="211"/>
      <c r="H529" s="214">
        <v>3.613</v>
      </c>
      <c r="I529" s="215"/>
      <c r="J529" s="211"/>
      <c r="K529" s="211"/>
      <c r="L529" s="216"/>
      <c r="M529" s="217"/>
      <c r="N529" s="218"/>
      <c r="O529" s="218"/>
      <c r="P529" s="218"/>
      <c r="Q529" s="218"/>
      <c r="R529" s="218"/>
      <c r="S529" s="218"/>
      <c r="T529" s="219"/>
      <c r="AT529" s="220" t="s">
        <v>256</v>
      </c>
      <c r="AU529" s="220" t="s">
        <v>90</v>
      </c>
      <c r="AV529" s="13" t="s">
        <v>90</v>
      </c>
      <c r="AW529" s="13" t="s">
        <v>36</v>
      </c>
      <c r="AX529" s="13" t="s">
        <v>80</v>
      </c>
      <c r="AY529" s="220" t="s">
        <v>155</v>
      </c>
    </row>
    <row r="530" spans="2:51" s="15" customFormat="1" ht="11.25">
      <c r="B530" s="232"/>
      <c r="C530" s="233"/>
      <c r="D530" s="201" t="s">
        <v>256</v>
      </c>
      <c r="E530" s="234" t="s">
        <v>1</v>
      </c>
      <c r="F530" s="235" t="s">
        <v>2781</v>
      </c>
      <c r="G530" s="233"/>
      <c r="H530" s="236">
        <v>106.33</v>
      </c>
      <c r="I530" s="237"/>
      <c r="J530" s="233"/>
      <c r="K530" s="233"/>
      <c r="L530" s="238"/>
      <c r="M530" s="239"/>
      <c r="N530" s="240"/>
      <c r="O530" s="240"/>
      <c r="P530" s="240"/>
      <c r="Q530" s="240"/>
      <c r="R530" s="240"/>
      <c r="S530" s="240"/>
      <c r="T530" s="241"/>
      <c r="AT530" s="242" t="s">
        <v>256</v>
      </c>
      <c r="AU530" s="242" t="s">
        <v>90</v>
      </c>
      <c r="AV530" s="15" t="s">
        <v>170</v>
      </c>
      <c r="AW530" s="15" t="s">
        <v>36</v>
      </c>
      <c r="AX530" s="15" t="s">
        <v>80</v>
      </c>
      <c r="AY530" s="242" t="s">
        <v>155</v>
      </c>
    </row>
    <row r="531" spans="2:51" s="14" customFormat="1" ht="11.25">
      <c r="B531" s="221"/>
      <c r="C531" s="222"/>
      <c r="D531" s="201" t="s">
        <v>256</v>
      </c>
      <c r="E531" s="223" t="s">
        <v>1</v>
      </c>
      <c r="F531" s="224" t="s">
        <v>259</v>
      </c>
      <c r="G531" s="222"/>
      <c r="H531" s="225">
        <v>204.615</v>
      </c>
      <c r="I531" s="226"/>
      <c r="J531" s="222"/>
      <c r="K531" s="222"/>
      <c r="L531" s="227"/>
      <c r="M531" s="228"/>
      <c r="N531" s="229"/>
      <c r="O531" s="229"/>
      <c r="P531" s="229"/>
      <c r="Q531" s="229"/>
      <c r="R531" s="229"/>
      <c r="S531" s="229"/>
      <c r="T531" s="230"/>
      <c r="AT531" s="231" t="s">
        <v>256</v>
      </c>
      <c r="AU531" s="231" t="s">
        <v>90</v>
      </c>
      <c r="AV531" s="14" t="s">
        <v>175</v>
      </c>
      <c r="AW531" s="14" t="s">
        <v>36</v>
      </c>
      <c r="AX531" s="14" t="s">
        <v>88</v>
      </c>
      <c r="AY531" s="231" t="s">
        <v>155</v>
      </c>
    </row>
    <row r="532" spans="2:51" s="13" customFormat="1" ht="11.25">
      <c r="B532" s="210"/>
      <c r="C532" s="211"/>
      <c r="D532" s="201" t="s">
        <v>256</v>
      </c>
      <c r="E532" s="211"/>
      <c r="F532" s="213" t="s">
        <v>2782</v>
      </c>
      <c r="G532" s="211"/>
      <c r="H532" s="214">
        <v>368.307</v>
      </c>
      <c r="I532" s="215"/>
      <c r="J532" s="211"/>
      <c r="K532" s="211"/>
      <c r="L532" s="216"/>
      <c r="M532" s="217"/>
      <c r="N532" s="218"/>
      <c r="O532" s="218"/>
      <c r="P532" s="218"/>
      <c r="Q532" s="218"/>
      <c r="R532" s="218"/>
      <c r="S532" s="218"/>
      <c r="T532" s="219"/>
      <c r="AT532" s="220" t="s">
        <v>256</v>
      </c>
      <c r="AU532" s="220" t="s">
        <v>90</v>
      </c>
      <c r="AV532" s="13" t="s">
        <v>90</v>
      </c>
      <c r="AW532" s="13" t="s">
        <v>4</v>
      </c>
      <c r="AX532" s="13" t="s">
        <v>88</v>
      </c>
      <c r="AY532" s="220" t="s">
        <v>155</v>
      </c>
    </row>
    <row r="533" spans="1:65" s="2" customFormat="1" ht="21.75" customHeight="1">
      <c r="A533" s="34"/>
      <c r="B533" s="35"/>
      <c r="C533" s="187" t="s">
        <v>2783</v>
      </c>
      <c r="D533" s="187" t="s">
        <v>158</v>
      </c>
      <c r="E533" s="188" t="s">
        <v>1346</v>
      </c>
      <c r="F533" s="189" t="s">
        <v>1347</v>
      </c>
      <c r="G533" s="190" t="s">
        <v>360</v>
      </c>
      <c r="H533" s="191">
        <v>26.88</v>
      </c>
      <c r="I533" s="192"/>
      <c r="J533" s="193">
        <f>ROUND(I533*H533,2)</f>
        <v>0</v>
      </c>
      <c r="K533" s="194"/>
      <c r="L533" s="39"/>
      <c r="M533" s="195" t="s">
        <v>1</v>
      </c>
      <c r="N533" s="196" t="s">
        <v>45</v>
      </c>
      <c r="O533" s="71"/>
      <c r="P533" s="197">
        <f>O533*H533</f>
        <v>0</v>
      </c>
      <c r="Q533" s="197">
        <v>0</v>
      </c>
      <c r="R533" s="197">
        <f>Q533*H533</f>
        <v>0</v>
      </c>
      <c r="S533" s="197">
        <v>0</v>
      </c>
      <c r="T533" s="198">
        <f>S533*H533</f>
        <v>0</v>
      </c>
      <c r="U533" s="34"/>
      <c r="V533" s="34"/>
      <c r="W533" s="34"/>
      <c r="X533" s="34"/>
      <c r="Y533" s="34"/>
      <c r="Z533" s="34"/>
      <c r="AA533" s="34"/>
      <c r="AB533" s="34"/>
      <c r="AC533" s="34"/>
      <c r="AD533" s="34"/>
      <c r="AE533" s="34"/>
      <c r="AR533" s="199" t="s">
        <v>175</v>
      </c>
      <c r="AT533" s="199" t="s">
        <v>158</v>
      </c>
      <c r="AU533" s="199" t="s">
        <v>90</v>
      </c>
      <c r="AY533" s="17" t="s">
        <v>155</v>
      </c>
      <c r="BE533" s="200">
        <f>IF(N533="základní",J533,0)</f>
        <v>0</v>
      </c>
      <c r="BF533" s="200">
        <f>IF(N533="snížená",J533,0)</f>
        <v>0</v>
      </c>
      <c r="BG533" s="200">
        <f>IF(N533="zákl. přenesená",J533,0)</f>
        <v>0</v>
      </c>
      <c r="BH533" s="200">
        <f>IF(N533="sníž. přenesená",J533,0)</f>
        <v>0</v>
      </c>
      <c r="BI533" s="200">
        <f>IF(N533="nulová",J533,0)</f>
        <v>0</v>
      </c>
      <c r="BJ533" s="17" t="s">
        <v>88</v>
      </c>
      <c r="BK533" s="200">
        <f>ROUND(I533*H533,2)</f>
        <v>0</v>
      </c>
      <c r="BL533" s="17" t="s">
        <v>175</v>
      </c>
      <c r="BM533" s="199" t="s">
        <v>2784</v>
      </c>
    </row>
    <row r="534" spans="1:47" s="2" customFormat="1" ht="19.5">
      <c r="A534" s="34"/>
      <c r="B534" s="35"/>
      <c r="C534" s="36"/>
      <c r="D534" s="201" t="s">
        <v>164</v>
      </c>
      <c r="E534" s="36"/>
      <c r="F534" s="202" t="s">
        <v>783</v>
      </c>
      <c r="G534" s="36"/>
      <c r="H534" s="36"/>
      <c r="I534" s="203"/>
      <c r="J534" s="36"/>
      <c r="K534" s="36"/>
      <c r="L534" s="39"/>
      <c r="M534" s="204"/>
      <c r="N534" s="205"/>
      <c r="O534" s="71"/>
      <c r="P534" s="71"/>
      <c r="Q534" s="71"/>
      <c r="R534" s="71"/>
      <c r="S534" s="71"/>
      <c r="T534" s="72"/>
      <c r="U534" s="34"/>
      <c r="V534" s="34"/>
      <c r="W534" s="34"/>
      <c r="X534" s="34"/>
      <c r="Y534" s="34"/>
      <c r="Z534" s="34"/>
      <c r="AA534" s="34"/>
      <c r="AB534" s="34"/>
      <c r="AC534" s="34"/>
      <c r="AD534" s="34"/>
      <c r="AE534" s="34"/>
      <c r="AT534" s="17" t="s">
        <v>164</v>
      </c>
      <c r="AU534" s="17" t="s">
        <v>90</v>
      </c>
    </row>
    <row r="535" spans="2:51" s="13" customFormat="1" ht="11.25">
      <c r="B535" s="210"/>
      <c r="C535" s="211"/>
      <c r="D535" s="201" t="s">
        <v>256</v>
      </c>
      <c r="E535" s="212" t="s">
        <v>1</v>
      </c>
      <c r="F535" s="213" t="s">
        <v>2785</v>
      </c>
      <c r="G535" s="211"/>
      <c r="H535" s="214">
        <v>26.88</v>
      </c>
      <c r="I535" s="215"/>
      <c r="J535" s="211"/>
      <c r="K535" s="211"/>
      <c r="L535" s="216"/>
      <c r="M535" s="217"/>
      <c r="N535" s="218"/>
      <c r="O535" s="218"/>
      <c r="P535" s="218"/>
      <c r="Q535" s="218"/>
      <c r="R535" s="218"/>
      <c r="S535" s="218"/>
      <c r="T535" s="219"/>
      <c r="AT535" s="220" t="s">
        <v>256</v>
      </c>
      <c r="AU535" s="220" t="s">
        <v>90</v>
      </c>
      <c r="AV535" s="13" t="s">
        <v>90</v>
      </c>
      <c r="AW535" s="13" t="s">
        <v>36</v>
      </c>
      <c r="AX535" s="13" t="s">
        <v>88</v>
      </c>
      <c r="AY535" s="220" t="s">
        <v>155</v>
      </c>
    </row>
    <row r="536" spans="1:65" s="2" customFormat="1" ht="21.75" customHeight="1">
      <c r="A536" s="34"/>
      <c r="B536" s="35"/>
      <c r="C536" s="187" t="s">
        <v>2786</v>
      </c>
      <c r="D536" s="187" t="s">
        <v>158</v>
      </c>
      <c r="E536" s="188" t="s">
        <v>2263</v>
      </c>
      <c r="F536" s="189" t="s">
        <v>2264</v>
      </c>
      <c r="G536" s="190" t="s">
        <v>360</v>
      </c>
      <c r="H536" s="191">
        <v>1.713</v>
      </c>
      <c r="I536" s="192"/>
      <c r="J536" s="193">
        <f>ROUND(I536*H536,2)</f>
        <v>0</v>
      </c>
      <c r="K536" s="194"/>
      <c r="L536" s="39"/>
      <c r="M536" s="195" t="s">
        <v>1</v>
      </c>
      <c r="N536" s="196" t="s">
        <v>45</v>
      </c>
      <c r="O536" s="71"/>
      <c r="P536" s="197">
        <f>O536*H536</f>
        <v>0</v>
      </c>
      <c r="Q536" s="197">
        <v>0</v>
      </c>
      <c r="R536" s="197">
        <f>Q536*H536</f>
        <v>0</v>
      </c>
      <c r="S536" s="197">
        <v>0</v>
      </c>
      <c r="T536" s="198">
        <f>S536*H536</f>
        <v>0</v>
      </c>
      <c r="U536" s="34"/>
      <c r="V536" s="34"/>
      <c r="W536" s="34"/>
      <c r="X536" s="34"/>
      <c r="Y536" s="34"/>
      <c r="Z536" s="34"/>
      <c r="AA536" s="34"/>
      <c r="AB536" s="34"/>
      <c r="AC536" s="34"/>
      <c r="AD536" s="34"/>
      <c r="AE536" s="34"/>
      <c r="AR536" s="199" t="s">
        <v>175</v>
      </c>
      <c r="AT536" s="199" t="s">
        <v>158</v>
      </c>
      <c r="AU536" s="199" t="s">
        <v>90</v>
      </c>
      <c r="AY536" s="17" t="s">
        <v>155</v>
      </c>
      <c r="BE536" s="200">
        <f>IF(N536="základní",J536,0)</f>
        <v>0</v>
      </c>
      <c r="BF536" s="200">
        <f>IF(N536="snížená",J536,0)</f>
        <v>0</v>
      </c>
      <c r="BG536" s="200">
        <f>IF(N536="zákl. přenesená",J536,0)</f>
        <v>0</v>
      </c>
      <c r="BH536" s="200">
        <f>IF(N536="sníž. přenesená",J536,0)</f>
        <v>0</v>
      </c>
      <c r="BI536" s="200">
        <f>IF(N536="nulová",J536,0)</f>
        <v>0</v>
      </c>
      <c r="BJ536" s="17" t="s">
        <v>88</v>
      </c>
      <c r="BK536" s="200">
        <f>ROUND(I536*H536,2)</f>
        <v>0</v>
      </c>
      <c r="BL536" s="17" t="s">
        <v>175</v>
      </c>
      <c r="BM536" s="199" t="s">
        <v>2787</v>
      </c>
    </row>
    <row r="537" spans="1:47" s="2" customFormat="1" ht="58.5">
      <c r="A537" s="34"/>
      <c r="B537" s="35"/>
      <c r="C537" s="36"/>
      <c r="D537" s="201" t="s">
        <v>164</v>
      </c>
      <c r="E537" s="36"/>
      <c r="F537" s="202" t="s">
        <v>2266</v>
      </c>
      <c r="G537" s="36"/>
      <c r="H537" s="36"/>
      <c r="I537" s="203"/>
      <c r="J537" s="36"/>
      <c r="K537" s="36"/>
      <c r="L537" s="39"/>
      <c r="M537" s="204"/>
      <c r="N537" s="205"/>
      <c r="O537" s="71"/>
      <c r="P537" s="71"/>
      <c r="Q537" s="71"/>
      <c r="R537" s="71"/>
      <c r="S537" s="71"/>
      <c r="T537" s="72"/>
      <c r="U537" s="34"/>
      <c r="V537" s="34"/>
      <c r="W537" s="34"/>
      <c r="X537" s="34"/>
      <c r="Y537" s="34"/>
      <c r="Z537" s="34"/>
      <c r="AA537" s="34"/>
      <c r="AB537" s="34"/>
      <c r="AC537" s="34"/>
      <c r="AD537" s="34"/>
      <c r="AE537" s="34"/>
      <c r="AT537" s="17" t="s">
        <v>164</v>
      </c>
      <c r="AU537" s="17" t="s">
        <v>90</v>
      </c>
    </row>
    <row r="538" spans="2:51" s="13" customFormat="1" ht="11.25">
      <c r="B538" s="210"/>
      <c r="C538" s="211"/>
      <c r="D538" s="201" t="s">
        <v>256</v>
      </c>
      <c r="E538" s="212" t="s">
        <v>1</v>
      </c>
      <c r="F538" s="213" t="s">
        <v>2788</v>
      </c>
      <c r="G538" s="211"/>
      <c r="H538" s="214">
        <v>1.672</v>
      </c>
      <c r="I538" s="215"/>
      <c r="J538" s="211"/>
      <c r="K538" s="211"/>
      <c r="L538" s="216"/>
      <c r="M538" s="217"/>
      <c r="N538" s="218"/>
      <c r="O538" s="218"/>
      <c r="P538" s="218"/>
      <c r="Q538" s="218"/>
      <c r="R538" s="218"/>
      <c r="S538" s="218"/>
      <c r="T538" s="219"/>
      <c r="AT538" s="220" t="s">
        <v>256</v>
      </c>
      <c r="AU538" s="220" t="s">
        <v>90</v>
      </c>
      <c r="AV538" s="13" t="s">
        <v>90</v>
      </c>
      <c r="AW538" s="13" t="s">
        <v>36</v>
      </c>
      <c r="AX538" s="13" t="s">
        <v>80</v>
      </c>
      <c r="AY538" s="220" t="s">
        <v>155</v>
      </c>
    </row>
    <row r="539" spans="2:51" s="13" customFormat="1" ht="11.25">
      <c r="B539" s="210"/>
      <c r="C539" s="211"/>
      <c r="D539" s="201" t="s">
        <v>256</v>
      </c>
      <c r="E539" s="212" t="s">
        <v>1</v>
      </c>
      <c r="F539" s="213" t="s">
        <v>2789</v>
      </c>
      <c r="G539" s="211"/>
      <c r="H539" s="214">
        <v>0.041</v>
      </c>
      <c r="I539" s="215"/>
      <c r="J539" s="211"/>
      <c r="K539" s="211"/>
      <c r="L539" s="216"/>
      <c r="M539" s="217"/>
      <c r="N539" s="218"/>
      <c r="O539" s="218"/>
      <c r="P539" s="218"/>
      <c r="Q539" s="218"/>
      <c r="R539" s="218"/>
      <c r="S539" s="218"/>
      <c r="T539" s="219"/>
      <c r="AT539" s="220" t="s">
        <v>256</v>
      </c>
      <c r="AU539" s="220" t="s">
        <v>90</v>
      </c>
      <c r="AV539" s="13" t="s">
        <v>90</v>
      </c>
      <c r="AW539" s="13" t="s">
        <v>36</v>
      </c>
      <c r="AX539" s="13" t="s">
        <v>80</v>
      </c>
      <c r="AY539" s="220" t="s">
        <v>155</v>
      </c>
    </row>
    <row r="540" spans="2:51" s="14" customFormat="1" ht="11.25">
      <c r="B540" s="221"/>
      <c r="C540" s="222"/>
      <c r="D540" s="201" t="s">
        <v>256</v>
      </c>
      <c r="E540" s="223" t="s">
        <v>1</v>
      </c>
      <c r="F540" s="224" t="s">
        <v>259</v>
      </c>
      <c r="G540" s="222"/>
      <c r="H540" s="225">
        <v>1.713</v>
      </c>
      <c r="I540" s="226"/>
      <c r="J540" s="222"/>
      <c r="K540" s="222"/>
      <c r="L540" s="227"/>
      <c r="M540" s="228"/>
      <c r="N540" s="229"/>
      <c r="O540" s="229"/>
      <c r="P540" s="229"/>
      <c r="Q540" s="229"/>
      <c r="R540" s="229"/>
      <c r="S540" s="229"/>
      <c r="T540" s="230"/>
      <c r="AT540" s="231" t="s">
        <v>256</v>
      </c>
      <c r="AU540" s="231" t="s">
        <v>90</v>
      </c>
      <c r="AV540" s="14" t="s">
        <v>175</v>
      </c>
      <c r="AW540" s="14" t="s">
        <v>36</v>
      </c>
      <c r="AX540" s="14" t="s">
        <v>88</v>
      </c>
      <c r="AY540" s="231" t="s">
        <v>155</v>
      </c>
    </row>
    <row r="541" spans="2:63" s="12" customFormat="1" ht="22.9" customHeight="1">
      <c r="B541" s="171"/>
      <c r="C541" s="172"/>
      <c r="D541" s="173" t="s">
        <v>79</v>
      </c>
      <c r="E541" s="185" t="s">
        <v>805</v>
      </c>
      <c r="F541" s="185" t="s">
        <v>806</v>
      </c>
      <c r="G541" s="172"/>
      <c r="H541" s="172"/>
      <c r="I541" s="175"/>
      <c r="J541" s="186">
        <f>BK541</f>
        <v>0</v>
      </c>
      <c r="K541" s="172"/>
      <c r="L541" s="177"/>
      <c r="M541" s="178"/>
      <c r="N541" s="179"/>
      <c r="O541" s="179"/>
      <c r="P541" s="180">
        <f>SUM(P542:P543)</f>
        <v>0</v>
      </c>
      <c r="Q541" s="179"/>
      <c r="R541" s="180">
        <f>SUM(R542:R543)</f>
        <v>0</v>
      </c>
      <c r="S541" s="179"/>
      <c r="T541" s="181">
        <f>SUM(T542:T543)</f>
        <v>0</v>
      </c>
      <c r="AR541" s="182" t="s">
        <v>88</v>
      </c>
      <c r="AT541" s="183" t="s">
        <v>79</v>
      </c>
      <c r="AU541" s="183" t="s">
        <v>88</v>
      </c>
      <c r="AY541" s="182" t="s">
        <v>155</v>
      </c>
      <c r="BK541" s="184">
        <f>SUM(BK542:BK543)</f>
        <v>0</v>
      </c>
    </row>
    <row r="542" spans="1:65" s="2" customFormat="1" ht="16.5" customHeight="1">
      <c r="A542" s="34"/>
      <c r="B542" s="35"/>
      <c r="C542" s="187" t="s">
        <v>2790</v>
      </c>
      <c r="D542" s="187" t="s">
        <v>158</v>
      </c>
      <c r="E542" s="188" t="s">
        <v>2275</v>
      </c>
      <c r="F542" s="189" t="s">
        <v>2276</v>
      </c>
      <c r="G542" s="190" t="s">
        <v>360</v>
      </c>
      <c r="H542" s="191">
        <v>142.655</v>
      </c>
      <c r="I542" s="192"/>
      <c r="J542" s="193">
        <f>ROUND(I542*H542,2)</f>
        <v>0</v>
      </c>
      <c r="K542" s="194"/>
      <c r="L542" s="39"/>
      <c r="M542" s="195" t="s">
        <v>1</v>
      </c>
      <c r="N542" s="196" t="s">
        <v>45</v>
      </c>
      <c r="O542" s="71"/>
      <c r="P542" s="197">
        <f>O542*H542</f>
        <v>0</v>
      </c>
      <c r="Q542" s="197">
        <v>0</v>
      </c>
      <c r="R542" s="197">
        <f>Q542*H542</f>
        <v>0</v>
      </c>
      <c r="S542" s="197">
        <v>0</v>
      </c>
      <c r="T542" s="198">
        <f>S542*H542</f>
        <v>0</v>
      </c>
      <c r="U542" s="34"/>
      <c r="V542" s="34"/>
      <c r="W542" s="34"/>
      <c r="X542" s="34"/>
      <c r="Y542" s="34"/>
      <c r="Z542" s="34"/>
      <c r="AA542" s="34"/>
      <c r="AB542" s="34"/>
      <c r="AC542" s="34"/>
      <c r="AD542" s="34"/>
      <c r="AE542" s="34"/>
      <c r="AR542" s="199" t="s">
        <v>175</v>
      </c>
      <c r="AT542" s="199" t="s">
        <v>158</v>
      </c>
      <c r="AU542" s="199" t="s">
        <v>90</v>
      </c>
      <c r="AY542" s="17" t="s">
        <v>155</v>
      </c>
      <c r="BE542" s="200">
        <f>IF(N542="základní",J542,0)</f>
        <v>0</v>
      </c>
      <c r="BF542" s="200">
        <f>IF(N542="snížená",J542,0)</f>
        <v>0</v>
      </c>
      <c r="BG542" s="200">
        <f>IF(N542="zákl. přenesená",J542,0)</f>
        <v>0</v>
      </c>
      <c r="BH542" s="200">
        <f>IF(N542="sníž. přenesená",J542,0)</f>
        <v>0</v>
      </c>
      <c r="BI542" s="200">
        <f>IF(N542="nulová",J542,0)</f>
        <v>0</v>
      </c>
      <c r="BJ542" s="17" t="s">
        <v>88</v>
      </c>
      <c r="BK542" s="200">
        <f>ROUND(I542*H542,2)</f>
        <v>0</v>
      </c>
      <c r="BL542" s="17" t="s">
        <v>175</v>
      </c>
      <c r="BM542" s="199" t="s">
        <v>2791</v>
      </c>
    </row>
    <row r="543" spans="1:47" s="2" customFormat="1" ht="19.5">
      <c r="A543" s="34"/>
      <c r="B543" s="35"/>
      <c r="C543" s="36"/>
      <c r="D543" s="201" t="s">
        <v>164</v>
      </c>
      <c r="E543" s="36"/>
      <c r="F543" s="202" t="s">
        <v>2792</v>
      </c>
      <c r="G543" s="36"/>
      <c r="H543" s="36"/>
      <c r="I543" s="203"/>
      <c r="J543" s="36"/>
      <c r="K543" s="36"/>
      <c r="L543" s="39"/>
      <c r="M543" s="206"/>
      <c r="N543" s="207"/>
      <c r="O543" s="208"/>
      <c r="P543" s="208"/>
      <c r="Q543" s="208"/>
      <c r="R543" s="208"/>
      <c r="S543" s="208"/>
      <c r="T543" s="209"/>
      <c r="U543" s="34"/>
      <c r="V543" s="34"/>
      <c r="W543" s="34"/>
      <c r="X543" s="34"/>
      <c r="Y543" s="34"/>
      <c r="Z543" s="34"/>
      <c r="AA543" s="34"/>
      <c r="AB543" s="34"/>
      <c r="AC543" s="34"/>
      <c r="AD543" s="34"/>
      <c r="AE543" s="34"/>
      <c r="AT543" s="17" t="s">
        <v>164</v>
      </c>
      <c r="AU543" s="17" t="s">
        <v>90</v>
      </c>
    </row>
    <row r="544" spans="1:31" s="2" customFormat="1" ht="6.95" customHeight="1">
      <c r="A544" s="34"/>
      <c r="B544" s="54"/>
      <c r="C544" s="55"/>
      <c r="D544" s="55"/>
      <c r="E544" s="55"/>
      <c r="F544" s="55"/>
      <c r="G544" s="55"/>
      <c r="H544" s="55"/>
      <c r="I544" s="55"/>
      <c r="J544" s="55"/>
      <c r="K544" s="55"/>
      <c r="L544" s="39"/>
      <c r="M544" s="34"/>
      <c r="O544" s="34"/>
      <c r="P544" s="34"/>
      <c r="Q544" s="34"/>
      <c r="R544" s="34"/>
      <c r="S544" s="34"/>
      <c r="T544" s="34"/>
      <c r="U544" s="34"/>
      <c r="V544" s="34"/>
      <c r="W544" s="34"/>
      <c r="X544" s="34"/>
      <c r="Y544" s="34"/>
      <c r="Z544" s="34"/>
      <c r="AA544" s="34"/>
      <c r="AB544" s="34"/>
      <c r="AC544" s="34"/>
      <c r="AD544" s="34"/>
      <c r="AE544" s="34"/>
    </row>
  </sheetData>
  <sheetProtection algorithmName="SHA-512" hashValue="N1qlMA2z9yLoukZYveksS3tcsrpN4drhSgJeHZBEalqr2w9sbFXCw6qz+BXYhrsOIpKi9bdLJgsbDacuhnqm5w==" saltValue="V8A49kJGd0QsXbQgl68Y/9P6ktVNnYygRlbUi9TIyq1jPR+y7OlovBWbLpmWeAXiRXColBCEu9pR2TELqmwfdg==" spinCount="100000" sheet="1" objects="1" scenarios="1" formatColumns="0" formatRows="0" autoFilter="0"/>
  <autoFilter ref="C123:K54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120</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2793</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ROUND((SUM(BE124:BE325)),2)</f>
        <v>0</v>
      </c>
      <c r="G33" s="34"/>
      <c r="H33" s="34"/>
      <c r="I33" s="124">
        <v>0.21</v>
      </c>
      <c r="J33" s="123">
        <f>ROUND(((SUM(BE124:BE325))*I33),2)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ROUND((SUM(BF124:BF325)),2)</f>
        <v>0</v>
      </c>
      <c r="G34" s="34"/>
      <c r="H34" s="34"/>
      <c r="I34" s="124">
        <v>0.15</v>
      </c>
      <c r="J34" s="123">
        <f>ROUND(((SUM(BF124:BF325))*I34),2)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ROUND((SUM(BG124:BG325)),2)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ROUND((SUM(BH124:BH325)),2)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ROUND((SUM(BI124:BI325)),2)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301b - Vodovod Kotlářská-přípojky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J203</f>
        <v>0</v>
      </c>
      <c r="K99" s="154"/>
      <c r="L99" s="158"/>
    </row>
    <row r="100" spans="2:12" s="10" customFormat="1" ht="19.9" customHeight="1" hidden="1">
      <c r="B100" s="153"/>
      <c r="C100" s="154"/>
      <c r="D100" s="155" t="s">
        <v>243</v>
      </c>
      <c r="E100" s="156"/>
      <c r="F100" s="156"/>
      <c r="G100" s="156"/>
      <c r="H100" s="156"/>
      <c r="I100" s="156"/>
      <c r="J100" s="157">
        <f>J207</f>
        <v>0</v>
      </c>
      <c r="K100" s="154"/>
      <c r="L100" s="158"/>
    </row>
    <row r="101" spans="2:12" s="10" customFormat="1" ht="19.9" customHeight="1" hidden="1">
      <c r="B101" s="153"/>
      <c r="C101" s="154"/>
      <c r="D101" s="155" t="s">
        <v>244</v>
      </c>
      <c r="E101" s="156"/>
      <c r="F101" s="156"/>
      <c r="G101" s="156"/>
      <c r="H101" s="156"/>
      <c r="I101" s="156"/>
      <c r="J101" s="157">
        <f>J246</f>
        <v>0</v>
      </c>
      <c r="K101" s="154"/>
      <c r="L101" s="158"/>
    </row>
    <row r="102" spans="2:12" s="10" customFormat="1" ht="19.9" customHeight="1" hidden="1">
      <c r="B102" s="153"/>
      <c r="C102" s="154"/>
      <c r="D102" s="155" t="s">
        <v>245</v>
      </c>
      <c r="E102" s="156"/>
      <c r="F102" s="156"/>
      <c r="G102" s="156"/>
      <c r="H102" s="156"/>
      <c r="I102" s="156"/>
      <c r="J102" s="157">
        <f>J303</f>
        <v>0</v>
      </c>
      <c r="K102" s="154"/>
      <c r="L102" s="158"/>
    </row>
    <row r="103" spans="2:12" s="10" customFormat="1" ht="19.9" customHeight="1" hidden="1">
      <c r="B103" s="153"/>
      <c r="C103" s="154"/>
      <c r="D103" s="155" t="s">
        <v>246</v>
      </c>
      <c r="E103" s="156"/>
      <c r="F103" s="156"/>
      <c r="G103" s="156"/>
      <c r="H103" s="156"/>
      <c r="I103" s="156"/>
      <c r="J103" s="157">
        <f>J307</f>
        <v>0</v>
      </c>
      <c r="K103" s="154"/>
      <c r="L103" s="158"/>
    </row>
    <row r="104" spans="2:12" s="10" customFormat="1" ht="19.9" customHeight="1" hidden="1">
      <c r="B104" s="153"/>
      <c r="C104" s="154"/>
      <c r="D104" s="155" t="s">
        <v>247</v>
      </c>
      <c r="E104" s="156"/>
      <c r="F104" s="156"/>
      <c r="G104" s="156"/>
      <c r="H104" s="156"/>
      <c r="I104" s="156"/>
      <c r="J104" s="157">
        <f>J324</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301b - Vodovod Kotlářská-přípojky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86.68469</v>
      </c>
      <c r="S124" s="79"/>
      <c r="T124" s="169">
        <f>T125</f>
        <v>51.19199999999999</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P126+P203+P207+P246+P303+P307+P324</f>
        <v>0</v>
      </c>
      <c r="Q125" s="179"/>
      <c r="R125" s="180">
        <f>R126+R203+R207+R246+R303+R307+R324</f>
        <v>86.68469</v>
      </c>
      <c r="S125" s="179"/>
      <c r="T125" s="181">
        <f>T126+T203+T207+T246+T303+T307+T324</f>
        <v>51.19199999999999</v>
      </c>
      <c r="AR125" s="182" t="s">
        <v>88</v>
      </c>
      <c r="AT125" s="183" t="s">
        <v>79</v>
      </c>
      <c r="AU125" s="183" t="s">
        <v>80</v>
      </c>
      <c r="AY125" s="182" t="s">
        <v>155</v>
      </c>
      <c r="BK125" s="184">
        <f>BK126+BK203+BK207+BK246+BK303+BK307+BK324</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SUM(P127:P202)</f>
        <v>0</v>
      </c>
      <c r="Q126" s="179"/>
      <c r="R126" s="180">
        <f>SUM(R127:R202)</f>
        <v>80.46672000000001</v>
      </c>
      <c r="S126" s="179"/>
      <c r="T126" s="181">
        <f>SUM(T127:T202)</f>
        <v>51.19199999999999</v>
      </c>
      <c r="AR126" s="182" t="s">
        <v>88</v>
      </c>
      <c r="AT126" s="183" t="s">
        <v>79</v>
      </c>
      <c r="AU126" s="183" t="s">
        <v>88</v>
      </c>
      <c r="AY126" s="182" t="s">
        <v>155</v>
      </c>
      <c r="BK126" s="184">
        <f>SUM(BK127:BK202)</f>
        <v>0</v>
      </c>
    </row>
    <row r="127" spans="1:65" s="2" customFormat="1" ht="16.5" customHeight="1">
      <c r="A127" s="34"/>
      <c r="B127" s="35"/>
      <c r="C127" s="187" t="s">
        <v>88</v>
      </c>
      <c r="D127" s="187" t="s">
        <v>158</v>
      </c>
      <c r="E127" s="188" t="s">
        <v>1002</v>
      </c>
      <c r="F127" s="189" t="s">
        <v>1003</v>
      </c>
      <c r="G127" s="190" t="s">
        <v>253</v>
      </c>
      <c r="H127" s="191">
        <v>27</v>
      </c>
      <c r="I127" s="192"/>
      <c r="J127" s="193">
        <f>ROUND(I127*H127,2)</f>
        <v>0</v>
      </c>
      <c r="K127" s="194"/>
      <c r="L127" s="39"/>
      <c r="M127" s="195" t="s">
        <v>1</v>
      </c>
      <c r="N127" s="196" t="s">
        <v>45</v>
      </c>
      <c r="O127" s="71"/>
      <c r="P127" s="197">
        <f>O127*H127</f>
        <v>0</v>
      </c>
      <c r="Q127" s="197">
        <v>0</v>
      </c>
      <c r="R127" s="197">
        <f>Q127*H127</f>
        <v>0</v>
      </c>
      <c r="S127" s="197">
        <v>0.316</v>
      </c>
      <c r="T127" s="198">
        <f>S127*H127</f>
        <v>8.532</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2794</v>
      </c>
    </row>
    <row r="128" spans="1:47" s="2" customFormat="1" ht="302.25">
      <c r="A128" s="34"/>
      <c r="B128" s="35"/>
      <c r="C128" s="36"/>
      <c r="D128" s="201" t="s">
        <v>164</v>
      </c>
      <c r="E128" s="36"/>
      <c r="F128" s="202" t="s">
        <v>2795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2796</v>
      </c>
      <c r="G129" s="211"/>
      <c r="H129" s="214">
        <v>27</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16.5" customHeight="1">
      <c r="A130" s="34"/>
      <c r="B130" s="35"/>
      <c r="C130" s="187" t="s">
        <v>90</v>
      </c>
      <c r="D130" s="187" t="s">
        <v>158</v>
      </c>
      <c r="E130" s="188" t="s">
        <v>272</v>
      </c>
      <c r="F130" s="189" t="s">
        <v>273</v>
      </c>
      <c r="G130" s="190" t="s">
        <v>253</v>
      </c>
      <c r="H130" s="191">
        <v>90</v>
      </c>
      <c r="I130" s="192"/>
      <c r="J130" s="193">
        <f>ROUND(I130*H130,2)</f>
        <v>0</v>
      </c>
      <c r="K130" s="194"/>
      <c r="L130" s="39"/>
      <c r="M130" s="195" t="s">
        <v>1</v>
      </c>
      <c r="N130" s="196" t="s">
        <v>45</v>
      </c>
      <c r="O130" s="71"/>
      <c r="P130" s="197">
        <f>O130*H130</f>
        <v>0</v>
      </c>
      <c r="Q130" s="197">
        <v>0</v>
      </c>
      <c r="R130" s="197">
        <f>Q130*H130</f>
        <v>0</v>
      </c>
      <c r="S130" s="197">
        <v>0.3</v>
      </c>
      <c r="T130" s="198">
        <f>S130*H130</f>
        <v>27</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2797</v>
      </c>
    </row>
    <row r="131" spans="1:47" s="2" customFormat="1" ht="68.25">
      <c r="A131" s="34"/>
      <c r="B131" s="35"/>
      <c r="C131" s="36"/>
      <c r="D131" s="201" t="s">
        <v>164</v>
      </c>
      <c r="E131" s="36"/>
      <c r="F131" s="202" t="s">
        <v>2798</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2799</v>
      </c>
      <c r="G132" s="211"/>
      <c r="H132" s="214">
        <v>90</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829</v>
      </c>
      <c r="F133" s="189" t="s">
        <v>830</v>
      </c>
      <c r="G133" s="190" t="s">
        <v>253</v>
      </c>
      <c r="H133" s="191">
        <v>27</v>
      </c>
      <c r="I133" s="192"/>
      <c r="J133" s="193">
        <f>ROUND(I133*H133,2)</f>
        <v>0</v>
      </c>
      <c r="K133" s="194"/>
      <c r="L133" s="39"/>
      <c r="M133" s="195" t="s">
        <v>1</v>
      </c>
      <c r="N133" s="196" t="s">
        <v>45</v>
      </c>
      <c r="O133" s="71"/>
      <c r="P133" s="197">
        <f>O133*H133</f>
        <v>0</v>
      </c>
      <c r="Q133" s="197">
        <v>0</v>
      </c>
      <c r="R133" s="197">
        <f>Q133*H133</f>
        <v>0</v>
      </c>
      <c r="S133" s="197">
        <v>0.58</v>
      </c>
      <c r="T133" s="198">
        <f>S133*H133</f>
        <v>15.659999999999998</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2800</v>
      </c>
    </row>
    <row r="134" spans="1:47" s="2" customFormat="1" ht="58.5">
      <c r="A134" s="34"/>
      <c r="B134" s="35"/>
      <c r="C134" s="36"/>
      <c r="D134" s="201" t="s">
        <v>164</v>
      </c>
      <c r="E134" s="36"/>
      <c r="F134" s="202" t="s">
        <v>2801</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2796</v>
      </c>
      <c r="G135" s="211"/>
      <c r="H135" s="214">
        <v>27</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294</v>
      </c>
      <c r="F136" s="189" t="s">
        <v>295</v>
      </c>
      <c r="G136" s="190" t="s">
        <v>287</v>
      </c>
      <c r="H136" s="191">
        <v>3</v>
      </c>
      <c r="I136" s="192"/>
      <c r="J136" s="193">
        <f>ROUND(I136*H136,2)</f>
        <v>0</v>
      </c>
      <c r="K136" s="194"/>
      <c r="L136" s="39"/>
      <c r="M136" s="195" t="s">
        <v>1</v>
      </c>
      <c r="N136" s="196" t="s">
        <v>45</v>
      </c>
      <c r="O136" s="71"/>
      <c r="P136" s="197">
        <f>O136*H136</f>
        <v>0</v>
      </c>
      <c r="Q136" s="197">
        <v>0.00868</v>
      </c>
      <c r="R136" s="197">
        <f>Q136*H136</f>
        <v>0.02604</v>
      </c>
      <c r="S136" s="197">
        <v>0</v>
      </c>
      <c r="T136" s="198">
        <f>S136*H136</f>
        <v>0</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2802</v>
      </c>
    </row>
    <row r="137" spans="1:47" s="2" customFormat="1" ht="117">
      <c r="A137" s="34"/>
      <c r="B137" s="35"/>
      <c r="C137" s="36"/>
      <c r="D137" s="201" t="s">
        <v>164</v>
      </c>
      <c r="E137" s="36"/>
      <c r="F137" s="202" t="s">
        <v>297</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2803</v>
      </c>
      <c r="G138" s="211"/>
      <c r="H138" s="214">
        <v>3</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299</v>
      </c>
      <c r="F139" s="189" t="s">
        <v>300</v>
      </c>
      <c r="G139" s="190" t="s">
        <v>287</v>
      </c>
      <c r="H139" s="191">
        <v>5</v>
      </c>
      <c r="I139" s="192"/>
      <c r="J139" s="193">
        <f>ROUND(I139*H139,2)</f>
        <v>0</v>
      </c>
      <c r="K139" s="194"/>
      <c r="L139" s="39"/>
      <c r="M139" s="195" t="s">
        <v>1</v>
      </c>
      <c r="N139" s="196" t="s">
        <v>45</v>
      </c>
      <c r="O139" s="71"/>
      <c r="P139" s="197">
        <f>O139*H139</f>
        <v>0</v>
      </c>
      <c r="Q139" s="197">
        <v>0.0369</v>
      </c>
      <c r="R139" s="197">
        <f>Q139*H139</f>
        <v>0.1845</v>
      </c>
      <c r="S139" s="197">
        <v>0</v>
      </c>
      <c r="T139" s="198">
        <f>S139*H139</f>
        <v>0</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2804</v>
      </c>
    </row>
    <row r="140" spans="1:47" s="2" customFormat="1" ht="58.5">
      <c r="A140" s="34"/>
      <c r="B140" s="35"/>
      <c r="C140" s="36"/>
      <c r="D140" s="201" t="s">
        <v>164</v>
      </c>
      <c r="E140" s="36"/>
      <c r="F140" s="202" t="s">
        <v>845</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2303</v>
      </c>
      <c r="G141" s="211"/>
      <c r="H141" s="214">
        <v>5</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304</v>
      </c>
      <c r="F142" s="189" t="s">
        <v>305</v>
      </c>
      <c r="G142" s="190" t="s">
        <v>306</v>
      </c>
      <c r="H142" s="191">
        <v>35</v>
      </c>
      <c r="I142" s="192"/>
      <c r="J142" s="193">
        <f>ROUND(I142*H142,2)</f>
        <v>0</v>
      </c>
      <c r="K142" s="194"/>
      <c r="L142" s="39"/>
      <c r="M142" s="195" t="s">
        <v>1</v>
      </c>
      <c r="N142" s="196" t="s">
        <v>45</v>
      </c>
      <c r="O142" s="71"/>
      <c r="P142" s="197">
        <f>O142*H142</f>
        <v>0</v>
      </c>
      <c r="Q142" s="197">
        <v>0</v>
      </c>
      <c r="R142" s="197">
        <f>Q142*H142</f>
        <v>0</v>
      </c>
      <c r="S142" s="197">
        <v>0</v>
      </c>
      <c r="T142" s="198">
        <f>S142*H142</f>
        <v>0</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2805</v>
      </c>
    </row>
    <row r="143" spans="1:47" s="2" customFormat="1" ht="321.75">
      <c r="A143" s="34"/>
      <c r="B143" s="35"/>
      <c r="C143" s="36"/>
      <c r="D143" s="201" t="s">
        <v>164</v>
      </c>
      <c r="E143" s="36"/>
      <c r="F143" s="202" t="s">
        <v>853</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2806</v>
      </c>
      <c r="G144" s="211"/>
      <c r="H144" s="214">
        <v>35</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310</v>
      </c>
      <c r="F145" s="189" t="s">
        <v>311</v>
      </c>
      <c r="G145" s="190" t="s">
        <v>306</v>
      </c>
      <c r="H145" s="191">
        <v>24.375</v>
      </c>
      <c r="I145" s="192"/>
      <c r="J145" s="193">
        <f>ROUND(I145*H145,2)</f>
        <v>0</v>
      </c>
      <c r="K145" s="194"/>
      <c r="L145" s="39"/>
      <c r="M145" s="195" t="s">
        <v>1</v>
      </c>
      <c r="N145" s="196" t="s">
        <v>45</v>
      </c>
      <c r="O145" s="71"/>
      <c r="P145" s="197">
        <f>O145*H145</f>
        <v>0</v>
      </c>
      <c r="Q145" s="197">
        <v>0</v>
      </c>
      <c r="R145" s="197">
        <f>Q145*H145</f>
        <v>0</v>
      </c>
      <c r="S145" s="197">
        <v>0</v>
      </c>
      <c r="T145" s="198">
        <f>S145*H145</f>
        <v>0</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2807</v>
      </c>
    </row>
    <row r="146" spans="1:47" s="2" customFormat="1" ht="29.25">
      <c r="A146" s="34"/>
      <c r="B146" s="35"/>
      <c r="C146" s="36"/>
      <c r="D146" s="201" t="s">
        <v>164</v>
      </c>
      <c r="E146" s="36"/>
      <c r="F146" s="202" t="s">
        <v>2808</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2809</v>
      </c>
      <c r="G147" s="211"/>
      <c r="H147" s="214">
        <v>48.75</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2:51" s="13" customFormat="1" ht="11.25">
      <c r="B148" s="210"/>
      <c r="C148" s="211"/>
      <c r="D148" s="201" t="s">
        <v>256</v>
      </c>
      <c r="E148" s="211"/>
      <c r="F148" s="213" t="s">
        <v>2810</v>
      </c>
      <c r="G148" s="211"/>
      <c r="H148" s="214">
        <v>24.375</v>
      </c>
      <c r="I148" s="215"/>
      <c r="J148" s="211"/>
      <c r="K148" s="211"/>
      <c r="L148" s="216"/>
      <c r="M148" s="217"/>
      <c r="N148" s="218"/>
      <c r="O148" s="218"/>
      <c r="P148" s="218"/>
      <c r="Q148" s="218"/>
      <c r="R148" s="218"/>
      <c r="S148" s="218"/>
      <c r="T148" s="219"/>
      <c r="AT148" s="220" t="s">
        <v>256</v>
      </c>
      <c r="AU148" s="220" t="s">
        <v>90</v>
      </c>
      <c r="AV148" s="13" t="s">
        <v>90</v>
      </c>
      <c r="AW148" s="13" t="s">
        <v>4</v>
      </c>
      <c r="AX148" s="13" t="s">
        <v>88</v>
      </c>
      <c r="AY148" s="220" t="s">
        <v>155</v>
      </c>
    </row>
    <row r="149" spans="1:65" s="2" customFormat="1" ht="21.75" customHeight="1">
      <c r="A149" s="34"/>
      <c r="B149" s="35"/>
      <c r="C149" s="187" t="s">
        <v>196</v>
      </c>
      <c r="D149" s="187" t="s">
        <v>158</v>
      </c>
      <c r="E149" s="188" t="s">
        <v>317</v>
      </c>
      <c r="F149" s="189" t="s">
        <v>318</v>
      </c>
      <c r="G149" s="190" t="s">
        <v>306</v>
      </c>
      <c r="H149" s="191">
        <v>7.313</v>
      </c>
      <c r="I149" s="192"/>
      <c r="J149" s="193">
        <f>ROUND(I149*H149,2)</f>
        <v>0</v>
      </c>
      <c r="K149" s="194"/>
      <c r="L149" s="39"/>
      <c r="M149" s="195" t="s">
        <v>1</v>
      </c>
      <c r="N149" s="196" t="s">
        <v>45</v>
      </c>
      <c r="O149" s="71"/>
      <c r="P149" s="197">
        <f>O149*H149</f>
        <v>0</v>
      </c>
      <c r="Q149" s="197">
        <v>0</v>
      </c>
      <c r="R149" s="197">
        <f>Q149*H149</f>
        <v>0</v>
      </c>
      <c r="S149" s="197">
        <v>0</v>
      </c>
      <c r="T149" s="198">
        <f>S149*H149</f>
        <v>0</v>
      </c>
      <c r="U149" s="34"/>
      <c r="V149" s="34"/>
      <c r="W149" s="34"/>
      <c r="X149" s="34"/>
      <c r="Y149" s="34"/>
      <c r="Z149" s="34"/>
      <c r="AA149" s="34"/>
      <c r="AB149" s="34"/>
      <c r="AC149" s="34"/>
      <c r="AD149" s="34"/>
      <c r="AE149" s="34"/>
      <c r="AR149" s="199" t="s">
        <v>175</v>
      </c>
      <c r="AT149" s="199" t="s">
        <v>158</v>
      </c>
      <c r="AU149" s="199" t="s">
        <v>90</v>
      </c>
      <c r="AY149" s="17" t="s">
        <v>155</v>
      </c>
      <c r="BE149" s="200">
        <f>IF(N149="základní",J149,0)</f>
        <v>0</v>
      </c>
      <c r="BF149" s="200">
        <f>IF(N149="snížená",J149,0)</f>
        <v>0</v>
      </c>
      <c r="BG149" s="200">
        <f>IF(N149="zákl. přenesená",J149,0)</f>
        <v>0</v>
      </c>
      <c r="BH149" s="200">
        <f>IF(N149="sníž. přenesená",J149,0)</f>
        <v>0</v>
      </c>
      <c r="BI149" s="200">
        <f>IF(N149="nulová",J149,0)</f>
        <v>0</v>
      </c>
      <c r="BJ149" s="17" t="s">
        <v>88</v>
      </c>
      <c r="BK149" s="200">
        <f>ROUND(I149*H149,2)</f>
        <v>0</v>
      </c>
      <c r="BL149" s="17" t="s">
        <v>175</v>
      </c>
      <c r="BM149" s="199" t="s">
        <v>2811</v>
      </c>
    </row>
    <row r="150" spans="1:47" s="2" customFormat="1" ht="58.5">
      <c r="A150" s="34"/>
      <c r="B150" s="35"/>
      <c r="C150" s="36"/>
      <c r="D150" s="201" t="s">
        <v>164</v>
      </c>
      <c r="E150" s="36"/>
      <c r="F150" s="202" t="s">
        <v>2812</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164</v>
      </c>
      <c r="AU150" s="17" t="s">
        <v>90</v>
      </c>
    </row>
    <row r="151" spans="2:51" s="13" customFormat="1" ht="11.25">
      <c r="B151" s="210"/>
      <c r="C151" s="211"/>
      <c r="D151" s="201" t="s">
        <v>256</v>
      </c>
      <c r="E151" s="212" t="s">
        <v>1</v>
      </c>
      <c r="F151" s="213" t="s">
        <v>2813</v>
      </c>
      <c r="G151" s="211"/>
      <c r="H151" s="214">
        <v>48.75</v>
      </c>
      <c r="I151" s="215"/>
      <c r="J151" s="211"/>
      <c r="K151" s="211"/>
      <c r="L151" s="216"/>
      <c r="M151" s="217"/>
      <c r="N151" s="218"/>
      <c r="O151" s="218"/>
      <c r="P151" s="218"/>
      <c r="Q151" s="218"/>
      <c r="R151" s="218"/>
      <c r="S151" s="218"/>
      <c r="T151" s="219"/>
      <c r="AT151" s="220" t="s">
        <v>256</v>
      </c>
      <c r="AU151" s="220" t="s">
        <v>90</v>
      </c>
      <c r="AV151" s="13" t="s">
        <v>90</v>
      </c>
      <c r="AW151" s="13" t="s">
        <v>36</v>
      </c>
      <c r="AX151" s="13" t="s">
        <v>88</v>
      </c>
      <c r="AY151" s="220" t="s">
        <v>155</v>
      </c>
    </row>
    <row r="152" spans="2:51" s="13" customFormat="1" ht="11.25">
      <c r="B152" s="210"/>
      <c r="C152" s="211"/>
      <c r="D152" s="201" t="s">
        <v>256</v>
      </c>
      <c r="E152" s="211"/>
      <c r="F152" s="213" t="s">
        <v>2814</v>
      </c>
      <c r="G152" s="211"/>
      <c r="H152" s="214">
        <v>7.313</v>
      </c>
      <c r="I152" s="215"/>
      <c r="J152" s="211"/>
      <c r="K152" s="211"/>
      <c r="L152" s="216"/>
      <c r="M152" s="217"/>
      <c r="N152" s="218"/>
      <c r="O152" s="218"/>
      <c r="P152" s="218"/>
      <c r="Q152" s="218"/>
      <c r="R152" s="218"/>
      <c r="S152" s="218"/>
      <c r="T152" s="219"/>
      <c r="AT152" s="220" t="s">
        <v>256</v>
      </c>
      <c r="AU152" s="220" t="s">
        <v>90</v>
      </c>
      <c r="AV152" s="13" t="s">
        <v>90</v>
      </c>
      <c r="AW152" s="13" t="s">
        <v>4</v>
      </c>
      <c r="AX152" s="13" t="s">
        <v>88</v>
      </c>
      <c r="AY152" s="220" t="s">
        <v>155</v>
      </c>
    </row>
    <row r="153" spans="1:65" s="2" customFormat="1" ht="21.75" customHeight="1">
      <c r="A153" s="34"/>
      <c r="B153" s="35"/>
      <c r="C153" s="187" t="s">
        <v>201</v>
      </c>
      <c r="D153" s="187" t="s">
        <v>158</v>
      </c>
      <c r="E153" s="188" t="s">
        <v>323</v>
      </c>
      <c r="F153" s="189" t="s">
        <v>324</v>
      </c>
      <c r="G153" s="190" t="s">
        <v>306</v>
      </c>
      <c r="H153" s="191">
        <v>7.313</v>
      </c>
      <c r="I153" s="192"/>
      <c r="J153" s="193">
        <f>ROUND(I153*H153,2)</f>
        <v>0</v>
      </c>
      <c r="K153" s="194"/>
      <c r="L153" s="39"/>
      <c r="M153" s="195" t="s">
        <v>1</v>
      </c>
      <c r="N153" s="196" t="s">
        <v>45</v>
      </c>
      <c r="O153" s="71"/>
      <c r="P153" s="197">
        <f>O153*H153</f>
        <v>0</v>
      </c>
      <c r="Q153" s="197">
        <v>0</v>
      </c>
      <c r="R153" s="197">
        <f>Q153*H153</f>
        <v>0</v>
      </c>
      <c r="S153" s="197">
        <v>0</v>
      </c>
      <c r="T153" s="198">
        <f>S153*H153</f>
        <v>0</v>
      </c>
      <c r="U153" s="34"/>
      <c r="V153" s="34"/>
      <c r="W153" s="34"/>
      <c r="X153" s="34"/>
      <c r="Y153" s="34"/>
      <c r="Z153" s="34"/>
      <c r="AA153" s="34"/>
      <c r="AB153" s="34"/>
      <c r="AC153" s="34"/>
      <c r="AD153" s="34"/>
      <c r="AE153" s="34"/>
      <c r="AR153" s="199" t="s">
        <v>175</v>
      </c>
      <c r="AT153" s="199" t="s">
        <v>158</v>
      </c>
      <c r="AU153" s="199" t="s">
        <v>90</v>
      </c>
      <c r="AY153" s="17" t="s">
        <v>155</v>
      </c>
      <c r="BE153" s="200">
        <f>IF(N153="základní",J153,0)</f>
        <v>0</v>
      </c>
      <c r="BF153" s="200">
        <f>IF(N153="snížená",J153,0)</f>
        <v>0</v>
      </c>
      <c r="BG153" s="200">
        <f>IF(N153="zákl. přenesená",J153,0)</f>
        <v>0</v>
      </c>
      <c r="BH153" s="200">
        <f>IF(N153="sníž. přenesená",J153,0)</f>
        <v>0</v>
      </c>
      <c r="BI153" s="200">
        <f>IF(N153="nulová",J153,0)</f>
        <v>0</v>
      </c>
      <c r="BJ153" s="17" t="s">
        <v>88</v>
      </c>
      <c r="BK153" s="200">
        <f>ROUND(I153*H153,2)</f>
        <v>0</v>
      </c>
      <c r="BL153" s="17" t="s">
        <v>175</v>
      </c>
      <c r="BM153" s="199" t="s">
        <v>2815</v>
      </c>
    </row>
    <row r="154" spans="1:47" s="2" customFormat="1" ht="58.5">
      <c r="A154" s="34"/>
      <c r="B154" s="35"/>
      <c r="C154" s="36"/>
      <c r="D154" s="201" t="s">
        <v>164</v>
      </c>
      <c r="E154" s="36"/>
      <c r="F154" s="202" t="s">
        <v>2816</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164</v>
      </c>
      <c r="AU154" s="17" t="s">
        <v>90</v>
      </c>
    </row>
    <row r="155" spans="2:51" s="13" customFormat="1" ht="11.25">
      <c r="B155" s="210"/>
      <c r="C155" s="211"/>
      <c r="D155" s="201" t="s">
        <v>256</v>
      </c>
      <c r="E155" s="212" t="s">
        <v>1</v>
      </c>
      <c r="F155" s="213" t="s">
        <v>2813</v>
      </c>
      <c r="G155" s="211"/>
      <c r="H155" s="214">
        <v>48.75</v>
      </c>
      <c r="I155" s="215"/>
      <c r="J155" s="211"/>
      <c r="K155" s="211"/>
      <c r="L155" s="216"/>
      <c r="M155" s="217"/>
      <c r="N155" s="218"/>
      <c r="O155" s="218"/>
      <c r="P155" s="218"/>
      <c r="Q155" s="218"/>
      <c r="R155" s="218"/>
      <c r="S155" s="218"/>
      <c r="T155" s="219"/>
      <c r="AT155" s="220" t="s">
        <v>256</v>
      </c>
      <c r="AU155" s="220" t="s">
        <v>90</v>
      </c>
      <c r="AV155" s="13" t="s">
        <v>90</v>
      </c>
      <c r="AW155" s="13" t="s">
        <v>36</v>
      </c>
      <c r="AX155" s="13" t="s">
        <v>88</v>
      </c>
      <c r="AY155" s="220" t="s">
        <v>155</v>
      </c>
    </row>
    <row r="156" spans="2:51" s="13" customFormat="1" ht="11.25">
      <c r="B156" s="210"/>
      <c r="C156" s="211"/>
      <c r="D156" s="201" t="s">
        <v>256</v>
      </c>
      <c r="E156" s="211"/>
      <c r="F156" s="213" t="s">
        <v>2814</v>
      </c>
      <c r="G156" s="211"/>
      <c r="H156" s="214">
        <v>7.313</v>
      </c>
      <c r="I156" s="215"/>
      <c r="J156" s="211"/>
      <c r="K156" s="211"/>
      <c r="L156" s="216"/>
      <c r="M156" s="217"/>
      <c r="N156" s="218"/>
      <c r="O156" s="218"/>
      <c r="P156" s="218"/>
      <c r="Q156" s="218"/>
      <c r="R156" s="218"/>
      <c r="S156" s="218"/>
      <c r="T156" s="219"/>
      <c r="AT156" s="220" t="s">
        <v>256</v>
      </c>
      <c r="AU156" s="220" t="s">
        <v>90</v>
      </c>
      <c r="AV156" s="13" t="s">
        <v>90</v>
      </c>
      <c r="AW156" s="13" t="s">
        <v>4</v>
      </c>
      <c r="AX156" s="13" t="s">
        <v>88</v>
      </c>
      <c r="AY156" s="220" t="s">
        <v>155</v>
      </c>
    </row>
    <row r="157" spans="1:65" s="2" customFormat="1" ht="21.75" customHeight="1">
      <c r="A157" s="34"/>
      <c r="B157" s="35"/>
      <c r="C157" s="187" t="s">
        <v>208</v>
      </c>
      <c r="D157" s="187" t="s">
        <v>158</v>
      </c>
      <c r="E157" s="188" t="s">
        <v>327</v>
      </c>
      <c r="F157" s="189" t="s">
        <v>328</v>
      </c>
      <c r="G157" s="190" t="s">
        <v>306</v>
      </c>
      <c r="H157" s="191">
        <v>9.75</v>
      </c>
      <c r="I157" s="192"/>
      <c r="J157" s="193">
        <f>ROUND(I157*H157,2)</f>
        <v>0</v>
      </c>
      <c r="K157" s="194"/>
      <c r="L157" s="39"/>
      <c r="M157" s="195" t="s">
        <v>1</v>
      </c>
      <c r="N157" s="196" t="s">
        <v>45</v>
      </c>
      <c r="O157" s="71"/>
      <c r="P157" s="197">
        <f>O157*H157</f>
        <v>0</v>
      </c>
      <c r="Q157" s="197">
        <v>0</v>
      </c>
      <c r="R157" s="197">
        <f>Q157*H157</f>
        <v>0</v>
      </c>
      <c r="S157" s="197">
        <v>0</v>
      </c>
      <c r="T157" s="198">
        <f>S157*H157</f>
        <v>0</v>
      </c>
      <c r="U157" s="34"/>
      <c r="V157" s="34"/>
      <c r="W157" s="34"/>
      <c r="X157" s="34"/>
      <c r="Y157" s="34"/>
      <c r="Z157" s="34"/>
      <c r="AA157" s="34"/>
      <c r="AB157" s="34"/>
      <c r="AC157" s="34"/>
      <c r="AD157" s="34"/>
      <c r="AE157" s="34"/>
      <c r="AR157" s="199" t="s">
        <v>175</v>
      </c>
      <c r="AT157" s="199" t="s">
        <v>158</v>
      </c>
      <c r="AU157" s="199" t="s">
        <v>90</v>
      </c>
      <c r="AY157" s="17" t="s">
        <v>155</v>
      </c>
      <c r="BE157" s="200">
        <f>IF(N157="základní",J157,0)</f>
        <v>0</v>
      </c>
      <c r="BF157" s="200">
        <f>IF(N157="snížená",J157,0)</f>
        <v>0</v>
      </c>
      <c r="BG157" s="200">
        <f>IF(N157="zákl. přenesená",J157,0)</f>
        <v>0</v>
      </c>
      <c r="BH157" s="200">
        <f>IF(N157="sníž. přenesená",J157,0)</f>
        <v>0</v>
      </c>
      <c r="BI157" s="200">
        <f>IF(N157="nulová",J157,0)</f>
        <v>0</v>
      </c>
      <c r="BJ157" s="17" t="s">
        <v>88</v>
      </c>
      <c r="BK157" s="200">
        <f>ROUND(I157*H157,2)</f>
        <v>0</v>
      </c>
      <c r="BL157" s="17" t="s">
        <v>175</v>
      </c>
      <c r="BM157" s="199" t="s">
        <v>2817</v>
      </c>
    </row>
    <row r="158" spans="1:47" s="2" customFormat="1" ht="58.5">
      <c r="A158" s="34"/>
      <c r="B158" s="35"/>
      <c r="C158" s="36"/>
      <c r="D158" s="201" t="s">
        <v>164</v>
      </c>
      <c r="E158" s="36"/>
      <c r="F158" s="202" t="s">
        <v>2818</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164</v>
      </c>
      <c r="AU158" s="17" t="s">
        <v>90</v>
      </c>
    </row>
    <row r="159" spans="2:51" s="13" customFormat="1" ht="11.25">
      <c r="B159" s="210"/>
      <c r="C159" s="211"/>
      <c r="D159" s="201" t="s">
        <v>256</v>
      </c>
      <c r="E159" s="212" t="s">
        <v>1</v>
      </c>
      <c r="F159" s="213" t="s">
        <v>2813</v>
      </c>
      <c r="G159" s="211"/>
      <c r="H159" s="214">
        <v>48.75</v>
      </c>
      <c r="I159" s="215"/>
      <c r="J159" s="211"/>
      <c r="K159" s="211"/>
      <c r="L159" s="216"/>
      <c r="M159" s="217"/>
      <c r="N159" s="218"/>
      <c r="O159" s="218"/>
      <c r="P159" s="218"/>
      <c r="Q159" s="218"/>
      <c r="R159" s="218"/>
      <c r="S159" s="218"/>
      <c r="T159" s="219"/>
      <c r="AT159" s="220" t="s">
        <v>256</v>
      </c>
      <c r="AU159" s="220" t="s">
        <v>90</v>
      </c>
      <c r="AV159" s="13" t="s">
        <v>90</v>
      </c>
      <c r="AW159" s="13" t="s">
        <v>36</v>
      </c>
      <c r="AX159" s="13" t="s">
        <v>88</v>
      </c>
      <c r="AY159" s="220" t="s">
        <v>155</v>
      </c>
    </row>
    <row r="160" spans="2:51" s="13" customFormat="1" ht="11.25">
      <c r="B160" s="210"/>
      <c r="C160" s="211"/>
      <c r="D160" s="201" t="s">
        <v>256</v>
      </c>
      <c r="E160" s="211"/>
      <c r="F160" s="213" t="s">
        <v>2819</v>
      </c>
      <c r="G160" s="211"/>
      <c r="H160" s="214">
        <v>9.75</v>
      </c>
      <c r="I160" s="215"/>
      <c r="J160" s="211"/>
      <c r="K160" s="211"/>
      <c r="L160" s="216"/>
      <c r="M160" s="217"/>
      <c r="N160" s="218"/>
      <c r="O160" s="218"/>
      <c r="P160" s="218"/>
      <c r="Q160" s="218"/>
      <c r="R160" s="218"/>
      <c r="S160" s="218"/>
      <c r="T160" s="219"/>
      <c r="AT160" s="220" t="s">
        <v>256</v>
      </c>
      <c r="AU160" s="220" t="s">
        <v>90</v>
      </c>
      <c r="AV160" s="13" t="s">
        <v>90</v>
      </c>
      <c r="AW160" s="13" t="s">
        <v>4</v>
      </c>
      <c r="AX160" s="13" t="s">
        <v>88</v>
      </c>
      <c r="AY160" s="220" t="s">
        <v>155</v>
      </c>
    </row>
    <row r="161" spans="1:65" s="2" customFormat="1" ht="24.2" customHeight="1">
      <c r="A161" s="34"/>
      <c r="B161" s="35"/>
      <c r="C161" s="187" t="s">
        <v>213</v>
      </c>
      <c r="D161" s="187" t="s">
        <v>158</v>
      </c>
      <c r="E161" s="188" t="s">
        <v>1044</v>
      </c>
      <c r="F161" s="189" t="s">
        <v>1045</v>
      </c>
      <c r="G161" s="190" t="s">
        <v>306</v>
      </c>
      <c r="H161" s="191">
        <v>10</v>
      </c>
      <c r="I161" s="192"/>
      <c r="J161" s="193">
        <f>ROUND(I161*H161,2)</f>
        <v>0</v>
      </c>
      <c r="K161" s="194"/>
      <c r="L161" s="39"/>
      <c r="M161" s="195" t="s">
        <v>1</v>
      </c>
      <c r="N161" s="196" t="s">
        <v>45</v>
      </c>
      <c r="O161" s="71"/>
      <c r="P161" s="197">
        <f>O161*H161</f>
        <v>0</v>
      </c>
      <c r="Q161" s="197">
        <v>0</v>
      </c>
      <c r="R161" s="197">
        <f>Q161*H161</f>
        <v>0</v>
      </c>
      <c r="S161" s="197">
        <v>0</v>
      </c>
      <c r="T161" s="198">
        <f>S161*H161</f>
        <v>0</v>
      </c>
      <c r="U161" s="34"/>
      <c r="V161" s="34"/>
      <c r="W161" s="34"/>
      <c r="X161" s="34"/>
      <c r="Y161" s="34"/>
      <c r="Z161" s="34"/>
      <c r="AA161" s="34"/>
      <c r="AB161" s="34"/>
      <c r="AC161" s="34"/>
      <c r="AD161" s="34"/>
      <c r="AE161" s="34"/>
      <c r="AR161" s="199" t="s">
        <v>175</v>
      </c>
      <c r="AT161" s="199" t="s">
        <v>158</v>
      </c>
      <c r="AU161" s="199" t="s">
        <v>90</v>
      </c>
      <c r="AY161" s="17" t="s">
        <v>155</v>
      </c>
      <c r="BE161" s="200">
        <f>IF(N161="základní",J161,0)</f>
        <v>0</v>
      </c>
      <c r="BF161" s="200">
        <f>IF(N161="snížená",J161,0)</f>
        <v>0</v>
      </c>
      <c r="BG161" s="200">
        <f>IF(N161="zákl. přenesená",J161,0)</f>
        <v>0</v>
      </c>
      <c r="BH161" s="200">
        <f>IF(N161="sníž. přenesená",J161,0)</f>
        <v>0</v>
      </c>
      <c r="BI161" s="200">
        <f>IF(N161="nulová",J161,0)</f>
        <v>0</v>
      </c>
      <c r="BJ161" s="17" t="s">
        <v>88</v>
      </c>
      <c r="BK161" s="200">
        <f>ROUND(I161*H161,2)</f>
        <v>0</v>
      </c>
      <c r="BL161" s="17" t="s">
        <v>175</v>
      </c>
      <c r="BM161" s="199" t="s">
        <v>2820</v>
      </c>
    </row>
    <row r="162" spans="1:47" s="2" customFormat="1" ht="68.25">
      <c r="A162" s="34"/>
      <c r="B162" s="35"/>
      <c r="C162" s="36"/>
      <c r="D162" s="201" t="s">
        <v>164</v>
      </c>
      <c r="E162" s="36"/>
      <c r="F162" s="202" t="s">
        <v>2821</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164</v>
      </c>
      <c r="AU162" s="17" t="s">
        <v>90</v>
      </c>
    </row>
    <row r="163" spans="2:51" s="13" customFormat="1" ht="11.25">
      <c r="B163" s="210"/>
      <c r="C163" s="211"/>
      <c r="D163" s="201" t="s">
        <v>256</v>
      </c>
      <c r="E163" s="212" t="s">
        <v>1</v>
      </c>
      <c r="F163" s="213" t="s">
        <v>2822</v>
      </c>
      <c r="G163" s="211"/>
      <c r="H163" s="214">
        <v>20</v>
      </c>
      <c r="I163" s="215"/>
      <c r="J163" s="211"/>
      <c r="K163" s="211"/>
      <c r="L163" s="216"/>
      <c r="M163" s="217"/>
      <c r="N163" s="218"/>
      <c r="O163" s="218"/>
      <c r="P163" s="218"/>
      <c r="Q163" s="218"/>
      <c r="R163" s="218"/>
      <c r="S163" s="218"/>
      <c r="T163" s="219"/>
      <c r="AT163" s="220" t="s">
        <v>256</v>
      </c>
      <c r="AU163" s="220" t="s">
        <v>90</v>
      </c>
      <c r="AV163" s="13" t="s">
        <v>90</v>
      </c>
      <c r="AW163" s="13" t="s">
        <v>36</v>
      </c>
      <c r="AX163" s="13" t="s">
        <v>88</v>
      </c>
      <c r="AY163" s="220" t="s">
        <v>155</v>
      </c>
    </row>
    <row r="164" spans="2:51" s="13" customFormat="1" ht="11.25">
      <c r="B164" s="210"/>
      <c r="C164" s="211"/>
      <c r="D164" s="201" t="s">
        <v>256</v>
      </c>
      <c r="E164" s="211"/>
      <c r="F164" s="213" t="s">
        <v>2823</v>
      </c>
      <c r="G164" s="211"/>
      <c r="H164" s="214">
        <v>10</v>
      </c>
      <c r="I164" s="215"/>
      <c r="J164" s="211"/>
      <c r="K164" s="211"/>
      <c r="L164" s="216"/>
      <c r="M164" s="217"/>
      <c r="N164" s="218"/>
      <c r="O164" s="218"/>
      <c r="P164" s="218"/>
      <c r="Q164" s="218"/>
      <c r="R164" s="218"/>
      <c r="S164" s="218"/>
      <c r="T164" s="219"/>
      <c r="AT164" s="220" t="s">
        <v>256</v>
      </c>
      <c r="AU164" s="220" t="s">
        <v>90</v>
      </c>
      <c r="AV164" s="13" t="s">
        <v>90</v>
      </c>
      <c r="AW164" s="13" t="s">
        <v>4</v>
      </c>
      <c r="AX164" s="13" t="s">
        <v>88</v>
      </c>
      <c r="AY164" s="220" t="s">
        <v>155</v>
      </c>
    </row>
    <row r="165" spans="1:65" s="2" customFormat="1" ht="24.2" customHeight="1">
      <c r="A165" s="34"/>
      <c r="B165" s="35"/>
      <c r="C165" s="187" t="s">
        <v>218</v>
      </c>
      <c r="D165" s="187" t="s">
        <v>158</v>
      </c>
      <c r="E165" s="188" t="s">
        <v>1051</v>
      </c>
      <c r="F165" s="189" t="s">
        <v>1052</v>
      </c>
      <c r="G165" s="190" t="s">
        <v>306</v>
      </c>
      <c r="H165" s="191">
        <v>3</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2824</v>
      </c>
    </row>
    <row r="166" spans="1:47" s="2" customFormat="1" ht="68.25">
      <c r="A166" s="34"/>
      <c r="B166" s="35"/>
      <c r="C166" s="36"/>
      <c r="D166" s="201" t="s">
        <v>164</v>
      </c>
      <c r="E166" s="36"/>
      <c r="F166" s="202" t="s">
        <v>2825</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2357</v>
      </c>
      <c r="G167" s="211"/>
      <c r="H167" s="214">
        <v>20</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2826</v>
      </c>
      <c r="G168" s="211"/>
      <c r="H168" s="214">
        <v>3</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4.2" customHeight="1">
      <c r="A169" s="34"/>
      <c r="B169" s="35"/>
      <c r="C169" s="187" t="s">
        <v>225</v>
      </c>
      <c r="D169" s="187" t="s">
        <v>158</v>
      </c>
      <c r="E169" s="188" t="s">
        <v>1057</v>
      </c>
      <c r="F169" s="189" t="s">
        <v>1058</v>
      </c>
      <c r="G169" s="190" t="s">
        <v>306</v>
      </c>
      <c r="H169" s="191">
        <v>3</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2827</v>
      </c>
    </row>
    <row r="170" spans="1:47" s="2" customFormat="1" ht="68.25">
      <c r="A170" s="34"/>
      <c r="B170" s="35"/>
      <c r="C170" s="36"/>
      <c r="D170" s="201" t="s">
        <v>164</v>
      </c>
      <c r="E170" s="36"/>
      <c r="F170" s="202" t="s">
        <v>2828</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2357</v>
      </c>
      <c r="G171" s="211"/>
      <c r="H171" s="214">
        <v>20</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2826</v>
      </c>
      <c r="G172" s="211"/>
      <c r="H172" s="214">
        <v>3</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4.2" customHeight="1">
      <c r="A173" s="34"/>
      <c r="B173" s="35"/>
      <c r="C173" s="187" t="s">
        <v>230</v>
      </c>
      <c r="D173" s="187" t="s">
        <v>158</v>
      </c>
      <c r="E173" s="188" t="s">
        <v>1061</v>
      </c>
      <c r="F173" s="189" t="s">
        <v>1062</v>
      </c>
      <c r="G173" s="190" t="s">
        <v>306</v>
      </c>
      <c r="H173" s="191">
        <v>4</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2829</v>
      </c>
    </row>
    <row r="174" spans="1:47" s="2" customFormat="1" ht="68.25">
      <c r="A174" s="34"/>
      <c r="B174" s="35"/>
      <c r="C174" s="36"/>
      <c r="D174" s="201" t="s">
        <v>164</v>
      </c>
      <c r="E174" s="36"/>
      <c r="F174" s="202" t="s">
        <v>2830</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2357</v>
      </c>
      <c r="G175" s="211"/>
      <c r="H175" s="214">
        <v>20</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2358</v>
      </c>
      <c r="G176" s="211"/>
      <c r="H176" s="214">
        <v>4</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16.5" customHeight="1">
      <c r="A177" s="34"/>
      <c r="B177" s="35"/>
      <c r="C177" s="187" t="s">
        <v>8</v>
      </c>
      <c r="D177" s="187" t="s">
        <v>158</v>
      </c>
      <c r="E177" s="188" t="s">
        <v>1066</v>
      </c>
      <c r="F177" s="189" t="s">
        <v>1067</v>
      </c>
      <c r="G177" s="190" t="s">
        <v>253</v>
      </c>
      <c r="H177" s="191">
        <v>164.5</v>
      </c>
      <c r="I177" s="192"/>
      <c r="J177" s="193">
        <f>ROUND(I177*H177,2)</f>
        <v>0</v>
      </c>
      <c r="K177" s="194"/>
      <c r="L177" s="39"/>
      <c r="M177" s="195" t="s">
        <v>1</v>
      </c>
      <c r="N177" s="196" t="s">
        <v>45</v>
      </c>
      <c r="O177" s="71"/>
      <c r="P177" s="197">
        <f>O177*H177</f>
        <v>0</v>
      </c>
      <c r="Q177" s="197">
        <v>0.00084</v>
      </c>
      <c r="R177" s="197">
        <f>Q177*H177</f>
        <v>0.13818</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2831</v>
      </c>
    </row>
    <row r="178" spans="1:47" s="2" customFormat="1" ht="204.75">
      <c r="A178" s="34"/>
      <c r="B178" s="35"/>
      <c r="C178" s="36"/>
      <c r="D178" s="201" t="s">
        <v>164</v>
      </c>
      <c r="E178" s="36"/>
      <c r="F178" s="202" t="s">
        <v>1069</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2832</v>
      </c>
      <c r="G179" s="211"/>
      <c r="H179" s="214">
        <v>164.5</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1:65" s="2" customFormat="1" ht="16.5" customHeight="1">
      <c r="A180" s="34"/>
      <c r="B180" s="35"/>
      <c r="C180" s="187" t="s">
        <v>337</v>
      </c>
      <c r="D180" s="187" t="s">
        <v>158</v>
      </c>
      <c r="E180" s="188" t="s">
        <v>1075</v>
      </c>
      <c r="F180" s="189" t="s">
        <v>1076</v>
      </c>
      <c r="G180" s="190" t="s">
        <v>253</v>
      </c>
      <c r="H180" s="191">
        <v>164.5</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2833</v>
      </c>
    </row>
    <row r="181" spans="1:65" s="2" customFormat="1" ht="16.5" customHeight="1">
      <c r="A181" s="34"/>
      <c r="B181" s="35"/>
      <c r="C181" s="187" t="s">
        <v>341</v>
      </c>
      <c r="D181" s="187" t="s">
        <v>158</v>
      </c>
      <c r="E181" s="188" t="s">
        <v>342</v>
      </c>
      <c r="F181" s="189" t="s">
        <v>343</v>
      </c>
      <c r="G181" s="190" t="s">
        <v>306</v>
      </c>
      <c r="H181" s="191">
        <v>47.545</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2834</v>
      </c>
    </row>
    <row r="182" spans="1:47" s="2" customFormat="1" ht="214.5">
      <c r="A182" s="34"/>
      <c r="B182" s="35"/>
      <c r="C182" s="36"/>
      <c r="D182" s="201" t="s">
        <v>164</v>
      </c>
      <c r="E182" s="36"/>
      <c r="F182" s="202" t="s">
        <v>874</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2835</v>
      </c>
      <c r="G183" s="211"/>
      <c r="H183" s="214">
        <v>68.75</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5" customFormat="1" ht="11.25">
      <c r="B184" s="232"/>
      <c r="C184" s="233"/>
      <c r="D184" s="201" t="s">
        <v>256</v>
      </c>
      <c r="E184" s="234" t="s">
        <v>1</v>
      </c>
      <c r="F184" s="235" t="s">
        <v>346</v>
      </c>
      <c r="G184" s="233"/>
      <c r="H184" s="236">
        <v>68.75</v>
      </c>
      <c r="I184" s="237"/>
      <c r="J184" s="233"/>
      <c r="K184" s="233"/>
      <c r="L184" s="238"/>
      <c r="M184" s="239"/>
      <c r="N184" s="240"/>
      <c r="O184" s="240"/>
      <c r="P184" s="240"/>
      <c r="Q184" s="240"/>
      <c r="R184" s="240"/>
      <c r="S184" s="240"/>
      <c r="T184" s="241"/>
      <c r="AT184" s="242" t="s">
        <v>256</v>
      </c>
      <c r="AU184" s="242" t="s">
        <v>90</v>
      </c>
      <c r="AV184" s="15" t="s">
        <v>170</v>
      </c>
      <c r="AW184" s="15" t="s">
        <v>36</v>
      </c>
      <c r="AX184" s="15" t="s">
        <v>80</v>
      </c>
      <c r="AY184" s="242" t="s">
        <v>155</v>
      </c>
    </row>
    <row r="185" spans="2:51" s="13" customFormat="1" ht="11.25">
      <c r="B185" s="210"/>
      <c r="C185" s="211"/>
      <c r="D185" s="201" t="s">
        <v>256</v>
      </c>
      <c r="E185" s="212" t="s">
        <v>1</v>
      </c>
      <c r="F185" s="213" t="s">
        <v>2836</v>
      </c>
      <c r="G185" s="211"/>
      <c r="H185" s="214">
        <v>-16.286</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3" customFormat="1" ht="11.25">
      <c r="B186" s="210"/>
      <c r="C186" s="211"/>
      <c r="D186" s="201" t="s">
        <v>256</v>
      </c>
      <c r="E186" s="212" t="s">
        <v>1</v>
      </c>
      <c r="F186" s="213" t="s">
        <v>2837</v>
      </c>
      <c r="G186" s="211"/>
      <c r="H186" s="214">
        <v>-4.919</v>
      </c>
      <c r="I186" s="215"/>
      <c r="J186" s="211"/>
      <c r="K186" s="211"/>
      <c r="L186" s="216"/>
      <c r="M186" s="217"/>
      <c r="N186" s="218"/>
      <c r="O186" s="218"/>
      <c r="P186" s="218"/>
      <c r="Q186" s="218"/>
      <c r="R186" s="218"/>
      <c r="S186" s="218"/>
      <c r="T186" s="219"/>
      <c r="AT186" s="220" t="s">
        <v>256</v>
      </c>
      <c r="AU186" s="220" t="s">
        <v>90</v>
      </c>
      <c r="AV186" s="13" t="s">
        <v>90</v>
      </c>
      <c r="AW186" s="13" t="s">
        <v>36</v>
      </c>
      <c r="AX186" s="13" t="s">
        <v>80</v>
      </c>
      <c r="AY186" s="220" t="s">
        <v>155</v>
      </c>
    </row>
    <row r="187" spans="2:51" s="14" customFormat="1" ht="11.25">
      <c r="B187" s="221"/>
      <c r="C187" s="222"/>
      <c r="D187" s="201" t="s">
        <v>256</v>
      </c>
      <c r="E187" s="223" t="s">
        <v>1</v>
      </c>
      <c r="F187" s="224" t="s">
        <v>259</v>
      </c>
      <c r="G187" s="222"/>
      <c r="H187" s="225">
        <v>47.545</v>
      </c>
      <c r="I187" s="226"/>
      <c r="J187" s="222"/>
      <c r="K187" s="222"/>
      <c r="L187" s="227"/>
      <c r="M187" s="228"/>
      <c r="N187" s="229"/>
      <c r="O187" s="229"/>
      <c r="P187" s="229"/>
      <c r="Q187" s="229"/>
      <c r="R187" s="229"/>
      <c r="S187" s="229"/>
      <c r="T187" s="230"/>
      <c r="AT187" s="231" t="s">
        <v>256</v>
      </c>
      <c r="AU187" s="231" t="s">
        <v>90</v>
      </c>
      <c r="AV187" s="14" t="s">
        <v>175</v>
      </c>
      <c r="AW187" s="14" t="s">
        <v>36</v>
      </c>
      <c r="AX187" s="14" t="s">
        <v>88</v>
      </c>
      <c r="AY187" s="231" t="s">
        <v>155</v>
      </c>
    </row>
    <row r="188" spans="1:65" s="2" customFormat="1" ht="16.5" customHeight="1">
      <c r="A188" s="34"/>
      <c r="B188" s="35"/>
      <c r="C188" s="187" t="s">
        <v>349</v>
      </c>
      <c r="D188" s="187" t="s">
        <v>158</v>
      </c>
      <c r="E188" s="188" t="s">
        <v>350</v>
      </c>
      <c r="F188" s="189" t="s">
        <v>351</v>
      </c>
      <c r="G188" s="190" t="s">
        <v>306</v>
      </c>
      <c r="H188" s="191">
        <v>23.773</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2838</v>
      </c>
    </row>
    <row r="189" spans="1:47" s="2" customFormat="1" ht="204.75">
      <c r="A189" s="34"/>
      <c r="B189" s="35"/>
      <c r="C189" s="36"/>
      <c r="D189" s="201" t="s">
        <v>164</v>
      </c>
      <c r="E189" s="36"/>
      <c r="F189" s="202" t="s">
        <v>353</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2839</v>
      </c>
      <c r="G190" s="211"/>
      <c r="H190" s="214">
        <v>47.545</v>
      </c>
      <c r="I190" s="215"/>
      <c r="J190" s="211"/>
      <c r="K190" s="211"/>
      <c r="L190" s="216"/>
      <c r="M190" s="217"/>
      <c r="N190" s="218"/>
      <c r="O190" s="218"/>
      <c r="P190" s="218"/>
      <c r="Q190" s="218"/>
      <c r="R190" s="218"/>
      <c r="S190" s="218"/>
      <c r="T190" s="219"/>
      <c r="AT190" s="220" t="s">
        <v>256</v>
      </c>
      <c r="AU190" s="220" t="s">
        <v>90</v>
      </c>
      <c r="AV190" s="13" t="s">
        <v>90</v>
      </c>
      <c r="AW190" s="13" t="s">
        <v>36</v>
      </c>
      <c r="AX190" s="13" t="s">
        <v>88</v>
      </c>
      <c r="AY190" s="220" t="s">
        <v>155</v>
      </c>
    </row>
    <row r="191" spans="2:51" s="13" customFormat="1" ht="11.25">
      <c r="B191" s="210"/>
      <c r="C191" s="211"/>
      <c r="D191" s="201" t="s">
        <v>256</v>
      </c>
      <c r="E191" s="211"/>
      <c r="F191" s="213" t="s">
        <v>2840</v>
      </c>
      <c r="G191" s="211"/>
      <c r="H191" s="214">
        <v>23.773</v>
      </c>
      <c r="I191" s="215"/>
      <c r="J191" s="211"/>
      <c r="K191" s="211"/>
      <c r="L191" s="216"/>
      <c r="M191" s="217"/>
      <c r="N191" s="218"/>
      <c r="O191" s="218"/>
      <c r="P191" s="218"/>
      <c r="Q191" s="218"/>
      <c r="R191" s="218"/>
      <c r="S191" s="218"/>
      <c r="T191" s="219"/>
      <c r="AT191" s="220" t="s">
        <v>256</v>
      </c>
      <c r="AU191" s="220" t="s">
        <v>90</v>
      </c>
      <c r="AV191" s="13" t="s">
        <v>90</v>
      </c>
      <c r="AW191" s="13" t="s">
        <v>4</v>
      </c>
      <c r="AX191" s="13" t="s">
        <v>88</v>
      </c>
      <c r="AY191" s="220" t="s">
        <v>155</v>
      </c>
    </row>
    <row r="192" spans="1:65" s="2" customFormat="1" ht="16.5" customHeight="1">
      <c r="A192" s="34"/>
      <c r="B192" s="35"/>
      <c r="C192" s="243" t="s">
        <v>356</v>
      </c>
      <c r="D192" s="243" t="s">
        <v>357</v>
      </c>
      <c r="E192" s="244" t="s">
        <v>358</v>
      </c>
      <c r="F192" s="245" t="s">
        <v>359</v>
      </c>
      <c r="G192" s="246" t="s">
        <v>360</v>
      </c>
      <c r="H192" s="247">
        <v>47.546</v>
      </c>
      <c r="I192" s="248"/>
      <c r="J192" s="249">
        <f>ROUND(I192*H192,2)</f>
        <v>0</v>
      </c>
      <c r="K192" s="250"/>
      <c r="L192" s="251"/>
      <c r="M192" s="252" t="s">
        <v>1</v>
      </c>
      <c r="N192" s="253" t="s">
        <v>45</v>
      </c>
      <c r="O192" s="71"/>
      <c r="P192" s="197">
        <f>O192*H192</f>
        <v>0</v>
      </c>
      <c r="Q192" s="197">
        <v>1</v>
      </c>
      <c r="R192" s="197">
        <f>Q192*H192</f>
        <v>47.546</v>
      </c>
      <c r="S192" s="197">
        <v>0</v>
      </c>
      <c r="T192" s="198">
        <f>S192*H192</f>
        <v>0</v>
      </c>
      <c r="U192" s="34"/>
      <c r="V192" s="34"/>
      <c r="W192" s="34"/>
      <c r="X192" s="34"/>
      <c r="Y192" s="34"/>
      <c r="Z192" s="34"/>
      <c r="AA192" s="34"/>
      <c r="AB192" s="34"/>
      <c r="AC192" s="34"/>
      <c r="AD192" s="34"/>
      <c r="AE192" s="34"/>
      <c r="AR192" s="199" t="s">
        <v>196</v>
      </c>
      <c r="AT192" s="199" t="s">
        <v>357</v>
      </c>
      <c r="AU192" s="199" t="s">
        <v>90</v>
      </c>
      <c r="AY192" s="17" t="s">
        <v>155</v>
      </c>
      <c r="BE192" s="200">
        <f>IF(N192="základní",J192,0)</f>
        <v>0</v>
      </c>
      <c r="BF192" s="200">
        <f>IF(N192="snížená",J192,0)</f>
        <v>0</v>
      </c>
      <c r="BG192" s="200">
        <f>IF(N192="zákl. přenesená",J192,0)</f>
        <v>0</v>
      </c>
      <c r="BH192" s="200">
        <f>IF(N192="sníž. přenesená",J192,0)</f>
        <v>0</v>
      </c>
      <c r="BI192" s="200">
        <f>IF(N192="nulová",J192,0)</f>
        <v>0</v>
      </c>
      <c r="BJ192" s="17" t="s">
        <v>88</v>
      </c>
      <c r="BK192" s="200">
        <f>ROUND(I192*H192,2)</f>
        <v>0</v>
      </c>
      <c r="BL192" s="17" t="s">
        <v>175</v>
      </c>
      <c r="BM192" s="199" t="s">
        <v>2841</v>
      </c>
    </row>
    <row r="193" spans="1:47" s="2" customFormat="1" ht="29.25">
      <c r="A193" s="34"/>
      <c r="B193" s="35"/>
      <c r="C193" s="36"/>
      <c r="D193" s="201" t="s">
        <v>164</v>
      </c>
      <c r="E193" s="36"/>
      <c r="F193" s="202" t="s">
        <v>881</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164</v>
      </c>
      <c r="AU193" s="17" t="s">
        <v>90</v>
      </c>
    </row>
    <row r="194" spans="2:51" s="13" customFormat="1" ht="11.25">
      <c r="B194" s="210"/>
      <c r="C194" s="211"/>
      <c r="D194" s="201" t="s">
        <v>256</v>
      </c>
      <c r="E194" s="212" t="s">
        <v>1</v>
      </c>
      <c r="F194" s="213" t="s">
        <v>2842</v>
      </c>
      <c r="G194" s="211"/>
      <c r="H194" s="214">
        <v>23.773</v>
      </c>
      <c r="I194" s="215"/>
      <c r="J194" s="211"/>
      <c r="K194" s="211"/>
      <c r="L194" s="216"/>
      <c r="M194" s="217"/>
      <c r="N194" s="218"/>
      <c r="O194" s="218"/>
      <c r="P194" s="218"/>
      <c r="Q194" s="218"/>
      <c r="R194" s="218"/>
      <c r="S194" s="218"/>
      <c r="T194" s="219"/>
      <c r="AT194" s="220" t="s">
        <v>256</v>
      </c>
      <c r="AU194" s="220" t="s">
        <v>90</v>
      </c>
      <c r="AV194" s="13" t="s">
        <v>90</v>
      </c>
      <c r="AW194" s="13" t="s">
        <v>36</v>
      </c>
      <c r="AX194" s="13" t="s">
        <v>88</v>
      </c>
      <c r="AY194" s="220" t="s">
        <v>155</v>
      </c>
    </row>
    <row r="195" spans="2:51" s="13" customFormat="1" ht="11.25">
      <c r="B195" s="210"/>
      <c r="C195" s="211"/>
      <c r="D195" s="201" t="s">
        <v>256</v>
      </c>
      <c r="E195" s="211"/>
      <c r="F195" s="213" t="s">
        <v>2843</v>
      </c>
      <c r="G195" s="211"/>
      <c r="H195" s="214">
        <v>47.546</v>
      </c>
      <c r="I195" s="215"/>
      <c r="J195" s="211"/>
      <c r="K195" s="211"/>
      <c r="L195" s="216"/>
      <c r="M195" s="217"/>
      <c r="N195" s="218"/>
      <c r="O195" s="218"/>
      <c r="P195" s="218"/>
      <c r="Q195" s="218"/>
      <c r="R195" s="218"/>
      <c r="S195" s="218"/>
      <c r="T195" s="219"/>
      <c r="AT195" s="220" t="s">
        <v>256</v>
      </c>
      <c r="AU195" s="220" t="s">
        <v>90</v>
      </c>
      <c r="AV195" s="13" t="s">
        <v>90</v>
      </c>
      <c r="AW195" s="13" t="s">
        <v>4</v>
      </c>
      <c r="AX195" s="13" t="s">
        <v>88</v>
      </c>
      <c r="AY195" s="220" t="s">
        <v>155</v>
      </c>
    </row>
    <row r="196" spans="1:65" s="2" customFormat="1" ht="16.5" customHeight="1">
      <c r="A196" s="34"/>
      <c r="B196" s="35"/>
      <c r="C196" s="187" t="s">
        <v>365</v>
      </c>
      <c r="D196" s="187" t="s">
        <v>158</v>
      </c>
      <c r="E196" s="188" t="s">
        <v>366</v>
      </c>
      <c r="F196" s="189" t="s">
        <v>367</v>
      </c>
      <c r="G196" s="190" t="s">
        <v>306</v>
      </c>
      <c r="H196" s="191">
        <v>16.286</v>
      </c>
      <c r="I196" s="192"/>
      <c r="J196" s="193">
        <f>ROUND(I196*H196,2)</f>
        <v>0</v>
      </c>
      <c r="K196" s="194"/>
      <c r="L196" s="39"/>
      <c r="M196" s="195" t="s">
        <v>1</v>
      </c>
      <c r="N196" s="196" t="s">
        <v>45</v>
      </c>
      <c r="O196" s="71"/>
      <c r="P196" s="197">
        <f>O196*H196</f>
        <v>0</v>
      </c>
      <c r="Q196" s="197">
        <v>0</v>
      </c>
      <c r="R196" s="197">
        <f>Q196*H196</f>
        <v>0</v>
      </c>
      <c r="S196" s="197">
        <v>0</v>
      </c>
      <c r="T196" s="198">
        <f>S196*H196</f>
        <v>0</v>
      </c>
      <c r="U196" s="34"/>
      <c r="V196" s="34"/>
      <c r="W196" s="34"/>
      <c r="X196" s="34"/>
      <c r="Y196" s="34"/>
      <c r="Z196" s="34"/>
      <c r="AA196" s="34"/>
      <c r="AB196" s="34"/>
      <c r="AC196" s="34"/>
      <c r="AD196" s="34"/>
      <c r="AE196" s="34"/>
      <c r="AR196" s="199" t="s">
        <v>175</v>
      </c>
      <c r="AT196" s="199" t="s">
        <v>158</v>
      </c>
      <c r="AU196" s="199" t="s">
        <v>90</v>
      </c>
      <c r="AY196" s="17" t="s">
        <v>155</v>
      </c>
      <c r="BE196" s="200">
        <f>IF(N196="základní",J196,0)</f>
        <v>0</v>
      </c>
      <c r="BF196" s="200">
        <f>IF(N196="snížená",J196,0)</f>
        <v>0</v>
      </c>
      <c r="BG196" s="200">
        <f>IF(N196="zákl. přenesená",J196,0)</f>
        <v>0</v>
      </c>
      <c r="BH196" s="200">
        <f>IF(N196="sníž. přenesená",J196,0)</f>
        <v>0</v>
      </c>
      <c r="BI196" s="200">
        <f>IF(N196="nulová",J196,0)</f>
        <v>0</v>
      </c>
      <c r="BJ196" s="17" t="s">
        <v>88</v>
      </c>
      <c r="BK196" s="200">
        <f>ROUND(I196*H196,2)</f>
        <v>0</v>
      </c>
      <c r="BL196" s="17" t="s">
        <v>175</v>
      </c>
      <c r="BM196" s="199" t="s">
        <v>2844</v>
      </c>
    </row>
    <row r="197" spans="1:47" s="2" customFormat="1" ht="156">
      <c r="A197" s="34"/>
      <c r="B197" s="35"/>
      <c r="C197" s="36"/>
      <c r="D197" s="201" t="s">
        <v>164</v>
      </c>
      <c r="E197" s="36"/>
      <c r="F197" s="202" t="s">
        <v>1405</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164</v>
      </c>
      <c r="AU197" s="17" t="s">
        <v>90</v>
      </c>
    </row>
    <row r="198" spans="2:51" s="13" customFormat="1" ht="11.25">
      <c r="B198" s="210"/>
      <c r="C198" s="211"/>
      <c r="D198" s="201" t="s">
        <v>256</v>
      </c>
      <c r="E198" s="212" t="s">
        <v>1</v>
      </c>
      <c r="F198" s="213" t="s">
        <v>2845</v>
      </c>
      <c r="G198" s="211"/>
      <c r="H198" s="214">
        <v>16.286</v>
      </c>
      <c r="I198" s="215"/>
      <c r="J198" s="211"/>
      <c r="K198" s="211"/>
      <c r="L198" s="216"/>
      <c r="M198" s="217"/>
      <c r="N198" s="218"/>
      <c r="O198" s="218"/>
      <c r="P198" s="218"/>
      <c r="Q198" s="218"/>
      <c r="R198" s="218"/>
      <c r="S198" s="218"/>
      <c r="T198" s="219"/>
      <c r="AT198" s="220" t="s">
        <v>256</v>
      </c>
      <c r="AU198" s="220" t="s">
        <v>90</v>
      </c>
      <c r="AV198" s="13" t="s">
        <v>90</v>
      </c>
      <c r="AW198" s="13" t="s">
        <v>36</v>
      </c>
      <c r="AX198" s="13" t="s">
        <v>88</v>
      </c>
      <c r="AY198" s="220" t="s">
        <v>155</v>
      </c>
    </row>
    <row r="199" spans="1:65" s="2" customFormat="1" ht="16.5" customHeight="1">
      <c r="A199" s="34"/>
      <c r="B199" s="35"/>
      <c r="C199" s="243" t="s">
        <v>7</v>
      </c>
      <c r="D199" s="243" t="s">
        <v>357</v>
      </c>
      <c r="E199" s="244" t="s">
        <v>374</v>
      </c>
      <c r="F199" s="245" t="s">
        <v>375</v>
      </c>
      <c r="G199" s="246" t="s">
        <v>360</v>
      </c>
      <c r="H199" s="247">
        <v>32.572</v>
      </c>
      <c r="I199" s="248"/>
      <c r="J199" s="249">
        <f>ROUND(I199*H199,2)</f>
        <v>0</v>
      </c>
      <c r="K199" s="250"/>
      <c r="L199" s="251"/>
      <c r="M199" s="252" t="s">
        <v>1</v>
      </c>
      <c r="N199" s="253" t="s">
        <v>45</v>
      </c>
      <c r="O199" s="71"/>
      <c r="P199" s="197">
        <f>O199*H199</f>
        <v>0</v>
      </c>
      <c r="Q199" s="197">
        <v>1</v>
      </c>
      <c r="R199" s="197">
        <f>Q199*H199</f>
        <v>32.572</v>
      </c>
      <c r="S199" s="197">
        <v>0</v>
      </c>
      <c r="T199" s="198">
        <f>S199*H199</f>
        <v>0</v>
      </c>
      <c r="U199" s="34"/>
      <c r="V199" s="34"/>
      <c r="W199" s="34"/>
      <c r="X199" s="34"/>
      <c r="Y199" s="34"/>
      <c r="Z199" s="34"/>
      <c r="AA199" s="34"/>
      <c r="AB199" s="34"/>
      <c r="AC199" s="34"/>
      <c r="AD199" s="34"/>
      <c r="AE199" s="34"/>
      <c r="AR199" s="199" t="s">
        <v>196</v>
      </c>
      <c r="AT199" s="199" t="s">
        <v>357</v>
      </c>
      <c r="AU199" s="199" t="s">
        <v>90</v>
      </c>
      <c r="AY199" s="17" t="s">
        <v>155</v>
      </c>
      <c r="BE199" s="200">
        <f>IF(N199="základní",J199,0)</f>
        <v>0</v>
      </c>
      <c r="BF199" s="200">
        <f>IF(N199="snížená",J199,0)</f>
        <v>0</v>
      </c>
      <c r="BG199" s="200">
        <f>IF(N199="zákl. přenesená",J199,0)</f>
        <v>0</v>
      </c>
      <c r="BH199" s="200">
        <f>IF(N199="sníž. přenesená",J199,0)</f>
        <v>0</v>
      </c>
      <c r="BI199" s="200">
        <f>IF(N199="nulová",J199,0)</f>
        <v>0</v>
      </c>
      <c r="BJ199" s="17" t="s">
        <v>88</v>
      </c>
      <c r="BK199" s="200">
        <f>ROUND(I199*H199,2)</f>
        <v>0</v>
      </c>
      <c r="BL199" s="17" t="s">
        <v>175</v>
      </c>
      <c r="BM199" s="199" t="s">
        <v>2846</v>
      </c>
    </row>
    <row r="200" spans="1:47" s="2" customFormat="1" ht="19.5">
      <c r="A200" s="34"/>
      <c r="B200" s="35"/>
      <c r="C200" s="36"/>
      <c r="D200" s="201" t="s">
        <v>164</v>
      </c>
      <c r="E200" s="36"/>
      <c r="F200" s="202" t="s">
        <v>362</v>
      </c>
      <c r="G200" s="36"/>
      <c r="H200" s="36"/>
      <c r="I200" s="203"/>
      <c r="J200" s="36"/>
      <c r="K200" s="36"/>
      <c r="L200" s="39"/>
      <c r="M200" s="204"/>
      <c r="N200" s="205"/>
      <c r="O200" s="71"/>
      <c r="P200" s="71"/>
      <c r="Q200" s="71"/>
      <c r="R200" s="71"/>
      <c r="S200" s="71"/>
      <c r="T200" s="72"/>
      <c r="U200" s="34"/>
      <c r="V200" s="34"/>
      <c r="W200" s="34"/>
      <c r="X200" s="34"/>
      <c r="Y200" s="34"/>
      <c r="Z200" s="34"/>
      <c r="AA200" s="34"/>
      <c r="AB200" s="34"/>
      <c r="AC200" s="34"/>
      <c r="AD200" s="34"/>
      <c r="AE200" s="34"/>
      <c r="AT200" s="17" t="s">
        <v>164</v>
      </c>
      <c r="AU200" s="17" t="s">
        <v>90</v>
      </c>
    </row>
    <row r="201" spans="2:51" s="13" customFormat="1" ht="11.25">
      <c r="B201" s="210"/>
      <c r="C201" s="211"/>
      <c r="D201" s="201" t="s">
        <v>256</v>
      </c>
      <c r="E201" s="212" t="s">
        <v>1</v>
      </c>
      <c r="F201" s="213" t="s">
        <v>2847</v>
      </c>
      <c r="G201" s="211"/>
      <c r="H201" s="214">
        <v>16.286</v>
      </c>
      <c r="I201" s="215"/>
      <c r="J201" s="211"/>
      <c r="K201" s="211"/>
      <c r="L201" s="216"/>
      <c r="M201" s="217"/>
      <c r="N201" s="218"/>
      <c r="O201" s="218"/>
      <c r="P201" s="218"/>
      <c r="Q201" s="218"/>
      <c r="R201" s="218"/>
      <c r="S201" s="218"/>
      <c r="T201" s="219"/>
      <c r="AT201" s="220" t="s">
        <v>256</v>
      </c>
      <c r="AU201" s="220" t="s">
        <v>90</v>
      </c>
      <c r="AV201" s="13" t="s">
        <v>90</v>
      </c>
      <c r="AW201" s="13" t="s">
        <v>36</v>
      </c>
      <c r="AX201" s="13" t="s">
        <v>88</v>
      </c>
      <c r="AY201" s="220" t="s">
        <v>155</v>
      </c>
    </row>
    <row r="202" spans="2:51" s="13" customFormat="1" ht="11.25">
      <c r="B202" s="210"/>
      <c r="C202" s="211"/>
      <c r="D202" s="201" t="s">
        <v>256</v>
      </c>
      <c r="E202" s="211"/>
      <c r="F202" s="213" t="s">
        <v>2848</v>
      </c>
      <c r="G202" s="211"/>
      <c r="H202" s="214">
        <v>32.572</v>
      </c>
      <c r="I202" s="215"/>
      <c r="J202" s="211"/>
      <c r="K202" s="211"/>
      <c r="L202" s="216"/>
      <c r="M202" s="217"/>
      <c r="N202" s="218"/>
      <c r="O202" s="218"/>
      <c r="P202" s="218"/>
      <c r="Q202" s="218"/>
      <c r="R202" s="218"/>
      <c r="S202" s="218"/>
      <c r="T202" s="219"/>
      <c r="AT202" s="220" t="s">
        <v>256</v>
      </c>
      <c r="AU202" s="220" t="s">
        <v>90</v>
      </c>
      <c r="AV202" s="13" t="s">
        <v>90</v>
      </c>
      <c r="AW202" s="13" t="s">
        <v>4</v>
      </c>
      <c r="AX202" s="13" t="s">
        <v>88</v>
      </c>
      <c r="AY202" s="220" t="s">
        <v>155</v>
      </c>
    </row>
    <row r="203" spans="2:63" s="12" customFormat="1" ht="22.9" customHeight="1">
      <c r="B203" s="171"/>
      <c r="C203" s="172"/>
      <c r="D203" s="173" t="s">
        <v>79</v>
      </c>
      <c r="E203" s="185" t="s">
        <v>175</v>
      </c>
      <c r="F203" s="185" t="s">
        <v>379</v>
      </c>
      <c r="G203" s="172"/>
      <c r="H203" s="172"/>
      <c r="I203" s="175"/>
      <c r="J203" s="186">
        <f>BK203</f>
        <v>0</v>
      </c>
      <c r="K203" s="172"/>
      <c r="L203" s="177"/>
      <c r="M203" s="178"/>
      <c r="N203" s="179"/>
      <c r="O203" s="179"/>
      <c r="P203" s="180">
        <f>SUM(P204:P206)</f>
        <v>0</v>
      </c>
      <c r="Q203" s="179"/>
      <c r="R203" s="180">
        <f>SUM(R204:R206)</f>
        <v>0</v>
      </c>
      <c r="S203" s="179"/>
      <c r="T203" s="181">
        <f>SUM(T204:T206)</f>
        <v>0</v>
      </c>
      <c r="AR203" s="182" t="s">
        <v>88</v>
      </c>
      <c r="AT203" s="183" t="s">
        <v>79</v>
      </c>
      <c r="AU203" s="183" t="s">
        <v>88</v>
      </c>
      <c r="AY203" s="182" t="s">
        <v>155</v>
      </c>
      <c r="BK203" s="184">
        <f>SUM(BK204:BK206)</f>
        <v>0</v>
      </c>
    </row>
    <row r="204" spans="1:65" s="2" customFormat="1" ht="16.5" customHeight="1">
      <c r="A204" s="34"/>
      <c r="B204" s="35"/>
      <c r="C204" s="187" t="s">
        <v>380</v>
      </c>
      <c r="D204" s="187" t="s">
        <v>158</v>
      </c>
      <c r="E204" s="188" t="s">
        <v>890</v>
      </c>
      <c r="F204" s="189" t="s">
        <v>891</v>
      </c>
      <c r="G204" s="190" t="s">
        <v>306</v>
      </c>
      <c r="H204" s="191">
        <v>4.919</v>
      </c>
      <c r="I204" s="192"/>
      <c r="J204" s="193">
        <f>ROUND(I204*H204,2)</f>
        <v>0</v>
      </c>
      <c r="K204" s="194"/>
      <c r="L204" s="39"/>
      <c r="M204" s="195" t="s">
        <v>1</v>
      </c>
      <c r="N204" s="196" t="s">
        <v>45</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175</v>
      </c>
      <c r="AT204" s="199" t="s">
        <v>158</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2849</v>
      </c>
    </row>
    <row r="205" spans="1:47" s="2" customFormat="1" ht="29.25">
      <c r="A205" s="34"/>
      <c r="B205" s="35"/>
      <c r="C205" s="36"/>
      <c r="D205" s="201" t="s">
        <v>164</v>
      </c>
      <c r="E205" s="36"/>
      <c r="F205" s="202" t="s">
        <v>893</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164</v>
      </c>
      <c r="AU205" s="17" t="s">
        <v>90</v>
      </c>
    </row>
    <row r="206" spans="2:51" s="13" customFormat="1" ht="11.25">
      <c r="B206" s="210"/>
      <c r="C206" s="211"/>
      <c r="D206" s="201" t="s">
        <v>256</v>
      </c>
      <c r="E206" s="212" t="s">
        <v>1</v>
      </c>
      <c r="F206" s="213" t="s">
        <v>2850</v>
      </c>
      <c r="G206" s="211"/>
      <c r="H206" s="214">
        <v>4.919</v>
      </c>
      <c r="I206" s="215"/>
      <c r="J206" s="211"/>
      <c r="K206" s="211"/>
      <c r="L206" s="216"/>
      <c r="M206" s="217"/>
      <c r="N206" s="218"/>
      <c r="O206" s="218"/>
      <c r="P206" s="218"/>
      <c r="Q206" s="218"/>
      <c r="R206" s="218"/>
      <c r="S206" s="218"/>
      <c r="T206" s="219"/>
      <c r="AT206" s="220" t="s">
        <v>256</v>
      </c>
      <c r="AU206" s="220" t="s">
        <v>90</v>
      </c>
      <c r="AV206" s="13" t="s">
        <v>90</v>
      </c>
      <c r="AW206" s="13" t="s">
        <v>36</v>
      </c>
      <c r="AX206" s="13" t="s">
        <v>88</v>
      </c>
      <c r="AY206" s="220" t="s">
        <v>155</v>
      </c>
    </row>
    <row r="207" spans="2:63" s="12" customFormat="1" ht="22.9" customHeight="1">
      <c r="B207" s="171"/>
      <c r="C207" s="172"/>
      <c r="D207" s="173" t="s">
        <v>79</v>
      </c>
      <c r="E207" s="185" t="s">
        <v>154</v>
      </c>
      <c r="F207" s="185" t="s">
        <v>405</v>
      </c>
      <c r="G207" s="172"/>
      <c r="H207" s="172"/>
      <c r="I207" s="175"/>
      <c r="J207" s="186">
        <f>BK207</f>
        <v>0</v>
      </c>
      <c r="K207" s="172"/>
      <c r="L207" s="177"/>
      <c r="M207" s="178"/>
      <c r="N207" s="179"/>
      <c r="O207" s="179"/>
      <c r="P207" s="180">
        <f>SUM(P208:P245)</f>
        <v>0</v>
      </c>
      <c r="Q207" s="179"/>
      <c r="R207" s="180">
        <f>SUM(R208:R245)</f>
        <v>5.830500000000001</v>
      </c>
      <c r="S207" s="179"/>
      <c r="T207" s="181">
        <f>SUM(T208:T245)</f>
        <v>0</v>
      </c>
      <c r="AR207" s="182" t="s">
        <v>88</v>
      </c>
      <c r="AT207" s="183" t="s">
        <v>79</v>
      </c>
      <c r="AU207" s="183" t="s">
        <v>88</v>
      </c>
      <c r="AY207" s="182" t="s">
        <v>155</v>
      </c>
      <c r="BK207" s="184">
        <f>SUM(BK208:BK245)</f>
        <v>0</v>
      </c>
    </row>
    <row r="208" spans="1:65" s="2" customFormat="1" ht="16.5" customHeight="1">
      <c r="A208" s="34"/>
      <c r="B208" s="35"/>
      <c r="C208" s="187" t="s">
        <v>386</v>
      </c>
      <c r="D208" s="187" t="s">
        <v>158</v>
      </c>
      <c r="E208" s="188" t="s">
        <v>895</v>
      </c>
      <c r="F208" s="189" t="s">
        <v>896</v>
      </c>
      <c r="G208" s="190" t="s">
        <v>253</v>
      </c>
      <c r="H208" s="191">
        <v>54</v>
      </c>
      <c r="I208" s="192"/>
      <c r="J208" s="193">
        <f>ROUND(I208*H208,2)</f>
        <v>0</v>
      </c>
      <c r="K208" s="194"/>
      <c r="L208" s="39"/>
      <c r="M208" s="195" t="s">
        <v>1</v>
      </c>
      <c r="N208" s="196" t="s">
        <v>45</v>
      </c>
      <c r="O208" s="71"/>
      <c r="P208" s="197">
        <f>O208*H208</f>
        <v>0</v>
      </c>
      <c r="Q208" s="197">
        <v>0</v>
      </c>
      <c r="R208" s="197">
        <f>Q208*H208</f>
        <v>0</v>
      </c>
      <c r="S208" s="197">
        <v>0</v>
      </c>
      <c r="T208" s="198">
        <f>S208*H208</f>
        <v>0</v>
      </c>
      <c r="U208" s="34"/>
      <c r="V208" s="34"/>
      <c r="W208" s="34"/>
      <c r="X208" s="34"/>
      <c r="Y208" s="34"/>
      <c r="Z208" s="34"/>
      <c r="AA208" s="34"/>
      <c r="AB208" s="34"/>
      <c r="AC208" s="34"/>
      <c r="AD208" s="34"/>
      <c r="AE208" s="34"/>
      <c r="AR208" s="199" t="s">
        <v>175</v>
      </c>
      <c r="AT208" s="199" t="s">
        <v>158</v>
      </c>
      <c r="AU208" s="199" t="s">
        <v>90</v>
      </c>
      <c r="AY208" s="17" t="s">
        <v>155</v>
      </c>
      <c r="BE208" s="200">
        <f>IF(N208="základní",J208,0)</f>
        <v>0</v>
      </c>
      <c r="BF208" s="200">
        <f>IF(N208="snížená",J208,0)</f>
        <v>0</v>
      </c>
      <c r="BG208" s="200">
        <f>IF(N208="zákl. přenesená",J208,0)</f>
        <v>0</v>
      </c>
      <c r="BH208" s="200">
        <f>IF(N208="sníž. přenesená",J208,0)</f>
        <v>0</v>
      </c>
      <c r="BI208" s="200">
        <f>IF(N208="nulová",J208,0)</f>
        <v>0</v>
      </c>
      <c r="BJ208" s="17" t="s">
        <v>88</v>
      </c>
      <c r="BK208" s="200">
        <f>ROUND(I208*H208,2)</f>
        <v>0</v>
      </c>
      <c r="BL208" s="17" t="s">
        <v>175</v>
      </c>
      <c r="BM208" s="199" t="s">
        <v>2851</v>
      </c>
    </row>
    <row r="209" spans="1:47" s="2" customFormat="1" ht="29.25">
      <c r="A209" s="34"/>
      <c r="B209" s="35"/>
      <c r="C209" s="36"/>
      <c r="D209" s="201" t="s">
        <v>164</v>
      </c>
      <c r="E209" s="36"/>
      <c r="F209" s="202" t="s">
        <v>898</v>
      </c>
      <c r="G209" s="36"/>
      <c r="H209" s="36"/>
      <c r="I209" s="203"/>
      <c r="J209" s="36"/>
      <c r="K209" s="36"/>
      <c r="L209" s="39"/>
      <c r="M209" s="204"/>
      <c r="N209" s="205"/>
      <c r="O209" s="71"/>
      <c r="P209" s="71"/>
      <c r="Q209" s="71"/>
      <c r="R209" s="71"/>
      <c r="S209" s="71"/>
      <c r="T209" s="72"/>
      <c r="U209" s="34"/>
      <c r="V209" s="34"/>
      <c r="W209" s="34"/>
      <c r="X209" s="34"/>
      <c r="Y209" s="34"/>
      <c r="Z209" s="34"/>
      <c r="AA209" s="34"/>
      <c r="AB209" s="34"/>
      <c r="AC209" s="34"/>
      <c r="AD209" s="34"/>
      <c r="AE209" s="34"/>
      <c r="AT209" s="17" t="s">
        <v>164</v>
      </c>
      <c r="AU209" s="17" t="s">
        <v>90</v>
      </c>
    </row>
    <row r="210" spans="2:51" s="13" customFormat="1" ht="11.25">
      <c r="B210" s="210"/>
      <c r="C210" s="211"/>
      <c r="D210" s="201" t="s">
        <v>256</v>
      </c>
      <c r="E210" s="212" t="s">
        <v>1</v>
      </c>
      <c r="F210" s="213" t="s">
        <v>2852</v>
      </c>
      <c r="G210" s="211"/>
      <c r="H210" s="214">
        <v>54</v>
      </c>
      <c r="I210" s="215"/>
      <c r="J210" s="211"/>
      <c r="K210" s="211"/>
      <c r="L210" s="216"/>
      <c r="M210" s="217"/>
      <c r="N210" s="218"/>
      <c r="O210" s="218"/>
      <c r="P210" s="218"/>
      <c r="Q210" s="218"/>
      <c r="R210" s="218"/>
      <c r="S210" s="218"/>
      <c r="T210" s="219"/>
      <c r="AT210" s="220" t="s">
        <v>256</v>
      </c>
      <c r="AU210" s="220" t="s">
        <v>90</v>
      </c>
      <c r="AV210" s="13" t="s">
        <v>90</v>
      </c>
      <c r="AW210" s="13" t="s">
        <v>36</v>
      </c>
      <c r="AX210" s="13" t="s">
        <v>88</v>
      </c>
      <c r="AY210" s="220" t="s">
        <v>155</v>
      </c>
    </row>
    <row r="211" spans="1:65" s="2" customFormat="1" ht="16.5" customHeight="1">
      <c r="A211" s="34"/>
      <c r="B211" s="35"/>
      <c r="C211" s="187" t="s">
        <v>390</v>
      </c>
      <c r="D211" s="187" t="s">
        <v>158</v>
      </c>
      <c r="E211" s="188" t="s">
        <v>413</v>
      </c>
      <c r="F211" s="189" t="s">
        <v>414</v>
      </c>
      <c r="G211" s="190" t="s">
        <v>253</v>
      </c>
      <c r="H211" s="191">
        <v>3</v>
      </c>
      <c r="I211" s="192"/>
      <c r="J211" s="193">
        <f>ROUND(I211*H211,2)</f>
        <v>0</v>
      </c>
      <c r="K211" s="194"/>
      <c r="L211" s="39"/>
      <c r="M211" s="195" t="s">
        <v>1</v>
      </c>
      <c r="N211" s="196" t="s">
        <v>45</v>
      </c>
      <c r="O211" s="71"/>
      <c r="P211" s="197">
        <f>O211*H211</f>
        <v>0</v>
      </c>
      <c r="Q211" s="197">
        <v>0</v>
      </c>
      <c r="R211" s="197">
        <f>Q211*H211</f>
        <v>0</v>
      </c>
      <c r="S211" s="197">
        <v>0</v>
      </c>
      <c r="T211" s="198">
        <f>S211*H211</f>
        <v>0</v>
      </c>
      <c r="U211" s="34"/>
      <c r="V211" s="34"/>
      <c r="W211" s="34"/>
      <c r="X211" s="34"/>
      <c r="Y211" s="34"/>
      <c r="Z211" s="34"/>
      <c r="AA211" s="34"/>
      <c r="AB211" s="34"/>
      <c r="AC211" s="34"/>
      <c r="AD211" s="34"/>
      <c r="AE211" s="34"/>
      <c r="AR211" s="199" t="s">
        <v>175</v>
      </c>
      <c r="AT211" s="199" t="s">
        <v>158</v>
      </c>
      <c r="AU211" s="199" t="s">
        <v>90</v>
      </c>
      <c r="AY211" s="17" t="s">
        <v>155</v>
      </c>
      <c r="BE211" s="200">
        <f>IF(N211="základní",J211,0)</f>
        <v>0</v>
      </c>
      <c r="BF211" s="200">
        <f>IF(N211="snížená",J211,0)</f>
        <v>0</v>
      </c>
      <c r="BG211" s="200">
        <f>IF(N211="zákl. přenesená",J211,0)</f>
        <v>0</v>
      </c>
      <c r="BH211" s="200">
        <f>IF(N211="sníž. přenesená",J211,0)</f>
        <v>0</v>
      </c>
      <c r="BI211" s="200">
        <f>IF(N211="nulová",J211,0)</f>
        <v>0</v>
      </c>
      <c r="BJ211" s="17" t="s">
        <v>88</v>
      </c>
      <c r="BK211" s="200">
        <f>ROUND(I211*H211,2)</f>
        <v>0</v>
      </c>
      <c r="BL211" s="17" t="s">
        <v>175</v>
      </c>
      <c r="BM211" s="199" t="s">
        <v>2853</v>
      </c>
    </row>
    <row r="212" spans="1:47" s="2" customFormat="1" ht="29.25">
      <c r="A212" s="34"/>
      <c r="B212" s="35"/>
      <c r="C212" s="36"/>
      <c r="D212" s="201" t="s">
        <v>164</v>
      </c>
      <c r="E212" s="36"/>
      <c r="F212" s="202" t="s">
        <v>904</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164</v>
      </c>
      <c r="AU212" s="17" t="s">
        <v>90</v>
      </c>
    </row>
    <row r="213" spans="2:51" s="13" customFormat="1" ht="11.25">
      <c r="B213" s="210"/>
      <c r="C213" s="211"/>
      <c r="D213" s="201" t="s">
        <v>256</v>
      </c>
      <c r="E213" s="212" t="s">
        <v>1</v>
      </c>
      <c r="F213" s="213" t="s">
        <v>2854</v>
      </c>
      <c r="G213" s="211"/>
      <c r="H213" s="214">
        <v>3</v>
      </c>
      <c r="I213" s="215"/>
      <c r="J213" s="211"/>
      <c r="K213" s="211"/>
      <c r="L213" s="216"/>
      <c r="M213" s="217"/>
      <c r="N213" s="218"/>
      <c r="O213" s="218"/>
      <c r="P213" s="218"/>
      <c r="Q213" s="218"/>
      <c r="R213" s="218"/>
      <c r="S213" s="218"/>
      <c r="T213" s="219"/>
      <c r="AT213" s="220" t="s">
        <v>256</v>
      </c>
      <c r="AU213" s="220" t="s">
        <v>90</v>
      </c>
      <c r="AV213" s="13" t="s">
        <v>90</v>
      </c>
      <c r="AW213" s="13" t="s">
        <v>36</v>
      </c>
      <c r="AX213" s="13" t="s">
        <v>88</v>
      </c>
      <c r="AY213" s="220" t="s">
        <v>155</v>
      </c>
    </row>
    <row r="214" spans="1:65" s="2" customFormat="1" ht="16.5" customHeight="1">
      <c r="A214" s="34"/>
      <c r="B214" s="35"/>
      <c r="C214" s="187" t="s">
        <v>395</v>
      </c>
      <c r="D214" s="187" t="s">
        <v>158</v>
      </c>
      <c r="E214" s="188" t="s">
        <v>418</v>
      </c>
      <c r="F214" s="189" t="s">
        <v>419</v>
      </c>
      <c r="G214" s="190" t="s">
        <v>253</v>
      </c>
      <c r="H214" s="191">
        <v>27</v>
      </c>
      <c r="I214" s="192"/>
      <c r="J214" s="193">
        <f>ROUND(I214*H214,2)</f>
        <v>0</v>
      </c>
      <c r="K214" s="194"/>
      <c r="L214" s="39"/>
      <c r="M214" s="195" t="s">
        <v>1</v>
      </c>
      <c r="N214" s="196" t="s">
        <v>45</v>
      </c>
      <c r="O214" s="71"/>
      <c r="P214" s="197">
        <f>O214*H214</f>
        <v>0</v>
      </c>
      <c r="Q214" s="197">
        <v>0</v>
      </c>
      <c r="R214" s="197">
        <f>Q214*H214</f>
        <v>0</v>
      </c>
      <c r="S214" s="197">
        <v>0</v>
      </c>
      <c r="T214" s="198">
        <f>S214*H214</f>
        <v>0</v>
      </c>
      <c r="U214" s="34"/>
      <c r="V214" s="34"/>
      <c r="W214" s="34"/>
      <c r="X214" s="34"/>
      <c r="Y214" s="34"/>
      <c r="Z214" s="34"/>
      <c r="AA214" s="34"/>
      <c r="AB214" s="34"/>
      <c r="AC214" s="34"/>
      <c r="AD214" s="34"/>
      <c r="AE214" s="34"/>
      <c r="AR214" s="199" t="s">
        <v>175</v>
      </c>
      <c r="AT214" s="199" t="s">
        <v>158</v>
      </c>
      <c r="AU214" s="199" t="s">
        <v>90</v>
      </c>
      <c r="AY214" s="17" t="s">
        <v>155</v>
      </c>
      <c r="BE214" s="200">
        <f>IF(N214="základní",J214,0)</f>
        <v>0</v>
      </c>
      <c r="BF214" s="200">
        <f>IF(N214="snížená",J214,0)</f>
        <v>0</v>
      </c>
      <c r="BG214" s="200">
        <f>IF(N214="zákl. přenesená",J214,0)</f>
        <v>0</v>
      </c>
      <c r="BH214" s="200">
        <f>IF(N214="sníž. přenesená",J214,0)</f>
        <v>0</v>
      </c>
      <c r="BI214" s="200">
        <f>IF(N214="nulová",J214,0)</f>
        <v>0</v>
      </c>
      <c r="BJ214" s="17" t="s">
        <v>88</v>
      </c>
      <c r="BK214" s="200">
        <f>ROUND(I214*H214,2)</f>
        <v>0</v>
      </c>
      <c r="BL214" s="17" t="s">
        <v>175</v>
      </c>
      <c r="BM214" s="199" t="s">
        <v>2855</v>
      </c>
    </row>
    <row r="215" spans="1:47" s="2" customFormat="1" ht="29.25">
      <c r="A215" s="34"/>
      <c r="B215" s="35"/>
      <c r="C215" s="36"/>
      <c r="D215" s="201" t="s">
        <v>164</v>
      </c>
      <c r="E215" s="36"/>
      <c r="F215" s="202" t="s">
        <v>1417</v>
      </c>
      <c r="G215" s="36"/>
      <c r="H215" s="36"/>
      <c r="I215" s="203"/>
      <c r="J215" s="36"/>
      <c r="K215" s="36"/>
      <c r="L215" s="39"/>
      <c r="M215" s="204"/>
      <c r="N215" s="205"/>
      <c r="O215" s="71"/>
      <c r="P215" s="71"/>
      <c r="Q215" s="71"/>
      <c r="R215" s="71"/>
      <c r="S215" s="71"/>
      <c r="T215" s="72"/>
      <c r="U215" s="34"/>
      <c r="V215" s="34"/>
      <c r="W215" s="34"/>
      <c r="X215" s="34"/>
      <c r="Y215" s="34"/>
      <c r="Z215" s="34"/>
      <c r="AA215" s="34"/>
      <c r="AB215" s="34"/>
      <c r="AC215" s="34"/>
      <c r="AD215" s="34"/>
      <c r="AE215" s="34"/>
      <c r="AT215" s="17" t="s">
        <v>164</v>
      </c>
      <c r="AU215" s="17" t="s">
        <v>90</v>
      </c>
    </row>
    <row r="216" spans="2:51" s="13" customFormat="1" ht="11.25">
      <c r="B216" s="210"/>
      <c r="C216" s="211"/>
      <c r="D216" s="201" t="s">
        <v>256</v>
      </c>
      <c r="E216" s="212" t="s">
        <v>1</v>
      </c>
      <c r="F216" s="213" t="s">
        <v>2856</v>
      </c>
      <c r="G216" s="211"/>
      <c r="H216" s="214">
        <v>27</v>
      </c>
      <c r="I216" s="215"/>
      <c r="J216" s="211"/>
      <c r="K216" s="211"/>
      <c r="L216" s="216"/>
      <c r="M216" s="217"/>
      <c r="N216" s="218"/>
      <c r="O216" s="218"/>
      <c r="P216" s="218"/>
      <c r="Q216" s="218"/>
      <c r="R216" s="218"/>
      <c r="S216" s="218"/>
      <c r="T216" s="219"/>
      <c r="AT216" s="220" t="s">
        <v>256</v>
      </c>
      <c r="AU216" s="220" t="s">
        <v>90</v>
      </c>
      <c r="AV216" s="13" t="s">
        <v>90</v>
      </c>
      <c r="AW216" s="13" t="s">
        <v>36</v>
      </c>
      <c r="AX216" s="13" t="s">
        <v>88</v>
      </c>
      <c r="AY216" s="220" t="s">
        <v>155</v>
      </c>
    </row>
    <row r="217" spans="1:65" s="2" customFormat="1" ht="16.5" customHeight="1">
      <c r="A217" s="34"/>
      <c r="B217" s="35"/>
      <c r="C217" s="187" t="s">
        <v>400</v>
      </c>
      <c r="D217" s="187" t="s">
        <v>158</v>
      </c>
      <c r="E217" s="188" t="s">
        <v>424</v>
      </c>
      <c r="F217" s="189" t="s">
        <v>425</v>
      </c>
      <c r="G217" s="190" t="s">
        <v>253</v>
      </c>
      <c r="H217" s="191">
        <v>6</v>
      </c>
      <c r="I217" s="192"/>
      <c r="J217" s="193">
        <f>ROUND(I217*H217,2)</f>
        <v>0</v>
      </c>
      <c r="K217" s="194"/>
      <c r="L217" s="39"/>
      <c r="M217" s="195" t="s">
        <v>1</v>
      </c>
      <c r="N217" s="196" t="s">
        <v>45</v>
      </c>
      <c r="O217" s="71"/>
      <c r="P217" s="197">
        <f>O217*H217</f>
        <v>0</v>
      </c>
      <c r="Q217" s="197">
        <v>0</v>
      </c>
      <c r="R217" s="197">
        <f>Q217*H217</f>
        <v>0</v>
      </c>
      <c r="S217" s="197">
        <v>0</v>
      </c>
      <c r="T217" s="198">
        <f>S217*H217</f>
        <v>0</v>
      </c>
      <c r="U217" s="34"/>
      <c r="V217" s="34"/>
      <c r="W217" s="34"/>
      <c r="X217" s="34"/>
      <c r="Y217" s="34"/>
      <c r="Z217" s="34"/>
      <c r="AA217" s="34"/>
      <c r="AB217" s="34"/>
      <c r="AC217" s="34"/>
      <c r="AD217" s="34"/>
      <c r="AE217" s="34"/>
      <c r="AR217" s="199" t="s">
        <v>175</v>
      </c>
      <c r="AT217" s="199" t="s">
        <v>158</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2857</v>
      </c>
    </row>
    <row r="218" spans="1:47" s="2" customFormat="1" ht="29.25">
      <c r="A218" s="34"/>
      <c r="B218" s="35"/>
      <c r="C218" s="36"/>
      <c r="D218" s="201" t="s">
        <v>164</v>
      </c>
      <c r="E218" s="36"/>
      <c r="F218" s="202" t="s">
        <v>1420</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164</v>
      </c>
      <c r="AU218" s="17" t="s">
        <v>90</v>
      </c>
    </row>
    <row r="219" spans="2:51" s="13" customFormat="1" ht="11.25">
      <c r="B219" s="210"/>
      <c r="C219" s="211"/>
      <c r="D219" s="201" t="s">
        <v>256</v>
      </c>
      <c r="E219" s="212" t="s">
        <v>1</v>
      </c>
      <c r="F219" s="213" t="s">
        <v>2858</v>
      </c>
      <c r="G219" s="211"/>
      <c r="H219" s="214">
        <v>6</v>
      </c>
      <c r="I219" s="215"/>
      <c r="J219" s="211"/>
      <c r="K219" s="211"/>
      <c r="L219" s="216"/>
      <c r="M219" s="217"/>
      <c r="N219" s="218"/>
      <c r="O219" s="218"/>
      <c r="P219" s="218"/>
      <c r="Q219" s="218"/>
      <c r="R219" s="218"/>
      <c r="S219" s="218"/>
      <c r="T219" s="219"/>
      <c r="AT219" s="220" t="s">
        <v>256</v>
      </c>
      <c r="AU219" s="220" t="s">
        <v>90</v>
      </c>
      <c r="AV219" s="13" t="s">
        <v>90</v>
      </c>
      <c r="AW219" s="13" t="s">
        <v>36</v>
      </c>
      <c r="AX219" s="13" t="s">
        <v>88</v>
      </c>
      <c r="AY219" s="220" t="s">
        <v>155</v>
      </c>
    </row>
    <row r="220" spans="1:65" s="2" customFormat="1" ht="16.5" customHeight="1">
      <c r="A220" s="34"/>
      <c r="B220" s="35"/>
      <c r="C220" s="187" t="s">
        <v>406</v>
      </c>
      <c r="D220" s="187" t="s">
        <v>158</v>
      </c>
      <c r="E220" s="188" t="s">
        <v>430</v>
      </c>
      <c r="F220" s="189" t="s">
        <v>431</v>
      </c>
      <c r="G220" s="190" t="s">
        <v>253</v>
      </c>
      <c r="H220" s="191">
        <v>27</v>
      </c>
      <c r="I220" s="192"/>
      <c r="J220" s="193">
        <f>ROUND(I220*H220,2)</f>
        <v>0</v>
      </c>
      <c r="K220" s="194"/>
      <c r="L220" s="39"/>
      <c r="M220" s="195" t="s">
        <v>1</v>
      </c>
      <c r="N220" s="196" t="s">
        <v>45</v>
      </c>
      <c r="O220" s="71"/>
      <c r="P220" s="197">
        <f>O220*H220</f>
        <v>0</v>
      </c>
      <c r="Q220" s="197">
        <v>0</v>
      </c>
      <c r="R220" s="197">
        <f>Q220*H220</f>
        <v>0</v>
      </c>
      <c r="S220" s="197">
        <v>0</v>
      </c>
      <c r="T220" s="198">
        <f>S220*H220</f>
        <v>0</v>
      </c>
      <c r="U220" s="34"/>
      <c r="V220" s="34"/>
      <c r="W220" s="34"/>
      <c r="X220" s="34"/>
      <c r="Y220" s="34"/>
      <c r="Z220" s="34"/>
      <c r="AA220" s="34"/>
      <c r="AB220" s="34"/>
      <c r="AC220" s="34"/>
      <c r="AD220" s="34"/>
      <c r="AE220" s="34"/>
      <c r="AR220" s="199" t="s">
        <v>175</v>
      </c>
      <c r="AT220" s="199" t="s">
        <v>158</v>
      </c>
      <c r="AU220" s="199" t="s">
        <v>90</v>
      </c>
      <c r="AY220" s="17" t="s">
        <v>155</v>
      </c>
      <c r="BE220" s="200">
        <f>IF(N220="základní",J220,0)</f>
        <v>0</v>
      </c>
      <c r="BF220" s="200">
        <f>IF(N220="snížená",J220,0)</f>
        <v>0</v>
      </c>
      <c r="BG220" s="200">
        <f>IF(N220="zákl. přenesená",J220,0)</f>
        <v>0</v>
      </c>
      <c r="BH220" s="200">
        <f>IF(N220="sníž. přenesená",J220,0)</f>
        <v>0</v>
      </c>
      <c r="BI220" s="200">
        <f>IF(N220="nulová",J220,0)</f>
        <v>0</v>
      </c>
      <c r="BJ220" s="17" t="s">
        <v>88</v>
      </c>
      <c r="BK220" s="200">
        <f>ROUND(I220*H220,2)</f>
        <v>0</v>
      </c>
      <c r="BL220" s="17" t="s">
        <v>175</v>
      </c>
      <c r="BM220" s="199" t="s">
        <v>2859</v>
      </c>
    </row>
    <row r="221" spans="1:47" s="2" customFormat="1" ht="29.25">
      <c r="A221" s="34"/>
      <c r="B221" s="35"/>
      <c r="C221" s="36"/>
      <c r="D221" s="201" t="s">
        <v>164</v>
      </c>
      <c r="E221" s="36"/>
      <c r="F221" s="202" t="s">
        <v>1423</v>
      </c>
      <c r="G221" s="36"/>
      <c r="H221" s="36"/>
      <c r="I221" s="203"/>
      <c r="J221" s="36"/>
      <c r="K221" s="36"/>
      <c r="L221" s="39"/>
      <c r="M221" s="204"/>
      <c r="N221" s="205"/>
      <c r="O221" s="71"/>
      <c r="P221" s="71"/>
      <c r="Q221" s="71"/>
      <c r="R221" s="71"/>
      <c r="S221" s="71"/>
      <c r="T221" s="72"/>
      <c r="U221" s="34"/>
      <c r="V221" s="34"/>
      <c r="W221" s="34"/>
      <c r="X221" s="34"/>
      <c r="Y221" s="34"/>
      <c r="Z221" s="34"/>
      <c r="AA221" s="34"/>
      <c r="AB221" s="34"/>
      <c r="AC221" s="34"/>
      <c r="AD221" s="34"/>
      <c r="AE221" s="34"/>
      <c r="AT221" s="17" t="s">
        <v>164</v>
      </c>
      <c r="AU221" s="17" t="s">
        <v>90</v>
      </c>
    </row>
    <row r="222" spans="2:51" s="13" customFormat="1" ht="11.25">
      <c r="B222" s="210"/>
      <c r="C222" s="211"/>
      <c r="D222" s="201" t="s">
        <v>256</v>
      </c>
      <c r="E222" s="212" t="s">
        <v>1</v>
      </c>
      <c r="F222" s="213" t="s">
        <v>2796</v>
      </c>
      <c r="G222" s="211"/>
      <c r="H222" s="214">
        <v>27</v>
      </c>
      <c r="I222" s="215"/>
      <c r="J222" s="211"/>
      <c r="K222" s="211"/>
      <c r="L222" s="216"/>
      <c r="M222" s="217"/>
      <c r="N222" s="218"/>
      <c r="O222" s="218"/>
      <c r="P222" s="218"/>
      <c r="Q222" s="218"/>
      <c r="R222" s="218"/>
      <c r="S222" s="218"/>
      <c r="T222" s="219"/>
      <c r="AT222" s="220" t="s">
        <v>256</v>
      </c>
      <c r="AU222" s="220" t="s">
        <v>90</v>
      </c>
      <c r="AV222" s="13" t="s">
        <v>90</v>
      </c>
      <c r="AW222" s="13" t="s">
        <v>36</v>
      </c>
      <c r="AX222" s="13" t="s">
        <v>88</v>
      </c>
      <c r="AY222" s="220" t="s">
        <v>155</v>
      </c>
    </row>
    <row r="223" spans="1:65" s="2" customFormat="1" ht="16.5" customHeight="1">
      <c r="A223" s="34"/>
      <c r="B223" s="35"/>
      <c r="C223" s="187" t="s">
        <v>412</v>
      </c>
      <c r="D223" s="187" t="s">
        <v>158</v>
      </c>
      <c r="E223" s="188" t="s">
        <v>435</v>
      </c>
      <c r="F223" s="189" t="s">
        <v>436</v>
      </c>
      <c r="G223" s="190" t="s">
        <v>253</v>
      </c>
      <c r="H223" s="191">
        <v>3</v>
      </c>
      <c r="I223" s="192"/>
      <c r="J223" s="193">
        <f>ROUND(I223*H223,2)</f>
        <v>0</v>
      </c>
      <c r="K223" s="194"/>
      <c r="L223" s="39"/>
      <c r="M223" s="195" t="s">
        <v>1</v>
      </c>
      <c r="N223" s="196" t="s">
        <v>45</v>
      </c>
      <c r="O223" s="71"/>
      <c r="P223" s="197">
        <f>O223*H223</f>
        <v>0</v>
      </c>
      <c r="Q223" s="197">
        <v>0</v>
      </c>
      <c r="R223" s="197">
        <f>Q223*H223</f>
        <v>0</v>
      </c>
      <c r="S223" s="197">
        <v>0</v>
      </c>
      <c r="T223" s="198">
        <f>S223*H223</f>
        <v>0</v>
      </c>
      <c r="U223" s="34"/>
      <c r="V223" s="34"/>
      <c r="W223" s="34"/>
      <c r="X223" s="34"/>
      <c r="Y223" s="34"/>
      <c r="Z223" s="34"/>
      <c r="AA223" s="34"/>
      <c r="AB223" s="34"/>
      <c r="AC223" s="34"/>
      <c r="AD223" s="34"/>
      <c r="AE223" s="34"/>
      <c r="AR223" s="199" t="s">
        <v>175</v>
      </c>
      <c r="AT223" s="199" t="s">
        <v>158</v>
      </c>
      <c r="AU223" s="199" t="s">
        <v>90</v>
      </c>
      <c r="AY223" s="17" t="s">
        <v>155</v>
      </c>
      <c r="BE223" s="200">
        <f>IF(N223="základní",J223,0)</f>
        <v>0</v>
      </c>
      <c r="BF223" s="200">
        <f>IF(N223="snížená",J223,0)</f>
        <v>0</v>
      </c>
      <c r="BG223" s="200">
        <f>IF(N223="zákl. přenesená",J223,0)</f>
        <v>0</v>
      </c>
      <c r="BH223" s="200">
        <f>IF(N223="sníž. přenesená",J223,0)</f>
        <v>0</v>
      </c>
      <c r="BI223" s="200">
        <f>IF(N223="nulová",J223,0)</f>
        <v>0</v>
      </c>
      <c r="BJ223" s="17" t="s">
        <v>88</v>
      </c>
      <c r="BK223" s="200">
        <f>ROUND(I223*H223,2)</f>
        <v>0</v>
      </c>
      <c r="BL223" s="17" t="s">
        <v>175</v>
      </c>
      <c r="BM223" s="199" t="s">
        <v>2860</v>
      </c>
    </row>
    <row r="224" spans="1:47" s="2" customFormat="1" ht="29.25">
      <c r="A224" s="34"/>
      <c r="B224" s="35"/>
      <c r="C224" s="36"/>
      <c r="D224" s="201" t="s">
        <v>164</v>
      </c>
      <c r="E224" s="36"/>
      <c r="F224" s="202" t="s">
        <v>1426</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164</v>
      </c>
      <c r="AU224" s="17" t="s">
        <v>90</v>
      </c>
    </row>
    <row r="225" spans="2:51" s="13" customFormat="1" ht="11.25">
      <c r="B225" s="210"/>
      <c r="C225" s="211"/>
      <c r="D225" s="201" t="s">
        <v>256</v>
      </c>
      <c r="E225" s="212" t="s">
        <v>1</v>
      </c>
      <c r="F225" s="213" t="s">
        <v>2353</v>
      </c>
      <c r="G225" s="211"/>
      <c r="H225" s="214">
        <v>3</v>
      </c>
      <c r="I225" s="215"/>
      <c r="J225" s="211"/>
      <c r="K225" s="211"/>
      <c r="L225" s="216"/>
      <c r="M225" s="217"/>
      <c r="N225" s="218"/>
      <c r="O225" s="218"/>
      <c r="P225" s="218"/>
      <c r="Q225" s="218"/>
      <c r="R225" s="218"/>
      <c r="S225" s="218"/>
      <c r="T225" s="219"/>
      <c r="AT225" s="220" t="s">
        <v>256</v>
      </c>
      <c r="AU225" s="220" t="s">
        <v>90</v>
      </c>
      <c r="AV225" s="13" t="s">
        <v>90</v>
      </c>
      <c r="AW225" s="13" t="s">
        <v>36</v>
      </c>
      <c r="AX225" s="13" t="s">
        <v>88</v>
      </c>
      <c r="AY225" s="220" t="s">
        <v>155</v>
      </c>
    </row>
    <row r="226" spans="1:65" s="2" customFormat="1" ht="16.5" customHeight="1">
      <c r="A226" s="34"/>
      <c r="B226" s="35"/>
      <c r="C226" s="187" t="s">
        <v>417</v>
      </c>
      <c r="D226" s="187" t="s">
        <v>158</v>
      </c>
      <c r="E226" s="188" t="s">
        <v>440</v>
      </c>
      <c r="F226" s="189" t="s">
        <v>441</v>
      </c>
      <c r="G226" s="190" t="s">
        <v>253</v>
      </c>
      <c r="H226" s="191">
        <v>27</v>
      </c>
      <c r="I226" s="192"/>
      <c r="J226" s="193">
        <f>ROUND(I226*H226,2)</f>
        <v>0</v>
      </c>
      <c r="K226" s="194"/>
      <c r="L226" s="39"/>
      <c r="M226" s="195" t="s">
        <v>1</v>
      </c>
      <c r="N226" s="196" t="s">
        <v>45</v>
      </c>
      <c r="O226" s="71"/>
      <c r="P226" s="197">
        <f>O226*H226</f>
        <v>0</v>
      </c>
      <c r="Q226" s="197">
        <v>0</v>
      </c>
      <c r="R226" s="197">
        <f>Q226*H226</f>
        <v>0</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2861</v>
      </c>
    </row>
    <row r="227" spans="1:47" s="2" customFormat="1" ht="165.75">
      <c r="A227" s="34"/>
      <c r="B227" s="35"/>
      <c r="C227" s="36"/>
      <c r="D227" s="201" t="s">
        <v>164</v>
      </c>
      <c r="E227" s="36"/>
      <c r="F227" s="202" t="s">
        <v>919</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164</v>
      </c>
      <c r="AU227" s="17" t="s">
        <v>90</v>
      </c>
    </row>
    <row r="228" spans="2:51" s="13" customFormat="1" ht="11.25">
      <c r="B228" s="210"/>
      <c r="C228" s="211"/>
      <c r="D228" s="201" t="s">
        <v>256</v>
      </c>
      <c r="E228" s="212" t="s">
        <v>1</v>
      </c>
      <c r="F228" s="213" t="s">
        <v>2796</v>
      </c>
      <c r="G228" s="211"/>
      <c r="H228" s="214">
        <v>27</v>
      </c>
      <c r="I228" s="215"/>
      <c r="J228" s="211"/>
      <c r="K228" s="211"/>
      <c r="L228" s="216"/>
      <c r="M228" s="217"/>
      <c r="N228" s="218"/>
      <c r="O228" s="218"/>
      <c r="P228" s="218"/>
      <c r="Q228" s="218"/>
      <c r="R228" s="218"/>
      <c r="S228" s="218"/>
      <c r="T228" s="219"/>
      <c r="AT228" s="220" t="s">
        <v>256</v>
      </c>
      <c r="AU228" s="220" t="s">
        <v>90</v>
      </c>
      <c r="AV228" s="13" t="s">
        <v>90</v>
      </c>
      <c r="AW228" s="13" t="s">
        <v>36</v>
      </c>
      <c r="AX228" s="13" t="s">
        <v>88</v>
      </c>
      <c r="AY228" s="220" t="s">
        <v>155</v>
      </c>
    </row>
    <row r="229" spans="1:65" s="2" customFormat="1" ht="16.5" customHeight="1">
      <c r="A229" s="34"/>
      <c r="B229" s="35"/>
      <c r="C229" s="187" t="s">
        <v>423</v>
      </c>
      <c r="D229" s="187" t="s">
        <v>158</v>
      </c>
      <c r="E229" s="188" t="s">
        <v>450</v>
      </c>
      <c r="F229" s="189" t="s">
        <v>451</v>
      </c>
      <c r="G229" s="190" t="s">
        <v>253</v>
      </c>
      <c r="H229" s="191">
        <v>3</v>
      </c>
      <c r="I229" s="192"/>
      <c r="J229" s="193">
        <f>ROUND(I229*H229,2)</f>
        <v>0</v>
      </c>
      <c r="K229" s="194"/>
      <c r="L229" s="39"/>
      <c r="M229" s="195" t="s">
        <v>1</v>
      </c>
      <c r="N229" s="196" t="s">
        <v>45</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175</v>
      </c>
      <c r="AT229" s="199" t="s">
        <v>158</v>
      </c>
      <c r="AU229" s="199" t="s">
        <v>90</v>
      </c>
      <c r="AY229" s="17" t="s">
        <v>155</v>
      </c>
      <c r="BE229" s="200">
        <f>IF(N229="základní",J229,0)</f>
        <v>0</v>
      </c>
      <c r="BF229" s="200">
        <f>IF(N229="snížená",J229,0)</f>
        <v>0</v>
      </c>
      <c r="BG229" s="200">
        <f>IF(N229="zákl. přenesená",J229,0)</f>
        <v>0</v>
      </c>
      <c r="BH229" s="200">
        <f>IF(N229="sníž. přenesená",J229,0)</f>
        <v>0</v>
      </c>
      <c r="BI229" s="200">
        <f>IF(N229="nulová",J229,0)</f>
        <v>0</v>
      </c>
      <c r="BJ229" s="17" t="s">
        <v>88</v>
      </c>
      <c r="BK229" s="200">
        <f>ROUND(I229*H229,2)</f>
        <v>0</v>
      </c>
      <c r="BL229" s="17" t="s">
        <v>175</v>
      </c>
      <c r="BM229" s="199" t="s">
        <v>2862</v>
      </c>
    </row>
    <row r="230" spans="1:47" s="2" customFormat="1" ht="58.5">
      <c r="A230" s="34"/>
      <c r="B230" s="35"/>
      <c r="C230" s="36"/>
      <c r="D230" s="201" t="s">
        <v>164</v>
      </c>
      <c r="E230" s="36"/>
      <c r="F230" s="202" t="s">
        <v>1430</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164</v>
      </c>
      <c r="AU230" s="17" t="s">
        <v>90</v>
      </c>
    </row>
    <row r="231" spans="2:51" s="13" customFormat="1" ht="11.25">
      <c r="B231" s="210"/>
      <c r="C231" s="211"/>
      <c r="D231" s="201" t="s">
        <v>256</v>
      </c>
      <c r="E231" s="212" t="s">
        <v>1</v>
      </c>
      <c r="F231" s="213" t="s">
        <v>2353</v>
      </c>
      <c r="G231" s="211"/>
      <c r="H231" s="214">
        <v>3</v>
      </c>
      <c r="I231" s="215"/>
      <c r="J231" s="211"/>
      <c r="K231" s="211"/>
      <c r="L231" s="216"/>
      <c r="M231" s="217"/>
      <c r="N231" s="218"/>
      <c r="O231" s="218"/>
      <c r="P231" s="218"/>
      <c r="Q231" s="218"/>
      <c r="R231" s="218"/>
      <c r="S231" s="218"/>
      <c r="T231" s="219"/>
      <c r="AT231" s="220" t="s">
        <v>256</v>
      </c>
      <c r="AU231" s="220" t="s">
        <v>90</v>
      </c>
      <c r="AV231" s="13" t="s">
        <v>90</v>
      </c>
      <c r="AW231" s="13" t="s">
        <v>36</v>
      </c>
      <c r="AX231" s="13" t="s">
        <v>88</v>
      </c>
      <c r="AY231" s="220" t="s">
        <v>155</v>
      </c>
    </row>
    <row r="232" spans="1:65" s="2" customFormat="1" ht="16.5" customHeight="1">
      <c r="A232" s="34"/>
      <c r="B232" s="35"/>
      <c r="C232" s="187" t="s">
        <v>429</v>
      </c>
      <c r="D232" s="187" t="s">
        <v>158</v>
      </c>
      <c r="E232" s="188" t="s">
        <v>455</v>
      </c>
      <c r="F232" s="189" t="s">
        <v>456</v>
      </c>
      <c r="G232" s="190" t="s">
        <v>253</v>
      </c>
      <c r="H232" s="191">
        <v>3</v>
      </c>
      <c r="I232" s="192"/>
      <c r="J232" s="193">
        <f>ROUND(I232*H232,2)</f>
        <v>0</v>
      </c>
      <c r="K232" s="194"/>
      <c r="L232" s="39"/>
      <c r="M232" s="195" t="s">
        <v>1</v>
      </c>
      <c r="N232" s="196" t="s">
        <v>45</v>
      </c>
      <c r="O232" s="71"/>
      <c r="P232" s="197">
        <f>O232*H232</f>
        <v>0</v>
      </c>
      <c r="Q232" s="197">
        <v>0.1837</v>
      </c>
      <c r="R232" s="197">
        <f>Q232*H232</f>
        <v>0.5511</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2863</v>
      </c>
    </row>
    <row r="233" spans="1:47" s="2" customFormat="1" ht="292.5">
      <c r="A233" s="34"/>
      <c r="B233" s="35"/>
      <c r="C233" s="36"/>
      <c r="D233" s="201" t="s">
        <v>164</v>
      </c>
      <c r="E233" s="36"/>
      <c r="F233" s="202" t="s">
        <v>1432</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2353</v>
      </c>
      <c r="G234" s="211"/>
      <c r="H234" s="214">
        <v>3</v>
      </c>
      <c r="I234" s="215"/>
      <c r="J234" s="211"/>
      <c r="K234" s="211"/>
      <c r="L234" s="216"/>
      <c r="M234" s="217"/>
      <c r="N234" s="218"/>
      <c r="O234" s="218"/>
      <c r="P234" s="218"/>
      <c r="Q234" s="218"/>
      <c r="R234" s="218"/>
      <c r="S234" s="218"/>
      <c r="T234" s="219"/>
      <c r="AT234" s="220" t="s">
        <v>256</v>
      </c>
      <c r="AU234" s="220" t="s">
        <v>90</v>
      </c>
      <c r="AV234" s="13" t="s">
        <v>90</v>
      </c>
      <c r="AW234" s="13" t="s">
        <v>36</v>
      </c>
      <c r="AX234" s="13" t="s">
        <v>88</v>
      </c>
      <c r="AY234" s="220" t="s">
        <v>155</v>
      </c>
    </row>
    <row r="235" spans="1:65" s="2" customFormat="1" ht="16.5" customHeight="1">
      <c r="A235" s="34"/>
      <c r="B235" s="35"/>
      <c r="C235" s="243" t="s">
        <v>434</v>
      </c>
      <c r="D235" s="243" t="s">
        <v>357</v>
      </c>
      <c r="E235" s="244" t="s">
        <v>461</v>
      </c>
      <c r="F235" s="245" t="s">
        <v>462</v>
      </c>
      <c r="G235" s="246" t="s">
        <v>253</v>
      </c>
      <c r="H235" s="247">
        <v>0.6</v>
      </c>
      <c r="I235" s="248"/>
      <c r="J235" s="249">
        <f>ROUND(I235*H235,2)</f>
        <v>0</v>
      </c>
      <c r="K235" s="250"/>
      <c r="L235" s="251"/>
      <c r="M235" s="252" t="s">
        <v>1</v>
      </c>
      <c r="N235" s="253" t="s">
        <v>45</v>
      </c>
      <c r="O235" s="71"/>
      <c r="P235" s="197">
        <f>O235*H235</f>
        <v>0</v>
      </c>
      <c r="Q235" s="197">
        <v>0.222</v>
      </c>
      <c r="R235" s="197">
        <f>Q235*H235</f>
        <v>0.13319999999999999</v>
      </c>
      <c r="S235" s="197">
        <v>0</v>
      </c>
      <c r="T235" s="198">
        <f>S235*H235</f>
        <v>0</v>
      </c>
      <c r="U235" s="34"/>
      <c r="V235" s="34"/>
      <c r="W235" s="34"/>
      <c r="X235" s="34"/>
      <c r="Y235" s="34"/>
      <c r="Z235" s="34"/>
      <c r="AA235" s="34"/>
      <c r="AB235" s="34"/>
      <c r="AC235" s="34"/>
      <c r="AD235" s="34"/>
      <c r="AE235" s="34"/>
      <c r="AR235" s="199" t="s">
        <v>196</v>
      </c>
      <c r="AT235" s="199" t="s">
        <v>357</v>
      </c>
      <c r="AU235" s="199" t="s">
        <v>90</v>
      </c>
      <c r="AY235" s="17" t="s">
        <v>155</v>
      </c>
      <c r="BE235" s="200">
        <f>IF(N235="základní",J235,0)</f>
        <v>0</v>
      </c>
      <c r="BF235" s="200">
        <f>IF(N235="snížená",J235,0)</f>
        <v>0</v>
      </c>
      <c r="BG235" s="200">
        <f>IF(N235="zákl. přenesená",J235,0)</f>
        <v>0</v>
      </c>
      <c r="BH235" s="200">
        <f>IF(N235="sníž. přenesená",J235,0)</f>
        <v>0</v>
      </c>
      <c r="BI235" s="200">
        <f>IF(N235="nulová",J235,0)</f>
        <v>0</v>
      </c>
      <c r="BJ235" s="17" t="s">
        <v>88</v>
      </c>
      <c r="BK235" s="200">
        <f>ROUND(I235*H235,2)</f>
        <v>0</v>
      </c>
      <c r="BL235" s="17" t="s">
        <v>175</v>
      </c>
      <c r="BM235" s="199" t="s">
        <v>2864</v>
      </c>
    </row>
    <row r="236" spans="1:47" s="2" customFormat="1" ht="19.5">
      <c r="A236" s="34"/>
      <c r="B236" s="35"/>
      <c r="C236" s="36"/>
      <c r="D236" s="201" t="s">
        <v>164</v>
      </c>
      <c r="E236" s="36"/>
      <c r="F236" s="202" t="s">
        <v>464</v>
      </c>
      <c r="G236" s="36"/>
      <c r="H236" s="36"/>
      <c r="I236" s="203"/>
      <c r="J236" s="36"/>
      <c r="K236" s="36"/>
      <c r="L236" s="39"/>
      <c r="M236" s="204"/>
      <c r="N236" s="205"/>
      <c r="O236" s="71"/>
      <c r="P236" s="71"/>
      <c r="Q236" s="71"/>
      <c r="R236" s="71"/>
      <c r="S236" s="71"/>
      <c r="T236" s="72"/>
      <c r="U236" s="34"/>
      <c r="V236" s="34"/>
      <c r="W236" s="34"/>
      <c r="X236" s="34"/>
      <c r="Y236" s="34"/>
      <c r="Z236" s="34"/>
      <c r="AA236" s="34"/>
      <c r="AB236" s="34"/>
      <c r="AC236" s="34"/>
      <c r="AD236" s="34"/>
      <c r="AE236" s="34"/>
      <c r="AT236" s="17" t="s">
        <v>164</v>
      </c>
      <c r="AU236" s="17" t="s">
        <v>90</v>
      </c>
    </row>
    <row r="237" spans="2:51" s="13" customFormat="1" ht="11.25">
      <c r="B237" s="210"/>
      <c r="C237" s="211"/>
      <c r="D237" s="201" t="s">
        <v>256</v>
      </c>
      <c r="E237" s="212" t="s">
        <v>1</v>
      </c>
      <c r="F237" s="213" t="s">
        <v>2865</v>
      </c>
      <c r="G237" s="211"/>
      <c r="H237" s="214">
        <v>3</v>
      </c>
      <c r="I237" s="215"/>
      <c r="J237" s="211"/>
      <c r="K237" s="211"/>
      <c r="L237" s="216"/>
      <c r="M237" s="217"/>
      <c r="N237" s="218"/>
      <c r="O237" s="218"/>
      <c r="P237" s="218"/>
      <c r="Q237" s="218"/>
      <c r="R237" s="218"/>
      <c r="S237" s="218"/>
      <c r="T237" s="219"/>
      <c r="AT237" s="220" t="s">
        <v>256</v>
      </c>
      <c r="AU237" s="220" t="s">
        <v>90</v>
      </c>
      <c r="AV237" s="13" t="s">
        <v>90</v>
      </c>
      <c r="AW237" s="13" t="s">
        <v>36</v>
      </c>
      <c r="AX237" s="13" t="s">
        <v>88</v>
      </c>
      <c r="AY237" s="220" t="s">
        <v>155</v>
      </c>
    </row>
    <row r="238" spans="2:51" s="13" customFormat="1" ht="11.25">
      <c r="B238" s="210"/>
      <c r="C238" s="211"/>
      <c r="D238" s="201" t="s">
        <v>256</v>
      </c>
      <c r="E238" s="211"/>
      <c r="F238" s="213" t="s">
        <v>2866</v>
      </c>
      <c r="G238" s="211"/>
      <c r="H238" s="214">
        <v>0.6</v>
      </c>
      <c r="I238" s="215"/>
      <c r="J238" s="211"/>
      <c r="K238" s="211"/>
      <c r="L238" s="216"/>
      <c r="M238" s="217"/>
      <c r="N238" s="218"/>
      <c r="O238" s="218"/>
      <c r="P238" s="218"/>
      <c r="Q238" s="218"/>
      <c r="R238" s="218"/>
      <c r="S238" s="218"/>
      <c r="T238" s="219"/>
      <c r="AT238" s="220" t="s">
        <v>256</v>
      </c>
      <c r="AU238" s="220" t="s">
        <v>90</v>
      </c>
      <c r="AV238" s="13" t="s">
        <v>90</v>
      </c>
      <c r="AW238" s="13" t="s">
        <v>4</v>
      </c>
      <c r="AX238" s="13" t="s">
        <v>88</v>
      </c>
      <c r="AY238" s="220" t="s">
        <v>155</v>
      </c>
    </row>
    <row r="239" spans="1:65" s="2" customFormat="1" ht="16.5" customHeight="1">
      <c r="A239" s="34"/>
      <c r="B239" s="35"/>
      <c r="C239" s="187" t="s">
        <v>439</v>
      </c>
      <c r="D239" s="187" t="s">
        <v>158</v>
      </c>
      <c r="E239" s="188" t="s">
        <v>468</v>
      </c>
      <c r="F239" s="189" t="s">
        <v>469</v>
      </c>
      <c r="G239" s="190" t="s">
        <v>253</v>
      </c>
      <c r="H239" s="191">
        <v>27</v>
      </c>
      <c r="I239" s="192"/>
      <c r="J239" s="193">
        <f>ROUND(I239*H239,2)</f>
        <v>0</v>
      </c>
      <c r="K239" s="194"/>
      <c r="L239" s="39"/>
      <c r="M239" s="195" t="s">
        <v>1</v>
      </c>
      <c r="N239" s="196" t="s">
        <v>45</v>
      </c>
      <c r="O239" s="71"/>
      <c r="P239" s="197">
        <f>O239*H239</f>
        <v>0</v>
      </c>
      <c r="Q239" s="197">
        <v>0.167</v>
      </c>
      <c r="R239" s="197">
        <f>Q239*H239</f>
        <v>4.509</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2867</v>
      </c>
    </row>
    <row r="240" spans="1:47" s="2" customFormat="1" ht="58.5">
      <c r="A240" s="34"/>
      <c r="B240" s="35"/>
      <c r="C240" s="36"/>
      <c r="D240" s="201" t="s">
        <v>164</v>
      </c>
      <c r="E240" s="36"/>
      <c r="F240" s="202" t="s">
        <v>1437</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2796</v>
      </c>
      <c r="G241" s="211"/>
      <c r="H241" s="214">
        <v>27</v>
      </c>
      <c r="I241" s="215"/>
      <c r="J241" s="211"/>
      <c r="K241" s="211"/>
      <c r="L241" s="216"/>
      <c r="M241" s="217"/>
      <c r="N241" s="218"/>
      <c r="O241" s="218"/>
      <c r="P241" s="218"/>
      <c r="Q241" s="218"/>
      <c r="R241" s="218"/>
      <c r="S241" s="218"/>
      <c r="T241" s="219"/>
      <c r="AT241" s="220" t="s">
        <v>256</v>
      </c>
      <c r="AU241" s="220" t="s">
        <v>90</v>
      </c>
      <c r="AV241" s="13" t="s">
        <v>90</v>
      </c>
      <c r="AW241" s="13" t="s">
        <v>36</v>
      </c>
      <c r="AX241" s="13" t="s">
        <v>88</v>
      </c>
      <c r="AY241" s="220" t="s">
        <v>155</v>
      </c>
    </row>
    <row r="242" spans="1:65" s="2" customFormat="1" ht="16.5" customHeight="1">
      <c r="A242" s="34"/>
      <c r="B242" s="35"/>
      <c r="C242" s="243" t="s">
        <v>444</v>
      </c>
      <c r="D242" s="243" t="s">
        <v>357</v>
      </c>
      <c r="E242" s="244" t="s">
        <v>473</v>
      </c>
      <c r="F242" s="245" t="s">
        <v>474</v>
      </c>
      <c r="G242" s="246" t="s">
        <v>253</v>
      </c>
      <c r="H242" s="247">
        <v>5.4</v>
      </c>
      <c r="I242" s="248"/>
      <c r="J242" s="249">
        <f>ROUND(I242*H242,2)</f>
        <v>0</v>
      </c>
      <c r="K242" s="250"/>
      <c r="L242" s="251"/>
      <c r="M242" s="252" t="s">
        <v>1</v>
      </c>
      <c r="N242" s="253" t="s">
        <v>45</v>
      </c>
      <c r="O242" s="71"/>
      <c r="P242" s="197">
        <f>O242*H242</f>
        <v>0</v>
      </c>
      <c r="Q242" s="197">
        <v>0.118</v>
      </c>
      <c r="R242" s="197">
        <f>Q242*H242</f>
        <v>0.6372</v>
      </c>
      <c r="S242" s="197">
        <v>0</v>
      </c>
      <c r="T242" s="198">
        <f>S242*H242</f>
        <v>0</v>
      </c>
      <c r="U242" s="34"/>
      <c r="V242" s="34"/>
      <c r="W242" s="34"/>
      <c r="X242" s="34"/>
      <c r="Y242" s="34"/>
      <c r="Z242" s="34"/>
      <c r="AA242" s="34"/>
      <c r="AB242" s="34"/>
      <c r="AC242" s="34"/>
      <c r="AD242" s="34"/>
      <c r="AE242" s="34"/>
      <c r="AR242" s="199" t="s">
        <v>196</v>
      </c>
      <c r="AT242" s="199" t="s">
        <v>357</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2868</v>
      </c>
    </row>
    <row r="243" spans="1:47" s="2" customFormat="1" ht="19.5">
      <c r="A243" s="34"/>
      <c r="B243" s="35"/>
      <c r="C243" s="36"/>
      <c r="D243" s="201" t="s">
        <v>164</v>
      </c>
      <c r="E243" s="36"/>
      <c r="F243" s="202" t="s">
        <v>464</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2869</v>
      </c>
      <c r="G244" s="211"/>
      <c r="H244" s="214">
        <v>27</v>
      </c>
      <c r="I244" s="215"/>
      <c r="J244" s="211"/>
      <c r="K244" s="211"/>
      <c r="L244" s="216"/>
      <c r="M244" s="217"/>
      <c r="N244" s="218"/>
      <c r="O244" s="218"/>
      <c r="P244" s="218"/>
      <c r="Q244" s="218"/>
      <c r="R244" s="218"/>
      <c r="S244" s="218"/>
      <c r="T244" s="219"/>
      <c r="AT244" s="220" t="s">
        <v>256</v>
      </c>
      <c r="AU244" s="220" t="s">
        <v>90</v>
      </c>
      <c r="AV244" s="13" t="s">
        <v>90</v>
      </c>
      <c r="AW244" s="13" t="s">
        <v>36</v>
      </c>
      <c r="AX244" s="13" t="s">
        <v>88</v>
      </c>
      <c r="AY244" s="220" t="s">
        <v>155</v>
      </c>
    </row>
    <row r="245" spans="2:51" s="13" customFormat="1" ht="11.25">
      <c r="B245" s="210"/>
      <c r="C245" s="211"/>
      <c r="D245" s="201" t="s">
        <v>256</v>
      </c>
      <c r="E245" s="211"/>
      <c r="F245" s="213" t="s">
        <v>2870</v>
      </c>
      <c r="G245" s="211"/>
      <c r="H245" s="214">
        <v>5.4</v>
      </c>
      <c r="I245" s="215"/>
      <c r="J245" s="211"/>
      <c r="K245" s="211"/>
      <c r="L245" s="216"/>
      <c r="M245" s="217"/>
      <c r="N245" s="218"/>
      <c r="O245" s="218"/>
      <c r="P245" s="218"/>
      <c r="Q245" s="218"/>
      <c r="R245" s="218"/>
      <c r="S245" s="218"/>
      <c r="T245" s="219"/>
      <c r="AT245" s="220" t="s">
        <v>256</v>
      </c>
      <c r="AU245" s="220" t="s">
        <v>90</v>
      </c>
      <c r="AV245" s="13" t="s">
        <v>90</v>
      </c>
      <c r="AW245" s="13" t="s">
        <v>4</v>
      </c>
      <c r="AX245" s="13" t="s">
        <v>88</v>
      </c>
      <c r="AY245" s="220" t="s">
        <v>155</v>
      </c>
    </row>
    <row r="246" spans="2:63" s="12" customFormat="1" ht="22.9" customHeight="1">
      <c r="B246" s="171"/>
      <c r="C246" s="172"/>
      <c r="D246" s="173" t="s">
        <v>79</v>
      </c>
      <c r="E246" s="185" t="s">
        <v>196</v>
      </c>
      <c r="F246" s="185" t="s">
        <v>483</v>
      </c>
      <c r="G246" s="172"/>
      <c r="H246" s="172"/>
      <c r="I246" s="175"/>
      <c r="J246" s="186">
        <f>BK246</f>
        <v>0</v>
      </c>
      <c r="K246" s="172"/>
      <c r="L246" s="177"/>
      <c r="M246" s="178"/>
      <c r="N246" s="179"/>
      <c r="O246" s="179"/>
      <c r="P246" s="180">
        <f>SUM(P247:P302)</f>
        <v>0</v>
      </c>
      <c r="Q246" s="179"/>
      <c r="R246" s="180">
        <f>SUM(R247:R302)</f>
        <v>0.38747</v>
      </c>
      <c r="S246" s="179"/>
      <c r="T246" s="181">
        <f>SUM(T247:T302)</f>
        <v>0</v>
      </c>
      <c r="AR246" s="182" t="s">
        <v>88</v>
      </c>
      <c r="AT246" s="183" t="s">
        <v>79</v>
      </c>
      <c r="AU246" s="183" t="s">
        <v>88</v>
      </c>
      <c r="AY246" s="182" t="s">
        <v>155</v>
      </c>
      <c r="BK246" s="184">
        <f>SUM(BK247:BK302)</f>
        <v>0</v>
      </c>
    </row>
    <row r="247" spans="1:65" s="2" customFormat="1" ht="16.5" customHeight="1">
      <c r="A247" s="34"/>
      <c r="B247" s="35"/>
      <c r="C247" s="187" t="s">
        <v>449</v>
      </c>
      <c r="D247" s="187" t="s">
        <v>158</v>
      </c>
      <c r="E247" s="188" t="s">
        <v>2140</v>
      </c>
      <c r="F247" s="189" t="s">
        <v>2141</v>
      </c>
      <c r="G247" s="190" t="s">
        <v>383</v>
      </c>
      <c r="H247" s="191">
        <v>5</v>
      </c>
      <c r="I247" s="192"/>
      <c r="J247" s="193">
        <f>ROUND(I247*H247,2)</f>
        <v>0</v>
      </c>
      <c r="K247" s="194"/>
      <c r="L247" s="39"/>
      <c r="M247" s="195" t="s">
        <v>1</v>
      </c>
      <c r="N247" s="196" t="s">
        <v>45</v>
      </c>
      <c r="O247" s="71"/>
      <c r="P247" s="197">
        <f>O247*H247</f>
        <v>0</v>
      </c>
      <c r="Q247" s="197">
        <v>0.00038</v>
      </c>
      <c r="R247" s="197">
        <f>Q247*H247</f>
        <v>0.0019000000000000002</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2871</v>
      </c>
    </row>
    <row r="248" spans="1:47" s="2" customFormat="1" ht="58.5">
      <c r="A248" s="34"/>
      <c r="B248" s="35"/>
      <c r="C248" s="36"/>
      <c r="D248" s="201" t="s">
        <v>164</v>
      </c>
      <c r="E248" s="36"/>
      <c r="F248" s="202" t="s">
        <v>2364</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1:65" s="2" customFormat="1" ht="16.5" customHeight="1">
      <c r="A249" s="34"/>
      <c r="B249" s="35"/>
      <c r="C249" s="187" t="s">
        <v>454</v>
      </c>
      <c r="D249" s="187" t="s">
        <v>158</v>
      </c>
      <c r="E249" s="188" t="s">
        <v>2148</v>
      </c>
      <c r="F249" s="189" t="s">
        <v>2149</v>
      </c>
      <c r="G249" s="190" t="s">
        <v>383</v>
      </c>
      <c r="H249" s="191">
        <v>1</v>
      </c>
      <c r="I249" s="192"/>
      <c r="J249" s="193">
        <f>ROUND(I249*H249,2)</f>
        <v>0</v>
      </c>
      <c r="K249" s="194"/>
      <c r="L249" s="39"/>
      <c r="M249" s="195" t="s">
        <v>1</v>
      </c>
      <c r="N249" s="196" t="s">
        <v>45</v>
      </c>
      <c r="O249" s="71"/>
      <c r="P249" s="197">
        <f>O249*H249</f>
        <v>0</v>
      </c>
      <c r="Q249" s="197">
        <v>0.00163</v>
      </c>
      <c r="R249" s="197">
        <f>Q249*H249</f>
        <v>0.00163</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2872</v>
      </c>
    </row>
    <row r="250" spans="1:47" s="2" customFormat="1" ht="39">
      <c r="A250" s="34"/>
      <c r="B250" s="35"/>
      <c r="C250" s="36"/>
      <c r="D250" s="201" t="s">
        <v>164</v>
      </c>
      <c r="E250" s="36"/>
      <c r="F250" s="202" t="s">
        <v>2368</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1:65" s="2" customFormat="1" ht="16.5" customHeight="1">
      <c r="A251" s="34"/>
      <c r="B251" s="35"/>
      <c r="C251" s="187" t="s">
        <v>460</v>
      </c>
      <c r="D251" s="187" t="s">
        <v>158</v>
      </c>
      <c r="E251" s="188" t="s">
        <v>2152</v>
      </c>
      <c r="F251" s="189" t="s">
        <v>2153</v>
      </c>
      <c r="G251" s="190" t="s">
        <v>287</v>
      </c>
      <c r="H251" s="191">
        <v>35</v>
      </c>
      <c r="I251" s="192"/>
      <c r="J251" s="193">
        <f>ROUND(I251*H251,2)</f>
        <v>0</v>
      </c>
      <c r="K251" s="194"/>
      <c r="L251" s="39"/>
      <c r="M251" s="195" t="s">
        <v>1</v>
      </c>
      <c r="N251" s="196" t="s">
        <v>45</v>
      </c>
      <c r="O251" s="71"/>
      <c r="P251" s="197">
        <f>O251*H251</f>
        <v>0</v>
      </c>
      <c r="Q251" s="197">
        <v>0</v>
      </c>
      <c r="R251" s="197">
        <f>Q251*H251</f>
        <v>0</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2873</v>
      </c>
    </row>
    <row r="252" spans="1:47" s="2" customFormat="1" ht="136.5">
      <c r="A252" s="34"/>
      <c r="B252" s="35"/>
      <c r="C252" s="36"/>
      <c r="D252" s="201" t="s">
        <v>164</v>
      </c>
      <c r="E252" s="36"/>
      <c r="F252" s="202" t="s">
        <v>2874</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2:51" s="13" customFormat="1" ht="11.25">
      <c r="B253" s="210"/>
      <c r="C253" s="211"/>
      <c r="D253" s="201" t="s">
        <v>256</v>
      </c>
      <c r="E253" s="212" t="s">
        <v>1</v>
      </c>
      <c r="F253" s="213" t="s">
        <v>2875</v>
      </c>
      <c r="G253" s="211"/>
      <c r="H253" s="214">
        <v>35</v>
      </c>
      <c r="I253" s="215"/>
      <c r="J253" s="211"/>
      <c r="K253" s="211"/>
      <c r="L253" s="216"/>
      <c r="M253" s="217"/>
      <c r="N253" s="218"/>
      <c r="O253" s="218"/>
      <c r="P253" s="218"/>
      <c r="Q253" s="218"/>
      <c r="R253" s="218"/>
      <c r="S253" s="218"/>
      <c r="T253" s="219"/>
      <c r="AT253" s="220" t="s">
        <v>256</v>
      </c>
      <c r="AU253" s="220" t="s">
        <v>90</v>
      </c>
      <c r="AV253" s="13" t="s">
        <v>90</v>
      </c>
      <c r="AW253" s="13" t="s">
        <v>36</v>
      </c>
      <c r="AX253" s="13" t="s">
        <v>88</v>
      </c>
      <c r="AY253" s="220" t="s">
        <v>155</v>
      </c>
    </row>
    <row r="254" spans="1:65" s="2" customFormat="1" ht="16.5" customHeight="1">
      <c r="A254" s="34"/>
      <c r="B254" s="35"/>
      <c r="C254" s="243" t="s">
        <v>467</v>
      </c>
      <c r="D254" s="243" t="s">
        <v>357</v>
      </c>
      <c r="E254" s="244" t="s">
        <v>2156</v>
      </c>
      <c r="F254" s="245" t="s">
        <v>2157</v>
      </c>
      <c r="G254" s="246" t="s">
        <v>287</v>
      </c>
      <c r="H254" s="247">
        <v>0</v>
      </c>
      <c r="I254" s="248"/>
      <c r="J254" s="249">
        <f>ROUND(I254*H254,2)</f>
        <v>0</v>
      </c>
      <c r="K254" s="250"/>
      <c r="L254" s="251"/>
      <c r="M254" s="252" t="s">
        <v>1</v>
      </c>
      <c r="N254" s="253" t="s">
        <v>45</v>
      </c>
      <c r="O254" s="71"/>
      <c r="P254" s="197">
        <f>O254*H254</f>
        <v>0</v>
      </c>
      <c r="Q254" s="197">
        <v>0.00028</v>
      </c>
      <c r="R254" s="197">
        <f>Q254*H254</f>
        <v>0</v>
      </c>
      <c r="S254" s="197">
        <v>0</v>
      </c>
      <c r="T254" s="198">
        <f>S254*H254</f>
        <v>0</v>
      </c>
      <c r="U254" s="34"/>
      <c r="V254" s="34"/>
      <c r="W254" s="34"/>
      <c r="X254" s="34"/>
      <c r="Y254" s="34"/>
      <c r="Z254" s="34"/>
      <c r="AA254" s="34"/>
      <c r="AB254" s="34"/>
      <c r="AC254" s="34"/>
      <c r="AD254" s="34"/>
      <c r="AE254" s="34"/>
      <c r="AR254" s="199" t="s">
        <v>196</v>
      </c>
      <c r="AT254" s="199" t="s">
        <v>357</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2876</v>
      </c>
    </row>
    <row r="255" spans="1:47" s="2" customFormat="1" ht="29.25">
      <c r="A255" s="34"/>
      <c r="B255" s="35"/>
      <c r="C255" s="36"/>
      <c r="D255" s="201" t="s">
        <v>164</v>
      </c>
      <c r="E255" s="36"/>
      <c r="F255" s="202" t="s">
        <v>2877</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1"/>
      <c r="F256" s="213" t="s">
        <v>949</v>
      </c>
      <c r="G256" s="211"/>
      <c r="H256" s="214">
        <v>0</v>
      </c>
      <c r="I256" s="215"/>
      <c r="J256" s="211"/>
      <c r="K256" s="211"/>
      <c r="L256" s="216"/>
      <c r="M256" s="217"/>
      <c r="N256" s="218"/>
      <c r="O256" s="218"/>
      <c r="P256" s="218"/>
      <c r="Q256" s="218"/>
      <c r="R256" s="218"/>
      <c r="S256" s="218"/>
      <c r="T256" s="219"/>
      <c r="AT256" s="220" t="s">
        <v>256</v>
      </c>
      <c r="AU256" s="220" t="s">
        <v>90</v>
      </c>
      <c r="AV256" s="13" t="s">
        <v>90</v>
      </c>
      <c r="AW256" s="13" t="s">
        <v>4</v>
      </c>
      <c r="AX256" s="13" t="s">
        <v>88</v>
      </c>
      <c r="AY256" s="220" t="s">
        <v>155</v>
      </c>
    </row>
    <row r="257" spans="1:65" s="2" customFormat="1" ht="16.5" customHeight="1">
      <c r="A257" s="34"/>
      <c r="B257" s="35"/>
      <c r="C257" s="187" t="s">
        <v>472</v>
      </c>
      <c r="D257" s="187" t="s">
        <v>158</v>
      </c>
      <c r="E257" s="188" t="s">
        <v>2171</v>
      </c>
      <c r="F257" s="189" t="s">
        <v>2172</v>
      </c>
      <c r="G257" s="190" t="s">
        <v>287</v>
      </c>
      <c r="H257" s="191">
        <v>24</v>
      </c>
      <c r="I257" s="192"/>
      <c r="J257" s="193">
        <f>ROUND(I257*H257,2)</f>
        <v>0</v>
      </c>
      <c r="K257" s="194"/>
      <c r="L257" s="39"/>
      <c r="M257" s="195" t="s">
        <v>1</v>
      </c>
      <c r="N257" s="196" t="s">
        <v>45</v>
      </c>
      <c r="O257" s="71"/>
      <c r="P257" s="197">
        <f>O257*H257</f>
        <v>0</v>
      </c>
      <c r="Q257" s="197">
        <v>0</v>
      </c>
      <c r="R257" s="197">
        <f>Q257*H257</f>
        <v>0</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2878</v>
      </c>
    </row>
    <row r="258" spans="1:47" s="2" customFormat="1" ht="87.75">
      <c r="A258" s="34"/>
      <c r="B258" s="35"/>
      <c r="C258" s="36"/>
      <c r="D258" s="201" t="s">
        <v>164</v>
      </c>
      <c r="E258" s="36"/>
      <c r="F258" s="202" t="s">
        <v>2879</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2:51" s="13" customFormat="1" ht="11.25">
      <c r="B259" s="210"/>
      <c r="C259" s="211"/>
      <c r="D259" s="201" t="s">
        <v>256</v>
      </c>
      <c r="E259" s="212" t="s">
        <v>1</v>
      </c>
      <c r="F259" s="213" t="s">
        <v>2598</v>
      </c>
      <c r="G259" s="211"/>
      <c r="H259" s="214">
        <v>24</v>
      </c>
      <c r="I259" s="215"/>
      <c r="J259" s="211"/>
      <c r="K259" s="211"/>
      <c r="L259" s="216"/>
      <c r="M259" s="217"/>
      <c r="N259" s="218"/>
      <c r="O259" s="218"/>
      <c r="P259" s="218"/>
      <c r="Q259" s="218"/>
      <c r="R259" s="218"/>
      <c r="S259" s="218"/>
      <c r="T259" s="219"/>
      <c r="AT259" s="220" t="s">
        <v>256</v>
      </c>
      <c r="AU259" s="220" t="s">
        <v>90</v>
      </c>
      <c r="AV259" s="13" t="s">
        <v>90</v>
      </c>
      <c r="AW259" s="13" t="s">
        <v>36</v>
      </c>
      <c r="AX259" s="13" t="s">
        <v>88</v>
      </c>
      <c r="AY259" s="220" t="s">
        <v>155</v>
      </c>
    </row>
    <row r="260" spans="1:65" s="2" customFormat="1" ht="16.5" customHeight="1">
      <c r="A260" s="34"/>
      <c r="B260" s="35"/>
      <c r="C260" s="243" t="s">
        <v>478</v>
      </c>
      <c r="D260" s="243" t="s">
        <v>357</v>
      </c>
      <c r="E260" s="244" t="s">
        <v>2175</v>
      </c>
      <c r="F260" s="245" t="s">
        <v>2176</v>
      </c>
      <c r="G260" s="246" t="s">
        <v>287</v>
      </c>
      <c r="H260" s="247">
        <v>0</v>
      </c>
      <c r="I260" s="248"/>
      <c r="J260" s="249">
        <f>ROUND(I260*H260,2)</f>
        <v>0</v>
      </c>
      <c r="K260" s="250"/>
      <c r="L260" s="251"/>
      <c r="M260" s="252" t="s">
        <v>1</v>
      </c>
      <c r="N260" s="253" t="s">
        <v>45</v>
      </c>
      <c r="O260" s="71"/>
      <c r="P260" s="197">
        <f>O260*H260</f>
        <v>0</v>
      </c>
      <c r="Q260" s="197">
        <v>0.00106</v>
      </c>
      <c r="R260" s="197">
        <f>Q260*H260</f>
        <v>0</v>
      </c>
      <c r="S260" s="197">
        <v>0</v>
      </c>
      <c r="T260" s="198">
        <f>S260*H260</f>
        <v>0</v>
      </c>
      <c r="U260" s="34"/>
      <c r="V260" s="34"/>
      <c r="W260" s="34"/>
      <c r="X260" s="34"/>
      <c r="Y260" s="34"/>
      <c r="Z260" s="34"/>
      <c r="AA260" s="34"/>
      <c r="AB260" s="34"/>
      <c r="AC260" s="34"/>
      <c r="AD260" s="34"/>
      <c r="AE260" s="34"/>
      <c r="AR260" s="199" t="s">
        <v>196</v>
      </c>
      <c r="AT260" s="199" t="s">
        <v>357</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2880</v>
      </c>
    </row>
    <row r="261" spans="1:47" s="2" customFormat="1" ht="29.25">
      <c r="A261" s="34"/>
      <c r="B261" s="35"/>
      <c r="C261" s="36"/>
      <c r="D261" s="201" t="s">
        <v>164</v>
      </c>
      <c r="E261" s="36"/>
      <c r="F261" s="202" t="s">
        <v>2881</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2:51" s="13" customFormat="1" ht="11.25">
      <c r="B262" s="210"/>
      <c r="C262" s="211"/>
      <c r="D262" s="201" t="s">
        <v>256</v>
      </c>
      <c r="E262" s="211"/>
      <c r="F262" s="213" t="s">
        <v>949</v>
      </c>
      <c r="G262" s="211"/>
      <c r="H262" s="214">
        <v>0</v>
      </c>
      <c r="I262" s="215"/>
      <c r="J262" s="211"/>
      <c r="K262" s="211"/>
      <c r="L262" s="216"/>
      <c r="M262" s="217"/>
      <c r="N262" s="218"/>
      <c r="O262" s="218"/>
      <c r="P262" s="218"/>
      <c r="Q262" s="218"/>
      <c r="R262" s="218"/>
      <c r="S262" s="218"/>
      <c r="T262" s="219"/>
      <c r="AT262" s="220" t="s">
        <v>256</v>
      </c>
      <c r="AU262" s="220" t="s">
        <v>90</v>
      </c>
      <c r="AV262" s="13" t="s">
        <v>90</v>
      </c>
      <c r="AW262" s="13" t="s">
        <v>4</v>
      </c>
      <c r="AX262" s="13" t="s">
        <v>88</v>
      </c>
      <c r="AY262" s="220" t="s">
        <v>155</v>
      </c>
    </row>
    <row r="263" spans="1:65" s="2" customFormat="1" ht="16.5" customHeight="1">
      <c r="A263" s="34"/>
      <c r="B263" s="35"/>
      <c r="C263" s="187" t="s">
        <v>484</v>
      </c>
      <c r="D263" s="187" t="s">
        <v>158</v>
      </c>
      <c r="E263" s="188" t="s">
        <v>2180</v>
      </c>
      <c r="F263" s="189" t="s">
        <v>2181</v>
      </c>
      <c r="G263" s="190" t="s">
        <v>383</v>
      </c>
      <c r="H263" s="191">
        <v>12</v>
      </c>
      <c r="I263" s="192"/>
      <c r="J263" s="193">
        <f>ROUND(I263*H263,2)</f>
        <v>0</v>
      </c>
      <c r="K263" s="194"/>
      <c r="L263" s="39"/>
      <c r="M263" s="195" t="s">
        <v>1</v>
      </c>
      <c r="N263" s="196" t="s">
        <v>45</v>
      </c>
      <c r="O263" s="71"/>
      <c r="P263" s="197">
        <f>O263*H263</f>
        <v>0</v>
      </c>
      <c r="Q263" s="197">
        <v>0</v>
      </c>
      <c r="R263" s="197">
        <f>Q263*H263</f>
        <v>0</v>
      </c>
      <c r="S263" s="197">
        <v>0</v>
      </c>
      <c r="T263" s="198">
        <f>S263*H263</f>
        <v>0</v>
      </c>
      <c r="U263" s="34"/>
      <c r="V263" s="34"/>
      <c r="W263" s="34"/>
      <c r="X263" s="34"/>
      <c r="Y263" s="34"/>
      <c r="Z263" s="34"/>
      <c r="AA263" s="34"/>
      <c r="AB263" s="34"/>
      <c r="AC263" s="34"/>
      <c r="AD263" s="34"/>
      <c r="AE263" s="34"/>
      <c r="AR263" s="199" t="s">
        <v>175</v>
      </c>
      <c r="AT263" s="199" t="s">
        <v>158</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2882</v>
      </c>
    </row>
    <row r="264" spans="1:47" s="2" customFormat="1" ht="48.75">
      <c r="A264" s="34"/>
      <c r="B264" s="35"/>
      <c r="C264" s="36"/>
      <c r="D264" s="201" t="s">
        <v>164</v>
      </c>
      <c r="E264" s="36"/>
      <c r="F264" s="202" t="s">
        <v>2385</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2:51" s="13" customFormat="1" ht="11.25">
      <c r="B265" s="210"/>
      <c r="C265" s="211"/>
      <c r="D265" s="201" t="s">
        <v>256</v>
      </c>
      <c r="E265" s="212" t="s">
        <v>1</v>
      </c>
      <c r="F265" s="213" t="s">
        <v>2386</v>
      </c>
      <c r="G265" s="211"/>
      <c r="H265" s="214">
        <v>12</v>
      </c>
      <c r="I265" s="215"/>
      <c r="J265" s="211"/>
      <c r="K265" s="211"/>
      <c r="L265" s="216"/>
      <c r="M265" s="217"/>
      <c r="N265" s="218"/>
      <c r="O265" s="218"/>
      <c r="P265" s="218"/>
      <c r="Q265" s="218"/>
      <c r="R265" s="218"/>
      <c r="S265" s="218"/>
      <c r="T265" s="219"/>
      <c r="AT265" s="220" t="s">
        <v>256</v>
      </c>
      <c r="AU265" s="220" t="s">
        <v>90</v>
      </c>
      <c r="AV265" s="13" t="s">
        <v>90</v>
      </c>
      <c r="AW265" s="13" t="s">
        <v>36</v>
      </c>
      <c r="AX265" s="13" t="s">
        <v>88</v>
      </c>
      <c r="AY265" s="220" t="s">
        <v>155</v>
      </c>
    </row>
    <row r="266" spans="1:65" s="2" customFormat="1" ht="16.5" customHeight="1">
      <c r="A266" s="34"/>
      <c r="B266" s="35"/>
      <c r="C266" s="243" t="s">
        <v>490</v>
      </c>
      <c r="D266" s="243" t="s">
        <v>357</v>
      </c>
      <c r="E266" s="244" t="s">
        <v>2184</v>
      </c>
      <c r="F266" s="245" t="s">
        <v>2185</v>
      </c>
      <c r="G266" s="246" t="s">
        <v>383</v>
      </c>
      <c r="H266" s="247">
        <v>0</v>
      </c>
      <c r="I266" s="248"/>
      <c r="J266" s="249">
        <f>ROUND(I266*H266,2)</f>
        <v>0</v>
      </c>
      <c r="K266" s="250"/>
      <c r="L266" s="251"/>
      <c r="M266" s="252" t="s">
        <v>1</v>
      </c>
      <c r="N266" s="253" t="s">
        <v>45</v>
      </c>
      <c r="O266" s="71"/>
      <c r="P266" s="197">
        <f>O266*H266</f>
        <v>0</v>
      </c>
      <c r="Q266" s="197">
        <v>5E-05</v>
      </c>
      <c r="R266" s="197">
        <f>Q266*H266</f>
        <v>0</v>
      </c>
      <c r="S266" s="197">
        <v>0</v>
      </c>
      <c r="T266" s="198">
        <f>S266*H266</f>
        <v>0</v>
      </c>
      <c r="U266" s="34"/>
      <c r="V266" s="34"/>
      <c r="W266" s="34"/>
      <c r="X266" s="34"/>
      <c r="Y266" s="34"/>
      <c r="Z266" s="34"/>
      <c r="AA266" s="34"/>
      <c r="AB266" s="34"/>
      <c r="AC266" s="34"/>
      <c r="AD266" s="34"/>
      <c r="AE266" s="34"/>
      <c r="AR266" s="199" t="s">
        <v>196</v>
      </c>
      <c r="AT266" s="199" t="s">
        <v>357</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2883</v>
      </c>
    </row>
    <row r="267" spans="1:47" s="2" customFormat="1" ht="19.5">
      <c r="A267" s="34"/>
      <c r="B267" s="35"/>
      <c r="C267" s="36"/>
      <c r="D267" s="201" t="s">
        <v>164</v>
      </c>
      <c r="E267" s="36"/>
      <c r="F267" s="202" t="s">
        <v>2388</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187" t="s">
        <v>495</v>
      </c>
      <c r="D268" s="187" t="s">
        <v>158</v>
      </c>
      <c r="E268" s="188" t="s">
        <v>2194</v>
      </c>
      <c r="F268" s="189" t="s">
        <v>2195</v>
      </c>
      <c r="G268" s="190" t="s">
        <v>383</v>
      </c>
      <c r="H268" s="191">
        <v>2</v>
      </c>
      <c r="I268" s="192"/>
      <c r="J268" s="193">
        <f>ROUND(I268*H268,2)</f>
        <v>0</v>
      </c>
      <c r="K268" s="194"/>
      <c r="L268" s="39"/>
      <c r="M268" s="195" t="s">
        <v>1</v>
      </c>
      <c r="N268" s="196" t="s">
        <v>45</v>
      </c>
      <c r="O268" s="71"/>
      <c r="P268" s="197">
        <f>O268*H268</f>
        <v>0</v>
      </c>
      <c r="Q268" s="197">
        <v>0</v>
      </c>
      <c r="R268" s="197">
        <f>Q268*H268</f>
        <v>0</v>
      </c>
      <c r="S268" s="197">
        <v>0</v>
      </c>
      <c r="T268" s="198">
        <f>S268*H268</f>
        <v>0</v>
      </c>
      <c r="U268" s="34"/>
      <c r="V268" s="34"/>
      <c r="W268" s="34"/>
      <c r="X268" s="34"/>
      <c r="Y268" s="34"/>
      <c r="Z268" s="34"/>
      <c r="AA268" s="34"/>
      <c r="AB268" s="34"/>
      <c r="AC268" s="34"/>
      <c r="AD268" s="34"/>
      <c r="AE268" s="34"/>
      <c r="AR268" s="199" t="s">
        <v>175</v>
      </c>
      <c r="AT268" s="199" t="s">
        <v>158</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2884</v>
      </c>
    </row>
    <row r="269" spans="1:47" s="2" customFormat="1" ht="39">
      <c r="A269" s="34"/>
      <c r="B269" s="35"/>
      <c r="C269" s="36"/>
      <c r="D269" s="201" t="s">
        <v>164</v>
      </c>
      <c r="E269" s="36"/>
      <c r="F269" s="202" t="s">
        <v>2885</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2391</v>
      </c>
      <c r="G270" s="211"/>
      <c r="H270" s="214">
        <v>2</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502</v>
      </c>
      <c r="D271" s="243" t="s">
        <v>357</v>
      </c>
      <c r="E271" s="244" t="s">
        <v>2198</v>
      </c>
      <c r="F271" s="245" t="s">
        <v>2199</v>
      </c>
      <c r="G271" s="246" t="s">
        <v>383</v>
      </c>
      <c r="H271" s="247">
        <v>0</v>
      </c>
      <c r="I271" s="248"/>
      <c r="J271" s="249">
        <f>ROUND(I271*H271,2)</f>
        <v>0</v>
      </c>
      <c r="K271" s="250"/>
      <c r="L271" s="251"/>
      <c r="M271" s="252" t="s">
        <v>1</v>
      </c>
      <c r="N271" s="253" t="s">
        <v>45</v>
      </c>
      <c r="O271" s="71"/>
      <c r="P271" s="197">
        <f>O271*H271</f>
        <v>0</v>
      </c>
      <c r="Q271" s="197">
        <v>0.00022</v>
      </c>
      <c r="R271" s="197">
        <f>Q271*H271</f>
        <v>0</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2886</v>
      </c>
    </row>
    <row r="272" spans="1:47" s="2" customFormat="1" ht="19.5">
      <c r="A272" s="34"/>
      <c r="B272" s="35"/>
      <c r="C272" s="36"/>
      <c r="D272" s="201" t="s">
        <v>164</v>
      </c>
      <c r="E272" s="36"/>
      <c r="F272" s="202" t="s">
        <v>2887</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187" t="s">
        <v>507</v>
      </c>
      <c r="D273" s="187" t="s">
        <v>158</v>
      </c>
      <c r="E273" s="188" t="s">
        <v>2726</v>
      </c>
      <c r="F273" s="189" t="s">
        <v>2727</v>
      </c>
      <c r="G273" s="190" t="s">
        <v>383</v>
      </c>
      <c r="H273" s="191">
        <v>3</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2888</v>
      </c>
    </row>
    <row r="274" spans="1:47" s="2" customFormat="1" ht="263.25">
      <c r="A274" s="34"/>
      <c r="B274" s="35"/>
      <c r="C274" s="36"/>
      <c r="D274" s="201" t="s">
        <v>164</v>
      </c>
      <c r="E274" s="36"/>
      <c r="F274" s="202" t="s">
        <v>2889</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1:65" s="2" customFormat="1" ht="16.5" customHeight="1">
      <c r="A275" s="34"/>
      <c r="B275" s="35"/>
      <c r="C275" s="243" t="s">
        <v>514</v>
      </c>
      <c r="D275" s="243" t="s">
        <v>357</v>
      </c>
      <c r="E275" s="244" t="s">
        <v>2730</v>
      </c>
      <c r="F275" s="245" t="s">
        <v>2731</v>
      </c>
      <c r="G275" s="246" t="s">
        <v>383</v>
      </c>
      <c r="H275" s="247">
        <v>0</v>
      </c>
      <c r="I275" s="248"/>
      <c r="J275" s="249">
        <f>ROUND(I275*H275,2)</f>
        <v>0</v>
      </c>
      <c r="K275" s="250"/>
      <c r="L275" s="251"/>
      <c r="M275" s="252" t="s">
        <v>1</v>
      </c>
      <c r="N275" s="253" t="s">
        <v>45</v>
      </c>
      <c r="O275" s="71"/>
      <c r="P275" s="197">
        <f>O275*H275</f>
        <v>0</v>
      </c>
      <c r="Q275" s="197">
        <v>0.0021</v>
      </c>
      <c r="R275" s="197">
        <f>Q275*H275</f>
        <v>0</v>
      </c>
      <c r="S275" s="197">
        <v>0</v>
      </c>
      <c r="T275" s="198">
        <f>S275*H275</f>
        <v>0</v>
      </c>
      <c r="U275" s="34"/>
      <c r="V275" s="34"/>
      <c r="W275" s="34"/>
      <c r="X275" s="34"/>
      <c r="Y275" s="34"/>
      <c r="Z275" s="34"/>
      <c r="AA275" s="34"/>
      <c r="AB275" s="34"/>
      <c r="AC275" s="34"/>
      <c r="AD275" s="34"/>
      <c r="AE275" s="34"/>
      <c r="AR275" s="199" t="s">
        <v>196</v>
      </c>
      <c r="AT275" s="199" t="s">
        <v>357</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2890</v>
      </c>
    </row>
    <row r="276" spans="1:47" s="2" customFormat="1" ht="29.25">
      <c r="A276" s="34"/>
      <c r="B276" s="35"/>
      <c r="C276" s="36"/>
      <c r="D276" s="201" t="s">
        <v>164</v>
      </c>
      <c r="E276" s="36"/>
      <c r="F276" s="202" t="s">
        <v>2891</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1:65" s="2" customFormat="1" ht="16.5" customHeight="1">
      <c r="A277" s="34"/>
      <c r="B277" s="35"/>
      <c r="C277" s="187" t="s">
        <v>519</v>
      </c>
      <c r="D277" s="187" t="s">
        <v>158</v>
      </c>
      <c r="E277" s="188" t="s">
        <v>2734</v>
      </c>
      <c r="F277" s="189" t="s">
        <v>2735</v>
      </c>
      <c r="G277" s="190" t="s">
        <v>383</v>
      </c>
      <c r="H277" s="191">
        <v>3</v>
      </c>
      <c r="I277" s="192"/>
      <c r="J277" s="193">
        <f>ROUND(I277*H277,2)</f>
        <v>0</v>
      </c>
      <c r="K277" s="194"/>
      <c r="L277" s="39"/>
      <c r="M277" s="195" t="s">
        <v>1</v>
      </c>
      <c r="N277" s="196" t="s">
        <v>45</v>
      </c>
      <c r="O277" s="71"/>
      <c r="P277" s="197">
        <f>O277*H277</f>
        <v>0</v>
      </c>
      <c r="Q277" s="197">
        <v>0</v>
      </c>
      <c r="R277" s="197">
        <f>Q277*H277</f>
        <v>0</v>
      </c>
      <c r="S277" s="197">
        <v>0</v>
      </c>
      <c r="T277" s="198">
        <f>S277*H277</f>
        <v>0</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2892</v>
      </c>
    </row>
    <row r="278" spans="1:47" s="2" customFormat="1" ht="58.5">
      <c r="A278" s="34"/>
      <c r="B278" s="35"/>
      <c r="C278" s="36"/>
      <c r="D278" s="201" t="s">
        <v>164</v>
      </c>
      <c r="E278" s="36"/>
      <c r="F278" s="202" t="s">
        <v>2893</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1:65" s="2" customFormat="1" ht="21.75" customHeight="1">
      <c r="A279" s="34"/>
      <c r="B279" s="35"/>
      <c r="C279" s="243" t="s">
        <v>524</v>
      </c>
      <c r="D279" s="243" t="s">
        <v>357</v>
      </c>
      <c r="E279" s="244" t="s">
        <v>2738</v>
      </c>
      <c r="F279" s="245" t="s">
        <v>2739</v>
      </c>
      <c r="G279" s="246" t="s">
        <v>383</v>
      </c>
      <c r="H279" s="247">
        <v>0</v>
      </c>
      <c r="I279" s="248"/>
      <c r="J279" s="249">
        <f>ROUND(I279*H279,2)</f>
        <v>0</v>
      </c>
      <c r="K279" s="250"/>
      <c r="L279" s="251"/>
      <c r="M279" s="252" t="s">
        <v>1</v>
      </c>
      <c r="N279" s="253" t="s">
        <v>45</v>
      </c>
      <c r="O279" s="71"/>
      <c r="P279" s="197">
        <f>O279*H279</f>
        <v>0</v>
      </c>
      <c r="Q279" s="197">
        <v>0.0019</v>
      </c>
      <c r="R279" s="197">
        <f>Q279*H279</f>
        <v>0</v>
      </c>
      <c r="S279" s="197">
        <v>0</v>
      </c>
      <c r="T279" s="198">
        <f>S279*H279</f>
        <v>0</v>
      </c>
      <c r="U279" s="34"/>
      <c r="V279" s="34"/>
      <c r="W279" s="34"/>
      <c r="X279" s="34"/>
      <c r="Y279" s="34"/>
      <c r="Z279" s="34"/>
      <c r="AA279" s="34"/>
      <c r="AB279" s="34"/>
      <c r="AC279" s="34"/>
      <c r="AD279" s="34"/>
      <c r="AE279" s="34"/>
      <c r="AR279" s="199" t="s">
        <v>196</v>
      </c>
      <c r="AT279" s="199" t="s">
        <v>357</v>
      </c>
      <c r="AU279" s="199" t="s">
        <v>90</v>
      </c>
      <c r="AY279" s="17" t="s">
        <v>155</v>
      </c>
      <c r="BE279" s="200">
        <f>IF(N279="základní",J279,0)</f>
        <v>0</v>
      </c>
      <c r="BF279" s="200">
        <f>IF(N279="snížená",J279,0)</f>
        <v>0</v>
      </c>
      <c r="BG279" s="200">
        <f>IF(N279="zákl. přenesená",J279,0)</f>
        <v>0</v>
      </c>
      <c r="BH279" s="200">
        <f>IF(N279="sníž. přenesená",J279,0)</f>
        <v>0</v>
      </c>
      <c r="BI279" s="200">
        <f>IF(N279="nulová",J279,0)</f>
        <v>0</v>
      </c>
      <c r="BJ279" s="17" t="s">
        <v>88</v>
      </c>
      <c r="BK279" s="200">
        <f>ROUND(I279*H279,2)</f>
        <v>0</v>
      </c>
      <c r="BL279" s="17" t="s">
        <v>175</v>
      </c>
      <c r="BM279" s="199" t="s">
        <v>2894</v>
      </c>
    </row>
    <row r="280" spans="1:47" s="2" customFormat="1" ht="29.25">
      <c r="A280" s="34"/>
      <c r="B280" s="35"/>
      <c r="C280" s="36"/>
      <c r="D280" s="201" t="s">
        <v>164</v>
      </c>
      <c r="E280" s="36"/>
      <c r="F280" s="202" t="s">
        <v>2895</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164</v>
      </c>
      <c r="AU280" s="17" t="s">
        <v>90</v>
      </c>
    </row>
    <row r="281" spans="1:65" s="2" customFormat="1" ht="16.5" customHeight="1">
      <c r="A281" s="34"/>
      <c r="B281" s="35"/>
      <c r="C281" s="187" t="s">
        <v>530</v>
      </c>
      <c r="D281" s="187" t="s">
        <v>158</v>
      </c>
      <c r="E281" s="188" t="s">
        <v>2209</v>
      </c>
      <c r="F281" s="189" t="s">
        <v>2210</v>
      </c>
      <c r="G281" s="190" t="s">
        <v>383</v>
      </c>
      <c r="H281" s="191">
        <v>6</v>
      </c>
      <c r="I281" s="192"/>
      <c r="J281" s="193">
        <f>ROUND(I281*H281,2)</f>
        <v>0</v>
      </c>
      <c r="K281" s="194"/>
      <c r="L281" s="39"/>
      <c r="M281" s="195" t="s">
        <v>1</v>
      </c>
      <c r="N281" s="196" t="s">
        <v>45</v>
      </c>
      <c r="O281" s="71"/>
      <c r="P281" s="197">
        <f>O281*H281</f>
        <v>0</v>
      </c>
      <c r="Q281" s="197">
        <v>0.00016</v>
      </c>
      <c r="R281" s="197">
        <f>Q281*H281</f>
        <v>0.0009600000000000001</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2896</v>
      </c>
    </row>
    <row r="282" spans="1:47" s="2" customFormat="1" ht="39">
      <c r="A282" s="34"/>
      <c r="B282" s="35"/>
      <c r="C282" s="36"/>
      <c r="D282" s="201" t="s">
        <v>164</v>
      </c>
      <c r="E282" s="36"/>
      <c r="F282" s="202" t="s">
        <v>2897</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243" t="s">
        <v>535</v>
      </c>
      <c r="D283" s="243" t="s">
        <v>357</v>
      </c>
      <c r="E283" s="244" t="s">
        <v>2213</v>
      </c>
      <c r="F283" s="245" t="s">
        <v>2214</v>
      </c>
      <c r="G283" s="246" t="s">
        <v>383</v>
      </c>
      <c r="H283" s="247">
        <v>0</v>
      </c>
      <c r="I283" s="248"/>
      <c r="J283" s="249">
        <f>ROUND(I283*H283,2)</f>
        <v>0</v>
      </c>
      <c r="K283" s="250"/>
      <c r="L283" s="251"/>
      <c r="M283" s="252" t="s">
        <v>1</v>
      </c>
      <c r="N283" s="253" t="s">
        <v>45</v>
      </c>
      <c r="O283" s="71"/>
      <c r="P283" s="197">
        <f>O283*H283</f>
        <v>0</v>
      </c>
      <c r="Q283" s="197">
        <v>0.00085</v>
      </c>
      <c r="R283" s="197">
        <f>Q283*H283</f>
        <v>0</v>
      </c>
      <c r="S283" s="197">
        <v>0</v>
      </c>
      <c r="T283" s="198">
        <f>S283*H283</f>
        <v>0</v>
      </c>
      <c r="U283" s="34"/>
      <c r="V283" s="34"/>
      <c r="W283" s="34"/>
      <c r="X283" s="34"/>
      <c r="Y283" s="34"/>
      <c r="Z283" s="34"/>
      <c r="AA283" s="34"/>
      <c r="AB283" s="34"/>
      <c r="AC283" s="34"/>
      <c r="AD283" s="34"/>
      <c r="AE283" s="34"/>
      <c r="AR283" s="199" t="s">
        <v>196</v>
      </c>
      <c r="AT283" s="199" t="s">
        <v>357</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2898</v>
      </c>
    </row>
    <row r="284" spans="1:47" s="2" customFormat="1" ht="29.25">
      <c r="A284" s="34"/>
      <c r="B284" s="35"/>
      <c r="C284" s="36"/>
      <c r="D284" s="201" t="s">
        <v>164</v>
      </c>
      <c r="E284" s="36"/>
      <c r="F284" s="202" t="s">
        <v>2899</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541</v>
      </c>
      <c r="D285" s="243" t="s">
        <v>357</v>
      </c>
      <c r="E285" s="244" t="s">
        <v>2217</v>
      </c>
      <c r="F285" s="245" t="s">
        <v>2218</v>
      </c>
      <c r="G285" s="246" t="s">
        <v>383</v>
      </c>
      <c r="H285" s="247">
        <v>0</v>
      </c>
      <c r="I285" s="248"/>
      <c r="J285" s="249">
        <f>ROUND(I285*H285,2)</f>
        <v>0</v>
      </c>
      <c r="K285" s="250"/>
      <c r="L285" s="251"/>
      <c r="M285" s="252" t="s">
        <v>1</v>
      </c>
      <c r="N285" s="253" t="s">
        <v>45</v>
      </c>
      <c r="O285" s="71"/>
      <c r="P285" s="197">
        <f>O285*H285</f>
        <v>0</v>
      </c>
      <c r="Q285" s="197">
        <v>0.00013</v>
      </c>
      <c r="R285" s="197">
        <f>Q285*H285</f>
        <v>0</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2900</v>
      </c>
    </row>
    <row r="286" spans="1:47" s="2" customFormat="1" ht="29.25">
      <c r="A286" s="34"/>
      <c r="B286" s="35"/>
      <c r="C286" s="36"/>
      <c r="D286" s="201" t="s">
        <v>164</v>
      </c>
      <c r="E286" s="36"/>
      <c r="F286" s="202" t="s">
        <v>2901</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1:65" s="2" customFormat="1" ht="24.2" customHeight="1">
      <c r="A287" s="34"/>
      <c r="B287" s="35"/>
      <c r="C287" s="243" t="s">
        <v>546</v>
      </c>
      <c r="D287" s="243" t="s">
        <v>357</v>
      </c>
      <c r="E287" s="244" t="s">
        <v>2224</v>
      </c>
      <c r="F287" s="245" t="s">
        <v>2225</v>
      </c>
      <c r="G287" s="246" t="s">
        <v>383</v>
      </c>
      <c r="H287" s="247">
        <v>0</v>
      </c>
      <c r="I287" s="248"/>
      <c r="J287" s="249">
        <f>ROUND(I287*H287,2)</f>
        <v>0</v>
      </c>
      <c r="K287" s="250"/>
      <c r="L287" s="251"/>
      <c r="M287" s="252" t="s">
        <v>1</v>
      </c>
      <c r="N287" s="253" t="s">
        <v>45</v>
      </c>
      <c r="O287" s="71"/>
      <c r="P287" s="197">
        <f>O287*H287</f>
        <v>0</v>
      </c>
      <c r="Q287" s="197">
        <v>0.00041</v>
      </c>
      <c r="R287" s="197">
        <f>Q287*H287</f>
        <v>0</v>
      </c>
      <c r="S287" s="197">
        <v>0</v>
      </c>
      <c r="T287" s="198">
        <f>S287*H287</f>
        <v>0</v>
      </c>
      <c r="U287" s="34"/>
      <c r="V287" s="34"/>
      <c r="W287" s="34"/>
      <c r="X287" s="34"/>
      <c r="Y287" s="34"/>
      <c r="Z287" s="34"/>
      <c r="AA287" s="34"/>
      <c r="AB287" s="34"/>
      <c r="AC287" s="34"/>
      <c r="AD287" s="34"/>
      <c r="AE287" s="34"/>
      <c r="AR287" s="199" t="s">
        <v>196</v>
      </c>
      <c r="AT287" s="199" t="s">
        <v>357</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2902</v>
      </c>
    </row>
    <row r="288" spans="1:47" s="2" customFormat="1" ht="29.25">
      <c r="A288" s="34"/>
      <c r="B288" s="35"/>
      <c r="C288" s="36"/>
      <c r="D288" s="201" t="s">
        <v>164</v>
      </c>
      <c r="E288" s="36"/>
      <c r="F288" s="202" t="s">
        <v>2901</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1:65" s="2" customFormat="1" ht="16.5" customHeight="1">
      <c r="A289" s="34"/>
      <c r="B289" s="35"/>
      <c r="C289" s="243" t="s">
        <v>551</v>
      </c>
      <c r="D289" s="243" t="s">
        <v>357</v>
      </c>
      <c r="E289" s="244" t="s">
        <v>2227</v>
      </c>
      <c r="F289" s="245" t="s">
        <v>2228</v>
      </c>
      <c r="G289" s="246" t="s">
        <v>383</v>
      </c>
      <c r="H289" s="247">
        <v>0</v>
      </c>
      <c r="I289" s="248"/>
      <c r="J289" s="249">
        <f>ROUND(I289*H289,2)</f>
        <v>0</v>
      </c>
      <c r="K289" s="250"/>
      <c r="L289" s="251"/>
      <c r="M289" s="252" t="s">
        <v>1</v>
      </c>
      <c r="N289" s="253" t="s">
        <v>45</v>
      </c>
      <c r="O289" s="71"/>
      <c r="P289" s="197">
        <f>O289*H289</f>
        <v>0</v>
      </c>
      <c r="Q289" s="197">
        <v>0.0035</v>
      </c>
      <c r="R289" s="197">
        <f>Q289*H289</f>
        <v>0</v>
      </c>
      <c r="S289" s="197">
        <v>0</v>
      </c>
      <c r="T289" s="198">
        <f>S289*H289</f>
        <v>0</v>
      </c>
      <c r="U289" s="34"/>
      <c r="V289" s="34"/>
      <c r="W289" s="34"/>
      <c r="X289" s="34"/>
      <c r="Y289" s="34"/>
      <c r="Z289" s="34"/>
      <c r="AA289" s="34"/>
      <c r="AB289" s="34"/>
      <c r="AC289" s="34"/>
      <c r="AD289" s="34"/>
      <c r="AE289" s="34"/>
      <c r="AR289" s="199" t="s">
        <v>196</v>
      </c>
      <c r="AT289" s="199" t="s">
        <v>357</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2903</v>
      </c>
    </row>
    <row r="290" spans="1:47" s="2" customFormat="1" ht="29.25">
      <c r="A290" s="34"/>
      <c r="B290" s="35"/>
      <c r="C290" s="36"/>
      <c r="D290" s="201" t="s">
        <v>164</v>
      </c>
      <c r="E290" s="36"/>
      <c r="F290" s="202" t="s">
        <v>2904</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1:65" s="2" customFormat="1" ht="16.5" customHeight="1">
      <c r="A291" s="34"/>
      <c r="B291" s="35"/>
      <c r="C291" s="187" t="s">
        <v>555</v>
      </c>
      <c r="D291" s="187" t="s">
        <v>158</v>
      </c>
      <c r="E291" s="188" t="s">
        <v>2231</v>
      </c>
      <c r="F291" s="189" t="s">
        <v>2232</v>
      </c>
      <c r="G291" s="190" t="s">
        <v>383</v>
      </c>
      <c r="H291" s="191">
        <v>6</v>
      </c>
      <c r="I291" s="192"/>
      <c r="J291" s="193">
        <f>ROUND(I291*H291,2)</f>
        <v>0</v>
      </c>
      <c r="K291" s="194"/>
      <c r="L291" s="39"/>
      <c r="M291" s="195" t="s">
        <v>1</v>
      </c>
      <c r="N291" s="196" t="s">
        <v>45</v>
      </c>
      <c r="O291" s="71"/>
      <c r="P291" s="197">
        <f>O291*H291</f>
        <v>0</v>
      </c>
      <c r="Q291" s="197">
        <v>0.06383</v>
      </c>
      <c r="R291" s="197">
        <f>Q291*H291</f>
        <v>0.38298</v>
      </c>
      <c r="S291" s="197">
        <v>0</v>
      </c>
      <c r="T291" s="198">
        <f>S291*H291</f>
        <v>0</v>
      </c>
      <c r="U291" s="34"/>
      <c r="V291" s="34"/>
      <c r="W291" s="34"/>
      <c r="X291" s="34"/>
      <c r="Y291" s="34"/>
      <c r="Z291" s="34"/>
      <c r="AA291" s="34"/>
      <c r="AB291" s="34"/>
      <c r="AC291" s="34"/>
      <c r="AD291" s="34"/>
      <c r="AE291" s="34"/>
      <c r="AR291" s="199" t="s">
        <v>175</v>
      </c>
      <c r="AT291" s="199" t="s">
        <v>158</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2905</v>
      </c>
    </row>
    <row r="292" spans="1:47" s="2" customFormat="1" ht="58.5">
      <c r="A292" s="34"/>
      <c r="B292" s="35"/>
      <c r="C292" s="36"/>
      <c r="D292" s="201" t="s">
        <v>164</v>
      </c>
      <c r="E292" s="36"/>
      <c r="F292" s="202" t="s">
        <v>2906</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21.75" customHeight="1">
      <c r="A293" s="34"/>
      <c r="B293" s="35"/>
      <c r="C293" s="243" t="s">
        <v>559</v>
      </c>
      <c r="D293" s="243" t="s">
        <v>357</v>
      </c>
      <c r="E293" s="244" t="s">
        <v>2235</v>
      </c>
      <c r="F293" s="245" t="s">
        <v>2236</v>
      </c>
      <c r="G293" s="246" t="s">
        <v>383</v>
      </c>
      <c r="H293" s="247">
        <v>0</v>
      </c>
      <c r="I293" s="248"/>
      <c r="J293" s="249">
        <f>ROUND(I293*H293,2)</f>
        <v>0</v>
      </c>
      <c r="K293" s="250"/>
      <c r="L293" s="251"/>
      <c r="M293" s="252" t="s">
        <v>1</v>
      </c>
      <c r="N293" s="253" t="s">
        <v>45</v>
      </c>
      <c r="O293" s="71"/>
      <c r="P293" s="197">
        <f>O293*H293</f>
        <v>0</v>
      </c>
      <c r="Q293" s="197">
        <v>0.0079</v>
      </c>
      <c r="R293" s="197">
        <f>Q293*H293</f>
        <v>0</v>
      </c>
      <c r="S293" s="197">
        <v>0</v>
      </c>
      <c r="T293" s="198">
        <f>S293*H293</f>
        <v>0</v>
      </c>
      <c r="U293" s="34"/>
      <c r="V293" s="34"/>
      <c r="W293" s="34"/>
      <c r="X293" s="34"/>
      <c r="Y293" s="34"/>
      <c r="Z293" s="34"/>
      <c r="AA293" s="34"/>
      <c r="AB293" s="34"/>
      <c r="AC293" s="34"/>
      <c r="AD293" s="34"/>
      <c r="AE293" s="34"/>
      <c r="AR293" s="199" t="s">
        <v>196</v>
      </c>
      <c r="AT293" s="199" t="s">
        <v>357</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2907</v>
      </c>
    </row>
    <row r="294" spans="1:47" s="2" customFormat="1" ht="29.25">
      <c r="A294" s="34"/>
      <c r="B294" s="35"/>
      <c r="C294" s="36"/>
      <c r="D294" s="201" t="s">
        <v>164</v>
      </c>
      <c r="E294" s="36"/>
      <c r="F294" s="202" t="s">
        <v>2908</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563</v>
      </c>
      <c r="D295" s="243" t="s">
        <v>357</v>
      </c>
      <c r="E295" s="244" t="s">
        <v>2238</v>
      </c>
      <c r="F295" s="245" t="s">
        <v>2114</v>
      </c>
      <c r="G295" s="246" t="s">
        <v>383</v>
      </c>
      <c r="H295" s="247">
        <v>0</v>
      </c>
      <c r="I295" s="248"/>
      <c r="J295" s="249">
        <f>ROUND(I295*H295,2)</f>
        <v>0</v>
      </c>
      <c r="K295" s="250"/>
      <c r="L295" s="251"/>
      <c r="M295" s="252" t="s">
        <v>1</v>
      </c>
      <c r="N295" s="253" t="s">
        <v>45</v>
      </c>
      <c r="O295" s="71"/>
      <c r="P295" s="197">
        <f>O295*H295</f>
        <v>0</v>
      </c>
      <c r="Q295" s="197">
        <v>0.0003</v>
      </c>
      <c r="R295" s="197">
        <f>Q295*H295</f>
        <v>0</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2909</v>
      </c>
    </row>
    <row r="296" spans="1:47" s="2" customFormat="1" ht="19.5">
      <c r="A296" s="34"/>
      <c r="B296" s="35"/>
      <c r="C296" s="36"/>
      <c r="D296" s="201" t="s">
        <v>164</v>
      </c>
      <c r="E296" s="36"/>
      <c r="F296" s="202" t="s">
        <v>2887</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187" t="s">
        <v>567</v>
      </c>
      <c r="D297" s="187" t="s">
        <v>158</v>
      </c>
      <c r="E297" s="188" t="s">
        <v>2240</v>
      </c>
      <c r="F297" s="189" t="s">
        <v>2241</v>
      </c>
      <c r="G297" s="190" t="s">
        <v>287</v>
      </c>
      <c r="H297" s="191">
        <v>59</v>
      </c>
      <c r="I297" s="192"/>
      <c r="J297" s="193">
        <f>ROUND(I297*H297,2)</f>
        <v>0</v>
      </c>
      <c r="K297" s="194"/>
      <c r="L297" s="39"/>
      <c r="M297" s="195" t="s">
        <v>1</v>
      </c>
      <c r="N297" s="196" t="s">
        <v>45</v>
      </c>
      <c r="O297" s="71"/>
      <c r="P297" s="197">
        <f>O297*H297</f>
        <v>0</v>
      </c>
      <c r="Q297" s="197">
        <v>0</v>
      </c>
      <c r="R297" s="197">
        <f>Q297*H297</f>
        <v>0</v>
      </c>
      <c r="S297" s="197">
        <v>0</v>
      </c>
      <c r="T297" s="198">
        <f>S297*H297</f>
        <v>0</v>
      </c>
      <c r="U297" s="34"/>
      <c r="V297" s="34"/>
      <c r="W297" s="34"/>
      <c r="X297" s="34"/>
      <c r="Y297" s="34"/>
      <c r="Z297" s="34"/>
      <c r="AA297" s="34"/>
      <c r="AB297" s="34"/>
      <c r="AC297" s="34"/>
      <c r="AD297" s="34"/>
      <c r="AE297" s="34"/>
      <c r="AR297" s="199" t="s">
        <v>175</v>
      </c>
      <c r="AT297" s="199" t="s">
        <v>158</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2910</v>
      </c>
    </row>
    <row r="298" spans="1:47" s="2" customFormat="1" ht="48.75">
      <c r="A298" s="34"/>
      <c r="B298" s="35"/>
      <c r="C298" s="36"/>
      <c r="D298" s="201" t="s">
        <v>164</v>
      </c>
      <c r="E298" s="36"/>
      <c r="F298" s="202" t="s">
        <v>2416</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2:51" s="13" customFormat="1" ht="11.25">
      <c r="B299" s="210"/>
      <c r="C299" s="211"/>
      <c r="D299" s="201" t="s">
        <v>256</v>
      </c>
      <c r="E299" s="212" t="s">
        <v>1</v>
      </c>
      <c r="F299" s="213" t="s">
        <v>2911</v>
      </c>
      <c r="G299" s="211"/>
      <c r="H299" s="214">
        <v>59</v>
      </c>
      <c r="I299" s="215"/>
      <c r="J299" s="211"/>
      <c r="K299" s="211"/>
      <c r="L299" s="216"/>
      <c r="M299" s="217"/>
      <c r="N299" s="218"/>
      <c r="O299" s="218"/>
      <c r="P299" s="218"/>
      <c r="Q299" s="218"/>
      <c r="R299" s="218"/>
      <c r="S299" s="218"/>
      <c r="T299" s="219"/>
      <c r="AT299" s="220" t="s">
        <v>256</v>
      </c>
      <c r="AU299" s="220" t="s">
        <v>90</v>
      </c>
      <c r="AV299" s="13" t="s">
        <v>90</v>
      </c>
      <c r="AW299" s="13" t="s">
        <v>36</v>
      </c>
      <c r="AX299" s="13" t="s">
        <v>88</v>
      </c>
      <c r="AY299" s="220" t="s">
        <v>155</v>
      </c>
    </row>
    <row r="300" spans="1:65" s="2" customFormat="1" ht="16.5" customHeight="1">
      <c r="A300" s="34"/>
      <c r="B300" s="35"/>
      <c r="C300" s="187" t="s">
        <v>571</v>
      </c>
      <c r="D300" s="187" t="s">
        <v>158</v>
      </c>
      <c r="E300" s="188" t="s">
        <v>2244</v>
      </c>
      <c r="F300" s="189" t="s">
        <v>2245</v>
      </c>
      <c r="G300" s="190" t="s">
        <v>287</v>
      </c>
      <c r="H300" s="191">
        <v>59</v>
      </c>
      <c r="I300" s="192"/>
      <c r="J300" s="193">
        <f>ROUND(I300*H300,2)</f>
        <v>0</v>
      </c>
      <c r="K300" s="194"/>
      <c r="L300" s="39"/>
      <c r="M300" s="195" t="s">
        <v>1</v>
      </c>
      <c r="N300" s="196" t="s">
        <v>45</v>
      </c>
      <c r="O300" s="71"/>
      <c r="P300" s="197">
        <f>O300*H300</f>
        <v>0</v>
      </c>
      <c r="Q300" s="197">
        <v>0</v>
      </c>
      <c r="R300" s="197">
        <f>Q300*H300</f>
        <v>0</v>
      </c>
      <c r="S300" s="197">
        <v>0</v>
      </c>
      <c r="T300" s="198">
        <f>S300*H300</f>
        <v>0</v>
      </c>
      <c r="U300" s="34"/>
      <c r="V300" s="34"/>
      <c r="W300" s="34"/>
      <c r="X300" s="34"/>
      <c r="Y300" s="34"/>
      <c r="Z300" s="34"/>
      <c r="AA300" s="34"/>
      <c r="AB300" s="34"/>
      <c r="AC300" s="34"/>
      <c r="AD300" s="34"/>
      <c r="AE300" s="34"/>
      <c r="AR300" s="199" t="s">
        <v>175</v>
      </c>
      <c r="AT300" s="199" t="s">
        <v>158</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2912</v>
      </c>
    </row>
    <row r="301" spans="1:47" s="2" customFormat="1" ht="156">
      <c r="A301" s="34"/>
      <c r="B301" s="35"/>
      <c r="C301" s="36"/>
      <c r="D301" s="201" t="s">
        <v>164</v>
      </c>
      <c r="E301" s="36"/>
      <c r="F301" s="202" t="s">
        <v>2419</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2:51" s="13" customFormat="1" ht="11.25">
      <c r="B302" s="210"/>
      <c r="C302" s="211"/>
      <c r="D302" s="201" t="s">
        <v>256</v>
      </c>
      <c r="E302" s="212" t="s">
        <v>1</v>
      </c>
      <c r="F302" s="213" t="s">
        <v>2911</v>
      </c>
      <c r="G302" s="211"/>
      <c r="H302" s="214">
        <v>59</v>
      </c>
      <c r="I302" s="215"/>
      <c r="J302" s="211"/>
      <c r="K302" s="211"/>
      <c r="L302" s="216"/>
      <c r="M302" s="217"/>
      <c r="N302" s="218"/>
      <c r="O302" s="218"/>
      <c r="P302" s="218"/>
      <c r="Q302" s="218"/>
      <c r="R302" s="218"/>
      <c r="S302" s="218"/>
      <c r="T302" s="219"/>
      <c r="AT302" s="220" t="s">
        <v>256</v>
      </c>
      <c r="AU302" s="220" t="s">
        <v>90</v>
      </c>
      <c r="AV302" s="13" t="s">
        <v>90</v>
      </c>
      <c r="AW302" s="13" t="s">
        <v>36</v>
      </c>
      <c r="AX302" s="13" t="s">
        <v>88</v>
      </c>
      <c r="AY302" s="220" t="s">
        <v>155</v>
      </c>
    </row>
    <row r="303" spans="2:63" s="12" customFormat="1" ht="22.9" customHeight="1">
      <c r="B303" s="171"/>
      <c r="C303" s="172"/>
      <c r="D303" s="173" t="s">
        <v>79</v>
      </c>
      <c r="E303" s="185" t="s">
        <v>201</v>
      </c>
      <c r="F303" s="185" t="s">
        <v>741</v>
      </c>
      <c r="G303" s="172"/>
      <c r="H303" s="172"/>
      <c r="I303" s="175"/>
      <c r="J303" s="186">
        <f>BK303</f>
        <v>0</v>
      </c>
      <c r="K303" s="172"/>
      <c r="L303" s="177"/>
      <c r="M303" s="178"/>
      <c r="N303" s="179"/>
      <c r="O303" s="179"/>
      <c r="P303" s="180">
        <f>SUM(P304:P306)</f>
        <v>0</v>
      </c>
      <c r="Q303" s="179"/>
      <c r="R303" s="180">
        <f>SUM(R304:R306)</f>
        <v>0</v>
      </c>
      <c r="S303" s="179"/>
      <c r="T303" s="181">
        <f>SUM(T304:T306)</f>
        <v>0</v>
      </c>
      <c r="AR303" s="182" t="s">
        <v>88</v>
      </c>
      <c r="AT303" s="183" t="s">
        <v>79</v>
      </c>
      <c r="AU303" s="183" t="s">
        <v>88</v>
      </c>
      <c r="AY303" s="182" t="s">
        <v>155</v>
      </c>
      <c r="BK303" s="184">
        <f>SUM(BK304:BK306)</f>
        <v>0</v>
      </c>
    </row>
    <row r="304" spans="1:65" s="2" customFormat="1" ht="16.5" customHeight="1">
      <c r="A304" s="34"/>
      <c r="B304" s="35"/>
      <c r="C304" s="187" t="s">
        <v>575</v>
      </c>
      <c r="D304" s="187" t="s">
        <v>158</v>
      </c>
      <c r="E304" s="188" t="s">
        <v>1320</v>
      </c>
      <c r="F304" s="189" t="s">
        <v>1321</v>
      </c>
      <c r="G304" s="190" t="s">
        <v>287</v>
      </c>
      <c r="H304" s="191">
        <v>54</v>
      </c>
      <c r="I304" s="192"/>
      <c r="J304" s="193">
        <f>ROUND(I304*H304,2)</f>
        <v>0</v>
      </c>
      <c r="K304" s="194"/>
      <c r="L304" s="39"/>
      <c r="M304" s="195" t="s">
        <v>1</v>
      </c>
      <c r="N304" s="196" t="s">
        <v>45</v>
      </c>
      <c r="O304" s="71"/>
      <c r="P304" s="197">
        <f>O304*H304</f>
        <v>0</v>
      </c>
      <c r="Q304" s="197">
        <v>0</v>
      </c>
      <c r="R304" s="197">
        <f>Q304*H304</f>
        <v>0</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2913</v>
      </c>
    </row>
    <row r="305" spans="1:47" s="2" customFormat="1" ht="48.75">
      <c r="A305" s="34"/>
      <c r="B305" s="35"/>
      <c r="C305" s="36"/>
      <c r="D305" s="201" t="s">
        <v>164</v>
      </c>
      <c r="E305" s="36"/>
      <c r="F305" s="202" t="s">
        <v>2765</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2:51" s="13" customFormat="1" ht="11.25">
      <c r="B306" s="210"/>
      <c r="C306" s="211"/>
      <c r="D306" s="201" t="s">
        <v>256</v>
      </c>
      <c r="E306" s="212" t="s">
        <v>1</v>
      </c>
      <c r="F306" s="213" t="s">
        <v>2914</v>
      </c>
      <c r="G306" s="211"/>
      <c r="H306" s="214">
        <v>54</v>
      </c>
      <c r="I306" s="215"/>
      <c r="J306" s="211"/>
      <c r="K306" s="211"/>
      <c r="L306" s="216"/>
      <c r="M306" s="217"/>
      <c r="N306" s="218"/>
      <c r="O306" s="218"/>
      <c r="P306" s="218"/>
      <c r="Q306" s="218"/>
      <c r="R306" s="218"/>
      <c r="S306" s="218"/>
      <c r="T306" s="219"/>
      <c r="AT306" s="220" t="s">
        <v>256</v>
      </c>
      <c r="AU306" s="220" t="s">
        <v>90</v>
      </c>
      <c r="AV306" s="13" t="s">
        <v>90</v>
      </c>
      <c r="AW306" s="13" t="s">
        <v>36</v>
      </c>
      <c r="AX306" s="13" t="s">
        <v>88</v>
      </c>
      <c r="AY306" s="220" t="s">
        <v>155</v>
      </c>
    </row>
    <row r="307" spans="2:63" s="12" customFormat="1" ht="22.9" customHeight="1">
      <c r="B307" s="171"/>
      <c r="C307" s="172"/>
      <c r="D307" s="173" t="s">
        <v>79</v>
      </c>
      <c r="E307" s="185" t="s">
        <v>759</v>
      </c>
      <c r="F307" s="185" t="s">
        <v>760</v>
      </c>
      <c r="G307" s="172"/>
      <c r="H307" s="172"/>
      <c r="I307" s="175"/>
      <c r="J307" s="186">
        <f>BK307</f>
        <v>0</v>
      </c>
      <c r="K307" s="172"/>
      <c r="L307" s="177"/>
      <c r="M307" s="178"/>
      <c r="N307" s="179"/>
      <c r="O307" s="179"/>
      <c r="P307" s="180">
        <f>SUM(P308:P323)</f>
        <v>0</v>
      </c>
      <c r="Q307" s="179"/>
      <c r="R307" s="180">
        <f>SUM(R308:R323)</f>
        <v>0</v>
      </c>
      <c r="S307" s="179"/>
      <c r="T307" s="181">
        <f>SUM(T308:T323)</f>
        <v>0</v>
      </c>
      <c r="AR307" s="182" t="s">
        <v>88</v>
      </c>
      <c r="AT307" s="183" t="s">
        <v>79</v>
      </c>
      <c r="AU307" s="183" t="s">
        <v>88</v>
      </c>
      <c r="AY307" s="182" t="s">
        <v>155</v>
      </c>
      <c r="BK307" s="184">
        <f>SUM(BK308:BK323)</f>
        <v>0</v>
      </c>
    </row>
    <row r="308" spans="1:65" s="2" customFormat="1" ht="16.5" customHeight="1">
      <c r="A308" s="34"/>
      <c r="B308" s="35"/>
      <c r="C308" s="187" t="s">
        <v>580</v>
      </c>
      <c r="D308" s="187" t="s">
        <v>158</v>
      </c>
      <c r="E308" s="188" t="s">
        <v>762</v>
      </c>
      <c r="F308" s="189" t="s">
        <v>763</v>
      </c>
      <c r="G308" s="190" t="s">
        <v>360</v>
      </c>
      <c r="H308" s="191">
        <v>120.326</v>
      </c>
      <c r="I308" s="192"/>
      <c r="J308" s="193">
        <f>ROUND(I308*H308,2)</f>
        <v>0</v>
      </c>
      <c r="K308" s="194"/>
      <c r="L308" s="39"/>
      <c r="M308" s="195" t="s">
        <v>1</v>
      </c>
      <c r="N308" s="196" t="s">
        <v>45</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2915</v>
      </c>
    </row>
    <row r="309" spans="1:47" s="2" customFormat="1" ht="126.75">
      <c r="A309" s="34"/>
      <c r="B309" s="35"/>
      <c r="C309" s="36"/>
      <c r="D309" s="201" t="s">
        <v>164</v>
      </c>
      <c r="E309" s="36"/>
      <c r="F309" s="202" t="s">
        <v>765</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51" s="13" customFormat="1" ht="11.25">
      <c r="B310" s="210"/>
      <c r="C310" s="211"/>
      <c r="D310" s="201" t="s">
        <v>256</v>
      </c>
      <c r="E310" s="212" t="s">
        <v>1</v>
      </c>
      <c r="F310" s="213" t="s">
        <v>2916</v>
      </c>
      <c r="G310" s="211"/>
      <c r="H310" s="214">
        <v>11.07</v>
      </c>
      <c r="I310" s="215"/>
      <c r="J310" s="211"/>
      <c r="K310" s="211"/>
      <c r="L310" s="216"/>
      <c r="M310" s="217"/>
      <c r="N310" s="218"/>
      <c r="O310" s="218"/>
      <c r="P310" s="218"/>
      <c r="Q310" s="218"/>
      <c r="R310" s="218"/>
      <c r="S310" s="218"/>
      <c r="T310" s="219"/>
      <c r="AT310" s="220" t="s">
        <v>256</v>
      </c>
      <c r="AU310" s="220" t="s">
        <v>90</v>
      </c>
      <c r="AV310" s="13" t="s">
        <v>90</v>
      </c>
      <c r="AW310" s="13" t="s">
        <v>36</v>
      </c>
      <c r="AX310" s="13" t="s">
        <v>80</v>
      </c>
      <c r="AY310" s="220" t="s">
        <v>155</v>
      </c>
    </row>
    <row r="311" spans="2:51" s="15" customFormat="1" ht="11.25">
      <c r="B311" s="232"/>
      <c r="C311" s="233"/>
      <c r="D311" s="201" t="s">
        <v>256</v>
      </c>
      <c r="E311" s="234" t="s">
        <v>1</v>
      </c>
      <c r="F311" s="235" t="s">
        <v>2774</v>
      </c>
      <c r="G311" s="233"/>
      <c r="H311" s="236">
        <v>11.07</v>
      </c>
      <c r="I311" s="237"/>
      <c r="J311" s="233"/>
      <c r="K311" s="233"/>
      <c r="L311" s="238"/>
      <c r="M311" s="239"/>
      <c r="N311" s="240"/>
      <c r="O311" s="240"/>
      <c r="P311" s="240"/>
      <c r="Q311" s="240"/>
      <c r="R311" s="240"/>
      <c r="S311" s="240"/>
      <c r="T311" s="241"/>
      <c r="AT311" s="242" t="s">
        <v>256</v>
      </c>
      <c r="AU311" s="242" t="s">
        <v>90</v>
      </c>
      <c r="AV311" s="15" t="s">
        <v>170</v>
      </c>
      <c r="AW311" s="15" t="s">
        <v>36</v>
      </c>
      <c r="AX311" s="15" t="s">
        <v>80</v>
      </c>
      <c r="AY311" s="242" t="s">
        <v>155</v>
      </c>
    </row>
    <row r="312" spans="2:51" s="13" customFormat="1" ht="11.25">
      <c r="B312" s="210"/>
      <c r="C312" s="211"/>
      <c r="D312" s="201" t="s">
        <v>256</v>
      </c>
      <c r="E312" s="212" t="s">
        <v>1</v>
      </c>
      <c r="F312" s="213" t="s">
        <v>2917</v>
      </c>
      <c r="G312" s="211"/>
      <c r="H312" s="214">
        <v>10.8</v>
      </c>
      <c r="I312" s="215"/>
      <c r="J312" s="211"/>
      <c r="K312" s="211"/>
      <c r="L312" s="216"/>
      <c r="M312" s="217"/>
      <c r="N312" s="218"/>
      <c r="O312" s="218"/>
      <c r="P312" s="218"/>
      <c r="Q312" s="218"/>
      <c r="R312" s="218"/>
      <c r="S312" s="218"/>
      <c r="T312" s="219"/>
      <c r="AT312" s="220" t="s">
        <v>256</v>
      </c>
      <c r="AU312" s="220" t="s">
        <v>90</v>
      </c>
      <c r="AV312" s="13" t="s">
        <v>90</v>
      </c>
      <c r="AW312" s="13" t="s">
        <v>36</v>
      </c>
      <c r="AX312" s="13" t="s">
        <v>80</v>
      </c>
      <c r="AY312" s="220" t="s">
        <v>155</v>
      </c>
    </row>
    <row r="313" spans="2:51" s="15" customFormat="1" ht="11.25">
      <c r="B313" s="232"/>
      <c r="C313" s="233"/>
      <c r="D313" s="201" t="s">
        <v>256</v>
      </c>
      <c r="E313" s="234" t="s">
        <v>1</v>
      </c>
      <c r="F313" s="235" t="s">
        <v>2778</v>
      </c>
      <c r="G313" s="233"/>
      <c r="H313" s="236">
        <v>10.8</v>
      </c>
      <c r="I313" s="237"/>
      <c r="J313" s="233"/>
      <c r="K313" s="233"/>
      <c r="L313" s="238"/>
      <c r="M313" s="239"/>
      <c r="N313" s="240"/>
      <c r="O313" s="240"/>
      <c r="P313" s="240"/>
      <c r="Q313" s="240"/>
      <c r="R313" s="240"/>
      <c r="S313" s="240"/>
      <c r="T313" s="241"/>
      <c r="AT313" s="242" t="s">
        <v>256</v>
      </c>
      <c r="AU313" s="242" t="s">
        <v>90</v>
      </c>
      <c r="AV313" s="15" t="s">
        <v>170</v>
      </c>
      <c r="AW313" s="15" t="s">
        <v>36</v>
      </c>
      <c r="AX313" s="15" t="s">
        <v>80</v>
      </c>
      <c r="AY313" s="242" t="s">
        <v>155</v>
      </c>
    </row>
    <row r="314" spans="2:51" s="13" customFormat="1" ht="11.25">
      <c r="B314" s="210"/>
      <c r="C314" s="211"/>
      <c r="D314" s="201" t="s">
        <v>256</v>
      </c>
      <c r="E314" s="212" t="s">
        <v>1</v>
      </c>
      <c r="F314" s="213" t="s">
        <v>2918</v>
      </c>
      <c r="G314" s="211"/>
      <c r="H314" s="214">
        <v>16.286</v>
      </c>
      <c r="I314" s="215"/>
      <c r="J314" s="211"/>
      <c r="K314" s="211"/>
      <c r="L314" s="216"/>
      <c r="M314" s="217"/>
      <c r="N314" s="218"/>
      <c r="O314" s="218"/>
      <c r="P314" s="218"/>
      <c r="Q314" s="218"/>
      <c r="R314" s="218"/>
      <c r="S314" s="218"/>
      <c r="T314" s="219"/>
      <c r="AT314" s="220" t="s">
        <v>256</v>
      </c>
      <c r="AU314" s="220" t="s">
        <v>90</v>
      </c>
      <c r="AV314" s="13" t="s">
        <v>90</v>
      </c>
      <c r="AW314" s="13" t="s">
        <v>36</v>
      </c>
      <c r="AX314" s="13" t="s">
        <v>80</v>
      </c>
      <c r="AY314" s="220" t="s">
        <v>155</v>
      </c>
    </row>
    <row r="315" spans="2:51" s="13" customFormat="1" ht="11.25">
      <c r="B315" s="210"/>
      <c r="C315" s="211"/>
      <c r="D315" s="201" t="s">
        <v>256</v>
      </c>
      <c r="E315" s="212" t="s">
        <v>1</v>
      </c>
      <c r="F315" s="213" t="s">
        <v>2919</v>
      </c>
      <c r="G315" s="211"/>
      <c r="H315" s="214">
        <v>4.919</v>
      </c>
      <c r="I315" s="215"/>
      <c r="J315" s="211"/>
      <c r="K315" s="211"/>
      <c r="L315" s="216"/>
      <c r="M315" s="217"/>
      <c r="N315" s="218"/>
      <c r="O315" s="218"/>
      <c r="P315" s="218"/>
      <c r="Q315" s="218"/>
      <c r="R315" s="218"/>
      <c r="S315" s="218"/>
      <c r="T315" s="219"/>
      <c r="AT315" s="220" t="s">
        <v>256</v>
      </c>
      <c r="AU315" s="220" t="s">
        <v>90</v>
      </c>
      <c r="AV315" s="13" t="s">
        <v>90</v>
      </c>
      <c r="AW315" s="13" t="s">
        <v>36</v>
      </c>
      <c r="AX315" s="13" t="s">
        <v>80</v>
      </c>
      <c r="AY315" s="220" t="s">
        <v>155</v>
      </c>
    </row>
    <row r="316" spans="2:51" s="15" customFormat="1" ht="11.25">
      <c r="B316" s="232"/>
      <c r="C316" s="233"/>
      <c r="D316" s="201" t="s">
        <v>256</v>
      </c>
      <c r="E316" s="234" t="s">
        <v>1</v>
      </c>
      <c r="F316" s="235" t="s">
        <v>773</v>
      </c>
      <c r="G316" s="233"/>
      <c r="H316" s="236">
        <v>21.205</v>
      </c>
      <c r="I316" s="237"/>
      <c r="J316" s="233"/>
      <c r="K316" s="233"/>
      <c r="L316" s="238"/>
      <c r="M316" s="239"/>
      <c r="N316" s="240"/>
      <c r="O316" s="240"/>
      <c r="P316" s="240"/>
      <c r="Q316" s="240"/>
      <c r="R316" s="240"/>
      <c r="S316" s="240"/>
      <c r="T316" s="241"/>
      <c r="AT316" s="242" t="s">
        <v>256</v>
      </c>
      <c r="AU316" s="242" t="s">
        <v>90</v>
      </c>
      <c r="AV316" s="15" t="s">
        <v>170</v>
      </c>
      <c r="AW316" s="15" t="s">
        <v>36</v>
      </c>
      <c r="AX316" s="15" t="s">
        <v>80</v>
      </c>
      <c r="AY316" s="242" t="s">
        <v>155</v>
      </c>
    </row>
    <row r="317" spans="2:51" s="13" customFormat="1" ht="11.25">
      <c r="B317" s="210"/>
      <c r="C317" s="211"/>
      <c r="D317" s="201" t="s">
        <v>256</v>
      </c>
      <c r="E317" s="212" t="s">
        <v>1</v>
      </c>
      <c r="F317" s="213" t="s">
        <v>2920</v>
      </c>
      <c r="G317" s="211"/>
      <c r="H317" s="214">
        <v>23.773</v>
      </c>
      <c r="I317" s="215"/>
      <c r="J317" s="211"/>
      <c r="K317" s="211"/>
      <c r="L317" s="216"/>
      <c r="M317" s="217"/>
      <c r="N317" s="218"/>
      <c r="O317" s="218"/>
      <c r="P317" s="218"/>
      <c r="Q317" s="218"/>
      <c r="R317" s="218"/>
      <c r="S317" s="218"/>
      <c r="T317" s="219"/>
      <c r="AT317" s="220" t="s">
        <v>256</v>
      </c>
      <c r="AU317" s="220" t="s">
        <v>90</v>
      </c>
      <c r="AV317" s="13" t="s">
        <v>90</v>
      </c>
      <c r="AW317" s="13" t="s">
        <v>36</v>
      </c>
      <c r="AX317" s="13" t="s">
        <v>80</v>
      </c>
      <c r="AY317" s="220" t="s">
        <v>155</v>
      </c>
    </row>
    <row r="318" spans="2:51" s="15" customFormat="1" ht="11.25">
      <c r="B318" s="232"/>
      <c r="C318" s="233"/>
      <c r="D318" s="201" t="s">
        <v>256</v>
      </c>
      <c r="E318" s="234" t="s">
        <v>1</v>
      </c>
      <c r="F318" s="235" t="s">
        <v>2261</v>
      </c>
      <c r="G318" s="233"/>
      <c r="H318" s="236">
        <v>23.773</v>
      </c>
      <c r="I318" s="237"/>
      <c r="J318" s="233"/>
      <c r="K318" s="233"/>
      <c r="L318" s="238"/>
      <c r="M318" s="239"/>
      <c r="N318" s="240"/>
      <c r="O318" s="240"/>
      <c r="P318" s="240"/>
      <c r="Q318" s="240"/>
      <c r="R318" s="240"/>
      <c r="S318" s="240"/>
      <c r="T318" s="241"/>
      <c r="AT318" s="242" t="s">
        <v>256</v>
      </c>
      <c r="AU318" s="242" t="s">
        <v>90</v>
      </c>
      <c r="AV318" s="15" t="s">
        <v>170</v>
      </c>
      <c r="AW318" s="15" t="s">
        <v>36</v>
      </c>
      <c r="AX318" s="15" t="s">
        <v>80</v>
      </c>
      <c r="AY318" s="242" t="s">
        <v>155</v>
      </c>
    </row>
    <row r="319" spans="2:51" s="14" customFormat="1" ht="11.25">
      <c r="B319" s="221"/>
      <c r="C319" s="222"/>
      <c r="D319" s="201" t="s">
        <v>256</v>
      </c>
      <c r="E319" s="223" t="s">
        <v>1</v>
      </c>
      <c r="F319" s="224" t="s">
        <v>259</v>
      </c>
      <c r="G319" s="222"/>
      <c r="H319" s="225">
        <v>66.848</v>
      </c>
      <c r="I319" s="226"/>
      <c r="J319" s="222"/>
      <c r="K319" s="222"/>
      <c r="L319" s="227"/>
      <c r="M319" s="228"/>
      <c r="N319" s="229"/>
      <c r="O319" s="229"/>
      <c r="P319" s="229"/>
      <c r="Q319" s="229"/>
      <c r="R319" s="229"/>
      <c r="S319" s="229"/>
      <c r="T319" s="230"/>
      <c r="AT319" s="231" t="s">
        <v>256</v>
      </c>
      <c r="AU319" s="231" t="s">
        <v>90</v>
      </c>
      <c r="AV319" s="14" t="s">
        <v>175</v>
      </c>
      <c r="AW319" s="14" t="s">
        <v>36</v>
      </c>
      <c r="AX319" s="14" t="s">
        <v>88</v>
      </c>
      <c r="AY319" s="231" t="s">
        <v>155</v>
      </c>
    </row>
    <row r="320" spans="2:51" s="13" customFormat="1" ht="11.25">
      <c r="B320" s="210"/>
      <c r="C320" s="211"/>
      <c r="D320" s="201" t="s">
        <v>256</v>
      </c>
      <c r="E320" s="211"/>
      <c r="F320" s="213" t="s">
        <v>2921</v>
      </c>
      <c r="G320" s="211"/>
      <c r="H320" s="214">
        <v>120.326</v>
      </c>
      <c r="I320" s="215"/>
      <c r="J320" s="211"/>
      <c r="K320" s="211"/>
      <c r="L320" s="216"/>
      <c r="M320" s="217"/>
      <c r="N320" s="218"/>
      <c r="O320" s="218"/>
      <c r="P320" s="218"/>
      <c r="Q320" s="218"/>
      <c r="R320" s="218"/>
      <c r="S320" s="218"/>
      <c r="T320" s="219"/>
      <c r="AT320" s="220" t="s">
        <v>256</v>
      </c>
      <c r="AU320" s="220" t="s">
        <v>90</v>
      </c>
      <c r="AV320" s="13" t="s">
        <v>90</v>
      </c>
      <c r="AW320" s="13" t="s">
        <v>4</v>
      </c>
      <c r="AX320" s="13" t="s">
        <v>88</v>
      </c>
      <c r="AY320" s="220" t="s">
        <v>155</v>
      </c>
    </row>
    <row r="321" spans="1:65" s="2" customFormat="1" ht="21.75" customHeight="1">
      <c r="A321" s="34"/>
      <c r="B321" s="35"/>
      <c r="C321" s="187" t="s">
        <v>584</v>
      </c>
      <c r="D321" s="187" t="s">
        <v>158</v>
      </c>
      <c r="E321" s="188" t="s">
        <v>1346</v>
      </c>
      <c r="F321" s="189" t="s">
        <v>1347</v>
      </c>
      <c r="G321" s="190" t="s">
        <v>360</v>
      </c>
      <c r="H321" s="191">
        <v>8.532</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2922</v>
      </c>
    </row>
    <row r="322" spans="1:47" s="2" customFormat="1" ht="19.5">
      <c r="A322" s="34"/>
      <c r="B322" s="35"/>
      <c r="C322" s="36"/>
      <c r="D322" s="201" t="s">
        <v>164</v>
      </c>
      <c r="E322" s="36"/>
      <c r="F322" s="202" t="s">
        <v>783</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51" s="13" customFormat="1" ht="11.25">
      <c r="B323" s="210"/>
      <c r="C323" s="211"/>
      <c r="D323" s="201" t="s">
        <v>256</v>
      </c>
      <c r="E323" s="212" t="s">
        <v>1</v>
      </c>
      <c r="F323" s="213" t="s">
        <v>2923</v>
      </c>
      <c r="G323" s="211"/>
      <c r="H323" s="214">
        <v>8.532</v>
      </c>
      <c r="I323" s="215"/>
      <c r="J323" s="211"/>
      <c r="K323" s="211"/>
      <c r="L323" s="216"/>
      <c r="M323" s="217"/>
      <c r="N323" s="218"/>
      <c r="O323" s="218"/>
      <c r="P323" s="218"/>
      <c r="Q323" s="218"/>
      <c r="R323" s="218"/>
      <c r="S323" s="218"/>
      <c r="T323" s="219"/>
      <c r="AT323" s="220" t="s">
        <v>256</v>
      </c>
      <c r="AU323" s="220" t="s">
        <v>90</v>
      </c>
      <c r="AV323" s="13" t="s">
        <v>90</v>
      </c>
      <c r="AW323" s="13" t="s">
        <v>36</v>
      </c>
      <c r="AX323" s="13" t="s">
        <v>88</v>
      </c>
      <c r="AY323" s="220" t="s">
        <v>155</v>
      </c>
    </row>
    <row r="324" spans="2:63" s="12" customFormat="1" ht="22.9" customHeight="1">
      <c r="B324" s="171"/>
      <c r="C324" s="172"/>
      <c r="D324" s="173" t="s">
        <v>79</v>
      </c>
      <c r="E324" s="185" t="s">
        <v>805</v>
      </c>
      <c r="F324" s="185" t="s">
        <v>806</v>
      </c>
      <c r="G324" s="172"/>
      <c r="H324" s="172"/>
      <c r="I324" s="175"/>
      <c r="J324" s="186">
        <f>BK324</f>
        <v>0</v>
      </c>
      <c r="K324" s="172"/>
      <c r="L324" s="177"/>
      <c r="M324" s="178"/>
      <c r="N324" s="179"/>
      <c r="O324" s="179"/>
      <c r="P324" s="180">
        <f>P325</f>
        <v>0</v>
      </c>
      <c r="Q324" s="179"/>
      <c r="R324" s="180">
        <f>R325</f>
        <v>0</v>
      </c>
      <c r="S324" s="179"/>
      <c r="T324" s="181">
        <f>T325</f>
        <v>0</v>
      </c>
      <c r="AR324" s="182" t="s">
        <v>88</v>
      </c>
      <c r="AT324" s="183" t="s">
        <v>79</v>
      </c>
      <c r="AU324" s="183" t="s">
        <v>88</v>
      </c>
      <c r="AY324" s="182" t="s">
        <v>155</v>
      </c>
      <c r="BK324" s="184">
        <f>BK325</f>
        <v>0</v>
      </c>
    </row>
    <row r="325" spans="1:65" s="2" customFormat="1" ht="16.5" customHeight="1">
      <c r="A325" s="34"/>
      <c r="B325" s="35"/>
      <c r="C325" s="187" t="s">
        <v>590</v>
      </c>
      <c r="D325" s="187" t="s">
        <v>158</v>
      </c>
      <c r="E325" s="188" t="s">
        <v>994</v>
      </c>
      <c r="F325" s="189" t="s">
        <v>995</v>
      </c>
      <c r="G325" s="190" t="s">
        <v>360</v>
      </c>
      <c r="H325" s="191">
        <v>86.685</v>
      </c>
      <c r="I325" s="192"/>
      <c r="J325" s="193">
        <f>ROUND(I325*H325,2)</f>
        <v>0</v>
      </c>
      <c r="K325" s="194"/>
      <c r="L325" s="39"/>
      <c r="M325" s="254" t="s">
        <v>1</v>
      </c>
      <c r="N325" s="255" t="s">
        <v>45</v>
      </c>
      <c r="O325" s="208"/>
      <c r="P325" s="256">
        <f>O325*H325</f>
        <v>0</v>
      </c>
      <c r="Q325" s="256">
        <v>0</v>
      </c>
      <c r="R325" s="256">
        <f>Q325*H325</f>
        <v>0</v>
      </c>
      <c r="S325" s="256">
        <v>0</v>
      </c>
      <c r="T325" s="257">
        <f>S325*H325</f>
        <v>0</v>
      </c>
      <c r="U325" s="34"/>
      <c r="V325" s="34"/>
      <c r="W325" s="34"/>
      <c r="X325" s="34"/>
      <c r="Y325" s="34"/>
      <c r="Z325" s="34"/>
      <c r="AA325" s="34"/>
      <c r="AB325" s="34"/>
      <c r="AC325" s="34"/>
      <c r="AD325" s="34"/>
      <c r="AE325" s="34"/>
      <c r="AR325" s="199" t="s">
        <v>175</v>
      </c>
      <c r="AT325" s="199" t="s">
        <v>158</v>
      </c>
      <c r="AU325" s="199" t="s">
        <v>90</v>
      </c>
      <c r="AY325" s="17" t="s">
        <v>155</v>
      </c>
      <c r="BE325" s="200">
        <f>IF(N325="základní",J325,0)</f>
        <v>0</v>
      </c>
      <c r="BF325" s="200">
        <f>IF(N325="snížená",J325,0)</f>
        <v>0</v>
      </c>
      <c r="BG325" s="200">
        <f>IF(N325="zákl. přenesená",J325,0)</f>
        <v>0</v>
      </c>
      <c r="BH325" s="200">
        <f>IF(N325="sníž. přenesená",J325,0)</f>
        <v>0</v>
      </c>
      <c r="BI325" s="200">
        <f>IF(N325="nulová",J325,0)</f>
        <v>0</v>
      </c>
      <c r="BJ325" s="17" t="s">
        <v>88</v>
      </c>
      <c r="BK325" s="200">
        <f>ROUND(I325*H325,2)</f>
        <v>0</v>
      </c>
      <c r="BL325" s="17" t="s">
        <v>175</v>
      </c>
      <c r="BM325" s="199" t="s">
        <v>2924</v>
      </c>
    </row>
    <row r="326" spans="1:31" s="2" customFormat="1" ht="6.95" customHeight="1">
      <c r="A326" s="34"/>
      <c r="B326" s="54"/>
      <c r="C326" s="55"/>
      <c r="D326" s="55"/>
      <c r="E326" s="55"/>
      <c r="F326" s="55"/>
      <c r="G326" s="55"/>
      <c r="H326" s="55"/>
      <c r="I326" s="55"/>
      <c r="J326" s="55"/>
      <c r="K326" s="55"/>
      <c r="L326" s="39"/>
      <c r="M326" s="34"/>
      <c r="O326" s="34"/>
      <c r="P326" s="34"/>
      <c r="Q326" s="34"/>
      <c r="R326" s="34"/>
      <c r="S326" s="34"/>
      <c r="T326" s="34"/>
      <c r="U326" s="34"/>
      <c r="V326" s="34"/>
      <c r="W326" s="34"/>
      <c r="X326" s="34"/>
      <c r="Y326" s="34"/>
      <c r="Z326" s="34"/>
      <c r="AA326" s="34"/>
      <c r="AB326" s="34"/>
      <c r="AC326" s="34"/>
      <c r="AD326" s="34"/>
      <c r="AE326" s="34"/>
    </row>
  </sheetData>
  <sheetProtection algorithmName="SHA-512" hashValue="z+4EV3v3c4khU4G1Vj4myCNtpanfS3Jal9PhkvxZkzqRUypy5d969/pZRTIF6F01V78R0rAEgKVhU39BiSLWPQ==" saltValue="QmNB/OVAUPA3+8JUWfymbgUJck6JfFe/W5D5e+PgOxtyeJiT8NyMU6Y3HTLmkUWrKV7PznaORMrYefjMAfCr6A==" spinCount="100000" sheet="1" objects="1" scenarios="1" formatColumns="0" formatRows="0" autoFilter="0"/>
  <autoFilter ref="C123:K32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123</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2925</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ROUND((SUM(BE124:BE445)),2)</f>
        <v>0</v>
      </c>
      <c r="G33" s="34"/>
      <c r="H33" s="34"/>
      <c r="I33" s="124">
        <v>0.21</v>
      </c>
      <c r="J33" s="123">
        <f>ROUND(((SUM(BE124:BE445))*I33),2)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ROUND((SUM(BF124:BF445)),2)</f>
        <v>0</v>
      </c>
      <c r="G34" s="34"/>
      <c r="H34" s="34"/>
      <c r="I34" s="124">
        <v>0.15</v>
      </c>
      <c r="J34" s="123">
        <f>ROUND(((SUM(BF124:BF445))*I34),2)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ROUND((SUM(BG124:BG445)),2)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ROUND((SUM(BH124:BH445)),2)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ROUND((SUM(BI124:BI445)),2)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302a - Vodovod Hasskova-řad</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J197</f>
        <v>0</v>
      </c>
      <c r="K99" s="154"/>
      <c r="L99" s="158"/>
    </row>
    <row r="100" spans="2:12" s="10" customFormat="1" ht="19.9" customHeight="1" hidden="1">
      <c r="B100" s="153"/>
      <c r="C100" s="154"/>
      <c r="D100" s="155" t="s">
        <v>243</v>
      </c>
      <c r="E100" s="156"/>
      <c r="F100" s="156"/>
      <c r="G100" s="156"/>
      <c r="H100" s="156"/>
      <c r="I100" s="156"/>
      <c r="J100" s="157">
        <f>J205</f>
        <v>0</v>
      </c>
      <c r="K100" s="154"/>
      <c r="L100" s="158"/>
    </row>
    <row r="101" spans="2:12" s="10" customFormat="1" ht="19.9" customHeight="1" hidden="1">
      <c r="B101" s="153"/>
      <c r="C101" s="154"/>
      <c r="D101" s="155" t="s">
        <v>244</v>
      </c>
      <c r="E101" s="156"/>
      <c r="F101" s="156"/>
      <c r="G101" s="156"/>
      <c r="H101" s="156"/>
      <c r="I101" s="156"/>
      <c r="J101" s="157">
        <f>J250</f>
        <v>0</v>
      </c>
      <c r="K101" s="154"/>
      <c r="L101" s="158"/>
    </row>
    <row r="102" spans="2:12" s="10" customFormat="1" ht="19.9" customHeight="1" hidden="1">
      <c r="B102" s="153"/>
      <c r="C102" s="154"/>
      <c r="D102" s="155" t="s">
        <v>245</v>
      </c>
      <c r="E102" s="156"/>
      <c r="F102" s="156"/>
      <c r="G102" s="156"/>
      <c r="H102" s="156"/>
      <c r="I102" s="156"/>
      <c r="J102" s="157">
        <f>J408</f>
        <v>0</v>
      </c>
      <c r="K102" s="154"/>
      <c r="L102" s="158"/>
    </row>
    <row r="103" spans="2:12" s="10" customFormat="1" ht="19.9" customHeight="1" hidden="1">
      <c r="B103" s="153"/>
      <c r="C103" s="154"/>
      <c r="D103" s="155" t="s">
        <v>246</v>
      </c>
      <c r="E103" s="156"/>
      <c r="F103" s="156"/>
      <c r="G103" s="156"/>
      <c r="H103" s="156"/>
      <c r="I103" s="156"/>
      <c r="J103" s="157">
        <f>J415</f>
        <v>0</v>
      </c>
      <c r="K103" s="154"/>
      <c r="L103" s="158"/>
    </row>
    <row r="104" spans="2:12" s="10" customFormat="1" ht="19.9" customHeight="1" hidden="1">
      <c r="B104" s="153"/>
      <c r="C104" s="154"/>
      <c r="D104" s="155" t="s">
        <v>247</v>
      </c>
      <c r="E104" s="156"/>
      <c r="F104" s="156"/>
      <c r="G104" s="156"/>
      <c r="H104" s="156"/>
      <c r="I104" s="156"/>
      <c r="J104" s="157">
        <f>J444</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302a - Vodovod Hasskova-řad</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431.54105461999995</v>
      </c>
      <c r="S124" s="79"/>
      <c r="T124" s="169">
        <f>T125</f>
        <v>198.25424900000002</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P126+P197+P205+P250+P408+P415+P444</f>
        <v>0</v>
      </c>
      <c r="Q125" s="179"/>
      <c r="R125" s="180">
        <f>R126+R197+R205+R250+R408+R415+R444</f>
        <v>431.54105461999995</v>
      </c>
      <c r="S125" s="179"/>
      <c r="T125" s="181">
        <f>T126+T197+T205+T250+T408+T415+T444</f>
        <v>198.25424900000002</v>
      </c>
      <c r="AR125" s="182" t="s">
        <v>88</v>
      </c>
      <c r="AT125" s="183" t="s">
        <v>79</v>
      </c>
      <c r="AU125" s="183" t="s">
        <v>80</v>
      </c>
      <c r="AY125" s="182" t="s">
        <v>155</v>
      </c>
      <c r="BK125" s="184">
        <f>BK126+BK197+BK205+BK250+BK408+BK415+BK444</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SUM(P127:P196)</f>
        <v>0</v>
      </c>
      <c r="Q126" s="179"/>
      <c r="R126" s="180">
        <f>SUM(R127:R196)</f>
        <v>398.40378</v>
      </c>
      <c r="S126" s="179"/>
      <c r="T126" s="181">
        <f>SUM(T127:T196)</f>
        <v>196.840799</v>
      </c>
      <c r="AR126" s="182" t="s">
        <v>88</v>
      </c>
      <c r="AT126" s="183" t="s">
        <v>79</v>
      </c>
      <c r="AU126" s="183" t="s">
        <v>88</v>
      </c>
      <c r="AY126" s="182" t="s">
        <v>155</v>
      </c>
      <c r="BK126" s="184">
        <f>SUM(BK127:BK196)</f>
        <v>0</v>
      </c>
    </row>
    <row r="127" spans="1:65" s="2" customFormat="1" ht="16.5" customHeight="1">
      <c r="A127" s="34"/>
      <c r="B127" s="35"/>
      <c r="C127" s="187" t="s">
        <v>88</v>
      </c>
      <c r="D127" s="187" t="s">
        <v>158</v>
      </c>
      <c r="E127" s="188" t="s">
        <v>1469</v>
      </c>
      <c r="F127" s="189" t="s">
        <v>1470</v>
      </c>
      <c r="G127" s="190" t="s">
        <v>253</v>
      </c>
      <c r="H127" s="191">
        <v>63.167</v>
      </c>
      <c r="I127" s="192"/>
      <c r="J127" s="193">
        <f>ROUND(I127*H127,2)</f>
        <v>0</v>
      </c>
      <c r="K127" s="194"/>
      <c r="L127" s="39"/>
      <c r="M127" s="195" t="s">
        <v>1</v>
      </c>
      <c r="N127" s="196" t="s">
        <v>45</v>
      </c>
      <c r="O127" s="71"/>
      <c r="P127" s="197">
        <f>O127*H127</f>
        <v>0</v>
      </c>
      <c r="Q127" s="197">
        <v>0</v>
      </c>
      <c r="R127" s="197">
        <f>Q127*H127</f>
        <v>0</v>
      </c>
      <c r="S127" s="197">
        <v>0.417</v>
      </c>
      <c r="T127" s="198">
        <f>S127*H127</f>
        <v>26.340639</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2926</v>
      </c>
    </row>
    <row r="128" spans="1:47" s="2" customFormat="1" ht="234">
      <c r="A128" s="34"/>
      <c r="B128" s="35"/>
      <c r="C128" s="36"/>
      <c r="D128" s="201" t="s">
        <v>164</v>
      </c>
      <c r="E128" s="36"/>
      <c r="F128" s="202" t="s">
        <v>2927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2928</v>
      </c>
      <c r="G129" s="211"/>
      <c r="H129" s="214">
        <v>62.13</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2929</v>
      </c>
      <c r="G130" s="211"/>
      <c r="H130" s="214">
        <v>1.037</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63.167</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21.75" customHeight="1">
      <c r="A132" s="34"/>
      <c r="B132" s="35"/>
      <c r="C132" s="187" t="s">
        <v>90</v>
      </c>
      <c r="D132" s="187" t="s">
        <v>158</v>
      </c>
      <c r="E132" s="188" t="s">
        <v>260</v>
      </c>
      <c r="F132" s="189" t="s">
        <v>261</v>
      </c>
      <c r="G132" s="190" t="s">
        <v>253</v>
      </c>
      <c r="H132" s="191">
        <v>95.761</v>
      </c>
      <c r="I132" s="192"/>
      <c r="J132" s="193">
        <f>ROUND(I132*H132,2)</f>
        <v>0</v>
      </c>
      <c r="K132" s="194"/>
      <c r="L132" s="39"/>
      <c r="M132" s="195" t="s">
        <v>1</v>
      </c>
      <c r="N132" s="196" t="s">
        <v>45</v>
      </c>
      <c r="O132" s="71"/>
      <c r="P132" s="197">
        <f>O132*H132</f>
        <v>0</v>
      </c>
      <c r="Q132" s="197">
        <v>0</v>
      </c>
      <c r="R132" s="197">
        <f>Q132*H132</f>
        <v>0</v>
      </c>
      <c r="S132" s="197">
        <v>0.32</v>
      </c>
      <c r="T132" s="198">
        <f>S132*H132</f>
        <v>30.64352</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2930</v>
      </c>
    </row>
    <row r="133" spans="1:47" s="2" customFormat="1" ht="58.5">
      <c r="A133" s="34"/>
      <c r="B133" s="35"/>
      <c r="C133" s="36"/>
      <c r="D133" s="201" t="s">
        <v>164</v>
      </c>
      <c r="E133" s="36"/>
      <c r="F133" s="202" t="s">
        <v>2931</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2932</v>
      </c>
      <c r="G134" s="211"/>
      <c r="H134" s="214">
        <v>92.65</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2933</v>
      </c>
      <c r="G135" s="211"/>
      <c r="H135" s="214">
        <v>3.111</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95.761</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21.75" customHeight="1">
      <c r="A137" s="34"/>
      <c r="B137" s="35"/>
      <c r="C137" s="187" t="s">
        <v>170</v>
      </c>
      <c r="D137" s="187" t="s">
        <v>158</v>
      </c>
      <c r="E137" s="188" t="s">
        <v>279</v>
      </c>
      <c r="F137" s="189" t="s">
        <v>280</v>
      </c>
      <c r="G137" s="190" t="s">
        <v>253</v>
      </c>
      <c r="H137" s="191">
        <v>120.286</v>
      </c>
      <c r="I137" s="192"/>
      <c r="J137" s="193">
        <f>ROUND(I137*H137,2)</f>
        <v>0</v>
      </c>
      <c r="K137" s="194"/>
      <c r="L137" s="39"/>
      <c r="M137" s="195" t="s">
        <v>1</v>
      </c>
      <c r="N137" s="196" t="s">
        <v>45</v>
      </c>
      <c r="O137" s="71"/>
      <c r="P137" s="197">
        <f>O137*H137</f>
        <v>0</v>
      </c>
      <c r="Q137" s="197">
        <v>0</v>
      </c>
      <c r="R137" s="197">
        <f>Q137*H137</f>
        <v>0</v>
      </c>
      <c r="S137" s="197">
        <v>0.3</v>
      </c>
      <c r="T137" s="198">
        <f>S137*H137</f>
        <v>36.0858</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2934</v>
      </c>
    </row>
    <row r="138" spans="1:47" s="2" customFormat="1" ht="302.25">
      <c r="A138" s="34"/>
      <c r="B138" s="35"/>
      <c r="C138" s="36"/>
      <c r="D138" s="201" t="s">
        <v>164</v>
      </c>
      <c r="E138" s="36"/>
      <c r="F138" s="202" t="s">
        <v>2935</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2936</v>
      </c>
      <c r="G139" s="211"/>
      <c r="H139" s="214">
        <v>57.119</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3" customFormat="1" ht="11.25">
      <c r="B140" s="210"/>
      <c r="C140" s="211"/>
      <c r="D140" s="201" t="s">
        <v>256</v>
      </c>
      <c r="E140" s="212" t="s">
        <v>1</v>
      </c>
      <c r="F140" s="213" t="s">
        <v>2937</v>
      </c>
      <c r="G140" s="211"/>
      <c r="H140" s="214">
        <v>63.167</v>
      </c>
      <c r="I140" s="215"/>
      <c r="J140" s="211"/>
      <c r="K140" s="211"/>
      <c r="L140" s="216"/>
      <c r="M140" s="217"/>
      <c r="N140" s="218"/>
      <c r="O140" s="218"/>
      <c r="P140" s="218"/>
      <c r="Q140" s="218"/>
      <c r="R140" s="218"/>
      <c r="S140" s="218"/>
      <c r="T140" s="219"/>
      <c r="AT140" s="220" t="s">
        <v>256</v>
      </c>
      <c r="AU140" s="220" t="s">
        <v>90</v>
      </c>
      <c r="AV140" s="13" t="s">
        <v>90</v>
      </c>
      <c r="AW140" s="13" t="s">
        <v>36</v>
      </c>
      <c r="AX140" s="13" t="s">
        <v>80</v>
      </c>
      <c r="AY140" s="220" t="s">
        <v>155</v>
      </c>
    </row>
    <row r="141" spans="2:51" s="14" customFormat="1" ht="11.25">
      <c r="B141" s="221"/>
      <c r="C141" s="222"/>
      <c r="D141" s="201" t="s">
        <v>256</v>
      </c>
      <c r="E141" s="223" t="s">
        <v>1</v>
      </c>
      <c r="F141" s="224" t="s">
        <v>259</v>
      </c>
      <c r="G141" s="222"/>
      <c r="H141" s="225">
        <v>120.286</v>
      </c>
      <c r="I141" s="226"/>
      <c r="J141" s="222"/>
      <c r="K141" s="222"/>
      <c r="L141" s="227"/>
      <c r="M141" s="228"/>
      <c r="N141" s="229"/>
      <c r="O141" s="229"/>
      <c r="P141" s="229"/>
      <c r="Q141" s="229"/>
      <c r="R141" s="229"/>
      <c r="S141" s="229"/>
      <c r="T141" s="230"/>
      <c r="AT141" s="231" t="s">
        <v>256</v>
      </c>
      <c r="AU141" s="231" t="s">
        <v>90</v>
      </c>
      <c r="AV141" s="14" t="s">
        <v>175</v>
      </c>
      <c r="AW141" s="14" t="s">
        <v>36</v>
      </c>
      <c r="AX141" s="14" t="s">
        <v>88</v>
      </c>
      <c r="AY141" s="231" t="s">
        <v>155</v>
      </c>
    </row>
    <row r="142" spans="1:65" s="2" customFormat="1" ht="21.75" customHeight="1">
      <c r="A142" s="34"/>
      <c r="B142" s="35"/>
      <c r="C142" s="187" t="s">
        <v>175</v>
      </c>
      <c r="D142" s="187" t="s">
        <v>158</v>
      </c>
      <c r="E142" s="188" t="s">
        <v>266</v>
      </c>
      <c r="F142" s="189" t="s">
        <v>267</v>
      </c>
      <c r="G142" s="190" t="s">
        <v>253</v>
      </c>
      <c r="H142" s="191">
        <v>158.928</v>
      </c>
      <c r="I142" s="192"/>
      <c r="J142" s="193">
        <f>ROUND(I142*H142,2)</f>
        <v>0</v>
      </c>
      <c r="K142" s="194"/>
      <c r="L142" s="39"/>
      <c r="M142" s="195" t="s">
        <v>1</v>
      </c>
      <c r="N142" s="196" t="s">
        <v>45</v>
      </c>
      <c r="O142" s="71"/>
      <c r="P142" s="197">
        <f>O142*H142</f>
        <v>0</v>
      </c>
      <c r="Q142" s="197">
        <v>0</v>
      </c>
      <c r="R142" s="197">
        <f>Q142*H142</f>
        <v>0</v>
      </c>
      <c r="S142" s="197">
        <v>0.58</v>
      </c>
      <c r="T142" s="198">
        <f>S142*H142</f>
        <v>92.17823999999999</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2938</v>
      </c>
    </row>
    <row r="143" spans="1:47" s="2" customFormat="1" ht="68.25">
      <c r="A143" s="34"/>
      <c r="B143" s="35"/>
      <c r="C143" s="36"/>
      <c r="D143" s="201" t="s">
        <v>164</v>
      </c>
      <c r="E143" s="36"/>
      <c r="F143" s="202" t="s">
        <v>1485</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2939</v>
      </c>
      <c r="G144" s="211"/>
      <c r="H144" s="214">
        <v>154.78</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3" customFormat="1" ht="11.25">
      <c r="B145" s="210"/>
      <c r="C145" s="211"/>
      <c r="D145" s="201" t="s">
        <v>256</v>
      </c>
      <c r="E145" s="212" t="s">
        <v>1</v>
      </c>
      <c r="F145" s="213" t="s">
        <v>2940</v>
      </c>
      <c r="G145" s="211"/>
      <c r="H145" s="214">
        <v>4.148</v>
      </c>
      <c r="I145" s="215"/>
      <c r="J145" s="211"/>
      <c r="K145" s="211"/>
      <c r="L145" s="216"/>
      <c r="M145" s="217"/>
      <c r="N145" s="218"/>
      <c r="O145" s="218"/>
      <c r="P145" s="218"/>
      <c r="Q145" s="218"/>
      <c r="R145" s="218"/>
      <c r="S145" s="218"/>
      <c r="T145" s="219"/>
      <c r="AT145" s="220" t="s">
        <v>256</v>
      </c>
      <c r="AU145" s="220" t="s">
        <v>90</v>
      </c>
      <c r="AV145" s="13" t="s">
        <v>90</v>
      </c>
      <c r="AW145" s="13" t="s">
        <v>36</v>
      </c>
      <c r="AX145" s="13" t="s">
        <v>80</v>
      </c>
      <c r="AY145" s="220" t="s">
        <v>155</v>
      </c>
    </row>
    <row r="146" spans="2:51" s="14" customFormat="1" ht="11.25">
      <c r="B146" s="221"/>
      <c r="C146" s="222"/>
      <c r="D146" s="201" t="s">
        <v>256</v>
      </c>
      <c r="E146" s="223" t="s">
        <v>1</v>
      </c>
      <c r="F146" s="224" t="s">
        <v>259</v>
      </c>
      <c r="G146" s="222"/>
      <c r="H146" s="225">
        <v>158.928</v>
      </c>
      <c r="I146" s="226"/>
      <c r="J146" s="222"/>
      <c r="K146" s="222"/>
      <c r="L146" s="227"/>
      <c r="M146" s="228"/>
      <c r="N146" s="229"/>
      <c r="O146" s="229"/>
      <c r="P146" s="229"/>
      <c r="Q146" s="229"/>
      <c r="R146" s="229"/>
      <c r="S146" s="229"/>
      <c r="T146" s="230"/>
      <c r="AT146" s="231" t="s">
        <v>256</v>
      </c>
      <c r="AU146" s="231" t="s">
        <v>90</v>
      </c>
      <c r="AV146" s="14" t="s">
        <v>175</v>
      </c>
      <c r="AW146" s="14" t="s">
        <v>36</v>
      </c>
      <c r="AX146" s="14" t="s">
        <v>88</v>
      </c>
      <c r="AY146" s="231" t="s">
        <v>155</v>
      </c>
    </row>
    <row r="147" spans="1:65" s="2" customFormat="1" ht="16.5" customHeight="1">
      <c r="A147" s="34"/>
      <c r="B147" s="35"/>
      <c r="C147" s="187" t="s">
        <v>154</v>
      </c>
      <c r="D147" s="187" t="s">
        <v>158</v>
      </c>
      <c r="E147" s="188" t="s">
        <v>272</v>
      </c>
      <c r="F147" s="189" t="s">
        <v>273</v>
      </c>
      <c r="G147" s="190" t="s">
        <v>253</v>
      </c>
      <c r="H147" s="191">
        <v>38.642</v>
      </c>
      <c r="I147" s="192"/>
      <c r="J147" s="193">
        <f>ROUND(I147*H147,2)</f>
        <v>0</v>
      </c>
      <c r="K147" s="194"/>
      <c r="L147" s="39"/>
      <c r="M147" s="195" t="s">
        <v>1</v>
      </c>
      <c r="N147" s="196" t="s">
        <v>45</v>
      </c>
      <c r="O147" s="71"/>
      <c r="P147" s="197">
        <f>O147*H147</f>
        <v>0</v>
      </c>
      <c r="Q147" s="197">
        <v>0</v>
      </c>
      <c r="R147" s="197">
        <f>Q147*H147</f>
        <v>0</v>
      </c>
      <c r="S147" s="197">
        <v>0.3</v>
      </c>
      <c r="T147" s="198">
        <f>S147*H147</f>
        <v>11.592600000000001</v>
      </c>
      <c r="U147" s="34"/>
      <c r="V147" s="34"/>
      <c r="W147" s="34"/>
      <c r="X147" s="34"/>
      <c r="Y147" s="34"/>
      <c r="Z147" s="34"/>
      <c r="AA147" s="34"/>
      <c r="AB147" s="34"/>
      <c r="AC147" s="34"/>
      <c r="AD147" s="34"/>
      <c r="AE147" s="34"/>
      <c r="AR147" s="199" t="s">
        <v>175</v>
      </c>
      <c r="AT147" s="199" t="s">
        <v>158</v>
      </c>
      <c r="AU147" s="199" t="s">
        <v>90</v>
      </c>
      <c r="AY147" s="17" t="s">
        <v>155</v>
      </c>
      <c r="BE147" s="200">
        <f>IF(N147="základní",J147,0)</f>
        <v>0</v>
      </c>
      <c r="BF147" s="200">
        <f>IF(N147="snížená",J147,0)</f>
        <v>0</v>
      </c>
      <c r="BG147" s="200">
        <f>IF(N147="zákl. přenesená",J147,0)</f>
        <v>0</v>
      </c>
      <c r="BH147" s="200">
        <f>IF(N147="sníž. přenesená",J147,0)</f>
        <v>0</v>
      </c>
      <c r="BI147" s="200">
        <f>IF(N147="nulová",J147,0)</f>
        <v>0</v>
      </c>
      <c r="BJ147" s="17" t="s">
        <v>88</v>
      </c>
      <c r="BK147" s="200">
        <f>ROUND(I147*H147,2)</f>
        <v>0</v>
      </c>
      <c r="BL147" s="17" t="s">
        <v>175</v>
      </c>
      <c r="BM147" s="199" t="s">
        <v>2941</v>
      </c>
    </row>
    <row r="148" spans="1:47" s="2" customFormat="1" ht="58.5">
      <c r="A148" s="34"/>
      <c r="B148" s="35"/>
      <c r="C148" s="36"/>
      <c r="D148" s="201" t="s">
        <v>164</v>
      </c>
      <c r="E148" s="36"/>
      <c r="F148" s="202" t="s">
        <v>2942</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164</v>
      </c>
      <c r="AU148" s="17" t="s">
        <v>90</v>
      </c>
    </row>
    <row r="149" spans="2:51" s="13" customFormat="1" ht="11.25">
      <c r="B149" s="210"/>
      <c r="C149" s="211"/>
      <c r="D149" s="201" t="s">
        <v>256</v>
      </c>
      <c r="E149" s="212" t="s">
        <v>1</v>
      </c>
      <c r="F149" s="213" t="s">
        <v>2943</v>
      </c>
      <c r="G149" s="211"/>
      <c r="H149" s="214">
        <v>38.642</v>
      </c>
      <c r="I149" s="215"/>
      <c r="J149" s="211"/>
      <c r="K149" s="211"/>
      <c r="L149" s="216"/>
      <c r="M149" s="217"/>
      <c r="N149" s="218"/>
      <c r="O149" s="218"/>
      <c r="P149" s="218"/>
      <c r="Q149" s="218"/>
      <c r="R149" s="218"/>
      <c r="S149" s="218"/>
      <c r="T149" s="219"/>
      <c r="AT149" s="220" t="s">
        <v>256</v>
      </c>
      <c r="AU149" s="220" t="s">
        <v>90</v>
      </c>
      <c r="AV149" s="13" t="s">
        <v>90</v>
      </c>
      <c r="AW149" s="13" t="s">
        <v>36</v>
      </c>
      <c r="AX149" s="13" t="s">
        <v>88</v>
      </c>
      <c r="AY149" s="220" t="s">
        <v>155</v>
      </c>
    </row>
    <row r="150" spans="1:65" s="2" customFormat="1" ht="16.5" customHeight="1">
      <c r="A150" s="34"/>
      <c r="B150" s="35"/>
      <c r="C150" s="187" t="s">
        <v>184</v>
      </c>
      <c r="D150" s="187" t="s">
        <v>158</v>
      </c>
      <c r="E150" s="188" t="s">
        <v>294</v>
      </c>
      <c r="F150" s="189" t="s">
        <v>295</v>
      </c>
      <c r="G150" s="190" t="s">
        <v>287</v>
      </c>
      <c r="H150" s="191">
        <v>30</v>
      </c>
      <c r="I150" s="192"/>
      <c r="J150" s="193">
        <f>ROUND(I150*H150,2)</f>
        <v>0</v>
      </c>
      <c r="K150" s="194"/>
      <c r="L150" s="39"/>
      <c r="M150" s="195" t="s">
        <v>1</v>
      </c>
      <c r="N150" s="196" t="s">
        <v>45</v>
      </c>
      <c r="O150" s="71"/>
      <c r="P150" s="197">
        <f>O150*H150</f>
        <v>0</v>
      </c>
      <c r="Q150" s="197">
        <v>0.00868</v>
      </c>
      <c r="R150" s="197">
        <f>Q150*H150</f>
        <v>0.2604</v>
      </c>
      <c r="S150" s="197">
        <v>0</v>
      </c>
      <c r="T150" s="198">
        <f>S150*H150</f>
        <v>0</v>
      </c>
      <c r="U150" s="34"/>
      <c r="V150" s="34"/>
      <c r="W150" s="34"/>
      <c r="X150" s="34"/>
      <c r="Y150" s="34"/>
      <c r="Z150" s="34"/>
      <c r="AA150" s="34"/>
      <c r="AB150" s="34"/>
      <c r="AC150" s="34"/>
      <c r="AD150" s="34"/>
      <c r="AE150" s="34"/>
      <c r="AR150" s="199" t="s">
        <v>175</v>
      </c>
      <c r="AT150" s="199" t="s">
        <v>158</v>
      </c>
      <c r="AU150" s="199" t="s">
        <v>90</v>
      </c>
      <c r="AY150" s="17" t="s">
        <v>155</v>
      </c>
      <c r="BE150" s="200">
        <f>IF(N150="základní",J150,0)</f>
        <v>0</v>
      </c>
      <c r="BF150" s="200">
        <f>IF(N150="snížená",J150,0)</f>
        <v>0</v>
      </c>
      <c r="BG150" s="200">
        <f>IF(N150="zákl. přenesená",J150,0)</f>
        <v>0</v>
      </c>
      <c r="BH150" s="200">
        <f>IF(N150="sníž. přenesená",J150,0)</f>
        <v>0</v>
      </c>
      <c r="BI150" s="200">
        <f>IF(N150="nulová",J150,0)</f>
        <v>0</v>
      </c>
      <c r="BJ150" s="17" t="s">
        <v>88</v>
      </c>
      <c r="BK150" s="200">
        <f>ROUND(I150*H150,2)</f>
        <v>0</v>
      </c>
      <c r="BL150" s="17" t="s">
        <v>175</v>
      </c>
      <c r="BM150" s="199" t="s">
        <v>2944</v>
      </c>
    </row>
    <row r="151" spans="1:47" s="2" customFormat="1" ht="117">
      <c r="A151" s="34"/>
      <c r="B151" s="35"/>
      <c r="C151" s="36"/>
      <c r="D151" s="201" t="s">
        <v>164</v>
      </c>
      <c r="E151" s="36"/>
      <c r="F151" s="202" t="s">
        <v>297</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164</v>
      </c>
      <c r="AU151" s="17" t="s">
        <v>90</v>
      </c>
    </row>
    <row r="152" spans="2:51" s="13" customFormat="1" ht="11.25">
      <c r="B152" s="210"/>
      <c r="C152" s="211"/>
      <c r="D152" s="201" t="s">
        <v>256</v>
      </c>
      <c r="E152" s="212" t="s">
        <v>1</v>
      </c>
      <c r="F152" s="213" t="s">
        <v>2945</v>
      </c>
      <c r="G152" s="211"/>
      <c r="H152" s="214">
        <v>30</v>
      </c>
      <c r="I152" s="215"/>
      <c r="J152" s="211"/>
      <c r="K152" s="211"/>
      <c r="L152" s="216"/>
      <c r="M152" s="217"/>
      <c r="N152" s="218"/>
      <c r="O152" s="218"/>
      <c r="P152" s="218"/>
      <c r="Q152" s="218"/>
      <c r="R152" s="218"/>
      <c r="S152" s="218"/>
      <c r="T152" s="219"/>
      <c r="AT152" s="220" t="s">
        <v>256</v>
      </c>
      <c r="AU152" s="220" t="s">
        <v>90</v>
      </c>
      <c r="AV152" s="13" t="s">
        <v>90</v>
      </c>
      <c r="AW152" s="13" t="s">
        <v>36</v>
      </c>
      <c r="AX152" s="13" t="s">
        <v>88</v>
      </c>
      <c r="AY152" s="220" t="s">
        <v>155</v>
      </c>
    </row>
    <row r="153" spans="1:65" s="2" customFormat="1" ht="16.5" customHeight="1">
      <c r="A153" s="34"/>
      <c r="B153" s="35"/>
      <c r="C153" s="187" t="s">
        <v>191</v>
      </c>
      <c r="D153" s="187" t="s">
        <v>158</v>
      </c>
      <c r="E153" s="188" t="s">
        <v>299</v>
      </c>
      <c r="F153" s="189" t="s">
        <v>300</v>
      </c>
      <c r="G153" s="190" t="s">
        <v>287</v>
      </c>
      <c r="H153" s="191">
        <v>11</v>
      </c>
      <c r="I153" s="192"/>
      <c r="J153" s="193">
        <f>ROUND(I153*H153,2)</f>
        <v>0</v>
      </c>
      <c r="K153" s="194"/>
      <c r="L153" s="39"/>
      <c r="M153" s="195" t="s">
        <v>1</v>
      </c>
      <c r="N153" s="196" t="s">
        <v>45</v>
      </c>
      <c r="O153" s="71"/>
      <c r="P153" s="197">
        <f>O153*H153</f>
        <v>0</v>
      </c>
      <c r="Q153" s="197">
        <v>0.0369</v>
      </c>
      <c r="R153" s="197">
        <f>Q153*H153</f>
        <v>0.40590000000000004</v>
      </c>
      <c r="S153" s="197">
        <v>0</v>
      </c>
      <c r="T153" s="198">
        <f>S153*H153</f>
        <v>0</v>
      </c>
      <c r="U153" s="34"/>
      <c r="V153" s="34"/>
      <c r="W153" s="34"/>
      <c r="X153" s="34"/>
      <c r="Y153" s="34"/>
      <c r="Z153" s="34"/>
      <c r="AA153" s="34"/>
      <c r="AB153" s="34"/>
      <c r="AC153" s="34"/>
      <c r="AD153" s="34"/>
      <c r="AE153" s="34"/>
      <c r="AR153" s="199" t="s">
        <v>175</v>
      </c>
      <c r="AT153" s="199" t="s">
        <v>158</v>
      </c>
      <c r="AU153" s="199" t="s">
        <v>90</v>
      </c>
      <c r="AY153" s="17" t="s">
        <v>155</v>
      </c>
      <c r="BE153" s="200">
        <f>IF(N153="základní",J153,0)</f>
        <v>0</v>
      </c>
      <c r="BF153" s="200">
        <f>IF(N153="snížená",J153,0)</f>
        <v>0</v>
      </c>
      <c r="BG153" s="200">
        <f>IF(N153="zákl. přenesená",J153,0)</f>
        <v>0</v>
      </c>
      <c r="BH153" s="200">
        <f>IF(N153="sníž. přenesená",J153,0)</f>
        <v>0</v>
      </c>
      <c r="BI153" s="200">
        <f>IF(N153="nulová",J153,0)</f>
        <v>0</v>
      </c>
      <c r="BJ153" s="17" t="s">
        <v>88</v>
      </c>
      <c r="BK153" s="200">
        <f>ROUND(I153*H153,2)</f>
        <v>0</v>
      </c>
      <c r="BL153" s="17" t="s">
        <v>175</v>
      </c>
      <c r="BM153" s="199" t="s">
        <v>2946</v>
      </c>
    </row>
    <row r="154" spans="1:47" s="2" customFormat="1" ht="58.5">
      <c r="A154" s="34"/>
      <c r="B154" s="35"/>
      <c r="C154" s="36"/>
      <c r="D154" s="201" t="s">
        <v>164</v>
      </c>
      <c r="E154" s="36"/>
      <c r="F154" s="202" t="s">
        <v>302</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164</v>
      </c>
      <c r="AU154" s="17" t="s">
        <v>90</v>
      </c>
    </row>
    <row r="155" spans="2:51" s="13" customFormat="1" ht="11.25">
      <c r="B155" s="210"/>
      <c r="C155" s="211"/>
      <c r="D155" s="201" t="s">
        <v>256</v>
      </c>
      <c r="E155" s="212" t="s">
        <v>1</v>
      </c>
      <c r="F155" s="213" t="s">
        <v>2947</v>
      </c>
      <c r="G155" s="211"/>
      <c r="H155" s="214">
        <v>11</v>
      </c>
      <c r="I155" s="215"/>
      <c r="J155" s="211"/>
      <c r="K155" s="211"/>
      <c r="L155" s="216"/>
      <c r="M155" s="217"/>
      <c r="N155" s="218"/>
      <c r="O155" s="218"/>
      <c r="P155" s="218"/>
      <c r="Q155" s="218"/>
      <c r="R155" s="218"/>
      <c r="S155" s="218"/>
      <c r="T155" s="219"/>
      <c r="AT155" s="220" t="s">
        <v>256</v>
      </c>
      <c r="AU155" s="220" t="s">
        <v>90</v>
      </c>
      <c r="AV155" s="13" t="s">
        <v>90</v>
      </c>
      <c r="AW155" s="13" t="s">
        <v>36</v>
      </c>
      <c r="AX155" s="13" t="s">
        <v>88</v>
      </c>
      <c r="AY155" s="220" t="s">
        <v>155</v>
      </c>
    </row>
    <row r="156" spans="1:65" s="2" customFormat="1" ht="16.5" customHeight="1">
      <c r="A156" s="34"/>
      <c r="B156" s="35"/>
      <c r="C156" s="187" t="s">
        <v>196</v>
      </c>
      <c r="D156" s="187" t="s">
        <v>158</v>
      </c>
      <c r="E156" s="188" t="s">
        <v>304</v>
      </c>
      <c r="F156" s="189" t="s">
        <v>305</v>
      </c>
      <c r="G156" s="190" t="s">
        <v>306</v>
      </c>
      <c r="H156" s="191">
        <v>34.88</v>
      </c>
      <c r="I156" s="192"/>
      <c r="J156" s="193">
        <f>ROUND(I156*H156,2)</f>
        <v>0</v>
      </c>
      <c r="K156" s="194"/>
      <c r="L156" s="39"/>
      <c r="M156" s="195" t="s">
        <v>1</v>
      </c>
      <c r="N156" s="196" t="s">
        <v>45</v>
      </c>
      <c r="O156" s="71"/>
      <c r="P156" s="197">
        <f>O156*H156</f>
        <v>0</v>
      </c>
      <c r="Q156" s="197">
        <v>0</v>
      </c>
      <c r="R156" s="197">
        <f>Q156*H156</f>
        <v>0</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2948</v>
      </c>
    </row>
    <row r="157" spans="1:47" s="2" customFormat="1" ht="312">
      <c r="A157" s="34"/>
      <c r="B157" s="35"/>
      <c r="C157" s="36"/>
      <c r="D157" s="201" t="s">
        <v>164</v>
      </c>
      <c r="E157" s="36"/>
      <c r="F157" s="202" t="s">
        <v>308</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2949</v>
      </c>
      <c r="G158" s="211"/>
      <c r="H158" s="214">
        <v>34.88</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1:65" s="2" customFormat="1" ht="21.75" customHeight="1">
      <c r="A159" s="34"/>
      <c r="B159" s="35"/>
      <c r="C159" s="187" t="s">
        <v>201</v>
      </c>
      <c r="D159" s="187" t="s">
        <v>158</v>
      </c>
      <c r="E159" s="188" t="s">
        <v>310</v>
      </c>
      <c r="F159" s="189" t="s">
        <v>311</v>
      </c>
      <c r="G159" s="190" t="s">
        <v>306</v>
      </c>
      <c r="H159" s="191">
        <v>99.33</v>
      </c>
      <c r="I159" s="192"/>
      <c r="J159" s="193">
        <f>ROUND(I159*H159,2)</f>
        <v>0</v>
      </c>
      <c r="K159" s="194"/>
      <c r="L159" s="39"/>
      <c r="M159" s="195" t="s">
        <v>1</v>
      </c>
      <c r="N159" s="196" t="s">
        <v>45</v>
      </c>
      <c r="O159" s="71"/>
      <c r="P159" s="197">
        <f>O159*H159</f>
        <v>0</v>
      </c>
      <c r="Q159" s="197">
        <v>0</v>
      </c>
      <c r="R159" s="197">
        <f>Q159*H159</f>
        <v>0</v>
      </c>
      <c r="S159" s="197">
        <v>0</v>
      </c>
      <c r="T159" s="198">
        <f>S159*H159</f>
        <v>0</v>
      </c>
      <c r="U159" s="34"/>
      <c r="V159" s="34"/>
      <c r="W159" s="34"/>
      <c r="X159" s="34"/>
      <c r="Y159" s="34"/>
      <c r="Z159" s="34"/>
      <c r="AA159" s="34"/>
      <c r="AB159" s="34"/>
      <c r="AC159" s="34"/>
      <c r="AD159" s="34"/>
      <c r="AE159" s="34"/>
      <c r="AR159" s="199" t="s">
        <v>175</v>
      </c>
      <c r="AT159" s="199" t="s">
        <v>158</v>
      </c>
      <c r="AU159" s="199" t="s">
        <v>90</v>
      </c>
      <c r="AY159" s="17" t="s">
        <v>155</v>
      </c>
      <c r="BE159" s="200">
        <f>IF(N159="základní",J159,0)</f>
        <v>0</v>
      </c>
      <c r="BF159" s="200">
        <f>IF(N159="snížená",J159,0)</f>
        <v>0</v>
      </c>
      <c r="BG159" s="200">
        <f>IF(N159="zákl. přenesená",J159,0)</f>
        <v>0</v>
      </c>
      <c r="BH159" s="200">
        <f>IF(N159="sníž. přenesená",J159,0)</f>
        <v>0</v>
      </c>
      <c r="BI159" s="200">
        <f>IF(N159="nulová",J159,0)</f>
        <v>0</v>
      </c>
      <c r="BJ159" s="17" t="s">
        <v>88</v>
      </c>
      <c r="BK159" s="200">
        <f>ROUND(I159*H159,2)</f>
        <v>0</v>
      </c>
      <c r="BL159" s="17" t="s">
        <v>175</v>
      </c>
      <c r="BM159" s="199" t="s">
        <v>2950</v>
      </c>
    </row>
    <row r="160" spans="1:47" s="2" customFormat="1" ht="78">
      <c r="A160" s="34"/>
      <c r="B160" s="35"/>
      <c r="C160" s="36"/>
      <c r="D160" s="201" t="s">
        <v>164</v>
      </c>
      <c r="E160" s="36"/>
      <c r="F160" s="202" t="s">
        <v>313</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164</v>
      </c>
      <c r="AU160" s="17" t="s">
        <v>90</v>
      </c>
    </row>
    <row r="161" spans="2:51" s="13" customFormat="1" ht="11.25">
      <c r="B161" s="210"/>
      <c r="C161" s="211"/>
      <c r="D161" s="201" t="s">
        <v>256</v>
      </c>
      <c r="E161" s="212" t="s">
        <v>1</v>
      </c>
      <c r="F161" s="213" t="s">
        <v>2951</v>
      </c>
      <c r="G161" s="211"/>
      <c r="H161" s="214">
        <v>193.475</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2:51" s="13" customFormat="1" ht="11.25">
      <c r="B162" s="210"/>
      <c r="C162" s="211"/>
      <c r="D162" s="201" t="s">
        <v>256</v>
      </c>
      <c r="E162" s="212" t="s">
        <v>1</v>
      </c>
      <c r="F162" s="213" t="s">
        <v>2952</v>
      </c>
      <c r="G162" s="211"/>
      <c r="H162" s="214">
        <v>5.185</v>
      </c>
      <c r="I162" s="215"/>
      <c r="J162" s="211"/>
      <c r="K162" s="211"/>
      <c r="L162" s="216"/>
      <c r="M162" s="217"/>
      <c r="N162" s="218"/>
      <c r="O162" s="218"/>
      <c r="P162" s="218"/>
      <c r="Q162" s="218"/>
      <c r="R162" s="218"/>
      <c r="S162" s="218"/>
      <c r="T162" s="219"/>
      <c r="AT162" s="220" t="s">
        <v>256</v>
      </c>
      <c r="AU162" s="220" t="s">
        <v>90</v>
      </c>
      <c r="AV162" s="13" t="s">
        <v>90</v>
      </c>
      <c r="AW162" s="13" t="s">
        <v>36</v>
      </c>
      <c r="AX162" s="13" t="s">
        <v>80</v>
      </c>
      <c r="AY162" s="220" t="s">
        <v>155</v>
      </c>
    </row>
    <row r="163" spans="2:51" s="14" customFormat="1" ht="11.25">
      <c r="B163" s="221"/>
      <c r="C163" s="222"/>
      <c r="D163" s="201" t="s">
        <v>256</v>
      </c>
      <c r="E163" s="223" t="s">
        <v>1</v>
      </c>
      <c r="F163" s="224" t="s">
        <v>259</v>
      </c>
      <c r="G163" s="222"/>
      <c r="H163" s="225">
        <v>198.66</v>
      </c>
      <c r="I163" s="226"/>
      <c r="J163" s="222"/>
      <c r="K163" s="222"/>
      <c r="L163" s="227"/>
      <c r="M163" s="228"/>
      <c r="N163" s="229"/>
      <c r="O163" s="229"/>
      <c r="P163" s="229"/>
      <c r="Q163" s="229"/>
      <c r="R163" s="229"/>
      <c r="S163" s="229"/>
      <c r="T163" s="230"/>
      <c r="AT163" s="231" t="s">
        <v>256</v>
      </c>
      <c r="AU163" s="231" t="s">
        <v>90</v>
      </c>
      <c r="AV163" s="14" t="s">
        <v>175</v>
      </c>
      <c r="AW163" s="14" t="s">
        <v>36</v>
      </c>
      <c r="AX163" s="14" t="s">
        <v>88</v>
      </c>
      <c r="AY163" s="231" t="s">
        <v>155</v>
      </c>
    </row>
    <row r="164" spans="2:51" s="13" customFormat="1" ht="11.25">
      <c r="B164" s="210"/>
      <c r="C164" s="211"/>
      <c r="D164" s="201" t="s">
        <v>256</v>
      </c>
      <c r="E164" s="211"/>
      <c r="F164" s="213" t="s">
        <v>2953</v>
      </c>
      <c r="G164" s="211"/>
      <c r="H164" s="214">
        <v>99.33</v>
      </c>
      <c r="I164" s="215"/>
      <c r="J164" s="211"/>
      <c r="K164" s="211"/>
      <c r="L164" s="216"/>
      <c r="M164" s="217"/>
      <c r="N164" s="218"/>
      <c r="O164" s="218"/>
      <c r="P164" s="218"/>
      <c r="Q164" s="218"/>
      <c r="R164" s="218"/>
      <c r="S164" s="218"/>
      <c r="T164" s="219"/>
      <c r="AT164" s="220" t="s">
        <v>256</v>
      </c>
      <c r="AU164" s="220" t="s">
        <v>90</v>
      </c>
      <c r="AV164" s="13" t="s">
        <v>90</v>
      </c>
      <c r="AW164" s="13" t="s">
        <v>4</v>
      </c>
      <c r="AX164" s="13" t="s">
        <v>88</v>
      </c>
      <c r="AY164" s="220" t="s">
        <v>155</v>
      </c>
    </row>
    <row r="165" spans="1:65" s="2" customFormat="1" ht="21.75" customHeight="1">
      <c r="A165" s="34"/>
      <c r="B165" s="35"/>
      <c r="C165" s="187" t="s">
        <v>208</v>
      </c>
      <c r="D165" s="187" t="s">
        <v>158</v>
      </c>
      <c r="E165" s="188" t="s">
        <v>317</v>
      </c>
      <c r="F165" s="189" t="s">
        <v>318</v>
      </c>
      <c r="G165" s="190" t="s">
        <v>306</v>
      </c>
      <c r="H165" s="191">
        <v>29.799</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2954</v>
      </c>
    </row>
    <row r="166" spans="1:47" s="2" customFormat="1" ht="58.5">
      <c r="A166" s="34"/>
      <c r="B166" s="35"/>
      <c r="C166" s="36"/>
      <c r="D166" s="201" t="s">
        <v>164</v>
      </c>
      <c r="E166" s="36"/>
      <c r="F166" s="202" t="s">
        <v>320</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2955</v>
      </c>
      <c r="G167" s="211"/>
      <c r="H167" s="214">
        <v>198.66</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2956</v>
      </c>
      <c r="G168" s="211"/>
      <c r="H168" s="214">
        <v>29.799</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1.75" customHeight="1">
      <c r="A169" s="34"/>
      <c r="B169" s="35"/>
      <c r="C169" s="187" t="s">
        <v>213</v>
      </c>
      <c r="D169" s="187" t="s">
        <v>158</v>
      </c>
      <c r="E169" s="188" t="s">
        <v>323</v>
      </c>
      <c r="F169" s="189" t="s">
        <v>324</v>
      </c>
      <c r="G169" s="190" t="s">
        <v>306</v>
      </c>
      <c r="H169" s="191">
        <v>29.799</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2957</v>
      </c>
    </row>
    <row r="170" spans="1:47" s="2" customFormat="1" ht="58.5">
      <c r="A170" s="34"/>
      <c r="B170" s="35"/>
      <c r="C170" s="36"/>
      <c r="D170" s="201" t="s">
        <v>164</v>
      </c>
      <c r="E170" s="36"/>
      <c r="F170" s="202" t="s">
        <v>326</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2955</v>
      </c>
      <c r="G171" s="211"/>
      <c r="H171" s="214">
        <v>198.66</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2956</v>
      </c>
      <c r="G172" s="211"/>
      <c r="H172" s="214">
        <v>29.799</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218</v>
      </c>
      <c r="D173" s="187" t="s">
        <v>158</v>
      </c>
      <c r="E173" s="188" t="s">
        <v>327</v>
      </c>
      <c r="F173" s="189" t="s">
        <v>328</v>
      </c>
      <c r="G173" s="190" t="s">
        <v>306</v>
      </c>
      <c r="H173" s="191">
        <v>39.732</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2958</v>
      </c>
    </row>
    <row r="174" spans="1:47" s="2" customFormat="1" ht="58.5">
      <c r="A174" s="34"/>
      <c r="B174" s="35"/>
      <c r="C174" s="36"/>
      <c r="D174" s="201" t="s">
        <v>164</v>
      </c>
      <c r="E174" s="36"/>
      <c r="F174" s="202" t="s">
        <v>330</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2955</v>
      </c>
      <c r="G175" s="211"/>
      <c r="H175" s="214">
        <v>198.66</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2959</v>
      </c>
      <c r="G176" s="211"/>
      <c r="H176" s="214">
        <v>39.732</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16.5" customHeight="1">
      <c r="A177" s="34"/>
      <c r="B177" s="35"/>
      <c r="C177" s="187" t="s">
        <v>225</v>
      </c>
      <c r="D177" s="187" t="s">
        <v>158</v>
      </c>
      <c r="E177" s="188" t="s">
        <v>1066</v>
      </c>
      <c r="F177" s="189" t="s">
        <v>1067</v>
      </c>
      <c r="G177" s="190" t="s">
        <v>253</v>
      </c>
      <c r="H177" s="191">
        <v>497</v>
      </c>
      <c r="I177" s="192"/>
      <c r="J177" s="193">
        <f>ROUND(I177*H177,2)</f>
        <v>0</v>
      </c>
      <c r="K177" s="194"/>
      <c r="L177" s="39"/>
      <c r="M177" s="195" t="s">
        <v>1</v>
      </c>
      <c r="N177" s="196" t="s">
        <v>45</v>
      </c>
      <c r="O177" s="71"/>
      <c r="P177" s="197">
        <f>O177*H177</f>
        <v>0</v>
      </c>
      <c r="Q177" s="197">
        <v>0.00084</v>
      </c>
      <c r="R177" s="197">
        <f>Q177*H177</f>
        <v>0.41748</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2960</v>
      </c>
    </row>
    <row r="178" spans="1:47" s="2" customFormat="1" ht="204.75">
      <c r="A178" s="34"/>
      <c r="B178" s="35"/>
      <c r="C178" s="36"/>
      <c r="D178" s="201" t="s">
        <v>164</v>
      </c>
      <c r="E178" s="36"/>
      <c r="F178" s="202" t="s">
        <v>1069</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2961</v>
      </c>
      <c r="G179" s="211"/>
      <c r="H179" s="214">
        <v>497</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1:65" s="2" customFormat="1" ht="16.5" customHeight="1">
      <c r="A180" s="34"/>
      <c r="B180" s="35"/>
      <c r="C180" s="187" t="s">
        <v>230</v>
      </c>
      <c r="D180" s="187" t="s">
        <v>158</v>
      </c>
      <c r="E180" s="188" t="s">
        <v>1075</v>
      </c>
      <c r="F180" s="189" t="s">
        <v>1076</v>
      </c>
      <c r="G180" s="190" t="s">
        <v>253</v>
      </c>
      <c r="H180" s="191">
        <v>497</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2962</v>
      </c>
    </row>
    <row r="181" spans="1:65" s="2" customFormat="1" ht="16.5" customHeight="1">
      <c r="A181" s="34"/>
      <c r="B181" s="35"/>
      <c r="C181" s="187" t="s">
        <v>8</v>
      </c>
      <c r="D181" s="187" t="s">
        <v>158</v>
      </c>
      <c r="E181" s="188" t="s">
        <v>342</v>
      </c>
      <c r="F181" s="189" t="s">
        <v>343</v>
      </c>
      <c r="G181" s="190" t="s">
        <v>306</v>
      </c>
      <c r="H181" s="191">
        <v>133.962</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2963</v>
      </c>
    </row>
    <row r="182" spans="1:47" s="2" customFormat="1" ht="214.5">
      <c r="A182" s="34"/>
      <c r="B182" s="35"/>
      <c r="C182" s="36"/>
      <c r="D182" s="201" t="s">
        <v>164</v>
      </c>
      <c r="E182" s="36"/>
      <c r="F182" s="202" t="s">
        <v>345</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2951</v>
      </c>
      <c r="G183" s="211"/>
      <c r="H183" s="214">
        <v>193.475</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3" customFormat="1" ht="11.25">
      <c r="B184" s="210"/>
      <c r="C184" s="211"/>
      <c r="D184" s="201" t="s">
        <v>256</v>
      </c>
      <c r="E184" s="212" t="s">
        <v>1</v>
      </c>
      <c r="F184" s="213" t="s">
        <v>2952</v>
      </c>
      <c r="G184" s="211"/>
      <c r="H184" s="214">
        <v>5.185</v>
      </c>
      <c r="I184" s="215"/>
      <c r="J184" s="211"/>
      <c r="K184" s="211"/>
      <c r="L184" s="216"/>
      <c r="M184" s="217"/>
      <c r="N184" s="218"/>
      <c r="O184" s="218"/>
      <c r="P184" s="218"/>
      <c r="Q184" s="218"/>
      <c r="R184" s="218"/>
      <c r="S184" s="218"/>
      <c r="T184" s="219"/>
      <c r="AT184" s="220" t="s">
        <v>256</v>
      </c>
      <c r="AU184" s="220" t="s">
        <v>90</v>
      </c>
      <c r="AV184" s="13" t="s">
        <v>90</v>
      </c>
      <c r="AW184" s="13" t="s">
        <v>36</v>
      </c>
      <c r="AX184" s="13" t="s">
        <v>80</v>
      </c>
      <c r="AY184" s="220" t="s">
        <v>155</v>
      </c>
    </row>
    <row r="185" spans="2:51" s="15" customFormat="1" ht="11.25">
      <c r="B185" s="232"/>
      <c r="C185" s="233"/>
      <c r="D185" s="201" t="s">
        <v>256</v>
      </c>
      <c r="E185" s="234" t="s">
        <v>1</v>
      </c>
      <c r="F185" s="235" t="s">
        <v>346</v>
      </c>
      <c r="G185" s="233"/>
      <c r="H185" s="236">
        <v>198.66</v>
      </c>
      <c r="I185" s="237"/>
      <c r="J185" s="233"/>
      <c r="K185" s="233"/>
      <c r="L185" s="238"/>
      <c r="M185" s="239"/>
      <c r="N185" s="240"/>
      <c r="O185" s="240"/>
      <c r="P185" s="240"/>
      <c r="Q185" s="240"/>
      <c r="R185" s="240"/>
      <c r="S185" s="240"/>
      <c r="T185" s="241"/>
      <c r="AT185" s="242" t="s">
        <v>256</v>
      </c>
      <c r="AU185" s="242" t="s">
        <v>90</v>
      </c>
      <c r="AV185" s="15" t="s">
        <v>170</v>
      </c>
      <c r="AW185" s="15" t="s">
        <v>36</v>
      </c>
      <c r="AX185" s="15" t="s">
        <v>80</v>
      </c>
      <c r="AY185" s="242" t="s">
        <v>155</v>
      </c>
    </row>
    <row r="186" spans="2:51" s="13" customFormat="1" ht="11.25">
      <c r="B186" s="210"/>
      <c r="C186" s="211"/>
      <c r="D186" s="201" t="s">
        <v>256</v>
      </c>
      <c r="E186" s="212" t="s">
        <v>1</v>
      </c>
      <c r="F186" s="213" t="s">
        <v>2964</v>
      </c>
      <c r="G186" s="211"/>
      <c r="H186" s="214">
        <v>-64.698</v>
      </c>
      <c r="I186" s="215"/>
      <c r="J186" s="211"/>
      <c r="K186" s="211"/>
      <c r="L186" s="216"/>
      <c r="M186" s="217"/>
      <c r="N186" s="218"/>
      <c r="O186" s="218"/>
      <c r="P186" s="218"/>
      <c r="Q186" s="218"/>
      <c r="R186" s="218"/>
      <c r="S186" s="218"/>
      <c r="T186" s="219"/>
      <c r="AT186" s="220" t="s">
        <v>256</v>
      </c>
      <c r="AU186" s="220" t="s">
        <v>90</v>
      </c>
      <c r="AV186" s="13" t="s">
        <v>90</v>
      </c>
      <c r="AW186" s="13" t="s">
        <v>36</v>
      </c>
      <c r="AX186" s="13" t="s">
        <v>80</v>
      </c>
      <c r="AY186" s="220" t="s">
        <v>155</v>
      </c>
    </row>
    <row r="187" spans="2:51" s="14" customFormat="1" ht="11.25">
      <c r="B187" s="221"/>
      <c r="C187" s="222"/>
      <c r="D187" s="201" t="s">
        <v>256</v>
      </c>
      <c r="E187" s="223" t="s">
        <v>1</v>
      </c>
      <c r="F187" s="224" t="s">
        <v>259</v>
      </c>
      <c r="G187" s="222"/>
      <c r="H187" s="225">
        <v>133.962</v>
      </c>
      <c r="I187" s="226"/>
      <c r="J187" s="222"/>
      <c r="K187" s="222"/>
      <c r="L187" s="227"/>
      <c r="M187" s="228"/>
      <c r="N187" s="229"/>
      <c r="O187" s="229"/>
      <c r="P187" s="229"/>
      <c r="Q187" s="229"/>
      <c r="R187" s="229"/>
      <c r="S187" s="229"/>
      <c r="T187" s="230"/>
      <c r="AT187" s="231" t="s">
        <v>256</v>
      </c>
      <c r="AU187" s="231" t="s">
        <v>90</v>
      </c>
      <c r="AV187" s="14" t="s">
        <v>175</v>
      </c>
      <c r="AW187" s="14" t="s">
        <v>36</v>
      </c>
      <c r="AX187" s="14" t="s">
        <v>88</v>
      </c>
      <c r="AY187" s="231" t="s">
        <v>155</v>
      </c>
    </row>
    <row r="188" spans="1:65" s="2" customFormat="1" ht="16.5" customHeight="1">
      <c r="A188" s="34"/>
      <c r="B188" s="35"/>
      <c r="C188" s="243" t="s">
        <v>337</v>
      </c>
      <c r="D188" s="243" t="s">
        <v>357</v>
      </c>
      <c r="E188" s="244" t="s">
        <v>358</v>
      </c>
      <c r="F188" s="245" t="s">
        <v>359</v>
      </c>
      <c r="G188" s="246" t="s">
        <v>360</v>
      </c>
      <c r="H188" s="247">
        <v>267.924</v>
      </c>
      <c r="I188" s="248"/>
      <c r="J188" s="249">
        <f>ROUND(I188*H188,2)</f>
        <v>0</v>
      </c>
      <c r="K188" s="250"/>
      <c r="L188" s="251"/>
      <c r="M188" s="252" t="s">
        <v>1</v>
      </c>
      <c r="N188" s="253" t="s">
        <v>45</v>
      </c>
      <c r="O188" s="71"/>
      <c r="P188" s="197">
        <f>O188*H188</f>
        <v>0</v>
      </c>
      <c r="Q188" s="197">
        <v>1</v>
      </c>
      <c r="R188" s="197">
        <f>Q188*H188</f>
        <v>267.924</v>
      </c>
      <c r="S188" s="197">
        <v>0</v>
      </c>
      <c r="T188" s="198">
        <f>S188*H188</f>
        <v>0</v>
      </c>
      <c r="U188" s="34"/>
      <c r="V188" s="34"/>
      <c r="W188" s="34"/>
      <c r="X188" s="34"/>
      <c r="Y188" s="34"/>
      <c r="Z188" s="34"/>
      <c r="AA188" s="34"/>
      <c r="AB188" s="34"/>
      <c r="AC188" s="34"/>
      <c r="AD188" s="34"/>
      <c r="AE188" s="34"/>
      <c r="AR188" s="199" t="s">
        <v>196</v>
      </c>
      <c r="AT188" s="199" t="s">
        <v>357</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2965</v>
      </c>
    </row>
    <row r="189" spans="1:47" s="2" customFormat="1" ht="19.5">
      <c r="A189" s="34"/>
      <c r="B189" s="35"/>
      <c r="C189" s="36"/>
      <c r="D189" s="201" t="s">
        <v>164</v>
      </c>
      <c r="E189" s="36"/>
      <c r="F189" s="202" t="s">
        <v>362</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1"/>
      <c r="F190" s="213" t="s">
        <v>2966</v>
      </c>
      <c r="G190" s="211"/>
      <c r="H190" s="214">
        <v>267.924</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16.5" customHeight="1">
      <c r="A191" s="34"/>
      <c r="B191" s="35"/>
      <c r="C191" s="187" t="s">
        <v>341</v>
      </c>
      <c r="D191" s="187" t="s">
        <v>158</v>
      </c>
      <c r="E191" s="188" t="s">
        <v>366</v>
      </c>
      <c r="F191" s="189" t="s">
        <v>367</v>
      </c>
      <c r="G191" s="190" t="s">
        <v>306</v>
      </c>
      <c r="H191" s="191">
        <v>64.698</v>
      </c>
      <c r="I191" s="192"/>
      <c r="J191" s="193">
        <f>ROUND(I191*H191,2)</f>
        <v>0</v>
      </c>
      <c r="K191" s="194"/>
      <c r="L191" s="39"/>
      <c r="M191" s="195" t="s">
        <v>1</v>
      </c>
      <c r="N191" s="196" t="s">
        <v>45</v>
      </c>
      <c r="O191" s="71"/>
      <c r="P191" s="197">
        <f>O191*H191</f>
        <v>0</v>
      </c>
      <c r="Q191" s="197">
        <v>0</v>
      </c>
      <c r="R191" s="197">
        <f>Q191*H191</f>
        <v>0</v>
      </c>
      <c r="S191" s="197">
        <v>0</v>
      </c>
      <c r="T191" s="198">
        <f>S191*H191</f>
        <v>0</v>
      </c>
      <c r="U191" s="34"/>
      <c r="V191" s="34"/>
      <c r="W191" s="34"/>
      <c r="X191" s="34"/>
      <c r="Y191" s="34"/>
      <c r="Z191" s="34"/>
      <c r="AA191" s="34"/>
      <c r="AB191" s="34"/>
      <c r="AC191" s="34"/>
      <c r="AD191" s="34"/>
      <c r="AE191" s="34"/>
      <c r="AR191" s="199" t="s">
        <v>175</v>
      </c>
      <c r="AT191" s="199" t="s">
        <v>158</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2967</v>
      </c>
    </row>
    <row r="192" spans="1:47" s="2" customFormat="1" ht="156">
      <c r="A192" s="34"/>
      <c r="B192" s="35"/>
      <c r="C192" s="36"/>
      <c r="D192" s="201" t="s">
        <v>164</v>
      </c>
      <c r="E192" s="36"/>
      <c r="F192" s="202" t="s">
        <v>1096</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2968</v>
      </c>
      <c r="G193" s="211"/>
      <c r="H193" s="214">
        <v>64.698</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1:65" s="2" customFormat="1" ht="16.5" customHeight="1">
      <c r="A194" s="34"/>
      <c r="B194" s="35"/>
      <c r="C194" s="243" t="s">
        <v>349</v>
      </c>
      <c r="D194" s="243" t="s">
        <v>357</v>
      </c>
      <c r="E194" s="244" t="s">
        <v>374</v>
      </c>
      <c r="F194" s="245" t="s">
        <v>375</v>
      </c>
      <c r="G194" s="246" t="s">
        <v>360</v>
      </c>
      <c r="H194" s="247">
        <v>129.396</v>
      </c>
      <c r="I194" s="248"/>
      <c r="J194" s="249">
        <f>ROUND(I194*H194,2)</f>
        <v>0</v>
      </c>
      <c r="K194" s="250"/>
      <c r="L194" s="251"/>
      <c r="M194" s="252" t="s">
        <v>1</v>
      </c>
      <c r="N194" s="253" t="s">
        <v>45</v>
      </c>
      <c r="O194" s="71"/>
      <c r="P194" s="197">
        <f>O194*H194</f>
        <v>0</v>
      </c>
      <c r="Q194" s="197">
        <v>1</v>
      </c>
      <c r="R194" s="197">
        <f>Q194*H194</f>
        <v>129.396</v>
      </c>
      <c r="S194" s="197">
        <v>0</v>
      </c>
      <c r="T194" s="198">
        <f>S194*H194</f>
        <v>0</v>
      </c>
      <c r="U194" s="34"/>
      <c r="V194" s="34"/>
      <c r="W194" s="34"/>
      <c r="X194" s="34"/>
      <c r="Y194" s="34"/>
      <c r="Z194" s="34"/>
      <c r="AA194" s="34"/>
      <c r="AB194" s="34"/>
      <c r="AC194" s="34"/>
      <c r="AD194" s="34"/>
      <c r="AE194" s="34"/>
      <c r="AR194" s="199" t="s">
        <v>196</v>
      </c>
      <c r="AT194" s="199" t="s">
        <v>357</v>
      </c>
      <c r="AU194" s="199" t="s">
        <v>90</v>
      </c>
      <c r="AY194" s="17" t="s">
        <v>155</v>
      </c>
      <c r="BE194" s="200">
        <f>IF(N194="základní",J194,0)</f>
        <v>0</v>
      </c>
      <c r="BF194" s="200">
        <f>IF(N194="snížená",J194,0)</f>
        <v>0</v>
      </c>
      <c r="BG194" s="200">
        <f>IF(N194="zákl. přenesená",J194,0)</f>
        <v>0</v>
      </c>
      <c r="BH194" s="200">
        <f>IF(N194="sníž. přenesená",J194,0)</f>
        <v>0</v>
      </c>
      <c r="BI194" s="200">
        <f>IF(N194="nulová",J194,0)</f>
        <v>0</v>
      </c>
      <c r="BJ194" s="17" t="s">
        <v>88</v>
      </c>
      <c r="BK194" s="200">
        <f>ROUND(I194*H194,2)</f>
        <v>0</v>
      </c>
      <c r="BL194" s="17" t="s">
        <v>175</v>
      </c>
      <c r="BM194" s="199" t="s">
        <v>2969</v>
      </c>
    </row>
    <row r="195" spans="1:47" s="2" customFormat="1" ht="29.25">
      <c r="A195" s="34"/>
      <c r="B195" s="35"/>
      <c r="C195" s="36"/>
      <c r="D195" s="201" t="s">
        <v>164</v>
      </c>
      <c r="E195" s="36"/>
      <c r="F195" s="202" t="s">
        <v>1942</v>
      </c>
      <c r="G195" s="36"/>
      <c r="H195" s="36"/>
      <c r="I195" s="203"/>
      <c r="J195" s="36"/>
      <c r="K195" s="36"/>
      <c r="L195" s="39"/>
      <c r="M195" s="204"/>
      <c r="N195" s="205"/>
      <c r="O195" s="71"/>
      <c r="P195" s="71"/>
      <c r="Q195" s="71"/>
      <c r="R195" s="71"/>
      <c r="S195" s="71"/>
      <c r="T195" s="72"/>
      <c r="U195" s="34"/>
      <c r="V195" s="34"/>
      <c r="W195" s="34"/>
      <c r="X195" s="34"/>
      <c r="Y195" s="34"/>
      <c r="Z195" s="34"/>
      <c r="AA195" s="34"/>
      <c r="AB195" s="34"/>
      <c r="AC195" s="34"/>
      <c r="AD195" s="34"/>
      <c r="AE195" s="34"/>
      <c r="AT195" s="17" t="s">
        <v>164</v>
      </c>
      <c r="AU195" s="17" t="s">
        <v>90</v>
      </c>
    </row>
    <row r="196" spans="2:51" s="13" customFormat="1" ht="11.25">
      <c r="B196" s="210"/>
      <c r="C196" s="211"/>
      <c r="D196" s="201" t="s">
        <v>256</v>
      </c>
      <c r="E196" s="211"/>
      <c r="F196" s="213" t="s">
        <v>2970</v>
      </c>
      <c r="G196" s="211"/>
      <c r="H196" s="214">
        <v>129.396</v>
      </c>
      <c r="I196" s="215"/>
      <c r="J196" s="211"/>
      <c r="K196" s="211"/>
      <c r="L196" s="216"/>
      <c r="M196" s="217"/>
      <c r="N196" s="218"/>
      <c r="O196" s="218"/>
      <c r="P196" s="218"/>
      <c r="Q196" s="218"/>
      <c r="R196" s="218"/>
      <c r="S196" s="218"/>
      <c r="T196" s="219"/>
      <c r="AT196" s="220" t="s">
        <v>256</v>
      </c>
      <c r="AU196" s="220" t="s">
        <v>90</v>
      </c>
      <c r="AV196" s="13" t="s">
        <v>90</v>
      </c>
      <c r="AW196" s="13" t="s">
        <v>4</v>
      </c>
      <c r="AX196" s="13" t="s">
        <v>88</v>
      </c>
      <c r="AY196" s="220" t="s">
        <v>155</v>
      </c>
    </row>
    <row r="197" spans="2:63" s="12" customFormat="1" ht="22.9" customHeight="1">
      <c r="B197" s="171"/>
      <c r="C197" s="172"/>
      <c r="D197" s="173" t="s">
        <v>79</v>
      </c>
      <c r="E197" s="185" t="s">
        <v>175</v>
      </c>
      <c r="F197" s="185" t="s">
        <v>379</v>
      </c>
      <c r="G197" s="172"/>
      <c r="H197" s="172"/>
      <c r="I197" s="175"/>
      <c r="J197" s="186">
        <f>BK197</f>
        <v>0</v>
      </c>
      <c r="K197" s="172"/>
      <c r="L197" s="177"/>
      <c r="M197" s="178"/>
      <c r="N197" s="179"/>
      <c r="O197" s="179"/>
      <c r="P197" s="180">
        <f>SUM(P198:P204)</f>
        <v>0</v>
      </c>
      <c r="Q197" s="179"/>
      <c r="R197" s="180">
        <f>SUM(R198:R204)</f>
        <v>0.0245376</v>
      </c>
      <c r="S197" s="179"/>
      <c r="T197" s="181">
        <f>SUM(T198:T204)</f>
        <v>0</v>
      </c>
      <c r="AR197" s="182" t="s">
        <v>88</v>
      </c>
      <c r="AT197" s="183" t="s">
        <v>79</v>
      </c>
      <c r="AU197" s="183" t="s">
        <v>88</v>
      </c>
      <c r="AY197" s="182" t="s">
        <v>155</v>
      </c>
      <c r="BK197" s="184">
        <f>SUM(BK198:BK204)</f>
        <v>0</v>
      </c>
    </row>
    <row r="198" spans="1:65" s="2" customFormat="1" ht="16.5" customHeight="1">
      <c r="A198" s="34"/>
      <c r="B198" s="35"/>
      <c r="C198" s="187" t="s">
        <v>356</v>
      </c>
      <c r="D198" s="187" t="s">
        <v>158</v>
      </c>
      <c r="E198" s="188" t="s">
        <v>890</v>
      </c>
      <c r="F198" s="189" t="s">
        <v>891</v>
      </c>
      <c r="G198" s="190" t="s">
        <v>306</v>
      </c>
      <c r="H198" s="191">
        <v>15.478</v>
      </c>
      <c r="I198" s="192"/>
      <c r="J198" s="193">
        <f>ROUND(I198*H198,2)</f>
        <v>0</v>
      </c>
      <c r="K198" s="194"/>
      <c r="L198" s="39"/>
      <c r="M198" s="195" t="s">
        <v>1</v>
      </c>
      <c r="N198" s="196" t="s">
        <v>45</v>
      </c>
      <c r="O198" s="71"/>
      <c r="P198" s="197">
        <f>O198*H198</f>
        <v>0</v>
      </c>
      <c r="Q198" s="197">
        <v>0</v>
      </c>
      <c r="R198" s="197">
        <f>Q198*H198</f>
        <v>0</v>
      </c>
      <c r="S198" s="197">
        <v>0</v>
      </c>
      <c r="T198" s="198">
        <f>S198*H198</f>
        <v>0</v>
      </c>
      <c r="U198" s="34"/>
      <c r="V198" s="34"/>
      <c r="W198" s="34"/>
      <c r="X198" s="34"/>
      <c r="Y198" s="34"/>
      <c r="Z198" s="34"/>
      <c r="AA198" s="34"/>
      <c r="AB198" s="34"/>
      <c r="AC198" s="34"/>
      <c r="AD198" s="34"/>
      <c r="AE198" s="34"/>
      <c r="AR198" s="199" t="s">
        <v>175</v>
      </c>
      <c r="AT198" s="199" t="s">
        <v>158</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2971</v>
      </c>
    </row>
    <row r="199" spans="1:47" s="2" customFormat="1" ht="87.75">
      <c r="A199" s="34"/>
      <c r="B199" s="35"/>
      <c r="C199" s="36"/>
      <c r="D199" s="201" t="s">
        <v>164</v>
      </c>
      <c r="E199" s="36"/>
      <c r="F199" s="202" t="s">
        <v>1110</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51" s="13" customFormat="1" ht="11.25">
      <c r="B200" s="210"/>
      <c r="C200" s="211"/>
      <c r="D200" s="201" t="s">
        <v>256</v>
      </c>
      <c r="E200" s="212" t="s">
        <v>1</v>
      </c>
      <c r="F200" s="213" t="s">
        <v>2972</v>
      </c>
      <c r="G200" s="211"/>
      <c r="H200" s="214">
        <v>15.478</v>
      </c>
      <c r="I200" s="215"/>
      <c r="J200" s="211"/>
      <c r="K200" s="211"/>
      <c r="L200" s="216"/>
      <c r="M200" s="217"/>
      <c r="N200" s="218"/>
      <c r="O200" s="218"/>
      <c r="P200" s="218"/>
      <c r="Q200" s="218"/>
      <c r="R200" s="218"/>
      <c r="S200" s="218"/>
      <c r="T200" s="219"/>
      <c r="AT200" s="220" t="s">
        <v>256</v>
      </c>
      <c r="AU200" s="220" t="s">
        <v>90</v>
      </c>
      <c r="AV200" s="13" t="s">
        <v>90</v>
      </c>
      <c r="AW200" s="13" t="s">
        <v>36</v>
      </c>
      <c r="AX200" s="13" t="s">
        <v>88</v>
      </c>
      <c r="AY200" s="220" t="s">
        <v>155</v>
      </c>
    </row>
    <row r="201" spans="1:65" s="2" customFormat="1" ht="16.5" customHeight="1">
      <c r="A201" s="34"/>
      <c r="B201" s="35"/>
      <c r="C201" s="187" t="s">
        <v>365</v>
      </c>
      <c r="D201" s="187" t="s">
        <v>158</v>
      </c>
      <c r="E201" s="188" t="s">
        <v>1945</v>
      </c>
      <c r="F201" s="189" t="s">
        <v>1946</v>
      </c>
      <c r="G201" s="190" t="s">
        <v>306</v>
      </c>
      <c r="H201" s="191">
        <v>0.384</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2973</v>
      </c>
    </row>
    <row r="202" spans="2:51" s="13" customFormat="1" ht="11.25">
      <c r="B202" s="210"/>
      <c r="C202" s="211"/>
      <c r="D202" s="201" t="s">
        <v>256</v>
      </c>
      <c r="E202" s="212" t="s">
        <v>1</v>
      </c>
      <c r="F202" s="213" t="s">
        <v>2974</v>
      </c>
      <c r="G202" s="211"/>
      <c r="H202" s="214">
        <v>0.384</v>
      </c>
      <c r="I202" s="215"/>
      <c r="J202" s="211"/>
      <c r="K202" s="211"/>
      <c r="L202" s="216"/>
      <c r="M202" s="217"/>
      <c r="N202" s="218"/>
      <c r="O202" s="218"/>
      <c r="P202" s="218"/>
      <c r="Q202" s="218"/>
      <c r="R202" s="218"/>
      <c r="S202" s="218"/>
      <c r="T202" s="219"/>
      <c r="AT202" s="220" t="s">
        <v>256</v>
      </c>
      <c r="AU202" s="220" t="s">
        <v>90</v>
      </c>
      <c r="AV202" s="13" t="s">
        <v>90</v>
      </c>
      <c r="AW202" s="13" t="s">
        <v>36</v>
      </c>
      <c r="AX202" s="13" t="s">
        <v>88</v>
      </c>
      <c r="AY202" s="220" t="s">
        <v>155</v>
      </c>
    </row>
    <row r="203" spans="1:65" s="2" customFormat="1" ht="16.5" customHeight="1">
      <c r="A203" s="34"/>
      <c r="B203" s="35"/>
      <c r="C203" s="187" t="s">
        <v>7</v>
      </c>
      <c r="D203" s="187" t="s">
        <v>158</v>
      </c>
      <c r="E203" s="188" t="s">
        <v>1949</v>
      </c>
      <c r="F203" s="189" t="s">
        <v>1950</v>
      </c>
      <c r="G203" s="190" t="s">
        <v>253</v>
      </c>
      <c r="H203" s="191">
        <v>3.84</v>
      </c>
      <c r="I203" s="192"/>
      <c r="J203" s="193">
        <f>ROUND(I203*H203,2)</f>
        <v>0</v>
      </c>
      <c r="K203" s="194"/>
      <c r="L203" s="39"/>
      <c r="M203" s="195" t="s">
        <v>1</v>
      </c>
      <c r="N203" s="196" t="s">
        <v>45</v>
      </c>
      <c r="O203" s="71"/>
      <c r="P203" s="197">
        <f>O203*H203</f>
        <v>0</v>
      </c>
      <c r="Q203" s="197">
        <v>0.00639</v>
      </c>
      <c r="R203" s="197">
        <f>Q203*H203</f>
        <v>0.0245376</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2975</v>
      </c>
    </row>
    <row r="204" spans="2:51" s="13" customFormat="1" ht="11.25">
      <c r="B204" s="210"/>
      <c r="C204" s="211"/>
      <c r="D204" s="201" t="s">
        <v>256</v>
      </c>
      <c r="E204" s="212" t="s">
        <v>1</v>
      </c>
      <c r="F204" s="213" t="s">
        <v>2976</v>
      </c>
      <c r="G204" s="211"/>
      <c r="H204" s="214">
        <v>3.84</v>
      </c>
      <c r="I204" s="215"/>
      <c r="J204" s="211"/>
      <c r="K204" s="211"/>
      <c r="L204" s="216"/>
      <c r="M204" s="217"/>
      <c r="N204" s="218"/>
      <c r="O204" s="218"/>
      <c r="P204" s="218"/>
      <c r="Q204" s="218"/>
      <c r="R204" s="218"/>
      <c r="S204" s="218"/>
      <c r="T204" s="219"/>
      <c r="AT204" s="220" t="s">
        <v>256</v>
      </c>
      <c r="AU204" s="220" t="s">
        <v>90</v>
      </c>
      <c r="AV204" s="13" t="s">
        <v>90</v>
      </c>
      <c r="AW204" s="13" t="s">
        <v>36</v>
      </c>
      <c r="AX204" s="13" t="s">
        <v>88</v>
      </c>
      <c r="AY204" s="220" t="s">
        <v>155</v>
      </c>
    </row>
    <row r="205" spans="2:63" s="12" customFormat="1" ht="22.9" customHeight="1">
      <c r="B205" s="171"/>
      <c r="C205" s="172"/>
      <c r="D205" s="173" t="s">
        <v>79</v>
      </c>
      <c r="E205" s="185" t="s">
        <v>154</v>
      </c>
      <c r="F205" s="185" t="s">
        <v>405</v>
      </c>
      <c r="G205" s="172"/>
      <c r="H205" s="172"/>
      <c r="I205" s="175"/>
      <c r="J205" s="186">
        <f>BK205</f>
        <v>0</v>
      </c>
      <c r="K205" s="172"/>
      <c r="L205" s="177"/>
      <c r="M205" s="178"/>
      <c r="N205" s="179"/>
      <c r="O205" s="179"/>
      <c r="P205" s="180">
        <f>SUM(P206:P249)</f>
        <v>0</v>
      </c>
      <c r="Q205" s="179"/>
      <c r="R205" s="180">
        <f>SUM(R206:R249)</f>
        <v>26.893668580000003</v>
      </c>
      <c r="S205" s="179"/>
      <c r="T205" s="181">
        <f>SUM(T206:T249)</f>
        <v>0</v>
      </c>
      <c r="AR205" s="182" t="s">
        <v>88</v>
      </c>
      <c r="AT205" s="183" t="s">
        <v>79</v>
      </c>
      <c r="AU205" s="183" t="s">
        <v>88</v>
      </c>
      <c r="AY205" s="182" t="s">
        <v>155</v>
      </c>
      <c r="BK205" s="184">
        <f>SUM(BK206:BK249)</f>
        <v>0</v>
      </c>
    </row>
    <row r="206" spans="1:65" s="2" customFormat="1" ht="16.5" customHeight="1">
      <c r="A206" s="34"/>
      <c r="B206" s="35"/>
      <c r="C206" s="187" t="s">
        <v>380</v>
      </c>
      <c r="D206" s="187" t="s">
        <v>158</v>
      </c>
      <c r="E206" s="188" t="s">
        <v>407</v>
      </c>
      <c r="F206" s="189" t="s">
        <v>408</v>
      </c>
      <c r="G206" s="190" t="s">
        <v>253</v>
      </c>
      <c r="H206" s="191">
        <v>57.119</v>
      </c>
      <c r="I206" s="192"/>
      <c r="J206" s="193">
        <f>ROUND(I206*H206,2)</f>
        <v>0</v>
      </c>
      <c r="K206" s="194"/>
      <c r="L206" s="39"/>
      <c r="M206" s="195" t="s">
        <v>1</v>
      </c>
      <c r="N206" s="196" t="s">
        <v>45</v>
      </c>
      <c r="O206" s="71"/>
      <c r="P206" s="197">
        <f>O206*H206</f>
        <v>0</v>
      </c>
      <c r="Q206" s="197">
        <v>0</v>
      </c>
      <c r="R206" s="197">
        <f>Q206*H206</f>
        <v>0</v>
      </c>
      <c r="S206" s="197">
        <v>0</v>
      </c>
      <c r="T206" s="198">
        <f>S206*H206</f>
        <v>0</v>
      </c>
      <c r="U206" s="34"/>
      <c r="V206" s="34"/>
      <c r="W206" s="34"/>
      <c r="X206" s="34"/>
      <c r="Y206" s="34"/>
      <c r="Z206" s="34"/>
      <c r="AA206" s="34"/>
      <c r="AB206" s="34"/>
      <c r="AC206" s="34"/>
      <c r="AD206" s="34"/>
      <c r="AE206" s="34"/>
      <c r="AR206" s="199" t="s">
        <v>175</v>
      </c>
      <c r="AT206" s="199" t="s">
        <v>158</v>
      </c>
      <c r="AU206" s="199" t="s">
        <v>90</v>
      </c>
      <c r="AY206" s="17" t="s">
        <v>155</v>
      </c>
      <c r="BE206" s="200">
        <f>IF(N206="základní",J206,0)</f>
        <v>0</v>
      </c>
      <c r="BF206" s="200">
        <f>IF(N206="snížená",J206,0)</f>
        <v>0</v>
      </c>
      <c r="BG206" s="200">
        <f>IF(N206="zákl. přenesená",J206,0)</f>
        <v>0</v>
      </c>
      <c r="BH206" s="200">
        <f>IF(N206="sníž. přenesená",J206,0)</f>
        <v>0</v>
      </c>
      <c r="BI206" s="200">
        <f>IF(N206="nulová",J206,0)</f>
        <v>0</v>
      </c>
      <c r="BJ206" s="17" t="s">
        <v>88</v>
      </c>
      <c r="BK206" s="200">
        <f>ROUND(I206*H206,2)</f>
        <v>0</v>
      </c>
      <c r="BL206" s="17" t="s">
        <v>175</v>
      </c>
      <c r="BM206" s="199" t="s">
        <v>2977</v>
      </c>
    </row>
    <row r="207" spans="1:47" s="2" customFormat="1" ht="29.25">
      <c r="A207" s="34"/>
      <c r="B207" s="35"/>
      <c r="C207" s="36"/>
      <c r="D207" s="201" t="s">
        <v>164</v>
      </c>
      <c r="E207" s="36"/>
      <c r="F207" s="202" t="s">
        <v>901</v>
      </c>
      <c r="G207" s="36"/>
      <c r="H207" s="36"/>
      <c r="I207" s="203"/>
      <c r="J207" s="36"/>
      <c r="K207" s="36"/>
      <c r="L207" s="39"/>
      <c r="M207" s="204"/>
      <c r="N207" s="205"/>
      <c r="O207" s="71"/>
      <c r="P207" s="71"/>
      <c r="Q207" s="71"/>
      <c r="R207" s="71"/>
      <c r="S207" s="71"/>
      <c r="T207" s="72"/>
      <c r="U207" s="34"/>
      <c r="V207" s="34"/>
      <c r="W207" s="34"/>
      <c r="X207" s="34"/>
      <c r="Y207" s="34"/>
      <c r="Z207" s="34"/>
      <c r="AA207" s="34"/>
      <c r="AB207" s="34"/>
      <c r="AC207" s="34"/>
      <c r="AD207" s="34"/>
      <c r="AE207" s="34"/>
      <c r="AT207" s="17" t="s">
        <v>164</v>
      </c>
      <c r="AU207" s="17" t="s">
        <v>90</v>
      </c>
    </row>
    <row r="208" spans="2:51" s="13" customFormat="1" ht="11.25">
      <c r="B208" s="210"/>
      <c r="C208" s="211"/>
      <c r="D208" s="201" t="s">
        <v>256</v>
      </c>
      <c r="E208" s="212" t="s">
        <v>1</v>
      </c>
      <c r="F208" s="213" t="s">
        <v>2978</v>
      </c>
      <c r="G208" s="211"/>
      <c r="H208" s="214">
        <v>57.119</v>
      </c>
      <c r="I208" s="215"/>
      <c r="J208" s="211"/>
      <c r="K208" s="211"/>
      <c r="L208" s="216"/>
      <c r="M208" s="217"/>
      <c r="N208" s="218"/>
      <c r="O208" s="218"/>
      <c r="P208" s="218"/>
      <c r="Q208" s="218"/>
      <c r="R208" s="218"/>
      <c r="S208" s="218"/>
      <c r="T208" s="219"/>
      <c r="AT208" s="220" t="s">
        <v>256</v>
      </c>
      <c r="AU208" s="220" t="s">
        <v>90</v>
      </c>
      <c r="AV208" s="13" t="s">
        <v>90</v>
      </c>
      <c r="AW208" s="13" t="s">
        <v>36</v>
      </c>
      <c r="AX208" s="13" t="s">
        <v>88</v>
      </c>
      <c r="AY208" s="220" t="s">
        <v>155</v>
      </c>
    </row>
    <row r="209" spans="1:65" s="2" customFormat="1" ht="16.5" customHeight="1">
      <c r="A209" s="34"/>
      <c r="B209" s="35"/>
      <c r="C209" s="187" t="s">
        <v>386</v>
      </c>
      <c r="D209" s="187" t="s">
        <v>158</v>
      </c>
      <c r="E209" s="188" t="s">
        <v>413</v>
      </c>
      <c r="F209" s="189" t="s">
        <v>414</v>
      </c>
      <c r="G209" s="190" t="s">
        <v>253</v>
      </c>
      <c r="H209" s="191">
        <v>38.642</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2979</v>
      </c>
    </row>
    <row r="210" spans="1:47" s="2" customFormat="1" ht="29.25">
      <c r="A210" s="34"/>
      <c r="B210" s="35"/>
      <c r="C210" s="36"/>
      <c r="D210" s="201" t="s">
        <v>164</v>
      </c>
      <c r="E210" s="36"/>
      <c r="F210" s="202" t="s">
        <v>904</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2980</v>
      </c>
      <c r="G211" s="211"/>
      <c r="H211" s="214">
        <v>38.642</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1:65" s="2" customFormat="1" ht="16.5" customHeight="1">
      <c r="A212" s="34"/>
      <c r="B212" s="35"/>
      <c r="C212" s="187" t="s">
        <v>390</v>
      </c>
      <c r="D212" s="187" t="s">
        <v>158</v>
      </c>
      <c r="E212" s="188" t="s">
        <v>418</v>
      </c>
      <c r="F212" s="189" t="s">
        <v>419</v>
      </c>
      <c r="G212" s="190" t="s">
        <v>253</v>
      </c>
      <c r="H212" s="191">
        <v>114.238</v>
      </c>
      <c r="I212" s="192"/>
      <c r="J212" s="193">
        <f>ROUND(I212*H212,2)</f>
        <v>0</v>
      </c>
      <c r="K212" s="194"/>
      <c r="L212" s="39"/>
      <c r="M212" s="195" t="s">
        <v>1</v>
      </c>
      <c r="N212" s="196" t="s">
        <v>45</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175</v>
      </c>
      <c r="AT212" s="199" t="s">
        <v>158</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2981</v>
      </c>
    </row>
    <row r="213" spans="1:47" s="2" customFormat="1" ht="29.25">
      <c r="A213" s="34"/>
      <c r="B213" s="35"/>
      <c r="C213" s="36"/>
      <c r="D213" s="201" t="s">
        <v>164</v>
      </c>
      <c r="E213" s="36"/>
      <c r="F213" s="202" t="s">
        <v>1805</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2" t="s">
        <v>1</v>
      </c>
      <c r="F214" s="213" t="s">
        <v>2978</v>
      </c>
      <c r="G214" s="211"/>
      <c r="H214" s="214">
        <v>57.119</v>
      </c>
      <c r="I214" s="215"/>
      <c r="J214" s="211"/>
      <c r="K214" s="211"/>
      <c r="L214" s="216"/>
      <c r="M214" s="217"/>
      <c r="N214" s="218"/>
      <c r="O214" s="218"/>
      <c r="P214" s="218"/>
      <c r="Q214" s="218"/>
      <c r="R214" s="218"/>
      <c r="S214" s="218"/>
      <c r="T214" s="219"/>
      <c r="AT214" s="220" t="s">
        <v>256</v>
      </c>
      <c r="AU214" s="220" t="s">
        <v>90</v>
      </c>
      <c r="AV214" s="13" t="s">
        <v>90</v>
      </c>
      <c r="AW214" s="13" t="s">
        <v>36</v>
      </c>
      <c r="AX214" s="13" t="s">
        <v>88</v>
      </c>
      <c r="AY214" s="220" t="s">
        <v>155</v>
      </c>
    </row>
    <row r="215" spans="2:51" s="13" customFormat="1" ht="11.25">
      <c r="B215" s="210"/>
      <c r="C215" s="211"/>
      <c r="D215" s="201" t="s">
        <v>256</v>
      </c>
      <c r="E215" s="211"/>
      <c r="F215" s="213" t="s">
        <v>2982</v>
      </c>
      <c r="G215" s="211"/>
      <c r="H215" s="214">
        <v>114.238</v>
      </c>
      <c r="I215" s="215"/>
      <c r="J215" s="211"/>
      <c r="K215" s="211"/>
      <c r="L215" s="216"/>
      <c r="M215" s="217"/>
      <c r="N215" s="218"/>
      <c r="O215" s="218"/>
      <c r="P215" s="218"/>
      <c r="Q215" s="218"/>
      <c r="R215" s="218"/>
      <c r="S215" s="218"/>
      <c r="T215" s="219"/>
      <c r="AT215" s="220" t="s">
        <v>256</v>
      </c>
      <c r="AU215" s="220" t="s">
        <v>90</v>
      </c>
      <c r="AV215" s="13" t="s">
        <v>90</v>
      </c>
      <c r="AW215" s="13" t="s">
        <v>4</v>
      </c>
      <c r="AX215" s="13" t="s">
        <v>88</v>
      </c>
      <c r="AY215" s="220" t="s">
        <v>155</v>
      </c>
    </row>
    <row r="216" spans="1:65" s="2" customFormat="1" ht="16.5" customHeight="1">
      <c r="A216" s="34"/>
      <c r="B216" s="35"/>
      <c r="C216" s="187" t="s">
        <v>395</v>
      </c>
      <c r="D216" s="187" t="s">
        <v>158</v>
      </c>
      <c r="E216" s="188" t="s">
        <v>424</v>
      </c>
      <c r="F216" s="189" t="s">
        <v>425</v>
      </c>
      <c r="G216" s="190" t="s">
        <v>253</v>
      </c>
      <c r="H216" s="191">
        <v>266.785</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2983</v>
      </c>
    </row>
    <row r="217" spans="1:47" s="2" customFormat="1" ht="29.25">
      <c r="A217" s="34"/>
      <c r="B217" s="35"/>
      <c r="C217" s="36"/>
      <c r="D217" s="201" t="s">
        <v>164</v>
      </c>
      <c r="E217" s="36"/>
      <c r="F217" s="202" t="s">
        <v>2984</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2985</v>
      </c>
      <c r="G218" s="211"/>
      <c r="H218" s="214">
        <v>77.284</v>
      </c>
      <c r="I218" s="215"/>
      <c r="J218" s="211"/>
      <c r="K218" s="211"/>
      <c r="L218" s="216"/>
      <c r="M218" s="217"/>
      <c r="N218" s="218"/>
      <c r="O218" s="218"/>
      <c r="P218" s="218"/>
      <c r="Q218" s="218"/>
      <c r="R218" s="218"/>
      <c r="S218" s="218"/>
      <c r="T218" s="219"/>
      <c r="AT218" s="220" t="s">
        <v>256</v>
      </c>
      <c r="AU218" s="220" t="s">
        <v>90</v>
      </c>
      <c r="AV218" s="13" t="s">
        <v>90</v>
      </c>
      <c r="AW218" s="13" t="s">
        <v>36</v>
      </c>
      <c r="AX218" s="13" t="s">
        <v>80</v>
      </c>
      <c r="AY218" s="220" t="s">
        <v>155</v>
      </c>
    </row>
    <row r="219" spans="2:51" s="13" customFormat="1" ht="11.25">
      <c r="B219" s="210"/>
      <c r="C219" s="211"/>
      <c r="D219" s="201" t="s">
        <v>256</v>
      </c>
      <c r="E219" s="212" t="s">
        <v>1</v>
      </c>
      <c r="F219" s="213" t="s">
        <v>2986</v>
      </c>
      <c r="G219" s="211"/>
      <c r="H219" s="214">
        <v>189.501</v>
      </c>
      <c r="I219" s="215"/>
      <c r="J219" s="211"/>
      <c r="K219" s="211"/>
      <c r="L219" s="216"/>
      <c r="M219" s="217"/>
      <c r="N219" s="218"/>
      <c r="O219" s="218"/>
      <c r="P219" s="218"/>
      <c r="Q219" s="218"/>
      <c r="R219" s="218"/>
      <c r="S219" s="218"/>
      <c r="T219" s="219"/>
      <c r="AT219" s="220" t="s">
        <v>256</v>
      </c>
      <c r="AU219" s="220" t="s">
        <v>90</v>
      </c>
      <c r="AV219" s="13" t="s">
        <v>90</v>
      </c>
      <c r="AW219" s="13" t="s">
        <v>36</v>
      </c>
      <c r="AX219" s="13" t="s">
        <v>80</v>
      </c>
      <c r="AY219" s="220" t="s">
        <v>155</v>
      </c>
    </row>
    <row r="220" spans="2:51" s="14" customFormat="1" ht="11.25">
      <c r="B220" s="221"/>
      <c r="C220" s="222"/>
      <c r="D220" s="201" t="s">
        <v>256</v>
      </c>
      <c r="E220" s="223" t="s">
        <v>1</v>
      </c>
      <c r="F220" s="224" t="s">
        <v>259</v>
      </c>
      <c r="G220" s="222"/>
      <c r="H220" s="225">
        <v>266.785</v>
      </c>
      <c r="I220" s="226"/>
      <c r="J220" s="222"/>
      <c r="K220" s="222"/>
      <c r="L220" s="227"/>
      <c r="M220" s="228"/>
      <c r="N220" s="229"/>
      <c r="O220" s="229"/>
      <c r="P220" s="229"/>
      <c r="Q220" s="229"/>
      <c r="R220" s="229"/>
      <c r="S220" s="229"/>
      <c r="T220" s="230"/>
      <c r="AT220" s="231" t="s">
        <v>256</v>
      </c>
      <c r="AU220" s="231" t="s">
        <v>90</v>
      </c>
      <c r="AV220" s="14" t="s">
        <v>175</v>
      </c>
      <c r="AW220" s="14" t="s">
        <v>36</v>
      </c>
      <c r="AX220" s="14" t="s">
        <v>88</v>
      </c>
      <c r="AY220" s="231" t="s">
        <v>155</v>
      </c>
    </row>
    <row r="221" spans="1:65" s="2" customFormat="1" ht="16.5" customHeight="1">
      <c r="A221" s="34"/>
      <c r="B221" s="35"/>
      <c r="C221" s="187" t="s">
        <v>400</v>
      </c>
      <c r="D221" s="187" t="s">
        <v>158</v>
      </c>
      <c r="E221" s="188" t="s">
        <v>430</v>
      </c>
      <c r="F221" s="189" t="s">
        <v>431</v>
      </c>
      <c r="G221" s="190" t="s">
        <v>253</v>
      </c>
      <c r="H221" s="191">
        <v>57.119</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2987</v>
      </c>
    </row>
    <row r="222" spans="1:47" s="2" customFormat="1" ht="29.25">
      <c r="A222" s="34"/>
      <c r="B222" s="35"/>
      <c r="C222" s="36"/>
      <c r="D222" s="201" t="s">
        <v>164</v>
      </c>
      <c r="E222" s="36"/>
      <c r="F222" s="202" t="s">
        <v>1966</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2978</v>
      </c>
      <c r="G223" s="211"/>
      <c r="H223" s="214">
        <v>57.119</v>
      </c>
      <c r="I223" s="215"/>
      <c r="J223" s="211"/>
      <c r="K223" s="211"/>
      <c r="L223" s="216"/>
      <c r="M223" s="217"/>
      <c r="N223" s="218"/>
      <c r="O223" s="218"/>
      <c r="P223" s="218"/>
      <c r="Q223" s="218"/>
      <c r="R223" s="218"/>
      <c r="S223" s="218"/>
      <c r="T223" s="219"/>
      <c r="AT223" s="220" t="s">
        <v>256</v>
      </c>
      <c r="AU223" s="220" t="s">
        <v>90</v>
      </c>
      <c r="AV223" s="13" t="s">
        <v>90</v>
      </c>
      <c r="AW223" s="13" t="s">
        <v>36</v>
      </c>
      <c r="AX223" s="13" t="s">
        <v>88</v>
      </c>
      <c r="AY223" s="220" t="s">
        <v>155</v>
      </c>
    </row>
    <row r="224" spans="1:65" s="2" customFormat="1" ht="16.5" customHeight="1">
      <c r="A224" s="34"/>
      <c r="B224" s="35"/>
      <c r="C224" s="187" t="s">
        <v>406</v>
      </c>
      <c r="D224" s="187" t="s">
        <v>158</v>
      </c>
      <c r="E224" s="188" t="s">
        <v>435</v>
      </c>
      <c r="F224" s="189" t="s">
        <v>436</v>
      </c>
      <c r="G224" s="190" t="s">
        <v>253</v>
      </c>
      <c r="H224" s="191">
        <v>102.354</v>
      </c>
      <c r="I224" s="192"/>
      <c r="J224" s="193">
        <f>ROUND(I224*H224,2)</f>
        <v>0</v>
      </c>
      <c r="K224" s="194"/>
      <c r="L224" s="39"/>
      <c r="M224" s="195" t="s">
        <v>1</v>
      </c>
      <c r="N224" s="196" t="s">
        <v>45</v>
      </c>
      <c r="O224" s="71"/>
      <c r="P224" s="197">
        <f>O224*H224</f>
        <v>0</v>
      </c>
      <c r="Q224" s="197">
        <v>0</v>
      </c>
      <c r="R224" s="197">
        <f>Q224*H224</f>
        <v>0</v>
      </c>
      <c r="S224" s="197">
        <v>0</v>
      </c>
      <c r="T224" s="198">
        <f>S224*H224</f>
        <v>0</v>
      </c>
      <c r="U224" s="34"/>
      <c r="V224" s="34"/>
      <c r="W224" s="34"/>
      <c r="X224" s="34"/>
      <c r="Y224" s="34"/>
      <c r="Z224" s="34"/>
      <c r="AA224" s="34"/>
      <c r="AB224" s="34"/>
      <c r="AC224" s="34"/>
      <c r="AD224" s="34"/>
      <c r="AE224" s="34"/>
      <c r="AR224" s="199" t="s">
        <v>175</v>
      </c>
      <c r="AT224" s="199" t="s">
        <v>158</v>
      </c>
      <c r="AU224" s="199" t="s">
        <v>90</v>
      </c>
      <c r="AY224" s="17" t="s">
        <v>155</v>
      </c>
      <c r="BE224" s="200">
        <f>IF(N224="základní",J224,0)</f>
        <v>0</v>
      </c>
      <c r="BF224" s="200">
        <f>IF(N224="snížená",J224,0)</f>
        <v>0</v>
      </c>
      <c r="BG224" s="200">
        <f>IF(N224="zákl. přenesená",J224,0)</f>
        <v>0</v>
      </c>
      <c r="BH224" s="200">
        <f>IF(N224="sníž. přenesená",J224,0)</f>
        <v>0</v>
      </c>
      <c r="BI224" s="200">
        <f>IF(N224="nulová",J224,0)</f>
        <v>0</v>
      </c>
      <c r="BJ224" s="17" t="s">
        <v>88</v>
      </c>
      <c r="BK224" s="200">
        <f>ROUND(I224*H224,2)</f>
        <v>0</v>
      </c>
      <c r="BL224" s="17" t="s">
        <v>175</v>
      </c>
      <c r="BM224" s="199" t="s">
        <v>2988</v>
      </c>
    </row>
    <row r="225" spans="1:47" s="2" customFormat="1" ht="29.25">
      <c r="A225" s="34"/>
      <c r="B225" s="35"/>
      <c r="C225" s="36"/>
      <c r="D225" s="201" t="s">
        <v>164</v>
      </c>
      <c r="E225" s="36"/>
      <c r="F225" s="202" t="s">
        <v>2989</v>
      </c>
      <c r="G225" s="36"/>
      <c r="H225" s="36"/>
      <c r="I225" s="203"/>
      <c r="J225" s="36"/>
      <c r="K225" s="36"/>
      <c r="L225" s="39"/>
      <c r="M225" s="204"/>
      <c r="N225" s="205"/>
      <c r="O225" s="71"/>
      <c r="P225" s="71"/>
      <c r="Q225" s="71"/>
      <c r="R225" s="71"/>
      <c r="S225" s="71"/>
      <c r="T225" s="72"/>
      <c r="U225" s="34"/>
      <c r="V225" s="34"/>
      <c r="W225" s="34"/>
      <c r="X225" s="34"/>
      <c r="Y225" s="34"/>
      <c r="Z225" s="34"/>
      <c r="AA225" s="34"/>
      <c r="AB225" s="34"/>
      <c r="AC225" s="34"/>
      <c r="AD225" s="34"/>
      <c r="AE225" s="34"/>
      <c r="AT225" s="17" t="s">
        <v>164</v>
      </c>
      <c r="AU225" s="17" t="s">
        <v>90</v>
      </c>
    </row>
    <row r="226" spans="2:51" s="13" customFormat="1" ht="11.25">
      <c r="B226" s="210"/>
      <c r="C226" s="211"/>
      <c r="D226" s="201" t="s">
        <v>256</v>
      </c>
      <c r="E226" s="212" t="s">
        <v>1</v>
      </c>
      <c r="F226" s="213" t="s">
        <v>2980</v>
      </c>
      <c r="G226" s="211"/>
      <c r="H226" s="214">
        <v>38.642</v>
      </c>
      <c r="I226" s="215"/>
      <c r="J226" s="211"/>
      <c r="K226" s="211"/>
      <c r="L226" s="216"/>
      <c r="M226" s="217"/>
      <c r="N226" s="218"/>
      <c r="O226" s="218"/>
      <c r="P226" s="218"/>
      <c r="Q226" s="218"/>
      <c r="R226" s="218"/>
      <c r="S226" s="218"/>
      <c r="T226" s="219"/>
      <c r="AT226" s="220" t="s">
        <v>256</v>
      </c>
      <c r="AU226" s="220" t="s">
        <v>90</v>
      </c>
      <c r="AV226" s="13" t="s">
        <v>90</v>
      </c>
      <c r="AW226" s="13" t="s">
        <v>36</v>
      </c>
      <c r="AX226" s="13" t="s">
        <v>80</v>
      </c>
      <c r="AY226" s="220" t="s">
        <v>155</v>
      </c>
    </row>
    <row r="227" spans="2:51" s="13" customFormat="1" ht="11.25">
      <c r="B227" s="210"/>
      <c r="C227" s="211"/>
      <c r="D227" s="201" t="s">
        <v>256</v>
      </c>
      <c r="E227" s="212" t="s">
        <v>1</v>
      </c>
      <c r="F227" s="213" t="s">
        <v>2990</v>
      </c>
      <c r="G227" s="211"/>
      <c r="H227" s="214">
        <v>63.712</v>
      </c>
      <c r="I227" s="215"/>
      <c r="J227" s="211"/>
      <c r="K227" s="211"/>
      <c r="L227" s="216"/>
      <c r="M227" s="217"/>
      <c r="N227" s="218"/>
      <c r="O227" s="218"/>
      <c r="P227" s="218"/>
      <c r="Q227" s="218"/>
      <c r="R227" s="218"/>
      <c r="S227" s="218"/>
      <c r="T227" s="219"/>
      <c r="AT227" s="220" t="s">
        <v>256</v>
      </c>
      <c r="AU227" s="220" t="s">
        <v>90</v>
      </c>
      <c r="AV227" s="13" t="s">
        <v>90</v>
      </c>
      <c r="AW227" s="13" t="s">
        <v>36</v>
      </c>
      <c r="AX227" s="13" t="s">
        <v>80</v>
      </c>
      <c r="AY227" s="220" t="s">
        <v>155</v>
      </c>
    </row>
    <row r="228" spans="2:51" s="14" customFormat="1" ht="11.25">
      <c r="B228" s="221"/>
      <c r="C228" s="222"/>
      <c r="D228" s="201" t="s">
        <v>256</v>
      </c>
      <c r="E228" s="223" t="s">
        <v>1</v>
      </c>
      <c r="F228" s="224" t="s">
        <v>259</v>
      </c>
      <c r="G228" s="222"/>
      <c r="H228" s="225">
        <v>102.354</v>
      </c>
      <c r="I228" s="226"/>
      <c r="J228" s="222"/>
      <c r="K228" s="222"/>
      <c r="L228" s="227"/>
      <c r="M228" s="228"/>
      <c r="N228" s="229"/>
      <c r="O228" s="229"/>
      <c r="P228" s="229"/>
      <c r="Q228" s="229"/>
      <c r="R228" s="229"/>
      <c r="S228" s="229"/>
      <c r="T228" s="230"/>
      <c r="AT228" s="231" t="s">
        <v>256</v>
      </c>
      <c r="AU228" s="231" t="s">
        <v>90</v>
      </c>
      <c r="AV228" s="14" t="s">
        <v>175</v>
      </c>
      <c r="AW228" s="14" t="s">
        <v>36</v>
      </c>
      <c r="AX228" s="14" t="s">
        <v>88</v>
      </c>
      <c r="AY228" s="231" t="s">
        <v>155</v>
      </c>
    </row>
    <row r="229" spans="1:65" s="2" customFormat="1" ht="16.5" customHeight="1">
      <c r="A229" s="34"/>
      <c r="B229" s="35"/>
      <c r="C229" s="187" t="s">
        <v>412</v>
      </c>
      <c r="D229" s="187" t="s">
        <v>158</v>
      </c>
      <c r="E229" s="188" t="s">
        <v>445</v>
      </c>
      <c r="F229" s="189" t="s">
        <v>446</v>
      </c>
      <c r="G229" s="190" t="s">
        <v>253</v>
      </c>
      <c r="H229" s="191">
        <v>57.119</v>
      </c>
      <c r="I229" s="192"/>
      <c r="J229" s="193">
        <f>ROUND(I229*H229,2)</f>
        <v>0</v>
      </c>
      <c r="K229" s="194"/>
      <c r="L229" s="39"/>
      <c r="M229" s="195" t="s">
        <v>1</v>
      </c>
      <c r="N229" s="196" t="s">
        <v>45</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175</v>
      </c>
      <c r="AT229" s="199" t="s">
        <v>158</v>
      </c>
      <c r="AU229" s="199" t="s">
        <v>90</v>
      </c>
      <c r="AY229" s="17" t="s">
        <v>155</v>
      </c>
      <c r="BE229" s="200">
        <f>IF(N229="základní",J229,0)</f>
        <v>0</v>
      </c>
      <c r="BF229" s="200">
        <f>IF(N229="snížená",J229,0)</f>
        <v>0</v>
      </c>
      <c r="BG229" s="200">
        <f>IF(N229="zákl. přenesená",J229,0)</f>
        <v>0</v>
      </c>
      <c r="BH229" s="200">
        <f>IF(N229="sníž. přenesená",J229,0)</f>
        <v>0</v>
      </c>
      <c r="BI229" s="200">
        <f>IF(N229="nulová",J229,0)</f>
        <v>0</v>
      </c>
      <c r="BJ229" s="17" t="s">
        <v>88</v>
      </c>
      <c r="BK229" s="200">
        <f>ROUND(I229*H229,2)</f>
        <v>0</v>
      </c>
      <c r="BL229" s="17" t="s">
        <v>175</v>
      </c>
      <c r="BM229" s="199" t="s">
        <v>2991</v>
      </c>
    </row>
    <row r="230" spans="1:47" s="2" customFormat="1" ht="165.75">
      <c r="A230" s="34"/>
      <c r="B230" s="35"/>
      <c r="C230" s="36"/>
      <c r="D230" s="201" t="s">
        <v>164</v>
      </c>
      <c r="E230" s="36"/>
      <c r="F230" s="202" t="s">
        <v>1577</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164</v>
      </c>
      <c r="AU230" s="17" t="s">
        <v>90</v>
      </c>
    </row>
    <row r="231" spans="2:51" s="13" customFormat="1" ht="11.25">
      <c r="B231" s="210"/>
      <c r="C231" s="211"/>
      <c r="D231" s="201" t="s">
        <v>256</v>
      </c>
      <c r="E231" s="212" t="s">
        <v>1</v>
      </c>
      <c r="F231" s="213" t="s">
        <v>2978</v>
      </c>
      <c r="G231" s="211"/>
      <c r="H231" s="214">
        <v>57.119</v>
      </c>
      <c r="I231" s="215"/>
      <c r="J231" s="211"/>
      <c r="K231" s="211"/>
      <c r="L231" s="216"/>
      <c r="M231" s="217"/>
      <c r="N231" s="218"/>
      <c r="O231" s="218"/>
      <c r="P231" s="218"/>
      <c r="Q231" s="218"/>
      <c r="R231" s="218"/>
      <c r="S231" s="218"/>
      <c r="T231" s="219"/>
      <c r="AT231" s="220" t="s">
        <v>256</v>
      </c>
      <c r="AU231" s="220" t="s">
        <v>90</v>
      </c>
      <c r="AV231" s="13" t="s">
        <v>90</v>
      </c>
      <c r="AW231" s="13" t="s">
        <v>36</v>
      </c>
      <c r="AX231" s="13" t="s">
        <v>88</v>
      </c>
      <c r="AY231" s="220" t="s">
        <v>155</v>
      </c>
    </row>
    <row r="232" spans="1:65" s="2" customFormat="1" ht="16.5" customHeight="1">
      <c r="A232" s="34"/>
      <c r="B232" s="35"/>
      <c r="C232" s="187" t="s">
        <v>417</v>
      </c>
      <c r="D232" s="187" t="s">
        <v>158</v>
      </c>
      <c r="E232" s="188" t="s">
        <v>450</v>
      </c>
      <c r="F232" s="189" t="s">
        <v>451</v>
      </c>
      <c r="G232" s="190" t="s">
        <v>253</v>
      </c>
      <c r="H232" s="191">
        <v>102.354</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2992</v>
      </c>
    </row>
    <row r="233" spans="1:47" s="2" customFormat="1" ht="58.5">
      <c r="A233" s="34"/>
      <c r="B233" s="35"/>
      <c r="C233" s="36"/>
      <c r="D233" s="201" t="s">
        <v>164</v>
      </c>
      <c r="E233" s="36"/>
      <c r="F233" s="202" t="s">
        <v>1579</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2980</v>
      </c>
      <c r="G234" s="211"/>
      <c r="H234" s="214">
        <v>38.642</v>
      </c>
      <c r="I234" s="215"/>
      <c r="J234" s="211"/>
      <c r="K234" s="211"/>
      <c r="L234" s="216"/>
      <c r="M234" s="217"/>
      <c r="N234" s="218"/>
      <c r="O234" s="218"/>
      <c r="P234" s="218"/>
      <c r="Q234" s="218"/>
      <c r="R234" s="218"/>
      <c r="S234" s="218"/>
      <c r="T234" s="219"/>
      <c r="AT234" s="220" t="s">
        <v>256</v>
      </c>
      <c r="AU234" s="220" t="s">
        <v>90</v>
      </c>
      <c r="AV234" s="13" t="s">
        <v>90</v>
      </c>
      <c r="AW234" s="13" t="s">
        <v>36</v>
      </c>
      <c r="AX234" s="13" t="s">
        <v>80</v>
      </c>
      <c r="AY234" s="220" t="s">
        <v>155</v>
      </c>
    </row>
    <row r="235" spans="2:51" s="13" customFormat="1" ht="11.25">
      <c r="B235" s="210"/>
      <c r="C235" s="211"/>
      <c r="D235" s="201" t="s">
        <v>256</v>
      </c>
      <c r="E235" s="212" t="s">
        <v>1</v>
      </c>
      <c r="F235" s="213" t="s">
        <v>2990</v>
      </c>
      <c r="G235" s="211"/>
      <c r="H235" s="214">
        <v>63.712</v>
      </c>
      <c r="I235" s="215"/>
      <c r="J235" s="211"/>
      <c r="K235" s="211"/>
      <c r="L235" s="216"/>
      <c r="M235" s="217"/>
      <c r="N235" s="218"/>
      <c r="O235" s="218"/>
      <c r="P235" s="218"/>
      <c r="Q235" s="218"/>
      <c r="R235" s="218"/>
      <c r="S235" s="218"/>
      <c r="T235" s="219"/>
      <c r="AT235" s="220" t="s">
        <v>256</v>
      </c>
      <c r="AU235" s="220" t="s">
        <v>90</v>
      </c>
      <c r="AV235" s="13" t="s">
        <v>90</v>
      </c>
      <c r="AW235" s="13" t="s">
        <v>36</v>
      </c>
      <c r="AX235" s="13" t="s">
        <v>80</v>
      </c>
      <c r="AY235" s="220" t="s">
        <v>155</v>
      </c>
    </row>
    <row r="236" spans="2:51" s="14" customFormat="1" ht="11.25">
      <c r="B236" s="221"/>
      <c r="C236" s="222"/>
      <c r="D236" s="201" t="s">
        <v>256</v>
      </c>
      <c r="E236" s="223" t="s">
        <v>1</v>
      </c>
      <c r="F236" s="224" t="s">
        <v>259</v>
      </c>
      <c r="G236" s="222"/>
      <c r="H236" s="225">
        <v>102.354</v>
      </c>
      <c r="I236" s="226"/>
      <c r="J236" s="222"/>
      <c r="K236" s="222"/>
      <c r="L236" s="227"/>
      <c r="M236" s="228"/>
      <c r="N236" s="229"/>
      <c r="O236" s="229"/>
      <c r="P236" s="229"/>
      <c r="Q236" s="229"/>
      <c r="R236" s="229"/>
      <c r="S236" s="229"/>
      <c r="T236" s="230"/>
      <c r="AT236" s="231" t="s">
        <v>256</v>
      </c>
      <c r="AU236" s="231" t="s">
        <v>90</v>
      </c>
      <c r="AV236" s="14" t="s">
        <v>175</v>
      </c>
      <c r="AW236" s="14" t="s">
        <v>36</v>
      </c>
      <c r="AX236" s="14" t="s">
        <v>88</v>
      </c>
      <c r="AY236" s="231" t="s">
        <v>155</v>
      </c>
    </row>
    <row r="237" spans="1:65" s="2" customFormat="1" ht="16.5" customHeight="1">
      <c r="A237" s="34"/>
      <c r="B237" s="35"/>
      <c r="C237" s="187" t="s">
        <v>423</v>
      </c>
      <c r="D237" s="187" t="s">
        <v>158</v>
      </c>
      <c r="E237" s="188" t="s">
        <v>1580</v>
      </c>
      <c r="F237" s="189" t="s">
        <v>1581</v>
      </c>
      <c r="G237" s="190" t="s">
        <v>253</v>
      </c>
      <c r="H237" s="191">
        <v>63.712</v>
      </c>
      <c r="I237" s="192"/>
      <c r="J237" s="193">
        <f>ROUND(I237*H237,2)</f>
        <v>0</v>
      </c>
      <c r="K237" s="194"/>
      <c r="L237" s="39"/>
      <c r="M237" s="195" t="s">
        <v>1</v>
      </c>
      <c r="N237" s="196" t="s">
        <v>45</v>
      </c>
      <c r="O237" s="71"/>
      <c r="P237" s="197">
        <f>O237*H237</f>
        <v>0</v>
      </c>
      <c r="Q237" s="197">
        <v>0.1837</v>
      </c>
      <c r="R237" s="197">
        <f>Q237*H237</f>
        <v>11.703894400000001</v>
      </c>
      <c r="S237" s="197">
        <v>0</v>
      </c>
      <c r="T237" s="198">
        <f>S237*H237</f>
        <v>0</v>
      </c>
      <c r="U237" s="34"/>
      <c r="V237" s="34"/>
      <c r="W237" s="34"/>
      <c r="X237" s="34"/>
      <c r="Y237" s="34"/>
      <c r="Z237" s="34"/>
      <c r="AA237" s="34"/>
      <c r="AB237" s="34"/>
      <c r="AC237" s="34"/>
      <c r="AD237" s="34"/>
      <c r="AE237" s="34"/>
      <c r="AR237" s="199" t="s">
        <v>175</v>
      </c>
      <c r="AT237" s="199" t="s">
        <v>158</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2993</v>
      </c>
    </row>
    <row r="238" spans="1:47" s="2" customFormat="1" ht="292.5">
      <c r="A238" s="34"/>
      <c r="B238" s="35"/>
      <c r="C238" s="36"/>
      <c r="D238" s="201" t="s">
        <v>164</v>
      </c>
      <c r="E238" s="36"/>
      <c r="F238" s="202" t="s">
        <v>1976</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2990</v>
      </c>
      <c r="G239" s="211"/>
      <c r="H239" s="214">
        <v>63.712</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1:65" s="2" customFormat="1" ht="16.5" customHeight="1">
      <c r="A240" s="34"/>
      <c r="B240" s="35"/>
      <c r="C240" s="187" t="s">
        <v>429</v>
      </c>
      <c r="D240" s="187" t="s">
        <v>158</v>
      </c>
      <c r="E240" s="188" t="s">
        <v>455</v>
      </c>
      <c r="F240" s="189" t="s">
        <v>456</v>
      </c>
      <c r="G240" s="190" t="s">
        <v>253</v>
      </c>
      <c r="H240" s="191">
        <v>38.642</v>
      </c>
      <c r="I240" s="192"/>
      <c r="J240" s="193">
        <f>ROUND(I240*H240,2)</f>
        <v>0</v>
      </c>
      <c r="K240" s="194"/>
      <c r="L240" s="39"/>
      <c r="M240" s="195" t="s">
        <v>1</v>
      </c>
      <c r="N240" s="196" t="s">
        <v>45</v>
      </c>
      <c r="O240" s="71"/>
      <c r="P240" s="197">
        <f>O240*H240</f>
        <v>0</v>
      </c>
      <c r="Q240" s="197">
        <v>0.1837</v>
      </c>
      <c r="R240" s="197">
        <f>Q240*H240</f>
        <v>7.0985354</v>
      </c>
      <c r="S240" s="197">
        <v>0</v>
      </c>
      <c r="T240" s="198">
        <f>S240*H240</f>
        <v>0</v>
      </c>
      <c r="U240" s="34"/>
      <c r="V240" s="34"/>
      <c r="W240" s="34"/>
      <c r="X240" s="34"/>
      <c r="Y240" s="34"/>
      <c r="Z240" s="34"/>
      <c r="AA240" s="34"/>
      <c r="AB240" s="34"/>
      <c r="AC240" s="34"/>
      <c r="AD240" s="34"/>
      <c r="AE240" s="34"/>
      <c r="AR240" s="199" t="s">
        <v>175</v>
      </c>
      <c r="AT240" s="199" t="s">
        <v>158</v>
      </c>
      <c r="AU240" s="199" t="s">
        <v>90</v>
      </c>
      <c r="AY240" s="17" t="s">
        <v>155</v>
      </c>
      <c r="BE240" s="200">
        <f>IF(N240="základní",J240,0)</f>
        <v>0</v>
      </c>
      <c r="BF240" s="200">
        <f>IF(N240="snížená",J240,0)</f>
        <v>0</v>
      </c>
      <c r="BG240" s="200">
        <f>IF(N240="zákl. přenesená",J240,0)</f>
        <v>0</v>
      </c>
      <c r="BH240" s="200">
        <f>IF(N240="sníž. přenesená",J240,0)</f>
        <v>0</v>
      </c>
      <c r="BI240" s="200">
        <f>IF(N240="nulová",J240,0)</f>
        <v>0</v>
      </c>
      <c r="BJ240" s="17" t="s">
        <v>88</v>
      </c>
      <c r="BK240" s="200">
        <f>ROUND(I240*H240,2)</f>
        <v>0</v>
      </c>
      <c r="BL240" s="17" t="s">
        <v>175</v>
      </c>
      <c r="BM240" s="199" t="s">
        <v>2994</v>
      </c>
    </row>
    <row r="241" spans="1:47" s="2" customFormat="1" ht="58.5">
      <c r="A241" s="34"/>
      <c r="B241" s="35"/>
      <c r="C241" s="36"/>
      <c r="D241" s="201" t="s">
        <v>164</v>
      </c>
      <c r="E241" s="36"/>
      <c r="F241" s="202" t="s">
        <v>1978</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164</v>
      </c>
      <c r="AU241" s="17" t="s">
        <v>90</v>
      </c>
    </row>
    <row r="242" spans="2:51" s="13" customFormat="1" ht="11.25">
      <c r="B242" s="210"/>
      <c r="C242" s="211"/>
      <c r="D242" s="201" t="s">
        <v>256</v>
      </c>
      <c r="E242" s="212" t="s">
        <v>1</v>
      </c>
      <c r="F242" s="213" t="s">
        <v>2943</v>
      </c>
      <c r="G242" s="211"/>
      <c r="H242" s="214">
        <v>38.642</v>
      </c>
      <c r="I242" s="215"/>
      <c r="J242" s="211"/>
      <c r="K242" s="211"/>
      <c r="L242" s="216"/>
      <c r="M242" s="217"/>
      <c r="N242" s="218"/>
      <c r="O242" s="218"/>
      <c r="P242" s="218"/>
      <c r="Q242" s="218"/>
      <c r="R242" s="218"/>
      <c r="S242" s="218"/>
      <c r="T242" s="219"/>
      <c r="AT242" s="220" t="s">
        <v>256</v>
      </c>
      <c r="AU242" s="220" t="s">
        <v>90</v>
      </c>
      <c r="AV242" s="13" t="s">
        <v>90</v>
      </c>
      <c r="AW242" s="13" t="s">
        <v>36</v>
      </c>
      <c r="AX242" s="13" t="s">
        <v>88</v>
      </c>
      <c r="AY242" s="220" t="s">
        <v>155</v>
      </c>
    </row>
    <row r="243" spans="1:65" s="2" customFormat="1" ht="16.5" customHeight="1">
      <c r="A243" s="34"/>
      <c r="B243" s="35"/>
      <c r="C243" s="243" t="s">
        <v>434</v>
      </c>
      <c r="D243" s="243" t="s">
        <v>357</v>
      </c>
      <c r="E243" s="244" t="s">
        <v>461</v>
      </c>
      <c r="F243" s="245" t="s">
        <v>462</v>
      </c>
      <c r="G243" s="246" t="s">
        <v>253</v>
      </c>
      <c r="H243" s="247">
        <v>7.728</v>
      </c>
      <c r="I243" s="248"/>
      <c r="J243" s="249">
        <f>ROUND(I243*H243,2)</f>
        <v>0</v>
      </c>
      <c r="K243" s="250"/>
      <c r="L243" s="251"/>
      <c r="M243" s="252" t="s">
        <v>1</v>
      </c>
      <c r="N243" s="253" t="s">
        <v>45</v>
      </c>
      <c r="O243" s="71"/>
      <c r="P243" s="197">
        <f>O243*H243</f>
        <v>0</v>
      </c>
      <c r="Q243" s="197">
        <v>0.222</v>
      </c>
      <c r="R243" s="197">
        <f>Q243*H243</f>
        <v>1.715616</v>
      </c>
      <c r="S243" s="197">
        <v>0</v>
      </c>
      <c r="T243" s="198">
        <f>S243*H243</f>
        <v>0</v>
      </c>
      <c r="U243" s="34"/>
      <c r="V243" s="34"/>
      <c r="W243" s="34"/>
      <c r="X243" s="34"/>
      <c r="Y243" s="34"/>
      <c r="Z243" s="34"/>
      <c r="AA243" s="34"/>
      <c r="AB243" s="34"/>
      <c r="AC243" s="34"/>
      <c r="AD243" s="34"/>
      <c r="AE243" s="34"/>
      <c r="AR243" s="199" t="s">
        <v>196</v>
      </c>
      <c r="AT243" s="199" t="s">
        <v>357</v>
      </c>
      <c r="AU243" s="199" t="s">
        <v>90</v>
      </c>
      <c r="AY243" s="17" t="s">
        <v>155</v>
      </c>
      <c r="BE243" s="200">
        <f>IF(N243="základní",J243,0)</f>
        <v>0</v>
      </c>
      <c r="BF243" s="200">
        <f>IF(N243="snížená",J243,0)</f>
        <v>0</v>
      </c>
      <c r="BG243" s="200">
        <f>IF(N243="zákl. přenesená",J243,0)</f>
        <v>0</v>
      </c>
      <c r="BH243" s="200">
        <f>IF(N243="sníž. přenesená",J243,0)</f>
        <v>0</v>
      </c>
      <c r="BI243" s="200">
        <f>IF(N243="nulová",J243,0)</f>
        <v>0</v>
      </c>
      <c r="BJ243" s="17" t="s">
        <v>88</v>
      </c>
      <c r="BK243" s="200">
        <f>ROUND(I243*H243,2)</f>
        <v>0</v>
      </c>
      <c r="BL243" s="17" t="s">
        <v>175</v>
      </c>
      <c r="BM243" s="199" t="s">
        <v>2995</v>
      </c>
    </row>
    <row r="244" spans="1:47" s="2" customFormat="1" ht="19.5">
      <c r="A244" s="34"/>
      <c r="B244" s="35"/>
      <c r="C244" s="36"/>
      <c r="D244" s="201" t="s">
        <v>164</v>
      </c>
      <c r="E244" s="36"/>
      <c r="F244" s="202" t="s">
        <v>464</v>
      </c>
      <c r="G244" s="36"/>
      <c r="H244" s="36"/>
      <c r="I244" s="203"/>
      <c r="J244" s="36"/>
      <c r="K244" s="36"/>
      <c r="L244" s="39"/>
      <c r="M244" s="204"/>
      <c r="N244" s="205"/>
      <c r="O244" s="71"/>
      <c r="P244" s="71"/>
      <c r="Q244" s="71"/>
      <c r="R244" s="71"/>
      <c r="S244" s="71"/>
      <c r="T244" s="72"/>
      <c r="U244" s="34"/>
      <c r="V244" s="34"/>
      <c r="W244" s="34"/>
      <c r="X244" s="34"/>
      <c r="Y244" s="34"/>
      <c r="Z244" s="34"/>
      <c r="AA244" s="34"/>
      <c r="AB244" s="34"/>
      <c r="AC244" s="34"/>
      <c r="AD244" s="34"/>
      <c r="AE244" s="34"/>
      <c r="AT244" s="17" t="s">
        <v>164</v>
      </c>
      <c r="AU244" s="17" t="s">
        <v>90</v>
      </c>
    </row>
    <row r="245" spans="2:51" s="13" customFormat="1" ht="11.25">
      <c r="B245" s="210"/>
      <c r="C245" s="211"/>
      <c r="D245" s="201" t="s">
        <v>256</v>
      </c>
      <c r="E245" s="212" t="s">
        <v>1</v>
      </c>
      <c r="F245" s="213" t="s">
        <v>2996</v>
      </c>
      <c r="G245" s="211"/>
      <c r="H245" s="214">
        <v>38.642</v>
      </c>
      <c r="I245" s="215"/>
      <c r="J245" s="211"/>
      <c r="K245" s="211"/>
      <c r="L245" s="216"/>
      <c r="M245" s="217"/>
      <c r="N245" s="218"/>
      <c r="O245" s="218"/>
      <c r="P245" s="218"/>
      <c r="Q245" s="218"/>
      <c r="R245" s="218"/>
      <c r="S245" s="218"/>
      <c r="T245" s="219"/>
      <c r="AT245" s="220" t="s">
        <v>256</v>
      </c>
      <c r="AU245" s="220" t="s">
        <v>90</v>
      </c>
      <c r="AV245" s="13" t="s">
        <v>90</v>
      </c>
      <c r="AW245" s="13" t="s">
        <v>36</v>
      </c>
      <c r="AX245" s="13" t="s">
        <v>88</v>
      </c>
      <c r="AY245" s="220" t="s">
        <v>155</v>
      </c>
    </row>
    <row r="246" spans="2:51" s="13" customFormat="1" ht="11.25">
      <c r="B246" s="210"/>
      <c r="C246" s="211"/>
      <c r="D246" s="201" t="s">
        <v>256</v>
      </c>
      <c r="E246" s="211"/>
      <c r="F246" s="213" t="s">
        <v>2997</v>
      </c>
      <c r="G246" s="211"/>
      <c r="H246" s="214">
        <v>7.728</v>
      </c>
      <c r="I246" s="215"/>
      <c r="J246" s="211"/>
      <c r="K246" s="211"/>
      <c r="L246" s="216"/>
      <c r="M246" s="217"/>
      <c r="N246" s="218"/>
      <c r="O246" s="218"/>
      <c r="P246" s="218"/>
      <c r="Q246" s="218"/>
      <c r="R246" s="218"/>
      <c r="S246" s="218"/>
      <c r="T246" s="219"/>
      <c r="AT246" s="220" t="s">
        <v>256</v>
      </c>
      <c r="AU246" s="220" t="s">
        <v>90</v>
      </c>
      <c r="AV246" s="13" t="s">
        <v>90</v>
      </c>
      <c r="AW246" s="13" t="s">
        <v>4</v>
      </c>
      <c r="AX246" s="13" t="s">
        <v>88</v>
      </c>
      <c r="AY246" s="220" t="s">
        <v>155</v>
      </c>
    </row>
    <row r="247" spans="1:65" s="2" customFormat="1" ht="21.75" customHeight="1">
      <c r="A247" s="34"/>
      <c r="B247" s="35"/>
      <c r="C247" s="187" t="s">
        <v>439</v>
      </c>
      <c r="D247" s="187" t="s">
        <v>158</v>
      </c>
      <c r="E247" s="188" t="s">
        <v>479</v>
      </c>
      <c r="F247" s="189" t="s">
        <v>480</v>
      </c>
      <c r="G247" s="190" t="s">
        <v>253</v>
      </c>
      <c r="H247" s="191">
        <v>57.119</v>
      </c>
      <c r="I247" s="192"/>
      <c r="J247" s="193">
        <f>ROUND(I247*H247,2)</f>
        <v>0</v>
      </c>
      <c r="K247" s="194"/>
      <c r="L247" s="39"/>
      <c r="M247" s="195" t="s">
        <v>1</v>
      </c>
      <c r="N247" s="196" t="s">
        <v>45</v>
      </c>
      <c r="O247" s="71"/>
      <c r="P247" s="197">
        <f>O247*H247</f>
        <v>0</v>
      </c>
      <c r="Q247" s="197">
        <v>0.11162</v>
      </c>
      <c r="R247" s="197">
        <f>Q247*H247</f>
        <v>6.37562278</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2998</v>
      </c>
    </row>
    <row r="248" spans="1:47" s="2" customFormat="1" ht="243.75">
      <c r="A248" s="34"/>
      <c r="B248" s="35"/>
      <c r="C248" s="36"/>
      <c r="D248" s="201" t="s">
        <v>164</v>
      </c>
      <c r="E248" s="36"/>
      <c r="F248" s="202" t="s">
        <v>1983</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2:51" s="13" customFormat="1" ht="11.25">
      <c r="B249" s="210"/>
      <c r="C249" s="211"/>
      <c r="D249" s="201" t="s">
        <v>256</v>
      </c>
      <c r="E249" s="212" t="s">
        <v>1</v>
      </c>
      <c r="F249" s="213" t="s">
        <v>2978</v>
      </c>
      <c r="G249" s="211"/>
      <c r="H249" s="214">
        <v>57.119</v>
      </c>
      <c r="I249" s="215"/>
      <c r="J249" s="211"/>
      <c r="K249" s="211"/>
      <c r="L249" s="216"/>
      <c r="M249" s="217"/>
      <c r="N249" s="218"/>
      <c r="O249" s="218"/>
      <c r="P249" s="218"/>
      <c r="Q249" s="218"/>
      <c r="R249" s="218"/>
      <c r="S249" s="218"/>
      <c r="T249" s="219"/>
      <c r="AT249" s="220" t="s">
        <v>256</v>
      </c>
      <c r="AU249" s="220" t="s">
        <v>90</v>
      </c>
      <c r="AV249" s="13" t="s">
        <v>90</v>
      </c>
      <c r="AW249" s="13" t="s">
        <v>36</v>
      </c>
      <c r="AX249" s="13" t="s">
        <v>88</v>
      </c>
      <c r="AY249" s="220" t="s">
        <v>155</v>
      </c>
    </row>
    <row r="250" spans="2:63" s="12" customFormat="1" ht="22.9" customHeight="1">
      <c r="B250" s="171"/>
      <c r="C250" s="172"/>
      <c r="D250" s="173" t="s">
        <v>79</v>
      </c>
      <c r="E250" s="185" t="s">
        <v>196</v>
      </c>
      <c r="F250" s="185" t="s">
        <v>483</v>
      </c>
      <c r="G250" s="172"/>
      <c r="H250" s="172"/>
      <c r="I250" s="175"/>
      <c r="J250" s="186">
        <f>BK250</f>
        <v>0</v>
      </c>
      <c r="K250" s="172"/>
      <c r="L250" s="177"/>
      <c r="M250" s="178"/>
      <c r="N250" s="179"/>
      <c r="O250" s="179"/>
      <c r="P250" s="180">
        <f>SUM(P251:P407)</f>
        <v>0</v>
      </c>
      <c r="Q250" s="179"/>
      <c r="R250" s="180">
        <f>SUM(R251:R407)</f>
        <v>6.219068440000001</v>
      </c>
      <c r="S250" s="179"/>
      <c r="T250" s="181">
        <f>SUM(T251:T407)</f>
        <v>1.4134499999999999</v>
      </c>
      <c r="AR250" s="182" t="s">
        <v>88</v>
      </c>
      <c r="AT250" s="183" t="s">
        <v>79</v>
      </c>
      <c r="AU250" s="183" t="s">
        <v>88</v>
      </c>
      <c r="AY250" s="182" t="s">
        <v>155</v>
      </c>
      <c r="BK250" s="184">
        <f>SUM(BK251:BK407)</f>
        <v>0</v>
      </c>
    </row>
    <row r="251" spans="1:65" s="2" customFormat="1" ht="16.5" customHeight="1">
      <c r="A251" s="34"/>
      <c r="B251" s="35"/>
      <c r="C251" s="187" t="s">
        <v>444</v>
      </c>
      <c r="D251" s="187" t="s">
        <v>158</v>
      </c>
      <c r="E251" s="188" t="s">
        <v>1984</v>
      </c>
      <c r="F251" s="189" t="s">
        <v>1985</v>
      </c>
      <c r="G251" s="190" t="s">
        <v>287</v>
      </c>
      <c r="H251" s="191">
        <v>30</v>
      </c>
      <c r="I251" s="192"/>
      <c r="J251" s="193">
        <f>ROUND(I251*H251,2)</f>
        <v>0</v>
      </c>
      <c r="K251" s="194"/>
      <c r="L251" s="39"/>
      <c r="M251" s="195" t="s">
        <v>1</v>
      </c>
      <c r="N251" s="196" t="s">
        <v>45</v>
      </c>
      <c r="O251" s="71"/>
      <c r="P251" s="197">
        <f>O251*H251</f>
        <v>0</v>
      </c>
      <c r="Q251" s="197">
        <v>0</v>
      </c>
      <c r="R251" s="197">
        <f>Q251*H251</f>
        <v>0</v>
      </c>
      <c r="S251" s="197">
        <v>0.044</v>
      </c>
      <c r="T251" s="198">
        <f>S251*H251</f>
        <v>1.3199999999999998</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2999</v>
      </c>
    </row>
    <row r="252" spans="1:47" s="2" customFormat="1" ht="78">
      <c r="A252" s="34"/>
      <c r="B252" s="35"/>
      <c r="C252" s="36"/>
      <c r="D252" s="201" t="s">
        <v>164</v>
      </c>
      <c r="E252" s="36"/>
      <c r="F252" s="202" t="s">
        <v>1987</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1:65" s="2" customFormat="1" ht="16.5" customHeight="1">
      <c r="A253" s="34"/>
      <c r="B253" s="35"/>
      <c r="C253" s="187" t="s">
        <v>449</v>
      </c>
      <c r="D253" s="187" t="s">
        <v>158</v>
      </c>
      <c r="E253" s="188" t="s">
        <v>1988</v>
      </c>
      <c r="F253" s="189" t="s">
        <v>1989</v>
      </c>
      <c r="G253" s="190" t="s">
        <v>287</v>
      </c>
      <c r="H253" s="191">
        <v>133.5</v>
      </c>
      <c r="I253" s="192"/>
      <c r="J253" s="193">
        <f>ROUND(I253*H253,2)</f>
        <v>0</v>
      </c>
      <c r="K253" s="194"/>
      <c r="L253" s="39"/>
      <c r="M253" s="195" t="s">
        <v>1</v>
      </c>
      <c r="N253" s="196" t="s">
        <v>45</v>
      </c>
      <c r="O253" s="71"/>
      <c r="P253" s="197">
        <f>O253*H253</f>
        <v>0</v>
      </c>
      <c r="Q253" s="197">
        <v>0</v>
      </c>
      <c r="R253" s="197">
        <f>Q253*H253</f>
        <v>0</v>
      </c>
      <c r="S253" s="197">
        <v>0.0007</v>
      </c>
      <c r="T253" s="198">
        <f>S253*H253</f>
        <v>0.09345</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3000</v>
      </c>
    </row>
    <row r="254" spans="1:47" s="2" customFormat="1" ht="48.75">
      <c r="A254" s="34"/>
      <c r="B254" s="35"/>
      <c r="C254" s="36"/>
      <c r="D254" s="201" t="s">
        <v>164</v>
      </c>
      <c r="E254" s="36"/>
      <c r="F254" s="202" t="s">
        <v>1991</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1:65" s="2" customFormat="1" ht="16.5" customHeight="1">
      <c r="A255" s="34"/>
      <c r="B255" s="35"/>
      <c r="C255" s="187" t="s">
        <v>454</v>
      </c>
      <c r="D255" s="187" t="s">
        <v>158</v>
      </c>
      <c r="E255" s="188" t="s">
        <v>1992</v>
      </c>
      <c r="F255" s="189" t="s">
        <v>1993</v>
      </c>
      <c r="G255" s="190" t="s">
        <v>383</v>
      </c>
      <c r="H255" s="191">
        <v>1</v>
      </c>
      <c r="I255" s="192"/>
      <c r="J255" s="193">
        <f>ROUND(I255*H255,2)</f>
        <v>0</v>
      </c>
      <c r="K255" s="194"/>
      <c r="L255" s="39"/>
      <c r="M255" s="195" t="s">
        <v>1</v>
      </c>
      <c r="N255" s="196" t="s">
        <v>45</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175</v>
      </c>
      <c r="AT255" s="199" t="s">
        <v>158</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3001</v>
      </c>
    </row>
    <row r="256" spans="1:47" s="2" customFormat="1" ht="224.25">
      <c r="A256" s="34"/>
      <c r="B256" s="35"/>
      <c r="C256" s="36"/>
      <c r="D256" s="201" t="s">
        <v>164</v>
      </c>
      <c r="E256" s="36"/>
      <c r="F256" s="202" t="s">
        <v>1995</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1:65" s="2" customFormat="1" ht="16.5" customHeight="1">
      <c r="A257" s="34"/>
      <c r="B257" s="35"/>
      <c r="C257" s="187" t="s">
        <v>460</v>
      </c>
      <c r="D257" s="187" t="s">
        <v>158</v>
      </c>
      <c r="E257" s="188" t="s">
        <v>3002</v>
      </c>
      <c r="F257" s="189" t="s">
        <v>3003</v>
      </c>
      <c r="G257" s="190" t="s">
        <v>383</v>
      </c>
      <c r="H257" s="191">
        <v>1</v>
      </c>
      <c r="I257" s="192"/>
      <c r="J257" s="193">
        <f>ROUND(I257*H257,2)</f>
        <v>0</v>
      </c>
      <c r="K257" s="194"/>
      <c r="L257" s="39"/>
      <c r="M257" s="195" t="s">
        <v>1</v>
      </c>
      <c r="N257" s="196" t="s">
        <v>45</v>
      </c>
      <c r="O257" s="71"/>
      <c r="P257" s="197">
        <f>O257*H257</f>
        <v>0</v>
      </c>
      <c r="Q257" s="197">
        <v>0</v>
      </c>
      <c r="R257" s="197">
        <f>Q257*H257</f>
        <v>0</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3004</v>
      </c>
    </row>
    <row r="258" spans="1:47" s="2" customFormat="1" ht="48.75">
      <c r="A258" s="34"/>
      <c r="B258" s="35"/>
      <c r="C258" s="36"/>
      <c r="D258" s="201" t="s">
        <v>164</v>
      </c>
      <c r="E258" s="36"/>
      <c r="F258" s="202" t="s">
        <v>3005</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1:65" s="2" customFormat="1" ht="16.5" customHeight="1">
      <c r="A259" s="34"/>
      <c r="B259" s="35"/>
      <c r="C259" s="187" t="s">
        <v>467</v>
      </c>
      <c r="D259" s="187" t="s">
        <v>158</v>
      </c>
      <c r="E259" s="188" t="s">
        <v>1996</v>
      </c>
      <c r="F259" s="189" t="s">
        <v>1997</v>
      </c>
      <c r="G259" s="190" t="s">
        <v>287</v>
      </c>
      <c r="H259" s="191">
        <v>142</v>
      </c>
      <c r="I259" s="192"/>
      <c r="J259" s="193">
        <f>ROUND(I259*H259,2)</f>
        <v>0</v>
      </c>
      <c r="K259" s="194"/>
      <c r="L259" s="39"/>
      <c r="M259" s="195" t="s">
        <v>1</v>
      </c>
      <c r="N259" s="196" t="s">
        <v>45</v>
      </c>
      <c r="O259" s="71"/>
      <c r="P259" s="197">
        <f>O259*H259</f>
        <v>0</v>
      </c>
      <c r="Q259" s="197">
        <v>0</v>
      </c>
      <c r="R259" s="197">
        <f>Q259*H259</f>
        <v>0</v>
      </c>
      <c r="S259" s="197">
        <v>0</v>
      </c>
      <c r="T259" s="198">
        <f>S259*H259</f>
        <v>0</v>
      </c>
      <c r="U259" s="34"/>
      <c r="V259" s="34"/>
      <c r="W259" s="34"/>
      <c r="X259" s="34"/>
      <c r="Y259" s="34"/>
      <c r="Z259" s="34"/>
      <c r="AA259" s="34"/>
      <c r="AB259" s="34"/>
      <c r="AC259" s="34"/>
      <c r="AD259" s="34"/>
      <c r="AE259" s="34"/>
      <c r="AR259" s="199" t="s">
        <v>175</v>
      </c>
      <c r="AT259" s="199" t="s">
        <v>158</v>
      </c>
      <c r="AU259" s="199" t="s">
        <v>90</v>
      </c>
      <c r="AY259" s="17" t="s">
        <v>155</v>
      </c>
      <c r="BE259" s="200">
        <f>IF(N259="základní",J259,0)</f>
        <v>0</v>
      </c>
      <c r="BF259" s="200">
        <f>IF(N259="snížená",J259,0)</f>
        <v>0</v>
      </c>
      <c r="BG259" s="200">
        <f>IF(N259="zákl. přenesená",J259,0)</f>
        <v>0</v>
      </c>
      <c r="BH259" s="200">
        <f>IF(N259="sníž. přenesená",J259,0)</f>
        <v>0</v>
      </c>
      <c r="BI259" s="200">
        <f>IF(N259="nulová",J259,0)</f>
        <v>0</v>
      </c>
      <c r="BJ259" s="17" t="s">
        <v>88</v>
      </c>
      <c r="BK259" s="200">
        <f>ROUND(I259*H259,2)</f>
        <v>0</v>
      </c>
      <c r="BL259" s="17" t="s">
        <v>175</v>
      </c>
      <c r="BM259" s="199" t="s">
        <v>3006</v>
      </c>
    </row>
    <row r="260" spans="1:47" s="2" customFormat="1" ht="185.25">
      <c r="A260" s="34"/>
      <c r="B260" s="35"/>
      <c r="C260" s="36"/>
      <c r="D260" s="201" t="s">
        <v>164</v>
      </c>
      <c r="E260" s="36"/>
      <c r="F260" s="202" t="s">
        <v>1999</v>
      </c>
      <c r="G260" s="36"/>
      <c r="H260" s="36"/>
      <c r="I260" s="203"/>
      <c r="J260" s="36"/>
      <c r="K260" s="36"/>
      <c r="L260" s="39"/>
      <c r="M260" s="204"/>
      <c r="N260" s="205"/>
      <c r="O260" s="71"/>
      <c r="P260" s="71"/>
      <c r="Q260" s="71"/>
      <c r="R260" s="71"/>
      <c r="S260" s="71"/>
      <c r="T260" s="72"/>
      <c r="U260" s="34"/>
      <c r="V260" s="34"/>
      <c r="W260" s="34"/>
      <c r="X260" s="34"/>
      <c r="Y260" s="34"/>
      <c r="Z260" s="34"/>
      <c r="AA260" s="34"/>
      <c r="AB260" s="34"/>
      <c r="AC260" s="34"/>
      <c r="AD260" s="34"/>
      <c r="AE260" s="34"/>
      <c r="AT260" s="17" t="s">
        <v>164</v>
      </c>
      <c r="AU260" s="17" t="s">
        <v>90</v>
      </c>
    </row>
    <row r="261" spans="1:65" s="2" customFormat="1" ht="16.5" customHeight="1">
      <c r="A261" s="34"/>
      <c r="B261" s="35"/>
      <c r="C261" s="187" t="s">
        <v>472</v>
      </c>
      <c r="D261" s="187" t="s">
        <v>158</v>
      </c>
      <c r="E261" s="188" t="s">
        <v>2000</v>
      </c>
      <c r="F261" s="189" t="s">
        <v>3007</v>
      </c>
      <c r="G261" s="190" t="s">
        <v>287</v>
      </c>
      <c r="H261" s="191">
        <v>142</v>
      </c>
      <c r="I261" s="192"/>
      <c r="J261" s="193">
        <f>ROUND(I261*H261,2)</f>
        <v>0</v>
      </c>
      <c r="K261" s="194"/>
      <c r="L261" s="39"/>
      <c r="M261" s="195" t="s">
        <v>1</v>
      </c>
      <c r="N261" s="196" t="s">
        <v>45</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175</v>
      </c>
      <c r="AT261" s="199" t="s">
        <v>158</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3008</v>
      </c>
    </row>
    <row r="262" spans="1:47" s="2" customFormat="1" ht="29.25">
      <c r="A262" s="34"/>
      <c r="B262" s="35"/>
      <c r="C262" s="36"/>
      <c r="D262" s="201" t="s">
        <v>164</v>
      </c>
      <c r="E262" s="36"/>
      <c r="F262" s="202" t="s">
        <v>3009</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1:65" s="2" customFormat="1" ht="16.5" customHeight="1">
      <c r="A263" s="34"/>
      <c r="B263" s="35"/>
      <c r="C263" s="243" t="s">
        <v>478</v>
      </c>
      <c r="D263" s="243" t="s">
        <v>357</v>
      </c>
      <c r="E263" s="244" t="s">
        <v>2004</v>
      </c>
      <c r="F263" s="245" t="s">
        <v>2005</v>
      </c>
      <c r="G263" s="246" t="s">
        <v>287</v>
      </c>
      <c r="H263" s="247">
        <v>143.42</v>
      </c>
      <c r="I263" s="248"/>
      <c r="J263" s="249">
        <f>ROUND(I263*H263,2)</f>
        <v>0</v>
      </c>
      <c r="K263" s="250"/>
      <c r="L263" s="251"/>
      <c r="M263" s="252" t="s">
        <v>1</v>
      </c>
      <c r="N263" s="253" t="s">
        <v>45</v>
      </c>
      <c r="O263" s="71"/>
      <c r="P263" s="197">
        <f>O263*H263</f>
        <v>0</v>
      </c>
      <c r="Q263" s="197">
        <v>0.0177</v>
      </c>
      <c r="R263" s="197">
        <f>Q263*H263</f>
        <v>2.538534</v>
      </c>
      <c r="S263" s="197">
        <v>0</v>
      </c>
      <c r="T263" s="198">
        <f>S263*H263</f>
        <v>0</v>
      </c>
      <c r="U263" s="34"/>
      <c r="V263" s="34"/>
      <c r="W263" s="34"/>
      <c r="X263" s="34"/>
      <c r="Y263" s="34"/>
      <c r="Z263" s="34"/>
      <c r="AA263" s="34"/>
      <c r="AB263" s="34"/>
      <c r="AC263" s="34"/>
      <c r="AD263" s="34"/>
      <c r="AE263" s="34"/>
      <c r="AR263" s="199" t="s">
        <v>196</v>
      </c>
      <c r="AT263" s="199" t="s">
        <v>357</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3010</v>
      </c>
    </row>
    <row r="264" spans="1:47" s="2" customFormat="1" ht="39">
      <c r="A264" s="34"/>
      <c r="B264" s="35"/>
      <c r="C264" s="36"/>
      <c r="D264" s="201" t="s">
        <v>164</v>
      </c>
      <c r="E264" s="36"/>
      <c r="F264" s="202" t="s">
        <v>2007</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2:51" s="13" customFormat="1" ht="11.25">
      <c r="B265" s="210"/>
      <c r="C265" s="211"/>
      <c r="D265" s="201" t="s">
        <v>256</v>
      </c>
      <c r="E265" s="211"/>
      <c r="F265" s="213" t="s">
        <v>3011</v>
      </c>
      <c r="G265" s="211"/>
      <c r="H265" s="214">
        <v>143.42</v>
      </c>
      <c r="I265" s="215"/>
      <c r="J265" s="211"/>
      <c r="K265" s="211"/>
      <c r="L265" s="216"/>
      <c r="M265" s="217"/>
      <c r="N265" s="218"/>
      <c r="O265" s="218"/>
      <c r="P265" s="218"/>
      <c r="Q265" s="218"/>
      <c r="R265" s="218"/>
      <c r="S265" s="218"/>
      <c r="T265" s="219"/>
      <c r="AT265" s="220" t="s">
        <v>256</v>
      </c>
      <c r="AU265" s="220" t="s">
        <v>90</v>
      </c>
      <c r="AV265" s="13" t="s">
        <v>90</v>
      </c>
      <c r="AW265" s="13" t="s">
        <v>4</v>
      </c>
      <c r="AX265" s="13" t="s">
        <v>88</v>
      </c>
      <c r="AY265" s="220" t="s">
        <v>155</v>
      </c>
    </row>
    <row r="266" spans="1:65" s="2" customFormat="1" ht="21.75" customHeight="1">
      <c r="A266" s="34"/>
      <c r="B266" s="35"/>
      <c r="C266" s="187" t="s">
        <v>484</v>
      </c>
      <c r="D266" s="187" t="s">
        <v>158</v>
      </c>
      <c r="E266" s="188" t="s">
        <v>2031</v>
      </c>
      <c r="F266" s="189" t="s">
        <v>2032</v>
      </c>
      <c r="G266" s="190" t="s">
        <v>383</v>
      </c>
      <c r="H266" s="191">
        <v>9</v>
      </c>
      <c r="I266" s="192"/>
      <c r="J266" s="193">
        <f>ROUND(I266*H266,2)</f>
        <v>0</v>
      </c>
      <c r="K266" s="194"/>
      <c r="L266" s="39"/>
      <c r="M266" s="195" t="s">
        <v>1</v>
      </c>
      <c r="N266" s="196" t="s">
        <v>45</v>
      </c>
      <c r="O266" s="71"/>
      <c r="P266" s="197">
        <f>O266*H266</f>
        <v>0</v>
      </c>
      <c r="Q266" s="197">
        <v>0.00021</v>
      </c>
      <c r="R266" s="197">
        <f>Q266*H266</f>
        <v>0.0018900000000000002</v>
      </c>
      <c r="S266" s="197">
        <v>0</v>
      </c>
      <c r="T266" s="198">
        <f>S266*H266</f>
        <v>0</v>
      </c>
      <c r="U266" s="34"/>
      <c r="V266" s="34"/>
      <c r="W266" s="34"/>
      <c r="X266" s="34"/>
      <c r="Y266" s="34"/>
      <c r="Z266" s="34"/>
      <c r="AA266" s="34"/>
      <c r="AB266" s="34"/>
      <c r="AC266" s="34"/>
      <c r="AD266" s="34"/>
      <c r="AE266" s="34"/>
      <c r="AR266" s="199" t="s">
        <v>175</v>
      </c>
      <c r="AT266" s="199" t="s">
        <v>158</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3012</v>
      </c>
    </row>
    <row r="267" spans="1:47" s="2" customFormat="1" ht="29.25">
      <c r="A267" s="34"/>
      <c r="B267" s="35"/>
      <c r="C267" s="36"/>
      <c r="D267" s="201" t="s">
        <v>164</v>
      </c>
      <c r="E267" s="36"/>
      <c r="F267" s="202" t="s">
        <v>3013</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243" t="s">
        <v>490</v>
      </c>
      <c r="D268" s="243" t="s">
        <v>357</v>
      </c>
      <c r="E268" s="244" t="s">
        <v>2035</v>
      </c>
      <c r="F268" s="245" t="s">
        <v>2036</v>
      </c>
      <c r="G268" s="246" t="s">
        <v>383</v>
      </c>
      <c r="H268" s="247">
        <v>33</v>
      </c>
      <c r="I268" s="248"/>
      <c r="J268" s="249">
        <f>ROUND(I268*H268,2)</f>
        <v>0</v>
      </c>
      <c r="K268" s="250"/>
      <c r="L268" s="251"/>
      <c r="M268" s="252" t="s">
        <v>1</v>
      </c>
      <c r="N268" s="253" t="s">
        <v>45</v>
      </c>
      <c r="O268" s="71"/>
      <c r="P268" s="197">
        <f>O268*H268</f>
        <v>0</v>
      </c>
      <c r="Q268" s="197">
        <v>0.0001</v>
      </c>
      <c r="R268" s="197">
        <f>Q268*H268</f>
        <v>0.0033</v>
      </c>
      <c r="S268" s="197">
        <v>0</v>
      </c>
      <c r="T268" s="198">
        <f>S268*H268</f>
        <v>0</v>
      </c>
      <c r="U268" s="34"/>
      <c r="V268" s="34"/>
      <c r="W268" s="34"/>
      <c r="X268" s="34"/>
      <c r="Y268" s="34"/>
      <c r="Z268" s="34"/>
      <c r="AA268" s="34"/>
      <c r="AB268" s="34"/>
      <c r="AC268" s="34"/>
      <c r="AD268" s="34"/>
      <c r="AE268" s="34"/>
      <c r="AR268" s="199" t="s">
        <v>196</v>
      </c>
      <c r="AT268" s="199" t="s">
        <v>357</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3014</v>
      </c>
    </row>
    <row r="269" spans="1:47" s="2" customFormat="1" ht="19.5">
      <c r="A269" s="34"/>
      <c r="B269" s="35"/>
      <c r="C269" s="36"/>
      <c r="D269" s="201" t="s">
        <v>164</v>
      </c>
      <c r="E269" s="36"/>
      <c r="F269" s="202" t="s">
        <v>3015</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3016</v>
      </c>
      <c r="G270" s="211"/>
      <c r="H270" s="214">
        <v>33</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495</v>
      </c>
      <c r="D271" s="243" t="s">
        <v>357</v>
      </c>
      <c r="E271" s="244" t="s">
        <v>2040</v>
      </c>
      <c r="F271" s="245" t="s">
        <v>2041</v>
      </c>
      <c r="G271" s="246" t="s">
        <v>383</v>
      </c>
      <c r="H271" s="247">
        <v>33</v>
      </c>
      <c r="I271" s="248"/>
      <c r="J271" s="249">
        <f>ROUND(I271*H271,2)</f>
        <v>0</v>
      </c>
      <c r="K271" s="250"/>
      <c r="L271" s="251"/>
      <c r="M271" s="252" t="s">
        <v>1</v>
      </c>
      <c r="N271" s="253" t="s">
        <v>45</v>
      </c>
      <c r="O271" s="71"/>
      <c r="P271" s="197">
        <f>O271*H271</f>
        <v>0</v>
      </c>
      <c r="Q271" s="197">
        <v>0.0001</v>
      </c>
      <c r="R271" s="197">
        <f>Q271*H271</f>
        <v>0.0033</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3017</v>
      </c>
    </row>
    <row r="272" spans="1:47" s="2" customFormat="1" ht="19.5">
      <c r="A272" s="34"/>
      <c r="B272" s="35"/>
      <c r="C272" s="36"/>
      <c r="D272" s="201" t="s">
        <v>164</v>
      </c>
      <c r="E272" s="36"/>
      <c r="F272" s="202" t="s">
        <v>3018</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2:51" s="13" customFormat="1" ht="11.25">
      <c r="B273" s="210"/>
      <c r="C273" s="211"/>
      <c r="D273" s="201" t="s">
        <v>256</v>
      </c>
      <c r="E273" s="212" t="s">
        <v>1</v>
      </c>
      <c r="F273" s="213" t="s">
        <v>3016</v>
      </c>
      <c r="G273" s="211"/>
      <c r="H273" s="214">
        <v>33</v>
      </c>
      <c r="I273" s="215"/>
      <c r="J273" s="211"/>
      <c r="K273" s="211"/>
      <c r="L273" s="216"/>
      <c r="M273" s="217"/>
      <c r="N273" s="218"/>
      <c r="O273" s="218"/>
      <c r="P273" s="218"/>
      <c r="Q273" s="218"/>
      <c r="R273" s="218"/>
      <c r="S273" s="218"/>
      <c r="T273" s="219"/>
      <c r="AT273" s="220" t="s">
        <v>256</v>
      </c>
      <c r="AU273" s="220" t="s">
        <v>90</v>
      </c>
      <c r="AV273" s="13" t="s">
        <v>90</v>
      </c>
      <c r="AW273" s="13" t="s">
        <v>36</v>
      </c>
      <c r="AX273" s="13" t="s">
        <v>88</v>
      </c>
      <c r="AY273" s="220" t="s">
        <v>155</v>
      </c>
    </row>
    <row r="274" spans="1:65" s="2" customFormat="1" ht="16.5" customHeight="1">
      <c r="A274" s="34"/>
      <c r="B274" s="35"/>
      <c r="C274" s="187" t="s">
        <v>502</v>
      </c>
      <c r="D274" s="187" t="s">
        <v>158</v>
      </c>
      <c r="E274" s="188" t="s">
        <v>2009</v>
      </c>
      <c r="F274" s="189" t="s">
        <v>2010</v>
      </c>
      <c r="G274" s="190" t="s">
        <v>383</v>
      </c>
      <c r="H274" s="191">
        <v>3</v>
      </c>
      <c r="I274" s="192"/>
      <c r="J274" s="193">
        <f>ROUND(I274*H274,2)</f>
        <v>0</v>
      </c>
      <c r="K274" s="194"/>
      <c r="L274" s="39"/>
      <c r="M274" s="195" t="s">
        <v>1</v>
      </c>
      <c r="N274" s="196" t="s">
        <v>45</v>
      </c>
      <c r="O274" s="71"/>
      <c r="P274" s="197">
        <f>O274*H274</f>
        <v>0</v>
      </c>
      <c r="Q274" s="197">
        <v>0</v>
      </c>
      <c r="R274" s="197">
        <f>Q274*H274</f>
        <v>0</v>
      </c>
      <c r="S274" s="197">
        <v>0</v>
      </c>
      <c r="T274" s="198">
        <f>S274*H274</f>
        <v>0</v>
      </c>
      <c r="U274" s="34"/>
      <c r="V274" s="34"/>
      <c r="W274" s="34"/>
      <c r="X274" s="34"/>
      <c r="Y274" s="34"/>
      <c r="Z274" s="34"/>
      <c r="AA274" s="34"/>
      <c r="AB274" s="34"/>
      <c r="AC274" s="34"/>
      <c r="AD274" s="34"/>
      <c r="AE274" s="34"/>
      <c r="AR274" s="199" t="s">
        <v>175</v>
      </c>
      <c r="AT274" s="199" t="s">
        <v>158</v>
      </c>
      <c r="AU274" s="199" t="s">
        <v>90</v>
      </c>
      <c r="AY274" s="17" t="s">
        <v>155</v>
      </c>
      <c r="BE274" s="200">
        <f>IF(N274="základní",J274,0)</f>
        <v>0</v>
      </c>
      <c r="BF274" s="200">
        <f>IF(N274="snížená",J274,0)</f>
        <v>0</v>
      </c>
      <c r="BG274" s="200">
        <f>IF(N274="zákl. přenesená",J274,0)</f>
        <v>0</v>
      </c>
      <c r="BH274" s="200">
        <f>IF(N274="sníž. přenesená",J274,0)</f>
        <v>0</v>
      </c>
      <c r="BI274" s="200">
        <f>IF(N274="nulová",J274,0)</f>
        <v>0</v>
      </c>
      <c r="BJ274" s="17" t="s">
        <v>88</v>
      </c>
      <c r="BK274" s="200">
        <f>ROUND(I274*H274,2)</f>
        <v>0</v>
      </c>
      <c r="BL274" s="17" t="s">
        <v>175</v>
      </c>
      <c r="BM274" s="199" t="s">
        <v>3019</v>
      </c>
    </row>
    <row r="275" spans="1:47" s="2" customFormat="1" ht="126.75">
      <c r="A275" s="34"/>
      <c r="B275" s="35"/>
      <c r="C275" s="36"/>
      <c r="D275" s="201" t="s">
        <v>164</v>
      </c>
      <c r="E275" s="36"/>
      <c r="F275" s="202" t="s">
        <v>2012</v>
      </c>
      <c r="G275" s="36"/>
      <c r="H275" s="36"/>
      <c r="I275" s="203"/>
      <c r="J275" s="36"/>
      <c r="K275" s="36"/>
      <c r="L275" s="39"/>
      <c r="M275" s="204"/>
      <c r="N275" s="205"/>
      <c r="O275" s="71"/>
      <c r="P275" s="71"/>
      <c r="Q275" s="71"/>
      <c r="R275" s="71"/>
      <c r="S275" s="71"/>
      <c r="T275" s="72"/>
      <c r="U275" s="34"/>
      <c r="V275" s="34"/>
      <c r="W275" s="34"/>
      <c r="X275" s="34"/>
      <c r="Y275" s="34"/>
      <c r="Z275" s="34"/>
      <c r="AA275" s="34"/>
      <c r="AB275" s="34"/>
      <c r="AC275" s="34"/>
      <c r="AD275" s="34"/>
      <c r="AE275" s="34"/>
      <c r="AT275" s="17" t="s">
        <v>164</v>
      </c>
      <c r="AU275" s="17" t="s">
        <v>90</v>
      </c>
    </row>
    <row r="276" spans="1:65" s="2" customFormat="1" ht="16.5" customHeight="1">
      <c r="A276" s="34"/>
      <c r="B276" s="35"/>
      <c r="C276" s="243" t="s">
        <v>507</v>
      </c>
      <c r="D276" s="243" t="s">
        <v>357</v>
      </c>
      <c r="E276" s="244" t="s">
        <v>2013</v>
      </c>
      <c r="F276" s="245" t="s">
        <v>2014</v>
      </c>
      <c r="G276" s="246" t="s">
        <v>383</v>
      </c>
      <c r="H276" s="247">
        <v>2</v>
      </c>
      <c r="I276" s="248"/>
      <c r="J276" s="249">
        <f>ROUND(I276*H276,2)</f>
        <v>0</v>
      </c>
      <c r="K276" s="250"/>
      <c r="L276" s="251"/>
      <c r="M276" s="252" t="s">
        <v>1</v>
      </c>
      <c r="N276" s="253" t="s">
        <v>45</v>
      </c>
      <c r="O276" s="71"/>
      <c r="P276" s="197">
        <f>O276*H276</f>
        <v>0</v>
      </c>
      <c r="Q276" s="197">
        <v>0.0111</v>
      </c>
      <c r="R276" s="197">
        <f>Q276*H276</f>
        <v>0.0222</v>
      </c>
      <c r="S276" s="197">
        <v>0</v>
      </c>
      <c r="T276" s="198">
        <f>S276*H276</f>
        <v>0</v>
      </c>
      <c r="U276" s="34"/>
      <c r="V276" s="34"/>
      <c r="W276" s="34"/>
      <c r="X276" s="34"/>
      <c r="Y276" s="34"/>
      <c r="Z276" s="34"/>
      <c r="AA276" s="34"/>
      <c r="AB276" s="34"/>
      <c r="AC276" s="34"/>
      <c r="AD276" s="34"/>
      <c r="AE276" s="34"/>
      <c r="AR276" s="199" t="s">
        <v>196</v>
      </c>
      <c r="AT276" s="199" t="s">
        <v>357</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3020</v>
      </c>
    </row>
    <row r="277" spans="1:47" s="2" customFormat="1" ht="39">
      <c r="A277" s="34"/>
      <c r="B277" s="35"/>
      <c r="C277" s="36"/>
      <c r="D277" s="201" t="s">
        <v>164</v>
      </c>
      <c r="E277" s="36"/>
      <c r="F277" s="202" t="s">
        <v>3021</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243" t="s">
        <v>514</v>
      </c>
      <c r="D278" s="243" t="s">
        <v>357</v>
      </c>
      <c r="E278" s="244" t="s">
        <v>2017</v>
      </c>
      <c r="F278" s="245" t="s">
        <v>2018</v>
      </c>
      <c r="G278" s="246" t="s">
        <v>383</v>
      </c>
      <c r="H278" s="247">
        <v>1</v>
      </c>
      <c r="I278" s="248"/>
      <c r="J278" s="249">
        <f>ROUND(I278*H278,2)</f>
        <v>0</v>
      </c>
      <c r="K278" s="250"/>
      <c r="L278" s="251"/>
      <c r="M278" s="252" t="s">
        <v>1</v>
      </c>
      <c r="N278" s="253" t="s">
        <v>45</v>
      </c>
      <c r="O278" s="71"/>
      <c r="P278" s="197">
        <f>O278*H278</f>
        <v>0</v>
      </c>
      <c r="Q278" s="197">
        <v>0.0119</v>
      </c>
      <c r="R278" s="197">
        <f>Q278*H278</f>
        <v>0.0119</v>
      </c>
      <c r="S278" s="197">
        <v>0</v>
      </c>
      <c r="T278" s="198">
        <f>S278*H278</f>
        <v>0</v>
      </c>
      <c r="U278" s="34"/>
      <c r="V278" s="34"/>
      <c r="W278" s="34"/>
      <c r="X278" s="34"/>
      <c r="Y278" s="34"/>
      <c r="Z278" s="34"/>
      <c r="AA278" s="34"/>
      <c r="AB278" s="34"/>
      <c r="AC278" s="34"/>
      <c r="AD278" s="34"/>
      <c r="AE278" s="34"/>
      <c r="AR278" s="199" t="s">
        <v>196</v>
      </c>
      <c r="AT278" s="199" t="s">
        <v>357</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3022</v>
      </c>
    </row>
    <row r="279" spans="1:47" s="2" customFormat="1" ht="39">
      <c r="A279" s="34"/>
      <c r="B279" s="35"/>
      <c r="C279" s="36"/>
      <c r="D279" s="201" t="s">
        <v>164</v>
      </c>
      <c r="E279" s="36"/>
      <c r="F279" s="202" t="s">
        <v>3021</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1:65" s="2" customFormat="1" ht="21.75" customHeight="1">
      <c r="A280" s="34"/>
      <c r="B280" s="35"/>
      <c r="C280" s="187" t="s">
        <v>519</v>
      </c>
      <c r="D280" s="187" t="s">
        <v>158</v>
      </c>
      <c r="E280" s="188" t="s">
        <v>2633</v>
      </c>
      <c r="F280" s="189" t="s">
        <v>2634</v>
      </c>
      <c r="G280" s="190" t="s">
        <v>383</v>
      </c>
      <c r="H280" s="191">
        <v>1</v>
      </c>
      <c r="I280" s="192"/>
      <c r="J280" s="193">
        <f>ROUND(I280*H280,2)</f>
        <v>0</v>
      </c>
      <c r="K280" s="194"/>
      <c r="L280" s="39"/>
      <c r="M280" s="195" t="s">
        <v>1</v>
      </c>
      <c r="N280" s="196" t="s">
        <v>45</v>
      </c>
      <c r="O280" s="71"/>
      <c r="P280" s="197">
        <f>O280*H280</f>
        <v>0</v>
      </c>
      <c r="Q280" s="197">
        <v>0.0001</v>
      </c>
      <c r="R280" s="197">
        <f>Q280*H280</f>
        <v>0.0001</v>
      </c>
      <c r="S280" s="197">
        <v>0</v>
      </c>
      <c r="T280" s="198">
        <f>S280*H280</f>
        <v>0</v>
      </c>
      <c r="U280" s="34"/>
      <c r="V280" s="34"/>
      <c r="W280" s="34"/>
      <c r="X280" s="34"/>
      <c r="Y280" s="34"/>
      <c r="Z280" s="34"/>
      <c r="AA280" s="34"/>
      <c r="AB280" s="34"/>
      <c r="AC280" s="34"/>
      <c r="AD280" s="34"/>
      <c r="AE280" s="34"/>
      <c r="AR280" s="199" t="s">
        <v>175</v>
      </c>
      <c r="AT280" s="199" t="s">
        <v>158</v>
      </c>
      <c r="AU280" s="199" t="s">
        <v>90</v>
      </c>
      <c r="AY280" s="17" t="s">
        <v>155</v>
      </c>
      <c r="BE280" s="200">
        <f>IF(N280="základní",J280,0)</f>
        <v>0</v>
      </c>
      <c r="BF280" s="200">
        <f>IF(N280="snížená",J280,0)</f>
        <v>0</v>
      </c>
      <c r="BG280" s="200">
        <f>IF(N280="zákl. přenesená",J280,0)</f>
        <v>0</v>
      </c>
      <c r="BH280" s="200">
        <f>IF(N280="sníž. přenesená",J280,0)</f>
        <v>0</v>
      </c>
      <c r="BI280" s="200">
        <f>IF(N280="nulová",J280,0)</f>
        <v>0</v>
      </c>
      <c r="BJ280" s="17" t="s">
        <v>88</v>
      </c>
      <c r="BK280" s="200">
        <f>ROUND(I280*H280,2)</f>
        <v>0</v>
      </c>
      <c r="BL280" s="17" t="s">
        <v>175</v>
      </c>
      <c r="BM280" s="199" t="s">
        <v>3023</v>
      </c>
    </row>
    <row r="281" spans="1:47" s="2" customFormat="1" ht="48.75">
      <c r="A281" s="34"/>
      <c r="B281" s="35"/>
      <c r="C281" s="36"/>
      <c r="D281" s="201" t="s">
        <v>164</v>
      </c>
      <c r="E281" s="36"/>
      <c r="F281" s="202" t="s">
        <v>3024</v>
      </c>
      <c r="G281" s="36"/>
      <c r="H281" s="36"/>
      <c r="I281" s="203"/>
      <c r="J281" s="36"/>
      <c r="K281" s="36"/>
      <c r="L281" s="39"/>
      <c r="M281" s="204"/>
      <c r="N281" s="205"/>
      <c r="O281" s="71"/>
      <c r="P281" s="71"/>
      <c r="Q281" s="71"/>
      <c r="R281" s="71"/>
      <c r="S281" s="71"/>
      <c r="T281" s="72"/>
      <c r="U281" s="34"/>
      <c r="V281" s="34"/>
      <c r="W281" s="34"/>
      <c r="X281" s="34"/>
      <c r="Y281" s="34"/>
      <c r="Z281" s="34"/>
      <c r="AA281" s="34"/>
      <c r="AB281" s="34"/>
      <c r="AC281" s="34"/>
      <c r="AD281" s="34"/>
      <c r="AE281" s="34"/>
      <c r="AT281" s="17" t="s">
        <v>164</v>
      </c>
      <c r="AU281" s="17" t="s">
        <v>90</v>
      </c>
    </row>
    <row r="282" spans="1:65" s="2" customFormat="1" ht="21.75" customHeight="1">
      <c r="A282" s="34"/>
      <c r="B282" s="35"/>
      <c r="C282" s="243" t="s">
        <v>524</v>
      </c>
      <c r="D282" s="243" t="s">
        <v>357</v>
      </c>
      <c r="E282" s="244" t="s">
        <v>2649</v>
      </c>
      <c r="F282" s="245" t="s">
        <v>2650</v>
      </c>
      <c r="G282" s="246" t="s">
        <v>383</v>
      </c>
      <c r="H282" s="247">
        <v>1</v>
      </c>
      <c r="I282" s="248"/>
      <c r="J282" s="249">
        <f>ROUND(I282*H282,2)</f>
        <v>0</v>
      </c>
      <c r="K282" s="250"/>
      <c r="L282" s="251"/>
      <c r="M282" s="252" t="s">
        <v>1</v>
      </c>
      <c r="N282" s="253" t="s">
        <v>45</v>
      </c>
      <c r="O282" s="71"/>
      <c r="P282" s="197">
        <f>O282*H282</f>
        <v>0</v>
      </c>
      <c r="Q282" s="197">
        <v>0.0001</v>
      </c>
      <c r="R282" s="197">
        <f>Q282*H282</f>
        <v>0.0001</v>
      </c>
      <c r="S282" s="197">
        <v>0</v>
      </c>
      <c r="T282" s="198">
        <f>S282*H282</f>
        <v>0</v>
      </c>
      <c r="U282" s="34"/>
      <c r="V282" s="34"/>
      <c r="W282" s="34"/>
      <c r="X282" s="34"/>
      <c r="Y282" s="34"/>
      <c r="Z282" s="34"/>
      <c r="AA282" s="34"/>
      <c r="AB282" s="34"/>
      <c r="AC282" s="34"/>
      <c r="AD282" s="34"/>
      <c r="AE282" s="34"/>
      <c r="AR282" s="199" t="s">
        <v>196</v>
      </c>
      <c r="AT282" s="199" t="s">
        <v>357</v>
      </c>
      <c r="AU282" s="199" t="s">
        <v>90</v>
      </c>
      <c r="AY282" s="17" t="s">
        <v>155</v>
      </c>
      <c r="BE282" s="200">
        <f>IF(N282="základní",J282,0)</f>
        <v>0</v>
      </c>
      <c r="BF282" s="200">
        <f>IF(N282="snížená",J282,0)</f>
        <v>0</v>
      </c>
      <c r="BG282" s="200">
        <f>IF(N282="zákl. přenesená",J282,0)</f>
        <v>0</v>
      </c>
      <c r="BH282" s="200">
        <f>IF(N282="sníž. přenesená",J282,0)</f>
        <v>0</v>
      </c>
      <c r="BI282" s="200">
        <f>IF(N282="nulová",J282,0)</f>
        <v>0</v>
      </c>
      <c r="BJ282" s="17" t="s">
        <v>88</v>
      </c>
      <c r="BK282" s="200">
        <f>ROUND(I282*H282,2)</f>
        <v>0</v>
      </c>
      <c r="BL282" s="17" t="s">
        <v>175</v>
      </c>
      <c r="BM282" s="199" t="s">
        <v>3025</v>
      </c>
    </row>
    <row r="283" spans="1:47" s="2" customFormat="1" ht="39">
      <c r="A283" s="34"/>
      <c r="B283" s="35"/>
      <c r="C283" s="36"/>
      <c r="D283" s="201" t="s">
        <v>164</v>
      </c>
      <c r="E283" s="36"/>
      <c r="F283" s="202" t="s">
        <v>2030</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164</v>
      </c>
      <c r="AU283" s="17" t="s">
        <v>90</v>
      </c>
    </row>
    <row r="284" spans="1:65" s="2" customFormat="1" ht="21.75" customHeight="1">
      <c r="A284" s="34"/>
      <c r="B284" s="35"/>
      <c r="C284" s="187" t="s">
        <v>530</v>
      </c>
      <c r="D284" s="187" t="s">
        <v>158</v>
      </c>
      <c r="E284" s="188" t="s">
        <v>2020</v>
      </c>
      <c r="F284" s="189" t="s">
        <v>2021</v>
      </c>
      <c r="G284" s="190" t="s">
        <v>383</v>
      </c>
      <c r="H284" s="191">
        <v>6</v>
      </c>
      <c r="I284" s="192"/>
      <c r="J284" s="193">
        <f>ROUND(I284*H284,2)</f>
        <v>0</v>
      </c>
      <c r="K284" s="194"/>
      <c r="L284" s="39"/>
      <c r="M284" s="195" t="s">
        <v>1</v>
      </c>
      <c r="N284" s="196" t="s">
        <v>45</v>
      </c>
      <c r="O284" s="71"/>
      <c r="P284" s="197">
        <f>O284*H284</f>
        <v>0</v>
      </c>
      <c r="Q284" s="197">
        <v>0.0001</v>
      </c>
      <c r="R284" s="197">
        <f>Q284*H284</f>
        <v>0.0006000000000000001</v>
      </c>
      <c r="S284" s="197">
        <v>0</v>
      </c>
      <c r="T284" s="198">
        <f>S284*H284</f>
        <v>0</v>
      </c>
      <c r="U284" s="34"/>
      <c r="V284" s="34"/>
      <c r="W284" s="34"/>
      <c r="X284" s="34"/>
      <c r="Y284" s="34"/>
      <c r="Z284" s="34"/>
      <c r="AA284" s="34"/>
      <c r="AB284" s="34"/>
      <c r="AC284" s="34"/>
      <c r="AD284" s="34"/>
      <c r="AE284" s="34"/>
      <c r="AR284" s="199" t="s">
        <v>175</v>
      </c>
      <c r="AT284" s="199" t="s">
        <v>158</v>
      </c>
      <c r="AU284" s="199" t="s">
        <v>90</v>
      </c>
      <c r="AY284" s="17" t="s">
        <v>155</v>
      </c>
      <c r="BE284" s="200">
        <f>IF(N284="základní",J284,0)</f>
        <v>0</v>
      </c>
      <c r="BF284" s="200">
        <f>IF(N284="snížená",J284,0)</f>
        <v>0</v>
      </c>
      <c r="BG284" s="200">
        <f>IF(N284="zákl. přenesená",J284,0)</f>
        <v>0</v>
      </c>
      <c r="BH284" s="200">
        <f>IF(N284="sníž. přenesená",J284,0)</f>
        <v>0</v>
      </c>
      <c r="BI284" s="200">
        <f>IF(N284="nulová",J284,0)</f>
        <v>0</v>
      </c>
      <c r="BJ284" s="17" t="s">
        <v>88</v>
      </c>
      <c r="BK284" s="200">
        <f>ROUND(I284*H284,2)</f>
        <v>0</v>
      </c>
      <c r="BL284" s="17" t="s">
        <v>175</v>
      </c>
      <c r="BM284" s="199" t="s">
        <v>3026</v>
      </c>
    </row>
    <row r="285" spans="1:47" s="2" customFormat="1" ht="48.75">
      <c r="A285" s="34"/>
      <c r="B285" s="35"/>
      <c r="C285" s="36"/>
      <c r="D285" s="201" t="s">
        <v>164</v>
      </c>
      <c r="E285" s="36"/>
      <c r="F285" s="202" t="s">
        <v>3027</v>
      </c>
      <c r="G285" s="36"/>
      <c r="H285" s="36"/>
      <c r="I285" s="203"/>
      <c r="J285" s="36"/>
      <c r="K285" s="36"/>
      <c r="L285" s="39"/>
      <c r="M285" s="204"/>
      <c r="N285" s="205"/>
      <c r="O285" s="71"/>
      <c r="P285" s="71"/>
      <c r="Q285" s="71"/>
      <c r="R285" s="71"/>
      <c r="S285" s="71"/>
      <c r="T285" s="72"/>
      <c r="U285" s="34"/>
      <c r="V285" s="34"/>
      <c r="W285" s="34"/>
      <c r="X285" s="34"/>
      <c r="Y285" s="34"/>
      <c r="Z285" s="34"/>
      <c r="AA285" s="34"/>
      <c r="AB285" s="34"/>
      <c r="AC285" s="34"/>
      <c r="AD285" s="34"/>
      <c r="AE285" s="34"/>
      <c r="AT285" s="17" t="s">
        <v>164</v>
      </c>
      <c r="AU285" s="17" t="s">
        <v>90</v>
      </c>
    </row>
    <row r="286" spans="1:65" s="2" customFormat="1" ht="16.5" customHeight="1">
      <c r="A286" s="34"/>
      <c r="B286" s="35"/>
      <c r="C286" s="243" t="s">
        <v>535</v>
      </c>
      <c r="D286" s="243" t="s">
        <v>357</v>
      </c>
      <c r="E286" s="244" t="s">
        <v>2024</v>
      </c>
      <c r="F286" s="245" t="s">
        <v>2025</v>
      </c>
      <c r="G286" s="246" t="s">
        <v>383</v>
      </c>
      <c r="H286" s="247">
        <v>6</v>
      </c>
      <c r="I286" s="248"/>
      <c r="J286" s="249">
        <f>ROUND(I286*H286,2)</f>
        <v>0</v>
      </c>
      <c r="K286" s="250"/>
      <c r="L286" s="251"/>
      <c r="M286" s="252" t="s">
        <v>1</v>
      </c>
      <c r="N286" s="253" t="s">
        <v>45</v>
      </c>
      <c r="O286" s="71"/>
      <c r="P286" s="197">
        <f>O286*H286</f>
        <v>0</v>
      </c>
      <c r="Q286" s="197">
        <v>0.0088</v>
      </c>
      <c r="R286" s="197">
        <f>Q286*H286</f>
        <v>0.0528</v>
      </c>
      <c r="S286" s="197">
        <v>0</v>
      </c>
      <c r="T286" s="198">
        <f>S286*H286</f>
        <v>0</v>
      </c>
      <c r="U286" s="34"/>
      <c r="V286" s="34"/>
      <c r="W286" s="34"/>
      <c r="X286" s="34"/>
      <c r="Y286" s="34"/>
      <c r="Z286" s="34"/>
      <c r="AA286" s="34"/>
      <c r="AB286" s="34"/>
      <c r="AC286" s="34"/>
      <c r="AD286" s="34"/>
      <c r="AE286" s="34"/>
      <c r="AR286" s="199" t="s">
        <v>196</v>
      </c>
      <c r="AT286" s="199" t="s">
        <v>357</v>
      </c>
      <c r="AU286" s="199" t="s">
        <v>90</v>
      </c>
      <c r="AY286" s="17" t="s">
        <v>155</v>
      </c>
      <c r="BE286" s="200">
        <f>IF(N286="základní",J286,0)</f>
        <v>0</v>
      </c>
      <c r="BF286" s="200">
        <f>IF(N286="snížená",J286,0)</f>
        <v>0</v>
      </c>
      <c r="BG286" s="200">
        <f>IF(N286="zákl. přenesená",J286,0)</f>
        <v>0</v>
      </c>
      <c r="BH286" s="200">
        <f>IF(N286="sníž. přenesená",J286,0)</f>
        <v>0</v>
      </c>
      <c r="BI286" s="200">
        <f>IF(N286="nulová",J286,0)</f>
        <v>0</v>
      </c>
      <c r="BJ286" s="17" t="s">
        <v>88</v>
      </c>
      <c r="BK286" s="200">
        <f>ROUND(I286*H286,2)</f>
        <v>0</v>
      </c>
      <c r="BL286" s="17" t="s">
        <v>175</v>
      </c>
      <c r="BM286" s="199" t="s">
        <v>3028</v>
      </c>
    </row>
    <row r="287" spans="1:47" s="2" customFormat="1" ht="39">
      <c r="A287" s="34"/>
      <c r="B287" s="35"/>
      <c r="C287" s="36"/>
      <c r="D287" s="201" t="s">
        <v>164</v>
      </c>
      <c r="E287" s="36"/>
      <c r="F287" s="202" t="s">
        <v>3021</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164</v>
      </c>
      <c r="AU287" s="17" t="s">
        <v>90</v>
      </c>
    </row>
    <row r="288" spans="1:65" s="2" customFormat="1" ht="21.75" customHeight="1">
      <c r="A288" s="34"/>
      <c r="B288" s="35"/>
      <c r="C288" s="187" t="s">
        <v>541</v>
      </c>
      <c r="D288" s="187" t="s">
        <v>158</v>
      </c>
      <c r="E288" s="188" t="s">
        <v>3029</v>
      </c>
      <c r="F288" s="189" t="s">
        <v>3030</v>
      </c>
      <c r="G288" s="190" t="s">
        <v>383</v>
      </c>
      <c r="H288" s="191">
        <v>2</v>
      </c>
      <c r="I288" s="192"/>
      <c r="J288" s="193">
        <f>ROUND(I288*H288,2)</f>
        <v>0</v>
      </c>
      <c r="K288" s="194"/>
      <c r="L288" s="39"/>
      <c r="M288" s="195" t="s">
        <v>1</v>
      </c>
      <c r="N288" s="196" t="s">
        <v>45</v>
      </c>
      <c r="O288" s="71"/>
      <c r="P288" s="197">
        <f>O288*H288</f>
        <v>0</v>
      </c>
      <c r="Q288" s="197">
        <v>0.0001</v>
      </c>
      <c r="R288" s="197">
        <f>Q288*H288</f>
        <v>0.0002</v>
      </c>
      <c r="S288" s="197">
        <v>0</v>
      </c>
      <c r="T288" s="198">
        <f>S288*H288</f>
        <v>0</v>
      </c>
      <c r="U288" s="34"/>
      <c r="V288" s="34"/>
      <c r="W288" s="34"/>
      <c r="X288" s="34"/>
      <c r="Y288" s="34"/>
      <c r="Z288" s="34"/>
      <c r="AA288" s="34"/>
      <c r="AB288" s="34"/>
      <c r="AC288" s="34"/>
      <c r="AD288" s="34"/>
      <c r="AE288" s="34"/>
      <c r="AR288" s="199" t="s">
        <v>175</v>
      </c>
      <c r="AT288" s="199" t="s">
        <v>158</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3031</v>
      </c>
    </row>
    <row r="289" spans="1:47" s="2" customFormat="1" ht="48.75">
      <c r="A289" s="34"/>
      <c r="B289" s="35"/>
      <c r="C289" s="36"/>
      <c r="D289" s="201" t="s">
        <v>164</v>
      </c>
      <c r="E289" s="36"/>
      <c r="F289" s="202" t="s">
        <v>3032</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1:65" s="2" customFormat="1" ht="21.75" customHeight="1">
      <c r="A290" s="34"/>
      <c r="B290" s="35"/>
      <c r="C290" s="243" t="s">
        <v>546</v>
      </c>
      <c r="D290" s="243" t="s">
        <v>357</v>
      </c>
      <c r="E290" s="244" t="s">
        <v>3033</v>
      </c>
      <c r="F290" s="245" t="s">
        <v>3034</v>
      </c>
      <c r="G290" s="246" t="s">
        <v>383</v>
      </c>
      <c r="H290" s="247">
        <v>2</v>
      </c>
      <c r="I290" s="248"/>
      <c r="J290" s="249">
        <f>ROUND(I290*H290,2)</f>
        <v>0</v>
      </c>
      <c r="K290" s="250"/>
      <c r="L290" s="251"/>
      <c r="M290" s="252" t="s">
        <v>1</v>
      </c>
      <c r="N290" s="253" t="s">
        <v>45</v>
      </c>
      <c r="O290" s="71"/>
      <c r="P290" s="197">
        <f>O290*H290</f>
        <v>0</v>
      </c>
      <c r="Q290" s="197">
        <v>0.0248</v>
      </c>
      <c r="R290" s="197">
        <f>Q290*H290</f>
        <v>0.0496</v>
      </c>
      <c r="S290" s="197">
        <v>0</v>
      </c>
      <c r="T290" s="198">
        <f>S290*H290</f>
        <v>0</v>
      </c>
      <c r="U290" s="34"/>
      <c r="V290" s="34"/>
      <c r="W290" s="34"/>
      <c r="X290" s="34"/>
      <c r="Y290" s="34"/>
      <c r="Z290" s="34"/>
      <c r="AA290" s="34"/>
      <c r="AB290" s="34"/>
      <c r="AC290" s="34"/>
      <c r="AD290" s="34"/>
      <c r="AE290" s="34"/>
      <c r="AR290" s="199" t="s">
        <v>196</v>
      </c>
      <c r="AT290" s="199" t="s">
        <v>357</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3035</v>
      </c>
    </row>
    <row r="291" spans="1:47" s="2" customFormat="1" ht="39">
      <c r="A291" s="34"/>
      <c r="B291" s="35"/>
      <c r="C291" s="36"/>
      <c r="D291" s="201" t="s">
        <v>164</v>
      </c>
      <c r="E291" s="36"/>
      <c r="F291" s="202" t="s">
        <v>3036</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164</v>
      </c>
      <c r="AU291" s="17" t="s">
        <v>90</v>
      </c>
    </row>
    <row r="292" spans="1:65" s="2" customFormat="1" ht="16.5" customHeight="1">
      <c r="A292" s="34"/>
      <c r="B292" s="35"/>
      <c r="C292" s="187" t="s">
        <v>551</v>
      </c>
      <c r="D292" s="187" t="s">
        <v>158</v>
      </c>
      <c r="E292" s="188" t="s">
        <v>2044</v>
      </c>
      <c r="F292" s="189" t="s">
        <v>2045</v>
      </c>
      <c r="G292" s="190" t="s">
        <v>383</v>
      </c>
      <c r="H292" s="191">
        <v>4</v>
      </c>
      <c r="I292" s="192"/>
      <c r="J292" s="193">
        <f>ROUND(I292*H292,2)</f>
        <v>0</v>
      </c>
      <c r="K292" s="194"/>
      <c r="L292" s="39"/>
      <c r="M292" s="195" t="s">
        <v>1</v>
      </c>
      <c r="N292" s="196" t="s">
        <v>45</v>
      </c>
      <c r="O292" s="71"/>
      <c r="P292" s="197">
        <f>O292*H292</f>
        <v>0</v>
      </c>
      <c r="Q292" s="197">
        <v>0.00167</v>
      </c>
      <c r="R292" s="197">
        <f>Q292*H292</f>
        <v>0.00668</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3037</v>
      </c>
    </row>
    <row r="293" spans="1:47" s="2" customFormat="1" ht="165.75">
      <c r="A293" s="34"/>
      <c r="B293" s="35"/>
      <c r="C293" s="36"/>
      <c r="D293" s="201" t="s">
        <v>164</v>
      </c>
      <c r="E293" s="36"/>
      <c r="F293" s="202" t="s">
        <v>3038</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1:65" s="2" customFormat="1" ht="16.5" customHeight="1">
      <c r="A294" s="34"/>
      <c r="B294" s="35"/>
      <c r="C294" s="243" t="s">
        <v>555</v>
      </c>
      <c r="D294" s="243" t="s">
        <v>357</v>
      </c>
      <c r="E294" s="244" t="s">
        <v>2048</v>
      </c>
      <c r="F294" s="245" t="s">
        <v>2049</v>
      </c>
      <c r="G294" s="246" t="s">
        <v>383</v>
      </c>
      <c r="H294" s="247">
        <v>2</v>
      </c>
      <c r="I294" s="248"/>
      <c r="J294" s="249">
        <f>ROUND(I294*H294,2)</f>
        <v>0</v>
      </c>
      <c r="K294" s="250"/>
      <c r="L294" s="251"/>
      <c r="M294" s="252" t="s">
        <v>1</v>
      </c>
      <c r="N294" s="253" t="s">
        <v>45</v>
      </c>
      <c r="O294" s="71"/>
      <c r="P294" s="197">
        <f>O294*H294</f>
        <v>0</v>
      </c>
      <c r="Q294" s="197">
        <v>0.0122</v>
      </c>
      <c r="R294" s="197">
        <f>Q294*H294</f>
        <v>0.0244</v>
      </c>
      <c r="S294" s="197">
        <v>0</v>
      </c>
      <c r="T294" s="198">
        <f>S294*H294</f>
        <v>0</v>
      </c>
      <c r="U294" s="34"/>
      <c r="V294" s="34"/>
      <c r="W294" s="34"/>
      <c r="X294" s="34"/>
      <c r="Y294" s="34"/>
      <c r="Z294" s="34"/>
      <c r="AA294" s="34"/>
      <c r="AB294" s="34"/>
      <c r="AC294" s="34"/>
      <c r="AD294" s="34"/>
      <c r="AE294" s="34"/>
      <c r="AR294" s="199" t="s">
        <v>196</v>
      </c>
      <c r="AT294" s="199" t="s">
        <v>357</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3039</v>
      </c>
    </row>
    <row r="295" spans="1:47" s="2" customFormat="1" ht="39">
      <c r="A295" s="34"/>
      <c r="B295" s="35"/>
      <c r="C295" s="36"/>
      <c r="D295" s="201" t="s">
        <v>164</v>
      </c>
      <c r="E295" s="36"/>
      <c r="F295" s="202" t="s">
        <v>3040</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1:65" s="2" customFormat="1" ht="16.5" customHeight="1">
      <c r="A296" s="34"/>
      <c r="B296" s="35"/>
      <c r="C296" s="243" t="s">
        <v>559</v>
      </c>
      <c r="D296" s="243" t="s">
        <v>357</v>
      </c>
      <c r="E296" s="244" t="s">
        <v>2052</v>
      </c>
      <c r="F296" s="245" t="s">
        <v>2053</v>
      </c>
      <c r="G296" s="246" t="s">
        <v>383</v>
      </c>
      <c r="H296" s="247">
        <v>2</v>
      </c>
      <c r="I296" s="248"/>
      <c r="J296" s="249">
        <f>ROUND(I296*H296,2)</f>
        <v>0</v>
      </c>
      <c r="K296" s="250"/>
      <c r="L296" s="251"/>
      <c r="M296" s="252" t="s">
        <v>1</v>
      </c>
      <c r="N296" s="253" t="s">
        <v>45</v>
      </c>
      <c r="O296" s="71"/>
      <c r="P296" s="197">
        <f>O296*H296</f>
        <v>0</v>
      </c>
      <c r="Q296" s="197">
        <v>0.0096</v>
      </c>
      <c r="R296" s="197">
        <f>Q296*H296</f>
        <v>0.0192</v>
      </c>
      <c r="S296" s="197">
        <v>0</v>
      </c>
      <c r="T296" s="198">
        <f>S296*H296</f>
        <v>0</v>
      </c>
      <c r="U296" s="34"/>
      <c r="V296" s="34"/>
      <c r="W296" s="34"/>
      <c r="X296" s="34"/>
      <c r="Y296" s="34"/>
      <c r="Z296" s="34"/>
      <c r="AA296" s="34"/>
      <c r="AB296" s="34"/>
      <c r="AC296" s="34"/>
      <c r="AD296" s="34"/>
      <c r="AE296" s="34"/>
      <c r="AR296" s="199" t="s">
        <v>196</v>
      </c>
      <c r="AT296" s="199" t="s">
        <v>357</v>
      </c>
      <c r="AU296" s="199" t="s">
        <v>90</v>
      </c>
      <c r="AY296" s="17" t="s">
        <v>155</v>
      </c>
      <c r="BE296" s="200">
        <f>IF(N296="základní",J296,0)</f>
        <v>0</v>
      </c>
      <c r="BF296" s="200">
        <f>IF(N296="snížená",J296,0)</f>
        <v>0</v>
      </c>
      <c r="BG296" s="200">
        <f>IF(N296="zákl. přenesená",J296,0)</f>
        <v>0</v>
      </c>
      <c r="BH296" s="200">
        <f>IF(N296="sníž. přenesená",J296,0)</f>
        <v>0</v>
      </c>
      <c r="BI296" s="200">
        <f>IF(N296="nulová",J296,0)</f>
        <v>0</v>
      </c>
      <c r="BJ296" s="17" t="s">
        <v>88</v>
      </c>
      <c r="BK296" s="200">
        <f>ROUND(I296*H296,2)</f>
        <v>0</v>
      </c>
      <c r="BL296" s="17" t="s">
        <v>175</v>
      </c>
      <c r="BM296" s="199" t="s">
        <v>3041</v>
      </c>
    </row>
    <row r="297" spans="1:47" s="2" customFormat="1" ht="39">
      <c r="A297" s="34"/>
      <c r="B297" s="35"/>
      <c r="C297" s="36"/>
      <c r="D297" s="201" t="s">
        <v>164</v>
      </c>
      <c r="E297" s="36"/>
      <c r="F297" s="202" t="s">
        <v>2669</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164</v>
      </c>
      <c r="AU297" s="17" t="s">
        <v>90</v>
      </c>
    </row>
    <row r="298" spans="1:65" s="2" customFormat="1" ht="16.5" customHeight="1">
      <c r="A298" s="34"/>
      <c r="B298" s="35"/>
      <c r="C298" s="187" t="s">
        <v>563</v>
      </c>
      <c r="D298" s="187" t="s">
        <v>158</v>
      </c>
      <c r="E298" s="188" t="s">
        <v>3042</v>
      </c>
      <c r="F298" s="189" t="s">
        <v>3043</v>
      </c>
      <c r="G298" s="190" t="s">
        <v>383</v>
      </c>
      <c r="H298" s="191">
        <v>2</v>
      </c>
      <c r="I298" s="192"/>
      <c r="J298" s="193">
        <f>ROUND(I298*H298,2)</f>
        <v>0</v>
      </c>
      <c r="K298" s="194"/>
      <c r="L298" s="39"/>
      <c r="M298" s="195" t="s">
        <v>1</v>
      </c>
      <c r="N298" s="196" t="s">
        <v>45</v>
      </c>
      <c r="O298" s="71"/>
      <c r="P298" s="197">
        <f>O298*H298</f>
        <v>0</v>
      </c>
      <c r="Q298" s="197">
        <v>0.00167</v>
      </c>
      <c r="R298" s="197">
        <f>Q298*H298</f>
        <v>0.00334</v>
      </c>
      <c r="S298" s="197">
        <v>0</v>
      </c>
      <c r="T298" s="198">
        <f>S298*H298</f>
        <v>0</v>
      </c>
      <c r="U298" s="34"/>
      <c r="V298" s="34"/>
      <c r="W298" s="34"/>
      <c r="X298" s="34"/>
      <c r="Y298" s="34"/>
      <c r="Z298" s="34"/>
      <c r="AA298" s="34"/>
      <c r="AB298" s="34"/>
      <c r="AC298" s="34"/>
      <c r="AD298" s="34"/>
      <c r="AE298" s="34"/>
      <c r="AR298" s="199" t="s">
        <v>175</v>
      </c>
      <c r="AT298" s="199" t="s">
        <v>158</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3044</v>
      </c>
    </row>
    <row r="299" spans="1:47" s="2" customFormat="1" ht="48.75">
      <c r="A299" s="34"/>
      <c r="B299" s="35"/>
      <c r="C299" s="36"/>
      <c r="D299" s="201" t="s">
        <v>164</v>
      </c>
      <c r="E299" s="36"/>
      <c r="F299" s="202" t="s">
        <v>3045</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1:65" s="2" customFormat="1" ht="16.5" customHeight="1">
      <c r="A300" s="34"/>
      <c r="B300" s="35"/>
      <c r="C300" s="243" t="s">
        <v>567</v>
      </c>
      <c r="D300" s="243" t="s">
        <v>357</v>
      </c>
      <c r="E300" s="244" t="s">
        <v>3046</v>
      </c>
      <c r="F300" s="245" t="s">
        <v>3047</v>
      </c>
      <c r="G300" s="246" t="s">
        <v>383</v>
      </c>
      <c r="H300" s="247">
        <v>1</v>
      </c>
      <c r="I300" s="248"/>
      <c r="J300" s="249">
        <f>ROUND(I300*H300,2)</f>
        <v>0</v>
      </c>
      <c r="K300" s="250"/>
      <c r="L300" s="251"/>
      <c r="M300" s="252" t="s">
        <v>1</v>
      </c>
      <c r="N300" s="253" t="s">
        <v>45</v>
      </c>
      <c r="O300" s="71"/>
      <c r="P300" s="197">
        <f>O300*H300</f>
        <v>0</v>
      </c>
      <c r="Q300" s="197">
        <v>0.0122</v>
      </c>
      <c r="R300" s="197">
        <f>Q300*H300</f>
        <v>0.0122</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3048</v>
      </c>
    </row>
    <row r="301" spans="1:47" s="2" customFormat="1" ht="29.25">
      <c r="A301" s="34"/>
      <c r="B301" s="35"/>
      <c r="C301" s="36"/>
      <c r="D301" s="201" t="s">
        <v>164</v>
      </c>
      <c r="E301" s="36"/>
      <c r="F301" s="202" t="s">
        <v>3049</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1:65" s="2" customFormat="1" ht="16.5" customHeight="1">
      <c r="A302" s="34"/>
      <c r="B302" s="35"/>
      <c r="C302" s="243" t="s">
        <v>571</v>
      </c>
      <c r="D302" s="243" t="s">
        <v>357</v>
      </c>
      <c r="E302" s="244" t="s">
        <v>3050</v>
      </c>
      <c r="F302" s="245" t="s">
        <v>3051</v>
      </c>
      <c r="G302" s="246" t="s">
        <v>383</v>
      </c>
      <c r="H302" s="247">
        <v>1</v>
      </c>
      <c r="I302" s="248"/>
      <c r="J302" s="249">
        <f>ROUND(I302*H302,2)</f>
        <v>0</v>
      </c>
      <c r="K302" s="250"/>
      <c r="L302" s="251"/>
      <c r="M302" s="252" t="s">
        <v>1</v>
      </c>
      <c r="N302" s="253" t="s">
        <v>45</v>
      </c>
      <c r="O302" s="71"/>
      <c r="P302" s="197">
        <f>O302*H302</f>
        <v>0</v>
      </c>
      <c r="Q302" s="197">
        <v>0.0137</v>
      </c>
      <c r="R302" s="197">
        <f>Q302*H302</f>
        <v>0.0137</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3052</v>
      </c>
    </row>
    <row r="303" spans="1:47" s="2" customFormat="1" ht="29.25">
      <c r="A303" s="34"/>
      <c r="B303" s="35"/>
      <c r="C303" s="36"/>
      <c r="D303" s="201" t="s">
        <v>164</v>
      </c>
      <c r="E303" s="36"/>
      <c r="F303" s="202" t="s">
        <v>2673</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16.5" customHeight="1">
      <c r="A304" s="34"/>
      <c r="B304" s="35"/>
      <c r="C304" s="187" t="s">
        <v>575</v>
      </c>
      <c r="D304" s="187" t="s">
        <v>158</v>
      </c>
      <c r="E304" s="188" t="s">
        <v>2056</v>
      </c>
      <c r="F304" s="189" t="s">
        <v>2057</v>
      </c>
      <c r="G304" s="190" t="s">
        <v>383</v>
      </c>
      <c r="H304" s="191">
        <v>3</v>
      </c>
      <c r="I304" s="192"/>
      <c r="J304" s="193">
        <f>ROUND(I304*H304,2)</f>
        <v>0</v>
      </c>
      <c r="K304" s="194"/>
      <c r="L304" s="39"/>
      <c r="M304" s="195" t="s">
        <v>1</v>
      </c>
      <c r="N304" s="196" t="s">
        <v>45</v>
      </c>
      <c r="O304" s="71"/>
      <c r="P304" s="197">
        <f>O304*H304</f>
        <v>0</v>
      </c>
      <c r="Q304" s="197">
        <v>0.00171</v>
      </c>
      <c r="R304" s="197">
        <f>Q304*H304</f>
        <v>0.00513</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3053</v>
      </c>
    </row>
    <row r="305" spans="1:47" s="2" customFormat="1" ht="48.75">
      <c r="A305" s="34"/>
      <c r="B305" s="35"/>
      <c r="C305" s="36"/>
      <c r="D305" s="201" t="s">
        <v>164</v>
      </c>
      <c r="E305" s="36"/>
      <c r="F305" s="202" t="s">
        <v>2059</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1:65" s="2" customFormat="1" ht="16.5" customHeight="1">
      <c r="A306" s="34"/>
      <c r="B306" s="35"/>
      <c r="C306" s="243" t="s">
        <v>580</v>
      </c>
      <c r="D306" s="243" t="s">
        <v>357</v>
      </c>
      <c r="E306" s="244" t="s">
        <v>2060</v>
      </c>
      <c r="F306" s="245" t="s">
        <v>2061</v>
      </c>
      <c r="G306" s="246" t="s">
        <v>383</v>
      </c>
      <c r="H306" s="247">
        <v>2</v>
      </c>
      <c r="I306" s="248"/>
      <c r="J306" s="249">
        <f>ROUND(I306*H306,2)</f>
        <v>0</v>
      </c>
      <c r="K306" s="250"/>
      <c r="L306" s="251"/>
      <c r="M306" s="252" t="s">
        <v>1</v>
      </c>
      <c r="N306" s="253" t="s">
        <v>45</v>
      </c>
      <c r="O306" s="71"/>
      <c r="P306" s="197">
        <f>O306*H306</f>
        <v>0</v>
      </c>
      <c r="Q306" s="197">
        <v>0.0178</v>
      </c>
      <c r="R306" s="197">
        <f>Q306*H306</f>
        <v>0.0356</v>
      </c>
      <c r="S306" s="197">
        <v>0</v>
      </c>
      <c r="T306" s="198">
        <f>S306*H306</f>
        <v>0</v>
      </c>
      <c r="U306" s="34"/>
      <c r="V306" s="34"/>
      <c r="W306" s="34"/>
      <c r="X306" s="34"/>
      <c r="Y306" s="34"/>
      <c r="Z306" s="34"/>
      <c r="AA306" s="34"/>
      <c r="AB306" s="34"/>
      <c r="AC306" s="34"/>
      <c r="AD306" s="34"/>
      <c r="AE306" s="34"/>
      <c r="AR306" s="199" t="s">
        <v>196</v>
      </c>
      <c r="AT306" s="199" t="s">
        <v>357</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3054</v>
      </c>
    </row>
    <row r="307" spans="1:47" s="2" customFormat="1" ht="39">
      <c r="A307" s="34"/>
      <c r="B307" s="35"/>
      <c r="C307" s="36"/>
      <c r="D307" s="201" t="s">
        <v>164</v>
      </c>
      <c r="E307" s="36"/>
      <c r="F307" s="202" t="s">
        <v>3055</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1:65" s="2" customFormat="1" ht="16.5" customHeight="1">
      <c r="A308" s="34"/>
      <c r="B308" s="35"/>
      <c r="C308" s="243" t="s">
        <v>584</v>
      </c>
      <c r="D308" s="243" t="s">
        <v>357</v>
      </c>
      <c r="E308" s="244" t="s">
        <v>2064</v>
      </c>
      <c r="F308" s="245" t="s">
        <v>2065</v>
      </c>
      <c r="G308" s="246" t="s">
        <v>383</v>
      </c>
      <c r="H308" s="247">
        <v>1</v>
      </c>
      <c r="I308" s="248"/>
      <c r="J308" s="249">
        <f>ROUND(I308*H308,2)</f>
        <v>0</v>
      </c>
      <c r="K308" s="250"/>
      <c r="L308" s="251"/>
      <c r="M308" s="252" t="s">
        <v>1</v>
      </c>
      <c r="N308" s="253" t="s">
        <v>45</v>
      </c>
      <c r="O308" s="71"/>
      <c r="P308" s="197">
        <f>O308*H308</f>
        <v>0</v>
      </c>
      <c r="Q308" s="197">
        <v>0.0197</v>
      </c>
      <c r="R308" s="197">
        <f>Q308*H308</f>
        <v>0.0197</v>
      </c>
      <c r="S308" s="197">
        <v>0</v>
      </c>
      <c r="T308" s="198">
        <f>S308*H308</f>
        <v>0</v>
      </c>
      <c r="U308" s="34"/>
      <c r="V308" s="34"/>
      <c r="W308" s="34"/>
      <c r="X308" s="34"/>
      <c r="Y308" s="34"/>
      <c r="Z308" s="34"/>
      <c r="AA308" s="34"/>
      <c r="AB308" s="34"/>
      <c r="AC308" s="34"/>
      <c r="AD308" s="34"/>
      <c r="AE308" s="34"/>
      <c r="AR308" s="199" t="s">
        <v>196</v>
      </c>
      <c r="AT308" s="199" t="s">
        <v>357</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3056</v>
      </c>
    </row>
    <row r="309" spans="1:47" s="2" customFormat="1" ht="39">
      <c r="A309" s="34"/>
      <c r="B309" s="35"/>
      <c r="C309" s="36"/>
      <c r="D309" s="201" t="s">
        <v>164</v>
      </c>
      <c r="E309" s="36"/>
      <c r="F309" s="202" t="s">
        <v>3057</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1:65" s="2" customFormat="1" ht="16.5" customHeight="1">
      <c r="A310" s="34"/>
      <c r="B310" s="35"/>
      <c r="C310" s="187" t="s">
        <v>590</v>
      </c>
      <c r="D310" s="187" t="s">
        <v>158</v>
      </c>
      <c r="E310" s="188" t="s">
        <v>3058</v>
      </c>
      <c r="F310" s="189" t="s">
        <v>3059</v>
      </c>
      <c r="G310" s="190" t="s">
        <v>383</v>
      </c>
      <c r="H310" s="191">
        <v>1</v>
      </c>
      <c r="I310" s="192"/>
      <c r="J310" s="193">
        <f>ROUND(I310*H310,2)</f>
        <v>0</v>
      </c>
      <c r="K310" s="194"/>
      <c r="L310" s="39"/>
      <c r="M310" s="195" t="s">
        <v>1</v>
      </c>
      <c r="N310" s="196" t="s">
        <v>45</v>
      </c>
      <c r="O310" s="71"/>
      <c r="P310" s="197">
        <f>O310*H310</f>
        <v>0</v>
      </c>
      <c r="Q310" s="197">
        <v>0.0045</v>
      </c>
      <c r="R310" s="197">
        <f>Q310*H310</f>
        <v>0.0045</v>
      </c>
      <c r="S310" s="197">
        <v>0</v>
      </c>
      <c r="T310" s="198">
        <f>S310*H310</f>
        <v>0</v>
      </c>
      <c r="U310" s="34"/>
      <c r="V310" s="34"/>
      <c r="W310" s="34"/>
      <c r="X310" s="34"/>
      <c r="Y310" s="34"/>
      <c r="Z310" s="34"/>
      <c r="AA310" s="34"/>
      <c r="AB310" s="34"/>
      <c r="AC310" s="34"/>
      <c r="AD310" s="34"/>
      <c r="AE310" s="34"/>
      <c r="AR310" s="199" t="s">
        <v>175</v>
      </c>
      <c r="AT310" s="199" t="s">
        <v>158</v>
      </c>
      <c r="AU310" s="199" t="s">
        <v>90</v>
      </c>
      <c r="AY310" s="17" t="s">
        <v>155</v>
      </c>
      <c r="BE310" s="200">
        <f>IF(N310="základní",J310,0)</f>
        <v>0</v>
      </c>
      <c r="BF310" s="200">
        <f>IF(N310="snížená",J310,0)</f>
        <v>0</v>
      </c>
      <c r="BG310" s="200">
        <f>IF(N310="zákl. přenesená",J310,0)</f>
        <v>0</v>
      </c>
      <c r="BH310" s="200">
        <f>IF(N310="sníž. přenesená",J310,0)</f>
        <v>0</v>
      </c>
      <c r="BI310" s="200">
        <f>IF(N310="nulová",J310,0)</f>
        <v>0</v>
      </c>
      <c r="BJ310" s="17" t="s">
        <v>88</v>
      </c>
      <c r="BK310" s="200">
        <f>ROUND(I310*H310,2)</f>
        <v>0</v>
      </c>
      <c r="BL310" s="17" t="s">
        <v>175</v>
      </c>
      <c r="BM310" s="199" t="s">
        <v>3060</v>
      </c>
    </row>
    <row r="311" spans="1:47" s="2" customFormat="1" ht="48.75">
      <c r="A311" s="34"/>
      <c r="B311" s="35"/>
      <c r="C311" s="36"/>
      <c r="D311" s="201" t="s">
        <v>164</v>
      </c>
      <c r="E311" s="36"/>
      <c r="F311" s="202" t="s">
        <v>3061</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164</v>
      </c>
      <c r="AU311" s="17" t="s">
        <v>90</v>
      </c>
    </row>
    <row r="312" spans="1:65" s="2" customFormat="1" ht="16.5" customHeight="1">
      <c r="A312" s="34"/>
      <c r="B312" s="35"/>
      <c r="C312" s="243" t="s">
        <v>595</v>
      </c>
      <c r="D312" s="243" t="s">
        <v>357</v>
      </c>
      <c r="E312" s="244" t="s">
        <v>3062</v>
      </c>
      <c r="F312" s="245" t="s">
        <v>3063</v>
      </c>
      <c r="G312" s="246" t="s">
        <v>383</v>
      </c>
      <c r="H312" s="247">
        <v>1</v>
      </c>
      <c r="I312" s="248"/>
      <c r="J312" s="249">
        <f>ROUND(I312*H312,2)</f>
        <v>0</v>
      </c>
      <c r="K312" s="250"/>
      <c r="L312" s="251"/>
      <c r="M312" s="252" t="s">
        <v>1</v>
      </c>
      <c r="N312" s="253" t="s">
        <v>45</v>
      </c>
      <c r="O312" s="71"/>
      <c r="P312" s="197">
        <f>O312*H312</f>
        <v>0</v>
      </c>
      <c r="Q312" s="197">
        <v>0.043</v>
      </c>
      <c r="R312" s="197">
        <f>Q312*H312</f>
        <v>0.043</v>
      </c>
      <c r="S312" s="197">
        <v>0</v>
      </c>
      <c r="T312" s="198">
        <f>S312*H312</f>
        <v>0</v>
      </c>
      <c r="U312" s="34"/>
      <c r="V312" s="34"/>
      <c r="W312" s="34"/>
      <c r="X312" s="34"/>
      <c r="Y312" s="34"/>
      <c r="Z312" s="34"/>
      <c r="AA312" s="34"/>
      <c r="AB312" s="34"/>
      <c r="AC312" s="34"/>
      <c r="AD312" s="34"/>
      <c r="AE312" s="34"/>
      <c r="AR312" s="199" t="s">
        <v>196</v>
      </c>
      <c r="AT312" s="199" t="s">
        <v>357</v>
      </c>
      <c r="AU312" s="199" t="s">
        <v>90</v>
      </c>
      <c r="AY312" s="17" t="s">
        <v>155</v>
      </c>
      <c r="BE312" s="200">
        <f>IF(N312="základní",J312,0)</f>
        <v>0</v>
      </c>
      <c r="BF312" s="200">
        <f>IF(N312="snížená",J312,0)</f>
        <v>0</v>
      </c>
      <c r="BG312" s="200">
        <f>IF(N312="zákl. přenesená",J312,0)</f>
        <v>0</v>
      </c>
      <c r="BH312" s="200">
        <f>IF(N312="sníž. přenesená",J312,0)</f>
        <v>0</v>
      </c>
      <c r="BI312" s="200">
        <f>IF(N312="nulová",J312,0)</f>
        <v>0</v>
      </c>
      <c r="BJ312" s="17" t="s">
        <v>88</v>
      </c>
      <c r="BK312" s="200">
        <f>ROUND(I312*H312,2)</f>
        <v>0</v>
      </c>
      <c r="BL312" s="17" t="s">
        <v>175</v>
      </c>
      <c r="BM312" s="199" t="s">
        <v>3064</v>
      </c>
    </row>
    <row r="313" spans="1:47" s="2" customFormat="1" ht="39">
      <c r="A313" s="34"/>
      <c r="B313" s="35"/>
      <c r="C313" s="36"/>
      <c r="D313" s="201" t="s">
        <v>164</v>
      </c>
      <c r="E313" s="36"/>
      <c r="F313" s="202" t="s">
        <v>3065</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164</v>
      </c>
      <c r="AU313" s="17" t="s">
        <v>90</v>
      </c>
    </row>
    <row r="314" spans="1:65" s="2" customFormat="1" ht="16.5" customHeight="1">
      <c r="A314" s="34"/>
      <c r="B314" s="35"/>
      <c r="C314" s="187" t="s">
        <v>600</v>
      </c>
      <c r="D314" s="187" t="s">
        <v>158</v>
      </c>
      <c r="E314" s="188" t="s">
        <v>2068</v>
      </c>
      <c r="F314" s="189" t="s">
        <v>2069</v>
      </c>
      <c r="G314" s="190" t="s">
        <v>383</v>
      </c>
      <c r="H314" s="191">
        <v>2</v>
      </c>
      <c r="I314" s="192"/>
      <c r="J314" s="193">
        <f>ROUND(I314*H314,2)</f>
        <v>0</v>
      </c>
      <c r="K314" s="194"/>
      <c r="L314" s="39"/>
      <c r="M314" s="195" t="s">
        <v>1</v>
      </c>
      <c r="N314" s="196" t="s">
        <v>45</v>
      </c>
      <c r="O314" s="71"/>
      <c r="P314" s="197">
        <f>O314*H314</f>
        <v>0</v>
      </c>
      <c r="Q314" s="197">
        <v>0.00162</v>
      </c>
      <c r="R314" s="197">
        <f>Q314*H314</f>
        <v>0.00324</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3066</v>
      </c>
    </row>
    <row r="315" spans="1:47" s="2" customFormat="1" ht="263.25">
      <c r="A315" s="34"/>
      <c r="B315" s="35"/>
      <c r="C315" s="36"/>
      <c r="D315" s="201" t="s">
        <v>164</v>
      </c>
      <c r="E315" s="36"/>
      <c r="F315" s="202" t="s">
        <v>2071</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1:65" s="2" customFormat="1" ht="16.5" customHeight="1">
      <c r="A316" s="34"/>
      <c r="B316" s="35"/>
      <c r="C316" s="243" t="s">
        <v>606</v>
      </c>
      <c r="D316" s="243" t="s">
        <v>357</v>
      </c>
      <c r="E316" s="244" t="s">
        <v>2072</v>
      </c>
      <c r="F316" s="245" t="s">
        <v>2073</v>
      </c>
      <c r="G316" s="246" t="s">
        <v>383</v>
      </c>
      <c r="H316" s="247">
        <v>2</v>
      </c>
      <c r="I316" s="248"/>
      <c r="J316" s="249">
        <f>ROUND(I316*H316,2)</f>
        <v>0</v>
      </c>
      <c r="K316" s="250"/>
      <c r="L316" s="251"/>
      <c r="M316" s="252" t="s">
        <v>1</v>
      </c>
      <c r="N316" s="253" t="s">
        <v>45</v>
      </c>
      <c r="O316" s="71"/>
      <c r="P316" s="197">
        <f>O316*H316</f>
        <v>0</v>
      </c>
      <c r="Q316" s="197">
        <v>0.01847</v>
      </c>
      <c r="R316" s="197">
        <f>Q316*H316</f>
        <v>0.03694</v>
      </c>
      <c r="S316" s="197">
        <v>0</v>
      </c>
      <c r="T316" s="198">
        <f>S316*H316</f>
        <v>0</v>
      </c>
      <c r="U316" s="34"/>
      <c r="V316" s="34"/>
      <c r="W316" s="34"/>
      <c r="X316" s="34"/>
      <c r="Y316" s="34"/>
      <c r="Z316" s="34"/>
      <c r="AA316" s="34"/>
      <c r="AB316" s="34"/>
      <c r="AC316" s="34"/>
      <c r="AD316" s="34"/>
      <c r="AE316" s="34"/>
      <c r="AR316" s="199" t="s">
        <v>196</v>
      </c>
      <c r="AT316" s="199" t="s">
        <v>357</v>
      </c>
      <c r="AU316" s="199" t="s">
        <v>90</v>
      </c>
      <c r="AY316" s="17" t="s">
        <v>155</v>
      </c>
      <c r="BE316" s="200">
        <f>IF(N316="základní",J316,0)</f>
        <v>0</v>
      </c>
      <c r="BF316" s="200">
        <f>IF(N316="snížená",J316,0)</f>
        <v>0</v>
      </c>
      <c r="BG316" s="200">
        <f>IF(N316="zákl. přenesená",J316,0)</f>
        <v>0</v>
      </c>
      <c r="BH316" s="200">
        <f>IF(N316="sníž. přenesená",J316,0)</f>
        <v>0</v>
      </c>
      <c r="BI316" s="200">
        <f>IF(N316="nulová",J316,0)</f>
        <v>0</v>
      </c>
      <c r="BJ316" s="17" t="s">
        <v>88</v>
      </c>
      <c r="BK316" s="200">
        <f>ROUND(I316*H316,2)</f>
        <v>0</v>
      </c>
      <c r="BL316" s="17" t="s">
        <v>175</v>
      </c>
      <c r="BM316" s="199" t="s">
        <v>3067</v>
      </c>
    </row>
    <row r="317" spans="1:47" s="2" customFormat="1" ht="29.25">
      <c r="A317" s="34"/>
      <c r="B317" s="35"/>
      <c r="C317" s="36"/>
      <c r="D317" s="201" t="s">
        <v>164</v>
      </c>
      <c r="E317" s="36"/>
      <c r="F317" s="202" t="s">
        <v>2075</v>
      </c>
      <c r="G317" s="36"/>
      <c r="H317" s="36"/>
      <c r="I317" s="203"/>
      <c r="J317" s="36"/>
      <c r="K317" s="36"/>
      <c r="L317" s="39"/>
      <c r="M317" s="204"/>
      <c r="N317" s="205"/>
      <c r="O317" s="71"/>
      <c r="P317" s="71"/>
      <c r="Q317" s="71"/>
      <c r="R317" s="71"/>
      <c r="S317" s="71"/>
      <c r="T317" s="72"/>
      <c r="U317" s="34"/>
      <c r="V317" s="34"/>
      <c r="W317" s="34"/>
      <c r="X317" s="34"/>
      <c r="Y317" s="34"/>
      <c r="Z317" s="34"/>
      <c r="AA317" s="34"/>
      <c r="AB317" s="34"/>
      <c r="AC317" s="34"/>
      <c r="AD317" s="34"/>
      <c r="AE317" s="34"/>
      <c r="AT317" s="17" t="s">
        <v>164</v>
      </c>
      <c r="AU317" s="17" t="s">
        <v>90</v>
      </c>
    </row>
    <row r="318" spans="1:65" s="2" customFormat="1" ht="16.5" customHeight="1">
      <c r="A318" s="34"/>
      <c r="B318" s="35"/>
      <c r="C318" s="187" t="s">
        <v>611</v>
      </c>
      <c r="D318" s="187" t="s">
        <v>158</v>
      </c>
      <c r="E318" s="188" t="s">
        <v>2076</v>
      </c>
      <c r="F318" s="189" t="s">
        <v>2077</v>
      </c>
      <c r="G318" s="190" t="s">
        <v>383</v>
      </c>
      <c r="H318" s="191">
        <v>3</v>
      </c>
      <c r="I318" s="192"/>
      <c r="J318" s="193">
        <f>ROUND(I318*H318,2)</f>
        <v>0</v>
      </c>
      <c r="K318" s="194"/>
      <c r="L318" s="39"/>
      <c r="M318" s="195" t="s">
        <v>1</v>
      </c>
      <c r="N318" s="196" t="s">
        <v>45</v>
      </c>
      <c r="O318" s="71"/>
      <c r="P318" s="197">
        <f>O318*H318</f>
        <v>0</v>
      </c>
      <c r="Q318" s="197">
        <v>0.00165</v>
      </c>
      <c r="R318" s="197">
        <f>Q318*H318</f>
        <v>0.0049499999999999995</v>
      </c>
      <c r="S318" s="197">
        <v>0</v>
      </c>
      <c r="T318" s="198">
        <f>S318*H318</f>
        <v>0</v>
      </c>
      <c r="U318" s="34"/>
      <c r="V318" s="34"/>
      <c r="W318" s="34"/>
      <c r="X318" s="34"/>
      <c r="Y318" s="34"/>
      <c r="Z318" s="34"/>
      <c r="AA318" s="34"/>
      <c r="AB318" s="34"/>
      <c r="AC318" s="34"/>
      <c r="AD318" s="34"/>
      <c r="AE318" s="34"/>
      <c r="AR318" s="199" t="s">
        <v>175</v>
      </c>
      <c r="AT318" s="199" t="s">
        <v>158</v>
      </c>
      <c r="AU318" s="199" t="s">
        <v>90</v>
      </c>
      <c r="AY318" s="17" t="s">
        <v>155</v>
      </c>
      <c r="BE318" s="200">
        <f>IF(N318="základní",J318,0)</f>
        <v>0</v>
      </c>
      <c r="BF318" s="200">
        <f>IF(N318="snížená",J318,0)</f>
        <v>0</v>
      </c>
      <c r="BG318" s="200">
        <f>IF(N318="zákl. přenesená",J318,0)</f>
        <v>0</v>
      </c>
      <c r="BH318" s="200">
        <f>IF(N318="sníž. přenesená",J318,0)</f>
        <v>0</v>
      </c>
      <c r="BI318" s="200">
        <f>IF(N318="nulová",J318,0)</f>
        <v>0</v>
      </c>
      <c r="BJ318" s="17" t="s">
        <v>88</v>
      </c>
      <c r="BK318" s="200">
        <f>ROUND(I318*H318,2)</f>
        <v>0</v>
      </c>
      <c r="BL318" s="17" t="s">
        <v>175</v>
      </c>
      <c r="BM318" s="199" t="s">
        <v>3068</v>
      </c>
    </row>
    <row r="319" spans="1:47" s="2" customFormat="1" ht="48.75">
      <c r="A319" s="34"/>
      <c r="B319" s="35"/>
      <c r="C319" s="36"/>
      <c r="D319" s="201" t="s">
        <v>164</v>
      </c>
      <c r="E319" s="36"/>
      <c r="F319" s="202" t="s">
        <v>2692</v>
      </c>
      <c r="G319" s="36"/>
      <c r="H319" s="36"/>
      <c r="I319" s="203"/>
      <c r="J319" s="36"/>
      <c r="K319" s="36"/>
      <c r="L319" s="39"/>
      <c r="M319" s="204"/>
      <c r="N319" s="205"/>
      <c r="O319" s="71"/>
      <c r="P319" s="71"/>
      <c r="Q319" s="71"/>
      <c r="R319" s="71"/>
      <c r="S319" s="71"/>
      <c r="T319" s="72"/>
      <c r="U319" s="34"/>
      <c r="V319" s="34"/>
      <c r="W319" s="34"/>
      <c r="X319" s="34"/>
      <c r="Y319" s="34"/>
      <c r="Z319" s="34"/>
      <c r="AA319" s="34"/>
      <c r="AB319" s="34"/>
      <c r="AC319" s="34"/>
      <c r="AD319" s="34"/>
      <c r="AE319" s="34"/>
      <c r="AT319" s="17" t="s">
        <v>164</v>
      </c>
      <c r="AU319" s="17" t="s">
        <v>90</v>
      </c>
    </row>
    <row r="320" spans="1:65" s="2" customFormat="1" ht="16.5" customHeight="1">
      <c r="A320" s="34"/>
      <c r="B320" s="35"/>
      <c r="C320" s="243" t="s">
        <v>616</v>
      </c>
      <c r="D320" s="243" t="s">
        <v>357</v>
      </c>
      <c r="E320" s="244" t="s">
        <v>2080</v>
      </c>
      <c r="F320" s="245" t="s">
        <v>2081</v>
      </c>
      <c r="G320" s="246" t="s">
        <v>383</v>
      </c>
      <c r="H320" s="247">
        <v>3</v>
      </c>
      <c r="I320" s="248"/>
      <c r="J320" s="249">
        <f>ROUND(I320*H320,2)</f>
        <v>0</v>
      </c>
      <c r="K320" s="250"/>
      <c r="L320" s="251"/>
      <c r="M320" s="252" t="s">
        <v>1</v>
      </c>
      <c r="N320" s="253" t="s">
        <v>45</v>
      </c>
      <c r="O320" s="71"/>
      <c r="P320" s="197">
        <f>O320*H320</f>
        <v>0</v>
      </c>
      <c r="Q320" s="197">
        <v>0.0245</v>
      </c>
      <c r="R320" s="197">
        <f>Q320*H320</f>
        <v>0.07350000000000001</v>
      </c>
      <c r="S320" s="197">
        <v>0</v>
      </c>
      <c r="T320" s="198">
        <f>S320*H320</f>
        <v>0</v>
      </c>
      <c r="U320" s="34"/>
      <c r="V320" s="34"/>
      <c r="W320" s="34"/>
      <c r="X320" s="34"/>
      <c r="Y320" s="34"/>
      <c r="Z320" s="34"/>
      <c r="AA320" s="34"/>
      <c r="AB320" s="34"/>
      <c r="AC320" s="34"/>
      <c r="AD320" s="34"/>
      <c r="AE320" s="34"/>
      <c r="AR320" s="199" t="s">
        <v>196</v>
      </c>
      <c r="AT320" s="199" t="s">
        <v>357</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3069</v>
      </c>
    </row>
    <row r="321" spans="1:47" s="2" customFormat="1" ht="29.25">
      <c r="A321" s="34"/>
      <c r="B321" s="35"/>
      <c r="C321" s="36"/>
      <c r="D321" s="201" t="s">
        <v>164</v>
      </c>
      <c r="E321" s="36"/>
      <c r="F321" s="202" t="s">
        <v>2075</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1:65" s="2" customFormat="1" ht="16.5" customHeight="1">
      <c r="A322" s="34"/>
      <c r="B322" s="35"/>
      <c r="C322" s="243" t="s">
        <v>621</v>
      </c>
      <c r="D322" s="243" t="s">
        <v>357</v>
      </c>
      <c r="E322" s="244" t="s">
        <v>2083</v>
      </c>
      <c r="F322" s="245" t="s">
        <v>2084</v>
      </c>
      <c r="G322" s="246" t="s">
        <v>383</v>
      </c>
      <c r="H322" s="247">
        <v>5</v>
      </c>
      <c r="I322" s="248"/>
      <c r="J322" s="249">
        <f>ROUND(I322*H322,2)</f>
        <v>0</v>
      </c>
      <c r="K322" s="250"/>
      <c r="L322" s="251"/>
      <c r="M322" s="252" t="s">
        <v>1</v>
      </c>
      <c r="N322" s="253" t="s">
        <v>45</v>
      </c>
      <c r="O322" s="71"/>
      <c r="P322" s="197">
        <f>O322*H322</f>
        <v>0</v>
      </c>
      <c r="Q322" s="197">
        <v>0.0066</v>
      </c>
      <c r="R322" s="197">
        <f>Q322*H322</f>
        <v>0.033</v>
      </c>
      <c r="S322" s="197">
        <v>0</v>
      </c>
      <c r="T322" s="198">
        <f>S322*H322</f>
        <v>0</v>
      </c>
      <c r="U322" s="34"/>
      <c r="V322" s="34"/>
      <c r="W322" s="34"/>
      <c r="X322" s="34"/>
      <c r="Y322" s="34"/>
      <c r="Z322" s="34"/>
      <c r="AA322" s="34"/>
      <c r="AB322" s="34"/>
      <c r="AC322" s="34"/>
      <c r="AD322" s="34"/>
      <c r="AE322" s="34"/>
      <c r="AR322" s="199" t="s">
        <v>196</v>
      </c>
      <c r="AT322" s="199" t="s">
        <v>357</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3070</v>
      </c>
    </row>
    <row r="323" spans="1:47" s="2" customFormat="1" ht="29.25">
      <c r="A323" s="34"/>
      <c r="B323" s="35"/>
      <c r="C323" s="36"/>
      <c r="D323" s="201" t="s">
        <v>164</v>
      </c>
      <c r="E323" s="36"/>
      <c r="F323" s="202" t="s">
        <v>2086</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1:65" s="2" customFormat="1" ht="16.5" customHeight="1">
      <c r="A324" s="34"/>
      <c r="B324" s="35"/>
      <c r="C324" s="187" t="s">
        <v>626</v>
      </c>
      <c r="D324" s="187" t="s">
        <v>158</v>
      </c>
      <c r="E324" s="188" t="s">
        <v>3071</v>
      </c>
      <c r="F324" s="189" t="s">
        <v>3072</v>
      </c>
      <c r="G324" s="190" t="s">
        <v>383</v>
      </c>
      <c r="H324" s="191">
        <v>2</v>
      </c>
      <c r="I324" s="192"/>
      <c r="J324" s="193">
        <f>ROUND(I324*H324,2)</f>
        <v>0</v>
      </c>
      <c r="K324" s="194"/>
      <c r="L324" s="39"/>
      <c r="M324" s="195" t="s">
        <v>1</v>
      </c>
      <c r="N324" s="196" t="s">
        <v>45</v>
      </c>
      <c r="O324" s="71"/>
      <c r="P324" s="197">
        <f>O324*H324</f>
        <v>0</v>
      </c>
      <c r="Q324" s="197">
        <v>0.00301</v>
      </c>
      <c r="R324" s="197">
        <f>Q324*H324</f>
        <v>0.00602</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3073</v>
      </c>
    </row>
    <row r="325" spans="1:47" s="2" customFormat="1" ht="48.75">
      <c r="A325" s="34"/>
      <c r="B325" s="35"/>
      <c r="C325" s="36"/>
      <c r="D325" s="201" t="s">
        <v>164</v>
      </c>
      <c r="E325" s="36"/>
      <c r="F325" s="202" t="s">
        <v>3074</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1:65" s="2" customFormat="1" ht="16.5" customHeight="1">
      <c r="A326" s="34"/>
      <c r="B326" s="35"/>
      <c r="C326" s="243" t="s">
        <v>631</v>
      </c>
      <c r="D326" s="243" t="s">
        <v>357</v>
      </c>
      <c r="E326" s="244" t="s">
        <v>3075</v>
      </c>
      <c r="F326" s="245" t="s">
        <v>3076</v>
      </c>
      <c r="G326" s="246" t="s">
        <v>383</v>
      </c>
      <c r="H326" s="247">
        <v>2</v>
      </c>
      <c r="I326" s="248"/>
      <c r="J326" s="249">
        <f>ROUND(I326*H326,2)</f>
        <v>0</v>
      </c>
      <c r="K326" s="250"/>
      <c r="L326" s="251"/>
      <c r="M326" s="252" t="s">
        <v>1</v>
      </c>
      <c r="N326" s="253" t="s">
        <v>45</v>
      </c>
      <c r="O326" s="71"/>
      <c r="P326" s="197">
        <f>O326*H326</f>
        <v>0</v>
      </c>
      <c r="Q326" s="197">
        <v>0.064</v>
      </c>
      <c r="R326" s="197">
        <f>Q326*H326</f>
        <v>0.128</v>
      </c>
      <c r="S326" s="197">
        <v>0</v>
      </c>
      <c r="T326" s="198">
        <f>S326*H326</f>
        <v>0</v>
      </c>
      <c r="U326" s="34"/>
      <c r="V326" s="34"/>
      <c r="W326" s="34"/>
      <c r="X326" s="34"/>
      <c r="Y326" s="34"/>
      <c r="Z326" s="34"/>
      <c r="AA326" s="34"/>
      <c r="AB326" s="34"/>
      <c r="AC326" s="34"/>
      <c r="AD326" s="34"/>
      <c r="AE326" s="34"/>
      <c r="AR326" s="199" t="s">
        <v>196</v>
      </c>
      <c r="AT326" s="199" t="s">
        <v>357</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3077</v>
      </c>
    </row>
    <row r="327" spans="1:47" s="2" customFormat="1" ht="29.25">
      <c r="A327" s="34"/>
      <c r="B327" s="35"/>
      <c r="C327" s="36"/>
      <c r="D327" s="201" t="s">
        <v>164</v>
      </c>
      <c r="E327" s="36"/>
      <c r="F327" s="202" t="s">
        <v>3078</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1:65" s="2" customFormat="1" ht="16.5" customHeight="1">
      <c r="A328" s="34"/>
      <c r="B328" s="35"/>
      <c r="C328" s="243" t="s">
        <v>636</v>
      </c>
      <c r="D328" s="243" t="s">
        <v>357</v>
      </c>
      <c r="E328" s="244" t="s">
        <v>3079</v>
      </c>
      <c r="F328" s="245" t="s">
        <v>3080</v>
      </c>
      <c r="G328" s="246" t="s">
        <v>383</v>
      </c>
      <c r="H328" s="247">
        <v>2</v>
      </c>
      <c r="I328" s="248"/>
      <c r="J328" s="249">
        <f>ROUND(I328*H328,2)</f>
        <v>0</v>
      </c>
      <c r="K328" s="250"/>
      <c r="L328" s="251"/>
      <c r="M328" s="252" t="s">
        <v>1</v>
      </c>
      <c r="N328" s="253" t="s">
        <v>45</v>
      </c>
      <c r="O328" s="71"/>
      <c r="P328" s="197">
        <f>O328*H328</f>
        <v>0</v>
      </c>
      <c r="Q328" s="197">
        <v>0.0061</v>
      </c>
      <c r="R328" s="197">
        <f>Q328*H328</f>
        <v>0.0122</v>
      </c>
      <c r="S328" s="197">
        <v>0</v>
      </c>
      <c r="T328" s="198">
        <f>S328*H328</f>
        <v>0</v>
      </c>
      <c r="U328" s="34"/>
      <c r="V328" s="34"/>
      <c r="W328" s="34"/>
      <c r="X328" s="34"/>
      <c r="Y328" s="34"/>
      <c r="Z328" s="34"/>
      <c r="AA328" s="34"/>
      <c r="AB328" s="34"/>
      <c r="AC328" s="34"/>
      <c r="AD328" s="34"/>
      <c r="AE328" s="34"/>
      <c r="AR328" s="199" t="s">
        <v>196</v>
      </c>
      <c r="AT328" s="199" t="s">
        <v>357</v>
      </c>
      <c r="AU328" s="199" t="s">
        <v>90</v>
      </c>
      <c r="AY328" s="17" t="s">
        <v>155</v>
      </c>
      <c r="BE328" s="200">
        <f>IF(N328="základní",J328,0)</f>
        <v>0</v>
      </c>
      <c r="BF328" s="200">
        <f>IF(N328="snížená",J328,0)</f>
        <v>0</v>
      </c>
      <c r="BG328" s="200">
        <f>IF(N328="zákl. přenesená",J328,0)</f>
        <v>0</v>
      </c>
      <c r="BH328" s="200">
        <f>IF(N328="sníž. přenesená",J328,0)</f>
        <v>0</v>
      </c>
      <c r="BI328" s="200">
        <f>IF(N328="nulová",J328,0)</f>
        <v>0</v>
      </c>
      <c r="BJ328" s="17" t="s">
        <v>88</v>
      </c>
      <c r="BK328" s="200">
        <f>ROUND(I328*H328,2)</f>
        <v>0</v>
      </c>
      <c r="BL328" s="17" t="s">
        <v>175</v>
      </c>
      <c r="BM328" s="199" t="s">
        <v>3081</v>
      </c>
    </row>
    <row r="329" spans="1:47" s="2" customFormat="1" ht="29.25">
      <c r="A329" s="34"/>
      <c r="B329" s="35"/>
      <c r="C329" s="36"/>
      <c r="D329" s="201" t="s">
        <v>164</v>
      </c>
      <c r="E329" s="36"/>
      <c r="F329" s="202" t="s">
        <v>2748</v>
      </c>
      <c r="G329" s="36"/>
      <c r="H329" s="36"/>
      <c r="I329" s="203"/>
      <c r="J329" s="36"/>
      <c r="K329" s="36"/>
      <c r="L329" s="39"/>
      <c r="M329" s="204"/>
      <c r="N329" s="205"/>
      <c r="O329" s="71"/>
      <c r="P329" s="71"/>
      <c r="Q329" s="71"/>
      <c r="R329" s="71"/>
      <c r="S329" s="71"/>
      <c r="T329" s="72"/>
      <c r="U329" s="34"/>
      <c r="V329" s="34"/>
      <c r="W329" s="34"/>
      <c r="X329" s="34"/>
      <c r="Y329" s="34"/>
      <c r="Z329" s="34"/>
      <c r="AA329" s="34"/>
      <c r="AB329" s="34"/>
      <c r="AC329" s="34"/>
      <c r="AD329" s="34"/>
      <c r="AE329" s="34"/>
      <c r="AT329" s="17" t="s">
        <v>164</v>
      </c>
      <c r="AU329" s="17" t="s">
        <v>90</v>
      </c>
    </row>
    <row r="330" spans="1:65" s="2" customFormat="1" ht="16.5" customHeight="1">
      <c r="A330" s="34"/>
      <c r="B330" s="35"/>
      <c r="C330" s="187" t="s">
        <v>640</v>
      </c>
      <c r="D330" s="187" t="s">
        <v>158</v>
      </c>
      <c r="E330" s="188" t="s">
        <v>2087</v>
      </c>
      <c r="F330" s="189" t="s">
        <v>2088</v>
      </c>
      <c r="G330" s="190" t="s">
        <v>383</v>
      </c>
      <c r="H330" s="191">
        <v>2</v>
      </c>
      <c r="I330" s="192"/>
      <c r="J330" s="193">
        <f>ROUND(I330*H330,2)</f>
        <v>0</v>
      </c>
      <c r="K330" s="194"/>
      <c r="L330" s="39"/>
      <c r="M330" s="195" t="s">
        <v>1</v>
      </c>
      <c r="N330" s="196" t="s">
        <v>45</v>
      </c>
      <c r="O330" s="71"/>
      <c r="P330" s="197">
        <f>O330*H330</f>
        <v>0</v>
      </c>
      <c r="Q330" s="197">
        <v>0.00136</v>
      </c>
      <c r="R330" s="197">
        <f>Q330*H330</f>
        <v>0.00272</v>
      </c>
      <c r="S330" s="197">
        <v>0</v>
      </c>
      <c r="T330" s="198">
        <f>S330*H330</f>
        <v>0</v>
      </c>
      <c r="U330" s="34"/>
      <c r="V330" s="34"/>
      <c r="W330" s="34"/>
      <c r="X330" s="34"/>
      <c r="Y330" s="34"/>
      <c r="Z330" s="34"/>
      <c r="AA330" s="34"/>
      <c r="AB330" s="34"/>
      <c r="AC330" s="34"/>
      <c r="AD330" s="34"/>
      <c r="AE330" s="34"/>
      <c r="AR330" s="199" t="s">
        <v>175</v>
      </c>
      <c r="AT330" s="199" t="s">
        <v>158</v>
      </c>
      <c r="AU330" s="199" t="s">
        <v>90</v>
      </c>
      <c r="AY330" s="17" t="s">
        <v>155</v>
      </c>
      <c r="BE330" s="200">
        <f>IF(N330="základní",J330,0)</f>
        <v>0</v>
      </c>
      <c r="BF330" s="200">
        <f>IF(N330="snížená",J330,0)</f>
        <v>0</v>
      </c>
      <c r="BG330" s="200">
        <f>IF(N330="zákl. přenesená",J330,0)</f>
        <v>0</v>
      </c>
      <c r="BH330" s="200">
        <f>IF(N330="sníž. přenesená",J330,0)</f>
        <v>0</v>
      </c>
      <c r="BI330" s="200">
        <f>IF(N330="nulová",J330,0)</f>
        <v>0</v>
      </c>
      <c r="BJ330" s="17" t="s">
        <v>88</v>
      </c>
      <c r="BK330" s="200">
        <f>ROUND(I330*H330,2)</f>
        <v>0</v>
      </c>
      <c r="BL330" s="17" t="s">
        <v>175</v>
      </c>
      <c r="BM330" s="199" t="s">
        <v>3082</v>
      </c>
    </row>
    <row r="331" spans="1:47" s="2" customFormat="1" ht="39">
      <c r="A331" s="34"/>
      <c r="B331" s="35"/>
      <c r="C331" s="36"/>
      <c r="D331" s="201" t="s">
        <v>164</v>
      </c>
      <c r="E331" s="36"/>
      <c r="F331" s="202" t="s">
        <v>2696</v>
      </c>
      <c r="G331" s="36"/>
      <c r="H331" s="36"/>
      <c r="I331" s="203"/>
      <c r="J331" s="36"/>
      <c r="K331" s="36"/>
      <c r="L331" s="39"/>
      <c r="M331" s="204"/>
      <c r="N331" s="205"/>
      <c r="O331" s="71"/>
      <c r="P331" s="71"/>
      <c r="Q331" s="71"/>
      <c r="R331" s="71"/>
      <c r="S331" s="71"/>
      <c r="T331" s="72"/>
      <c r="U331" s="34"/>
      <c r="V331" s="34"/>
      <c r="W331" s="34"/>
      <c r="X331" s="34"/>
      <c r="Y331" s="34"/>
      <c r="Z331" s="34"/>
      <c r="AA331" s="34"/>
      <c r="AB331" s="34"/>
      <c r="AC331" s="34"/>
      <c r="AD331" s="34"/>
      <c r="AE331" s="34"/>
      <c r="AT331" s="17" t="s">
        <v>164</v>
      </c>
      <c r="AU331" s="17" t="s">
        <v>90</v>
      </c>
    </row>
    <row r="332" spans="1:65" s="2" customFormat="1" ht="16.5" customHeight="1">
      <c r="A332" s="34"/>
      <c r="B332" s="35"/>
      <c r="C332" s="243" t="s">
        <v>644</v>
      </c>
      <c r="D332" s="243" t="s">
        <v>357</v>
      </c>
      <c r="E332" s="244" t="s">
        <v>2091</v>
      </c>
      <c r="F332" s="245" t="s">
        <v>2092</v>
      </c>
      <c r="G332" s="246" t="s">
        <v>383</v>
      </c>
      <c r="H332" s="247">
        <v>2</v>
      </c>
      <c r="I332" s="248"/>
      <c r="J332" s="249">
        <f>ROUND(I332*H332,2)</f>
        <v>0</v>
      </c>
      <c r="K332" s="250"/>
      <c r="L332" s="251"/>
      <c r="M332" s="252" t="s">
        <v>1</v>
      </c>
      <c r="N332" s="253" t="s">
        <v>45</v>
      </c>
      <c r="O332" s="71"/>
      <c r="P332" s="197">
        <f>O332*H332</f>
        <v>0</v>
      </c>
      <c r="Q332" s="197">
        <v>0.043</v>
      </c>
      <c r="R332" s="197">
        <f>Q332*H332</f>
        <v>0.086</v>
      </c>
      <c r="S332" s="197">
        <v>0</v>
      </c>
      <c r="T332" s="198">
        <f>S332*H332</f>
        <v>0</v>
      </c>
      <c r="U332" s="34"/>
      <c r="V332" s="34"/>
      <c r="W332" s="34"/>
      <c r="X332" s="34"/>
      <c r="Y332" s="34"/>
      <c r="Z332" s="34"/>
      <c r="AA332" s="34"/>
      <c r="AB332" s="34"/>
      <c r="AC332" s="34"/>
      <c r="AD332" s="34"/>
      <c r="AE332" s="34"/>
      <c r="AR332" s="199" t="s">
        <v>196</v>
      </c>
      <c r="AT332" s="199" t="s">
        <v>357</v>
      </c>
      <c r="AU332" s="199" t="s">
        <v>90</v>
      </c>
      <c r="AY332" s="17" t="s">
        <v>155</v>
      </c>
      <c r="BE332" s="200">
        <f>IF(N332="základní",J332,0)</f>
        <v>0</v>
      </c>
      <c r="BF332" s="200">
        <f>IF(N332="snížená",J332,0)</f>
        <v>0</v>
      </c>
      <c r="BG332" s="200">
        <f>IF(N332="zákl. přenesená",J332,0)</f>
        <v>0</v>
      </c>
      <c r="BH332" s="200">
        <f>IF(N332="sníž. přenesená",J332,0)</f>
        <v>0</v>
      </c>
      <c r="BI332" s="200">
        <f>IF(N332="nulová",J332,0)</f>
        <v>0</v>
      </c>
      <c r="BJ332" s="17" t="s">
        <v>88</v>
      </c>
      <c r="BK332" s="200">
        <f>ROUND(I332*H332,2)</f>
        <v>0</v>
      </c>
      <c r="BL332" s="17" t="s">
        <v>175</v>
      </c>
      <c r="BM332" s="199" t="s">
        <v>3083</v>
      </c>
    </row>
    <row r="333" spans="1:47" s="2" customFormat="1" ht="29.25">
      <c r="A333" s="34"/>
      <c r="B333" s="35"/>
      <c r="C333" s="36"/>
      <c r="D333" s="201" t="s">
        <v>164</v>
      </c>
      <c r="E333" s="36"/>
      <c r="F333" s="202" t="s">
        <v>2075</v>
      </c>
      <c r="G333" s="36"/>
      <c r="H333" s="36"/>
      <c r="I333" s="203"/>
      <c r="J333" s="36"/>
      <c r="K333" s="36"/>
      <c r="L333" s="39"/>
      <c r="M333" s="204"/>
      <c r="N333" s="205"/>
      <c r="O333" s="71"/>
      <c r="P333" s="71"/>
      <c r="Q333" s="71"/>
      <c r="R333" s="71"/>
      <c r="S333" s="71"/>
      <c r="T333" s="72"/>
      <c r="U333" s="34"/>
      <c r="V333" s="34"/>
      <c r="W333" s="34"/>
      <c r="X333" s="34"/>
      <c r="Y333" s="34"/>
      <c r="Z333" s="34"/>
      <c r="AA333" s="34"/>
      <c r="AB333" s="34"/>
      <c r="AC333" s="34"/>
      <c r="AD333" s="34"/>
      <c r="AE333" s="34"/>
      <c r="AT333" s="17" t="s">
        <v>164</v>
      </c>
      <c r="AU333" s="17" t="s">
        <v>90</v>
      </c>
    </row>
    <row r="334" spans="1:65" s="2" customFormat="1" ht="16.5" customHeight="1">
      <c r="A334" s="34"/>
      <c r="B334" s="35"/>
      <c r="C334" s="187" t="s">
        <v>649</v>
      </c>
      <c r="D334" s="187" t="s">
        <v>158</v>
      </c>
      <c r="E334" s="188" t="s">
        <v>2244</v>
      </c>
      <c r="F334" s="189" t="s">
        <v>2245</v>
      </c>
      <c r="G334" s="190" t="s">
        <v>287</v>
      </c>
      <c r="H334" s="191">
        <v>133.5</v>
      </c>
      <c r="I334" s="192"/>
      <c r="J334" s="193">
        <f>ROUND(I334*H334,2)</f>
        <v>0</v>
      </c>
      <c r="K334" s="194"/>
      <c r="L334" s="39"/>
      <c r="M334" s="195" t="s">
        <v>1</v>
      </c>
      <c r="N334" s="196" t="s">
        <v>45</v>
      </c>
      <c r="O334" s="71"/>
      <c r="P334" s="197">
        <f>O334*H334</f>
        <v>0</v>
      </c>
      <c r="Q334" s="197">
        <v>0</v>
      </c>
      <c r="R334" s="197">
        <f>Q334*H334</f>
        <v>0</v>
      </c>
      <c r="S334" s="197">
        <v>0</v>
      </c>
      <c r="T334" s="198">
        <f>S334*H334</f>
        <v>0</v>
      </c>
      <c r="U334" s="34"/>
      <c r="V334" s="34"/>
      <c r="W334" s="34"/>
      <c r="X334" s="34"/>
      <c r="Y334" s="34"/>
      <c r="Z334" s="34"/>
      <c r="AA334" s="34"/>
      <c r="AB334" s="34"/>
      <c r="AC334" s="34"/>
      <c r="AD334" s="34"/>
      <c r="AE334" s="34"/>
      <c r="AR334" s="199" t="s">
        <v>175</v>
      </c>
      <c r="AT334" s="199" t="s">
        <v>158</v>
      </c>
      <c r="AU334" s="199" t="s">
        <v>90</v>
      </c>
      <c r="AY334" s="17" t="s">
        <v>155</v>
      </c>
      <c r="BE334" s="200">
        <f>IF(N334="základní",J334,0)</f>
        <v>0</v>
      </c>
      <c r="BF334" s="200">
        <f>IF(N334="snížená",J334,0)</f>
        <v>0</v>
      </c>
      <c r="BG334" s="200">
        <f>IF(N334="zákl. přenesená",J334,0)</f>
        <v>0</v>
      </c>
      <c r="BH334" s="200">
        <f>IF(N334="sníž. přenesená",J334,0)</f>
        <v>0</v>
      </c>
      <c r="BI334" s="200">
        <f>IF(N334="nulová",J334,0)</f>
        <v>0</v>
      </c>
      <c r="BJ334" s="17" t="s">
        <v>88</v>
      </c>
      <c r="BK334" s="200">
        <f>ROUND(I334*H334,2)</f>
        <v>0</v>
      </c>
      <c r="BL334" s="17" t="s">
        <v>175</v>
      </c>
      <c r="BM334" s="199" t="s">
        <v>3084</v>
      </c>
    </row>
    <row r="335" spans="1:47" s="2" customFormat="1" ht="156">
      <c r="A335" s="34"/>
      <c r="B335" s="35"/>
      <c r="C335" s="36"/>
      <c r="D335" s="201" t="s">
        <v>164</v>
      </c>
      <c r="E335" s="36"/>
      <c r="F335" s="202" t="s">
        <v>2419</v>
      </c>
      <c r="G335" s="36"/>
      <c r="H335" s="36"/>
      <c r="I335" s="203"/>
      <c r="J335" s="36"/>
      <c r="K335" s="36"/>
      <c r="L335" s="39"/>
      <c r="M335" s="204"/>
      <c r="N335" s="205"/>
      <c r="O335" s="71"/>
      <c r="P335" s="71"/>
      <c r="Q335" s="71"/>
      <c r="R335" s="71"/>
      <c r="S335" s="71"/>
      <c r="T335" s="72"/>
      <c r="U335" s="34"/>
      <c r="V335" s="34"/>
      <c r="W335" s="34"/>
      <c r="X335" s="34"/>
      <c r="Y335" s="34"/>
      <c r="Z335" s="34"/>
      <c r="AA335" s="34"/>
      <c r="AB335" s="34"/>
      <c r="AC335" s="34"/>
      <c r="AD335" s="34"/>
      <c r="AE335" s="34"/>
      <c r="AT335" s="17" t="s">
        <v>164</v>
      </c>
      <c r="AU335" s="17" t="s">
        <v>90</v>
      </c>
    </row>
    <row r="336" spans="2:51" s="13" customFormat="1" ht="11.25">
      <c r="B336" s="210"/>
      <c r="C336" s="211"/>
      <c r="D336" s="201" t="s">
        <v>256</v>
      </c>
      <c r="E336" s="212" t="s">
        <v>1</v>
      </c>
      <c r="F336" s="213" t="s">
        <v>3085</v>
      </c>
      <c r="G336" s="211"/>
      <c r="H336" s="214">
        <v>133.5</v>
      </c>
      <c r="I336" s="215"/>
      <c r="J336" s="211"/>
      <c r="K336" s="211"/>
      <c r="L336" s="216"/>
      <c r="M336" s="217"/>
      <c r="N336" s="218"/>
      <c r="O336" s="218"/>
      <c r="P336" s="218"/>
      <c r="Q336" s="218"/>
      <c r="R336" s="218"/>
      <c r="S336" s="218"/>
      <c r="T336" s="219"/>
      <c r="AT336" s="220" t="s">
        <v>256</v>
      </c>
      <c r="AU336" s="220" t="s">
        <v>90</v>
      </c>
      <c r="AV336" s="13" t="s">
        <v>90</v>
      </c>
      <c r="AW336" s="13" t="s">
        <v>36</v>
      </c>
      <c r="AX336" s="13" t="s">
        <v>88</v>
      </c>
      <c r="AY336" s="220" t="s">
        <v>155</v>
      </c>
    </row>
    <row r="337" spans="1:65" s="2" customFormat="1" ht="16.5" customHeight="1">
      <c r="A337" s="34"/>
      <c r="B337" s="35"/>
      <c r="C337" s="187" t="s">
        <v>653</v>
      </c>
      <c r="D337" s="187" t="s">
        <v>158</v>
      </c>
      <c r="E337" s="188" t="s">
        <v>2094</v>
      </c>
      <c r="F337" s="189" t="s">
        <v>2095</v>
      </c>
      <c r="G337" s="190" t="s">
        <v>287</v>
      </c>
      <c r="H337" s="191">
        <v>142</v>
      </c>
      <c r="I337" s="192"/>
      <c r="J337" s="193">
        <f>ROUND(I337*H337,2)</f>
        <v>0</v>
      </c>
      <c r="K337" s="194"/>
      <c r="L337" s="39"/>
      <c r="M337" s="195" t="s">
        <v>1</v>
      </c>
      <c r="N337" s="196" t="s">
        <v>45</v>
      </c>
      <c r="O337" s="71"/>
      <c r="P337" s="197">
        <f>O337*H337</f>
        <v>0</v>
      </c>
      <c r="Q337" s="197">
        <v>0</v>
      </c>
      <c r="R337" s="197">
        <f>Q337*H337</f>
        <v>0</v>
      </c>
      <c r="S337" s="197">
        <v>0</v>
      </c>
      <c r="T337" s="198">
        <f>S337*H337</f>
        <v>0</v>
      </c>
      <c r="U337" s="34"/>
      <c r="V337" s="34"/>
      <c r="W337" s="34"/>
      <c r="X337" s="34"/>
      <c r="Y337" s="34"/>
      <c r="Z337" s="34"/>
      <c r="AA337" s="34"/>
      <c r="AB337" s="34"/>
      <c r="AC337" s="34"/>
      <c r="AD337" s="34"/>
      <c r="AE337" s="34"/>
      <c r="AR337" s="199" t="s">
        <v>175</v>
      </c>
      <c r="AT337" s="199" t="s">
        <v>158</v>
      </c>
      <c r="AU337" s="199" t="s">
        <v>90</v>
      </c>
      <c r="AY337" s="17" t="s">
        <v>155</v>
      </c>
      <c r="BE337" s="200">
        <f>IF(N337="základní",J337,0)</f>
        <v>0</v>
      </c>
      <c r="BF337" s="200">
        <f>IF(N337="snížená",J337,0)</f>
        <v>0</v>
      </c>
      <c r="BG337" s="200">
        <f>IF(N337="zákl. přenesená",J337,0)</f>
        <v>0</v>
      </c>
      <c r="BH337" s="200">
        <f>IF(N337="sníž. přenesená",J337,0)</f>
        <v>0</v>
      </c>
      <c r="BI337" s="200">
        <f>IF(N337="nulová",J337,0)</f>
        <v>0</v>
      </c>
      <c r="BJ337" s="17" t="s">
        <v>88</v>
      </c>
      <c r="BK337" s="200">
        <f>ROUND(I337*H337,2)</f>
        <v>0</v>
      </c>
      <c r="BL337" s="17" t="s">
        <v>175</v>
      </c>
      <c r="BM337" s="199" t="s">
        <v>3086</v>
      </c>
    </row>
    <row r="338" spans="1:47" s="2" customFormat="1" ht="48.75">
      <c r="A338" s="34"/>
      <c r="B338" s="35"/>
      <c r="C338" s="36"/>
      <c r="D338" s="201" t="s">
        <v>164</v>
      </c>
      <c r="E338" s="36"/>
      <c r="F338" s="202" t="s">
        <v>3087</v>
      </c>
      <c r="G338" s="36"/>
      <c r="H338" s="36"/>
      <c r="I338" s="203"/>
      <c r="J338" s="36"/>
      <c r="K338" s="36"/>
      <c r="L338" s="39"/>
      <c r="M338" s="204"/>
      <c r="N338" s="205"/>
      <c r="O338" s="71"/>
      <c r="P338" s="71"/>
      <c r="Q338" s="71"/>
      <c r="R338" s="71"/>
      <c r="S338" s="71"/>
      <c r="T338" s="72"/>
      <c r="U338" s="34"/>
      <c r="V338" s="34"/>
      <c r="W338" s="34"/>
      <c r="X338" s="34"/>
      <c r="Y338" s="34"/>
      <c r="Z338" s="34"/>
      <c r="AA338" s="34"/>
      <c r="AB338" s="34"/>
      <c r="AC338" s="34"/>
      <c r="AD338" s="34"/>
      <c r="AE338" s="34"/>
      <c r="AT338" s="17" t="s">
        <v>164</v>
      </c>
      <c r="AU338" s="17" t="s">
        <v>90</v>
      </c>
    </row>
    <row r="339" spans="2:51" s="13" customFormat="1" ht="11.25">
      <c r="B339" s="210"/>
      <c r="C339" s="211"/>
      <c r="D339" s="201" t="s">
        <v>256</v>
      </c>
      <c r="E339" s="212" t="s">
        <v>1</v>
      </c>
      <c r="F339" s="213" t="s">
        <v>3088</v>
      </c>
      <c r="G339" s="211"/>
      <c r="H339" s="214">
        <v>142</v>
      </c>
      <c r="I339" s="215"/>
      <c r="J339" s="211"/>
      <c r="K339" s="211"/>
      <c r="L339" s="216"/>
      <c r="M339" s="217"/>
      <c r="N339" s="218"/>
      <c r="O339" s="218"/>
      <c r="P339" s="218"/>
      <c r="Q339" s="218"/>
      <c r="R339" s="218"/>
      <c r="S339" s="218"/>
      <c r="T339" s="219"/>
      <c r="AT339" s="220" t="s">
        <v>256</v>
      </c>
      <c r="AU339" s="220" t="s">
        <v>90</v>
      </c>
      <c r="AV339" s="13" t="s">
        <v>90</v>
      </c>
      <c r="AW339" s="13" t="s">
        <v>36</v>
      </c>
      <c r="AX339" s="13" t="s">
        <v>88</v>
      </c>
      <c r="AY339" s="220" t="s">
        <v>155</v>
      </c>
    </row>
    <row r="340" spans="1:65" s="2" customFormat="1" ht="16.5" customHeight="1">
      <c r="A340" s="34"/>
      <c r="B340" s="35"/>
      <c r="C340" s="187" t="s">
        <v>658</v>
      </c>
      <c r="D340" s="187" t="s">
        <v>158</v>
      </c>
      <c r="E340" s="188" t="s">
        <v>2240</v>
      </c>
      <c r="F340" s="189" t="s">
        <v>2241</v>
      </c>
      <c r="G340" s="190" t="s">
        <v>287</v>
      </c>
      <c r="H340" s="191">
        <v>133.5</v>
      </c>
      <c r="I340" s="192"/>
      <c r="J340" s="193">
        <f>ROUND(I340*H340,2)</f>
        <v>0</v>
      </c>
      <c r="K340" s="194"/>
      <c r="L340" s="39"/>
      <c r="M340" s="195" t="s">
        <v>1</v>
      </c>
      <c r="N340" s="196" t="s">
        <v>45</v>
      </c>
      <c r="O340" s="71"/>
      <c r="P340" s="197">
        <f>O340*H340</f>
        <v>0</v>
      </c>
      <c r="Q340" s="197">
        <v>0</v>
      </c>
      <c r="R340" s="197">
        <f>Q340*H340</f>
        <v>0</v>
      </c>
      <c r="S340" s="197">
        <v>0</v>
      </c>
      <c r="T340" s="198">
        <f>S340*H340</f>
        <v>0</v>
      </c>
      <c r="U340" s="34"/>
      <c r="V340" s="34"/>
      <c r="W340" s="34"/>
      <c r="X340" s="34"/>
      <c r="Y340" s="34"/>
      <c r="Z340" s="34"/>
      <c r="AA340" s="34"/>
      <c r="AB340" s="34"/>
      <c r="AC340" s="34"/>
      <c r="AD340" s="34"/>
      <c r="AE340" s="34"/>
      <c r="AR340" s="199" t="s">
        <v>175</v>
      </c>
      <c r="AT340" s="199" t="s">
        <v>158</v>
      </c>
      <c r="AU340" s="199" t="s">
        <v>90</v>
      </c>
      <c r="AY340" s="17" t="s">
        <v>155</v>
      </c>
      <c r="BE340" s="200">
        <f>IF(N340="základní",J340,0)</f>
        <v>0</v>
      </c>
      <c r="BF340" s="200">
        <f>IF(N340="snížená",J340,0)</f>
        <v>0</v>
      </c>
      <c r="BG340" s="200">
        <f>IF(N340="zákl. přenesená",J340,0)</f>
        <v>0</v>
      </c>
      <c r="BH340" s="200">
        <f>IF(N340="sníž. přenesená",J340,0)</f>
        <v>0</v>
      </c>
      <c r="BI340" s="200">
        <f>IF(N340="nulová",J340,0)</f>
        <v>0</v>
      </c>
      <c r="BJ340" s="17" t="s">
        <v>88</v>
      </c>
      <c r="BK340" s="200">
        <f>ROUND(I340*H340,2)</f>
        <v>0</v>
      </c>
      <c r="BL340" s="17" t="s">
        <v>175</v>
      </c>
      <c r="BM340" s="199" t="s">
        <v>3089</v>
      </c>
    </row>
    <row r="341" spans="1:47" s="2" customFormat="1" ht="48.75">
      <c r="A341" s="34"/>
      <c r="B341" s="35"/>
      <c r="C341" s="36"/>
      <c r="D341" s="201" t="s">
        <v>164</v>
      </c>
      <c r="E341" s="36"/>
      <c r="F341" s="202" t="s">
        <v>2416</v>
      </c>
      <c r="G341" s="36"/>
      <c r="H341" s="36"/>
      <c r="I341" s="203"/>
      <c r="J341" s="36"/>
      <c r="K341" s="36"/>
      <c r="L341" s="39"/>
      <c r="M341" s="204"/>
      <c r="N341" s="205"/>
      <c r="O341" s="71"/>
      <c r="P341" s="71"/>
      <c r="Q341" s="71"/>
      <c r="R341" s="71"/>
      <c r="S341" s="71"/>
      <c r="T341" s="72"/>
      <c r="U341" s="34"/>
      <c r="V341" s="34"/>
      <c r="W341" s="34"/>
      <c r="X341" s="34"/>
      <c r="Y341" s="34"/>
      <c r="Z341" s="34"/>
      <c r="AA341" s="34"/>
      <c r="AB341" s="34"/>
      <c r="AC341" s="34"/>
      <c r="AD341" s="34"/>
      <c r="AE341" s="34"/>
      <c r="AT341" s="17" t="s">
        <v>164</v>
      </c>
      <c r="AU341" s="17" t="s">
        <v>90</v>
      </c>
    </row>
    <row r="342" spans="2:51" s="13" customFormat="1" ht="11.25">
      <c r="B342" s="210"/>
      <c r="C342" s="211"/>
      <c r="D342" s="201" t="s">
        <v>256</v>
      </c>
      <c r="E342" s="212" t="s">
        <v>1</v>
      </c>
      <c r="F342" s="213" t="s">
        <v>3085</v>
      </c>
      <c r="G342" s="211"/>
      <c r="H342" s="214">
        <v>133.5</v>
      </c>
      <c r="I342" s="215"/>
      <c r="J342" s="211"/>
      <c r="K342" s="211"/>
      <c r="L342" s="216"/>
      <c r="M342" s="217"/>
      <c r="N342" s="218"/>
      <c r="O342" s="218"/>
      <c r="P342" s="218"/>
      <c r="Q342" s="218"/>
      <c r="R342" s="218"/>
      <c r="S342" s="218"/>
      <c r="T342" s="219"/>
      <c r="AT342" s="220" t="s">
        <v>256</v>
      </c>
      <c r="AU342" s="220" t="s">
        <v>90</v>
      </c>
      <c r="AV342" s="13" t="s">
        <v>90</v>
      </c>
      <c r="AW342" s="13" t="s">
        <v>36</v>
      </c>
      <c r="AX342" s="13" t="s">
        <v>88</v>
      </c>
      <c r="AY342" s="220" t="s">
        <v>155</v>
      </c>
    </row>
    <row r="343" spans="1:65" s="2" customFormat="1" ht="16.5" customHeight="1">
      <c r="A343" s="34"/>
      <c r="B343" s="35"/>
      <c r="C343" s="187" t="s">
        <v>662</v>
      </c>
      <c r="D343" s="187" t="s">
        <v>158</v>
      </c>
      <c r="E343" s="188" t="s">
        <v>2098</v>
      </c>
      <c r="F343" s="189" t="s">
        <v>2099</v>
      </c>
      <c r="G343" s="190" t="s">
        <v>287</v>
      </c>
      <c r="H343" s="191">
        <v>142</v>
      </c>
      <c r="I343" s="192"/>
      <c r="J343" s="193">
        <f>ROUND(I343*H343,2)</f>
        <v>0</v>
      </c>
      <c r="K343" s="194"/>
      <c r="L343" s="39"/>
      <c r="M343" s="195" t="s">
        <v>1</v>
      </c>
      <c r="N343" s="196" t="s">
        <v>45</v>
      </c>
      <c r="O343" s="71"/>
      <c r="P343" s="197">
        <f>O343*H343</f>
        <v>0</v>
      </c>
      <c r="Q343" s="197">
        <v>0</v>
      </c>
      <c r="R343" s="197">
        <f>Q343*H343</f>
        <v>0</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3090</v>
      </c>
    </row>
    <row r="344" spans="1:47" s="2" customFormat="1" ht="48.75">
      <c r="A344" s="34"/>
      <c r="B344" s="35"/>
      <c r="C344" s="36"/>
      <c r="D344" s="201" t="s">
        <v>164</v>
      </c>
      <c r="E344" s="36"/>
      <c r="F344" s="202" t="s">
        <v>3091</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187" t="s">
        <v>666</v>
      </c>
      <c r="D345" s="187" t="s">
        <v>158</v>
      </c>
      <c r="E345" s="188" t="s">
        <v>2102</v>
      </c>
      <c r="F345" s="189" t="s">
        <v>2103</v>
      </c>
      <c r="G345" s="190" t="s">
        <v>383</v>
      </c>
      <c r="H345" s="191">
        <v>2</v>
      </c>
      <c r="I345" s="192"/>
      <c r="J345" s="193">
        <f>ROUND(I345*H345,2)</f>
        <v>0</v>
      </c>
      <c r="K345" s="194"/>
      <c r="L345" s="39"/>
      <c r="M345" s="195" t="s">
        <v>1</v>
      </c>
      <c r="N345" s="196" t="s">
        <v>45</v>
      </c>
      <c r="O345" s="71"/>
      <c r="P345" s="197">
        <f>O345*H345</f>
        <v>0</v>
      </c>
      <c r="Q345" s="197">
        <v>0.45937</v>
      </c>
      <c r="R345" s="197">
        <f>Q345*H345</f>
        <v>0.91874</v>
      </c>
      <c r="S345" s="197">
        <v>0</v>
      </c>
      <c r="T345" s="198">
        <f>S345*H345</f>
        <v>0</v>
      </c>
      <c r="U345" s="34"/>
      <c r="V345" s="34"/>
      <c r="W345" s="34"/>
      <c r="X345" s="34"/>
      <c r="Y345" s="34"/>
      <c r="Z345" s="34"/>
      <c r="AA345" s="34"/>
      <c r="AB345" s="34"/>
      <c r="AC345" s="34"/>
      <c r="AD345" s="34"/>
      <c r="AE345" s="34"/>
      <c r="AR345" s="199" t="s">
        <v>175</v>
      </c>
      <c r="AT345" s="199" t="s">
        <v>158</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3092</v>
      </c>
    </row>
    <row r="346" spans="1:47" s="2" customFormat="1" ht="136.5">
      <c r="A346" s="34"/>
      <c r="B346" s="35"/>
      <c r="C346" s="36"/>
      <c r="D346" s="201" t="s">
        <v>164</v>
      </c>
      <c r="E346" s="36"/>
      <c r="F346" s="202" t="s">
        <v>2097</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1:65" s="2" customFormat="1" ht="16.5" customHeight="1">
      <c r="A347" s="34"/>
      <c r="B347" s="35"/>
      <c r="C347" s="187" t="s">
        <v>671</v>
      </c>
      <c r="D347" s="187" t="s">
        <v>158</v>
      </c>
      <c r="E347" s="188" t="s">
        <v>2105</v>
      </c>
      <c r="F347" s="189" t="s">
        <v>2106</v>
      </c>
      <c r="G347" s="190" t="s">
        <v>383</v>
      </c>
      <c r="H347" s="191">
        <v>7</v>
      </c>
      <c r="I347" s="192"/>
      <c r="J347" s="193">
        <f>ROUND(I347*H347,2)</f>
        <v>0</v>
      </c>
      <c r="K347" s="194"/>
      <c r="L347" s="39"/>
      <c r="M347" s="195" t="s">
        <v>1</v>
      </c>
      <c r="N347" s="196" t="s">
        <v>45</v>
      </c>
      <c r="O347" s="71"/>
      <c r="P347" s="197">
        <f>O347*H347</f>
        <v>0</v>
      </c>
      <c r="Q347" s="197">
        <v>0.12303</v>
      </c>
      <c r="R347" s="197">
        <f>Q347*H347</f>
        <v>0.86121</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3093</v>
      </c>
    </row>
    <row r="348" spans="1:47" s="2" customFormat="1" ht="39">
      <c r="A348" s="34"/>
      <c r="B348" s="35"/>
      <c r="C348" s="36"/>
      <c r="D348" s="201" t="s">
        <v>164</v>
      </c>
      <c r="E348" s="36"/>
      <c r="F348" s="202" t="s">
        <v>2108</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1:65" s="2" customFormat="1" ht="16.5" customHeight="1">
      <c r="A349" s="34"/>
      <c r="B349" s="35"/>
      <c r="C349" s="243" t="s">
        <v>676</v>
      </c>
      <c r="D349" s="243" t="s">
        <v>357</v>
      </c>
      <c r="E349" s="244" t="s">
        <v>2109</v>
      </c>
      <c r="F349" s="245" t="s">
        <v>2110</v>
      </c>
      <c r="G349" s="246" t="s">
        <v>383</v>
      </c>
      <c r="H349" s="247">
        <v>7</v>
      </c>
      <c r="I349" s="248"/>
      <c r="J349" s="249">
        <f>ROUND(I349*H349,2)</f>
        <v>0</v>
      </c>
      <c r="K349" s="250"/>
      <c r="L349" s="251"/>
      <c r="M349" s="252" t="s">
        <v>1</v>
      </c>
      <c r="N349" s="253" t="s">
        <v>45</v>
      </c>
      <c r="O349" s="71"/>
      <c r="P349" s="197">
        <f>O349*H349</f>
        <v>0</v>
      </c>
      <c r="Q349" s="197">
        <v>0.0133</v>
      </c>
      <c r="R349" s="197">
        <f>Q349*H349</f>
        <v>0.09309999999999999</v>
      </c>
      <c r="S349" s="197">
        <v>0</v>
      </c>
      <c r="T349" s="198">
        <f>S349*H349</f>
        <v>0</v>
      </c>
      <c r="U349" s="34"/>
      <c r="V349" s="34"/>
      <c r="W349" s="34"/>
      <c r="X349" s="34"/>
      <c r="Y349" s="34"/>
      <c r="Z349" s="34"/>
      <c r="AA349" s="34"/>
      <c r="AB349" s="34"/>
      <c r="AC349" s="34"/>
      <c r="AD349" s="34"/>
      <c r="AE349" s="34"/>
      <c r="AR349" s="199" t="s">
        <v>196</v>
      </c>
      <c r="AT349" s="199" t="s">
        <v>357</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3094</v>
      </c>
    </row>
    <row r="350" spans="1:47" s="2" customFormat="1" ht="19.5">
      <c r="A350" s="34"/>
      <c r="B350" s="35"/>
      <c r="C350" s="36"/>
      <c r="D350" s="201" t="s">
        <v>164</v>
      </c>
      <c r="E350" s="36"/>
      <c r="F350" s="202" t="s">
        <v>2112</v>
      </c>
      <c r="G350" s="36"/>
      <c r="H350" s="36"/>
      <c r="I350" s="203"/>
      <c r="J350" s="36"/>
      <c r="K350" s="36"/>
      <c r="L350" s="39"/>
      <c r="M350" s="204"/>
      <c r="N350" s="205"/>
      <c r="O350" s="71"/>
      <c r="P350" s="71"/>
      <c r="Q350" s="71"/>
      <c r="R350" s="71"/>
      <c r="S350" s="71"/>
      <c r="T350" s="72"/>
      <c r="U350" s="34"/>
      <c r="V350" s="34"/>
      <c r="W350" s="34"/>
      <c r="X350" s="34"/>
      <c r="Y350" s="34"/>
      <c r="Z350" s="34"/>
      <c r="AA350" s="34"/>
      <c r="AB350" s="34"/>
      <c r="AC350" s="34"/>
      <c r="AD350" s="34"/>
      <c r="AE350" s="34"/>
      <c r="AT350" s="17" t="s">
        <v>164</v>
      </c>
      <c r="AU350" s="17" t="s">
        <v>90</v>
      </c>
    </row>
    <row r="351" spans="1:65" s="2" customFormat="1" ht="16.5" customHeight="1">
      <c r="A351" s="34"/>
      <c r="B351" s="35"/>
      <c r="C351" s="243" t="s">
        <v>680</v>
      </c>
      <c r="D351" s="243" t="s">
        <v>357</v>
      </c>
      <c r="E351" s="244" t="s">
        <v>2113</v>
      </c>
      <c r="F351" s="245" t="s">
        <v>2114</v>
      </c>
      <c r="G351" s="246" t="s">
        <v>383</v>
      </c>
      <c r="H351" s="247">
        <v>7</v>
      </c>
      <c r="I351" s="248"/>
      <c r="J351" s="249">
        <f>ROUND(I351*H351,2)</f>
        <v>0</v>
      </c>
      <c r="K351" s="250"/>
      <c r="L351" s="251"/>
      <c r="M351" s="252" t="s">
        <v>1</v>
      </c>
      <c r="N351" s="253" t="s">
        <v>45</v>
      </c>
      <c r="O351" s="71"/>
      <c r="P351" s="197">
        <f>O351*H351</f>
        <v>0</v>
      </c>
      <c r="Q351" s="197">
        <v>0.0003</v>
      </c>
      <c r="R351" s="197">
        <f>Q351*H351</f>
        <v>0.0021</v>
      </c>
      <c r="S351" s="197">
        <v>0</v>
      </c>
      <c r="T351" s="198">
        <f>S351*H351</f>
        <v>0</v>
      </c>
      <c r="U351" s="34"/>
      <c r="V351" s="34"/>
      <c r="W351" s="34"/>
      <c r="X351" s="34"/>
      <c r="Y351" s="34"/>
      <c r="Z351" s="34"/>
      <c r="AA351" s="34"/>
      <c r="AB351" s="34"/>
      <c r="AC351" s="34"/>
      <c r="AD351" s="34"/>
      <c r="AE351" s="34"/>
      <c r="AR351" s="199" t="s">
        <v>196</v>
      </c>
      <c r="AT351" s="199" t="s">
        <v>357</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3095</v>
      </c>
    </row>
    <row r="352" spans="1:65" s="2" customFormat="1" ht="16.5" customHeight="1">
      <c r="A352" s="34"/>
      <c r="B352" s="35"/>
      <c r="C352" s="187" t="s">
        <v>684</v>
      </c>
      <c r="D352" s="187" t="s">
        <v>158</v>
      </c>
      <c r="E352" s="188" t="s">
        <v>2116</v>
      </c>
      <c r="F352" s="189" t="s">
        <v>2117</v>
      </c>
      <c r="G352" s="190" t="s">
        <v>383</v>
      </c>
      <c r="H352" s="191">
        <v>2</v>
      </c>
      <c r="I352" s="192"/>
      <c r="J352" s="193">
        <f>ROUND(I352*H352,2)</f>
        <v>0</v>
      </c>
      <c r="K352" s="194"/>
      <c r="L352" s="39"/>
      <c r="M352" s="195" t="s">
        <v>1</v>
      </c>
      <c r="N352" s="196" t="s">
        <v>45</v>
      </c>
      <c r="O352" s="71"/>
      <c r="P352" s="197">
        <f>O352*H352</f>
        <v>0</v>
      </c>
      <c r="Q352" s="197">
        <v>0.32906</v>
      </c>
      <c r="R352" s="197">
        <f>Q352*H352</f>
        <v>0.65812</v>
      </c>
      <c r="S352" s="197">
        <v>0</v>
      </c>
      <c r="T352" s="198">
        <f>S352*H352</f>
        <v>0</v>
      </c>
      <c r="U352" s="34"/>
      <c r="V352" s="34"/>
      <c r="W352" s="34"/>
      <c r="X352" s="34"/>
      <c r="Y352" s="34"/>
      <c r="Z352" s="34"/>
      <c r="AA352" s="34"/>
      <c r="AB352" s="34"/>
      <c r="AC352" s="34"/>
      <c r="AD352" s="34"/>
      <c r="AE352" s="34"/>
      <c r="AR352" s="199" t="s">
        <v>175</v>
      </c>
      <c r="AT352" s="199" t="s">
        <v>158</v>
      </c>
      <c r="AU352" s="199" t="s">
        <v>90</v>
      </c>
      <c r="AY352" s="17" t="s">
        <v>155</v>
      </c>
      <c r="BE352" s="200">
        <f>IF(N352="základní",J352,0)</f>
        <v>0</v>
      </c>
      <c r="BF352" s="200">
        <f>IF(N352="snížená",J352,0)</f>
        <v>0</v>
      </c>
      <c r="BG352" s="200">
        <f>IF(N352="zákl. přenesená",J352,0)</f>
        <v>0</v>
      </c>
      <c r="BH352" s="200">
        <f>IF(N352="sníž. přenesená",J352,0)</f>
        <v>0</v>
      </c>
      <c r="BI352" s="200">
        <f>IF(N352="nulová",J352,0)</f>
        <v>0</v>
      </c>
      <c r="BJ352" s="17" t="s">
        <v>88</v>
      </c>
      <c r="BK352" s="200">
        <f>ROUND(I352*H352,2)</f>
        <v>0</v>
      </c>
      <c r="BL352" s="17" t="s">
        <v>175</v>
      </c>
      <c r="BM352" s="199" t="s">
        <v>3096</v>
      </c>
    </row>
    <row r="353" spans="1:47" s="2" customFormat="1" ht="19.5">
      <c r="A353" s="34"/>
      <c r="B353" s="35"/>
      <c r="C353" s="36"/>
      <c r="D353" s="201" t="s">
        <v>164</v>
      </c>
      <c r="E353" s="36"/>
      <c r="F353" s="202" t="s">
        <v>2119</v>
      </c>
      <c r="G353" s="36"/>
      <c r="H353" s="36"/>
      <c r="I353" s="203"/>
      <c r="J353" s="36"/>
      <c r="K353" s="36"/>
      <c r="L353" s="39"/>
      <c r="M353" s="204"/>
      <c r="N353" s="205"/>
      <c r="O353" s="71"/>
      <c r="P353" s="71"/>
      <c r="Q353" s="71"/>
      <c r="R353" s="71"/>
      <c r="S353" s="71"/>
      <c r="T353" s="72"/>
      <c r="U353" s="34"/>
      <c r="V353" s="34"/>
      <c r="W353" s="34"/>
      <c r="X353" s="34"/>
      <c r="Y353" s="34"/>
      <c r="Z353" s="34"/>
      <c r="AA353" s="34"/>
      <c r="AB353" s="34"/>
      <c r="AC353" s="34"/>
      <c r="AD353" s="34"/>
      <c r="AE353" s="34"/>
      <c r="AT353" s="17" t="s">
        <v>164</v>
      </c>
      <c r="AU353" s="17" t="s">
        <v>90</v>
      </c>
    </row>
    <row r="354" spans="1:65" s="2" customFormat="1" ht="16.5" customHeight="1">
      <c r="A354" s="34"/>
      <c r="B354" s="35"/>
      <c r="C354" s="243" t="s">
        <v>689</v>
      </c>
      <c r="D354" s="243" t="s">
        <v>357</v>
      </c>
      <c r="E354" s="244" t="s">
        <v>2120</v>
      </c>
      <c r="F354" s="245" t="s">
        <v>2121</v>
      </c>
      <c r="G354" s="246" t="s">
        <v>383</v>
      </c>
      <c r="H354" s="247">
        <v>2</v>
      </c>
      <c r="I354" s="248"/>
      <c r="J354" s="249">
        <f>ROUND(I354*H354,2)</f>
        <v>0</v>
      </c>
      <c r="K354" s="250"/>
      <c r="L354" s="251"/>
      <c r="M354" s="252" t="s">
        <v>1</v>
      </c>
      <c r="N354" s="253" t="s">
        <v>45</v>
      </c>
      <c r="O354" s="71"/>
      <c r="P354" s="197">
        <f>O354*H354</f>
        <v>0</v>
      </c>
      <c r="Q354" s="197">
        <v>0.0295</v>
      </c>
      <c r="R354" s="197">
        <f>Q354*H354</f>
        <v>0.059</v>
      </c>
      <c r="S354" s="197">
        <v>0</v>
      </c>
      <c r="T354" s="198">
        <f>S354*H354</f>
        <v>0</v>
      </c>
      <c r="U354" s="34"/>
      <c r="V354" s="34"/>
      <c r="W354" s="34"/>
      <c r="X354" s="34"/>
      <c r="Y354" s="34"/>
      <c r="Z354" s="34"/>
      <c r="AA354" s="34"/>
      <c r="AB354" s="34"/>
      <c r="AC354" s="34"/>
      <c r="AD354" s="34"/>
      <c r="AE354" s="34"/>
      <c r="AR354" s="199" t="s">
        <v>196</v>
      </c>
      <c r="AT354" s="199" t="s">
        <v>357</v>
      </c>
      <c r="AU354" s="199" t="s">
        <v>90</v>
      </c>
      <c r="AY354" s="17" t="s">
        <v>155</v>
      </c>
      <c r="BE354" s="200">
        <f>IF(N354="základní",J354,0)</f>
        <v>0</v>
      </c>
      <c r="BF354" s="200">
        <f>IF(N354="snížená",J354,0)</f>
        <v>0</v>
      </c>
      <c r="BG354" s="200">
        <f>IF(N354="zákl. přenesená",J354,0)</f>
        <v>0</v>
      </c>
      <c r="BH354" s="200">
        <f>IF(N354="sníž. přenesená",J354,0)</f>
        <v>0</v>
      </c>
      <c r="BI354" s="200">
        <f>IF(N354="nulová",J354,0)</f>
        <v>0</v>
      </c>
      <c r="BJ354" s="17" t="s">
        <v>88</v>
      </c>
      <c r="BK354" s="200">
        <f>ROUND(I354*H354,2)</f>
        <v>0</v>
      </c>
      <c r="BL354" s="17" t="s">
        <v>175</v>
      </c>
      <c r="BM354" s="199" t="s">
        <v>3097</v>
      </c>
    </row>
    <row r="355" spans="1:47" s="2" customFormat="1" ht="19.5">
      <c r="A355" s="34"/>
      <c r="B355" s="35"/>
      <c r="C355" s="36"/>
      <c r="D355" s="201" t="s">
        <v>164</v>
      </c>
      <c r="E355" s="36"/>
      <c r="F355" s="202" t="s">
        <v>2112</v>
      </c>
      <c r="G355" s="36"/>
      <c r="H355" s="36"/>
      <c r="I355" s="203"/>
      <c r="J355" s="36"/>
      <c r="K355" s="36"/>
      <c r="L355" s="39"/>
      <c r="M355" s="204"/>
      <c r="N355" s="205"/>
      <c r="O355" s="71"/>
      <c r="P355" s="71"/>
      <c r="Q355" s="71"/>
      <c r="R355" s="71"/>
      <c r="S355" s="71"/>
      <c r="T355" s="72"/>
      <c r="U355" s="34"/>
      <c r="V355" s="34"/>
      <c r="W355" s="34"/>
      <c r="X355" s="34"/>
      <c r="Y355" s="34"/>
      <c r="Z355" s="34"/>
      <c r="AA355" s="34"/>
      <c r="AB355" s="34"/>
      <c r="AC355" s="34"/>
      <c r="AD355" s="34"/>
      <c r="AE355" s="34"/>
      <c r="AT355" s="17" t="s">
        <v>164</v>
      </c>
      <c r="AU355" s="17" t="s">
        <v>90</v>
      </c>
    </row>
    <row r="356" spans="1:65" s="2" customFormat="1" ht="16.5" customHeight="1">
      <c r="A356" s="34"/>
      <c r="B356" s="35"/>
      <c r="C356" s="243" t="s">
        <v>693</v>
      </c>
      <c r="D356" s="243" t="s">
        <v>357</v>
      </c>
      <c r="E356" s="244" t="s">
        <v>2123</v>
      </c>
      <c r="F356" s="245" t="s">
        <v>2124</v>
      </c>
      <c r="G356" s="246" t="s">
        <v>383</v>
      </c>
      <c r="H356" s="247">
        <v>2</v>
      </c>
      <c r="I356" s="248"/>
      <c r="J356" s="249">
        <f>ROUND(I356*H356,2)</f>
        <v>0</v>
      </c>
      <c r="K356" s="250"/>
      <c r="L356" s="251"/>
      <c r="M356" s="252" t="s">
        <v>1</v>
      </c>
      <c r="N356" s="253" t="s">
        <v>45</v>
      </c>
      <c r="O356" s="71"/>
      <c r="P356" s="197">
        <f>O356*H356</f>
        <v>0</v>
      </c>
      <c r="Q356" s="197">
        <v>0.0025</v>
      </c>
      <c r="R356" s="197">
        <f>Q356*H356</f>
        <v>0.005</v>
      </c>
      <c r="S356" s="197">
        <v>0</v>
      </c>
      <c r="T356" s="198">
        <f>S356*H356</f>
        <v>0</v>
      </c>
      <c r="U356" s="34"/>
      <c r="V356" s="34"/>
      <c r="W356" s="34"/>
      <c r="X356" s="34"/>
      <c r="Y356" s="34"/>
      <c r="Z356" s="34"/>
      <c r="AA356" s="34"/>
      <c r="AB356" s="34"/>
      <c r="AC356" s="34"/>
      <c r="AD356" s="34"/>
      <c r="AE356" s="34"/>
      <c r="AR356" s="199" t="s">
        <v>196</v>
      </c>
      <c r="AT356" s="199" t="s">
        <v>357</v>
      </c>
      <c r="AU356" s="199" t="s">
        <v>90</v>
      </c>
      <c r="AY356" s="17" t="s">
        <v>155</v>
      </c>
      <c r="BE356" s="200">
        <f>IF(N356="základní",J356,0)</f>
        <v>0</v>
      </c>
      <c r="BF356" s="200">
        <f>IF(N356="snížená",J356,0)</f>
        <v>0</v>
      </c>
      <c r="BG356" s="200">
        <f>IF(N356="zákl. přenesená",J356,0)</f>
        <v>0</v>
      </c>
      <c r="BH356" s="200">
        <f>IF(N356="sníž. přenesená",J356,0)</f>
        <v>0</v>
      </c>
      <c r="BI356" s="200">
        <f>IF(N356="nulová",J356,0)</f>
        <v>0</v>
      </c>
      <c r="BJ356" s="17" t="s">
        <v>88</v>
      </c>
      <c r="BK356" s="200">
        <f>ROUND(I356*H356,2)</f>
        <v>0</v>
      </c>
      <c r="BL356" s="17" t="s">
        <v>175</v>
      </c>
      <c r="BM356" s="199" t="s">
        <v>3098</v>
      </c>
    </row>
    <row r="357" spans="1:65" s="2" customFormat="1" ht="16.5" customHeight="1">
      <c r="A357" s="34"/>
      <c r="B357" s="35"/>
      <c r="C357" s="187" t="s">
        <v>697</v>
      </c>
      <c r="D357" s="187" t="s">
        <v>158</v>
      </c>
      <c r="E357" s="188" t="s">
        <v>2126</v>
      </c>
      <c r="F357" s="189" t="s">
        <v>2127</v>
      </c>
      <c r="G357" s="190" t="s">
        <v>383</v>
      </c>
      <c r="H357" s="191">
        <v>4</v>
      </c>
      <c r="I357" s="192"/>
      <c r="J357" s="193">
        <f>ROUND(I357*H357,2)</f>
        <v>0</v>
      </c>
      <c r="K357" s="194"/>
      <c r="L357" s="39"/>
      <c r="M357" s="195" t="s">
        <v>1</v>
      </c>
      <c r="N357" s="196" t="s">
        <v>45</v>
      </c>
      <c r="O357" s="71"/>
      <c r="P357" s="197">
        <f>O357*H357</f>
        <v>0</v>
      </c>
      <c r="Q357" s="197">
        <v>0.00031</v>
      </c>
      <c r="R357" s="197">
        <f>Q357*H357</f>
        <v>0.00124</v>
      </c>
      <c r="S357" s="197">
        <v>0</v>
      </c>
      <c r="T357" s="198">
        <f>S357*H357</f>
        <v>0</v>
      </c>
      <c r="U357" s="34"/>
      <c r="V357" s="34"/>
      <c r="W357" s="34"/>
      <c r="X357" s="34"/>
      <c r="Y357" s="34"/>
      <c r="Z357" s="34"/>
      <c r="AA357" s="34"/>
      <c r="AB357" s="34"/>
      <c r="AC357" s="34"/>
      <c r="AD357" s="34"/>
      <c r="AE357" s="34"/>
      <c r="AR357" s="199" t="s">
        <v>175</v>
      </c>
      <c r="AT357" s="199" t="s">
        <v>158</v>
      </c>
      <c r="AU357" s="199" t="s">
        <v>90</v>
      </c>
      <c r="AY357" s="17" t="s">
        <v>155</v>
      </c>
      <c r="BE357" s="200">
        <f>IF(N357="základní",J357,0)</f>
        <v>0</v>
      </c>
      <c r="BF357" s="200">
        <f>IF(N357="snížená",J357,0)</f>
        <v>0</v>
      </c>
      <c r="BG357" s="200">
        <f>IF(N357="zákl. přenesená",J357,0)</f>
        <v>0</v>
      </c>
      <c r="BH357" s="200">
        <f>IF(N357="sníž. přenesená",J357,0)</f>
        <v>0</v>
      </c>
      <c r="BI357" s="200">
        <f>IF(N357="nulová",J357,0)</f>
        <v>0</v>
      </c>
      <c r="BJ357" s="17" t="s">
        <v>88</v>
      </c>
      <c r="BK357" s="200">
        <f>ROUND(I357*H357,2)</f>
        <v>0</v>
      </c>
      <c r="BL357" s="17" t="s">
        <v>175</v>
      </c>
      <c r="BM357" s="199" t="s">
        <v>3099</v>
      </c>
    </row>
    <row r="358" spans="1:47" s="2" customFormat="1" ht="58.5">
      <c r="A358" s="34"/>
      <c r="B358" s="35"/>
      <c r="C358" s="36"/>
      <c r="D358" s="201" t="s">
        <v>164</v>
      </c>
      <c r="E358" s="36"/>
      <c r="F358" s="202" t="s">
        <v>2129</v>
      </c>
      <c r="G358" s="36"/>
      <c r="H358" s="36"/>
      <c r="I358" s="203"/>
      <c r="J358" s="36"/>
      <c r="K358" s="36"/>
      <c r="L358" s="39"/>
      <c r="M358" s="204"/>
      <c r="N358" s="205"/>
      <c r="O358" s="71"/>
      <c r="P358" s="71"/>
      <c r="Q358" s="71"/>
      <c r="R358" s="71"/>
      <c r="S358" s="71"/>
      <c r="T358" s="72"/>
      <c r="U358" s="34"/>
      <c r="V358" s="34"/>
      <c r="W358" s="34"/>
      <c r="X358" s="34"/>
      <c r="Y358" s="34"/>
      <c r="Z358" s="34"/>
      <c r="AA358" s="34"/>
      <c r="AB358" s="34"/>
      <c r="AC358" s="34"/>
      <c r="AD358" s="34"/>
      <c r="AE358" s="34"/>
      <c r="AT358" s="17" t="s">
        <v>164</v>
      </c>
      <c r="AU358" s="17" t="s">
        <v>90</v>
      </c>
    </row>
    <row r="359" spans="1:65" s="2" customFormat="1" ht="16.5" customHeight="1">
      <c r="A359" s="34"/>
      <c r="B359" s="35"/>
      <c r="C359" s="187" t="s">
        <v>702</v>
      </c>
      <c r="D359" s="187" t="s">
        <v>158</v>
      </c>
      <c r="E359" s="188" t="s">
        <v>2130</v>
      </c>
      <c r="F359" s="189" t="s">
        <v>2131</v>
      </c>
      <c r="G359" s="190" t="s">
        <v>287</v>
      </c>
      <c r="H359" s="191">
        <v>317.5</v>
      </c>
      <c r="I359" s="192"/>
      <c r="J359" s="193">
        <f>ROUND(I359*H359,2)</f>
        <v>0</v>
      </c>
      <c r="K359" s="194"/>
      <c r="L359" s="39"/>
      <c r="M359" s="195" t="s">
        <v>1</v>
      </c>
      <c r="N359" s="196" t="s">
        <v>45</v>
      </c>
      <c r="O359" s="71"/>
      <c r="P359" s="197">
        <f>O359*H359</f>
        <v>0</v>
      </c>
      <c r="Q359" s="197">
        <v>0.00019</v>
      </c>
      <c r="R359" s="197">
        <f>Q359*H359</f>
        <v>0.060325000000000004</v>
      </c>
      <c r="S359" s="197">
        <v>0</v>
      </c>
      <c r="T359" s="198">
        <f>S359*H359</f>
        <v>0</v>
      </c>
      <c r="U359" s="34"/>
      <c r="V359" s="34"/>
      <c r="W359" s="34"/>
      <c r="X359" s="34"/>
      <c r="Y359" s="34"/>
      <c r="Z359" s="34"/>
      <c r="AA359" s="34"/>
      <c r="AB359" s="34"/>
      <c r="AC359" s="34"/>
      <c r="AD359" s="34"/>
      <c r="AE359" s="34"/>
      <c r="AR359" s="199" t="s">
        <v>175</v>
      </c>
      <c r="AT359" s="199" t="s">
        <v>158</v>
      </c>
      <c r="AU359" s="199" t="s">
        <v>90</v>
      </c>
      <c r="AY359" s="17" t="s">
        <v>155</v>
      </c>
      <c r="BE359" s="200">
        <f>IF(N359="základní",J359,0)</f>
        <v>0</v>
      </c>
      <c r="BF359" s="200">
        <f>IF(N359="snížená",J359,0)</f>
        <v>0</v>
      </c>
      <c r="BG359" s="200">
        <f>IF(N359="zákl. přenesená",J359,0)</f>
        <v>0</v>
      </c>
      <c r="BH359" s="200">
        <f>IF(N359="sníž. přenesená",J359,0)</f>
        <v>0</v>
      </c>
      <c r="BI359" s="200">
        <f>IF(N359="nulová",J359,0)</f>
        <v>0</v>
      </c>
      <c r="BJ359" s="17" t="s">
        <v>88</v>
      </c>
      <c r="BK359" s="200">
        <f>ROUND(I359*H359,2)</f>
        <v>0</v>
      </c>
      <c r="BL359" s="17" t="s">
        <v>175</v>
      </c>
      <c r="BM359" s="199" t="s">
        <v>3100</v>
      </c>
    </row>
    <row r="360" spans="2:51" s="13" customFormat="1" ht="11.25">
      <c r="B360" s="210"/>
      <c r="C360" s="211"/>
      <c r="D360" s="201" t="s">
        <v>256</v>
      </c>
      <c r="E360" s="212" t="s">
        <v>1</v>
      </c>
      <c r="F360" s="213" t="s">
        <v>3101</v>
      </c>
      <c r="G360" s="211"/>
      <c r="H360" s="214">
        <v>152</v>
      </c>
      <c r="I360" s="215"/>
      <c r="J360" s="211"/>
      <c r="K360" s="211"/>
      <c r="L360" s="216"/>
      <c r="M360" s="217"/>
      <c r="N360" s="218"/>
      <c r="O360" s="218"/>
      <c r="P360" s="218"/>
      <c r="Q360" s="218"/>
      <c r="R360" s="218"/>
      <c r="S360" s="218"/>
      <c r="T360" s="219"/>
      <c r="AT360" s="220" t="s">
        <v>256</v>
      </c>
      <c r="AU360" s="220" t="s">
        <v>90</v>
      </c>
      <c r="AV360" s="13" t="s">
        <v>90</v>
      </c>
      <c r="AW360" s="13" t="s">
        <v>36</v>
      </c>
      <c r="AX360" s="13" t="s">
        <v>80</v>
      </c>
      <c r="AY360" s="220" t="s">
        <v>155</v>
      </c>
    </row>
    <row r="361" spans="2:51" s="13" customFormat="1" ht="11.25">
      <c r="B361" s="210"/>
      <c r="C361" s="211"/>
      <c r="D361" s="201" t="s">
        <v>256</v>
      </c>
      <c r="E361" s="212" t="s">
        <v>1</v>
      </c>
      <c r="F361" s="213" t="s">
        <v>3102</v>
      </c>
      <c r="G361" s="211"/>
      <c r="H361" s="214">
        <v>165.5</v>
      </c>
      <c r="I361" s="215"/>
      <c r="J361" s="211"/>
      <c r="K361" s="211"/>
      <c r="L361" s="216"/>
      <c r="M361" s="217"/>
      <c r="N361" s="218"/>
      <c r="O361" s="218"/>
      <c r="P361" s="218"/>
      <c r="Q361" s="218"/>
      <c r="R361" s="218"/>
      <c r="S361" s="218"/>
      <c r="T361" s="219"/>
      <c r="AT361" s="220" t="s">
        <v>256</v>
      </c>
      <c r="AU361" s="220" t="s">
        <v>90</v>
      </c>
      <c r="AV361" s="13" t="s">
        <v>90</v>
      </c>
      <c r="AW361" s="13" t="s">
        <v>36</v>
      </c>
      <c r="AX361" s="13" t="s">
        <v>80</v>
      </c>
      <c r="AY361" s="220" t="s">
        <v>155</v>
      </c>
    </row>
    <row r="362" spans="2:51" s="14" customFormat="1" ht="11.25">
      <c r="B362" s="221"/>
      <c r="C362" s="222"/>
      <c r="D362" s="201" t="s">
        <v>256</v>
      </c>
      <c r="E362" s="223" t="s">
        <v>1</v>
      </c>
      <c r="F362" s="224" t="s">
        <v>259</v>
      </c>
      <c r="G362" s="222"/>
      <c r="H362" s="225">
        <v>317.5</v>
      </c>
      <c r="I362" s="226"/>
      <c r="J362" s="222"/>
      <c r="K362" s="222"/>
      <c r="L362" s="227"/>
      <c r="M362" s="228"/>
      <c r="N362" s="229"/>
      <c r="O362" s="229"/>
      <c r="P362" s="229"/>
      <c r="Q362" s="229"/>
      <c r="R362" s="229"/>
      <c r="S362" s="229"/>
      <c r="T362" s="230"/>
      <c r="AT362" s="231" t="s">
        <v>256</v>
      </c>
      <c r="AU362" s="231" t="s">
        <v>90</v>
      </c>
      <c r="AV362" s="14" t="s">
        <v>175</v>
      </c>
      <c r="AW362" s="14" t="s">
        <v>36</v>
      </c>
      <c r="AX362" s="14" t="s">
        <v>88</v>
      </c>
      <c r="AY362" s="231" t="s">
        <v>155</v>
      </c>
    </row>
    <row r="363" spans="1:65" s="2" customFormat="1" ht="16.5" customHeight="1">
      <c r="A363" s="34"/>
      <c r="B363" s="35"/>
      <c r="C363" s="187" t="s">
        <v>707</v>
      </c>
      <c r="D363" s="187" t="s">
        <v>158</v>
      </c>
      <c r="E363" s="188" t="s">
        <v>2135</v>
      </c>
      <c r="F363" s="189" t="s">
        <v>2136</v>
      </c>
      <c r="G363" s="190" t="s">
        <v>287</v>
      </c>
      <c r="H363" s="191">
        <v>243.5</v>
      </c>
      <c r="I363" s="192"/>
      <c r="J363" s="193">
        <f>ROUND(I363*H363,2)</f>
        <v>0</v>
      </c>
      <c r="K363" s="194"/>
      <c r="L363" s="39"/>
      <c r="M363" s="195" t="s">
        <v>1</v>
      </c>
      <c r="N363" s="196" t="s">
        <v>45</v>
      </c>
      <c r="O363" s="71"/>
      <c r="P363" s="197">
        <f>O363*H363</f>
        <v>0</v>
      </c>
      <c r="Q363" s="197">
        <v>9E-05</v>
      </c>
      <c r="R363" s="197">
        <f>Q363*H363</f>
        <v>0.021915</v>
      </c>
      <c r="S363" s="197">
        <v>0</v>
      </c>
      <c r="T363" s="198">
        <f>S363*H363</f>
        <v>0</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3103</v>
      </c>
    </row>
    <row r="364" spans="2:51" s="13" customFormat="1" ht="11.25">
      <c r="B364" s="210"/>
      <c r="C364" s="211"/>
      <c r="D364" s="201" t="s">
        <v>256</v>
      </c>
      <c r="E364" s="212" t="s">
        <v>1</v>
      </c>
      <c r="F364" s="213" t="s">
        <v>3104</v>
      </c>
      <c r="G364" s="211"/>
      <c r="H364" s="214">
        <v>142</v>
      </c>
      <c r="I364" s="215"/>
      <c r="J364" s="211"/>
      <c r="K364" s="211"/>
      <c r="L364" s="216"/>
      <c r="M364" s="217"/>
      <c r="N364" s="218"/>
      <c r="O364" s="218"/>
      <c r="P364" s="218"/>
      <c r="Q364" s="218"/>
      <c r="R364" s="218"/>
      <c r="S364" s="218"/>
      <c r="T364" s="219"/>
      <c r="AT364" s="220" t="s">
        <v>256</v>
      </c>
      <c r="AU364" s="220" t="s">
        <v>90</v>
      </c>
      <c r="AV364" s="13" t="s">
        <v>90</v>
      </c>
      <c r="AW364" s="13" t="s">
        <v>36</v>
      </c>
      <c r="AX364" s="13" t="s">
        <v>80</v>
      </c>
      <c r="AY364" s="220" t="s">
        <v>155</v>
      </c>
    </row>
    <row r="365" spans="2:51" s="13" customFormat="1" ht="11.25">
      <c r="B365" s="210"/>
      <c r="C365" s="211"/>
      <c r="D365" s="201" t="s">
        <v>256</v>
      </c>
      <c r="E365" s="212" t="s">
        <v>1</v>
      </c>
      <c r="F365" s="213" t="s">
        <v>3105</v>
      </c>
      <c r="G365" s="211"/>
      <c r="H365" s="214">
        <v>101.5</v>
      </c>
      <c r="I365" s="215"/>
      <c r="J365" s="211"/>
      <c r="K365" s="211"/>
      <c r="L365" s="216"/>
      <c r="M365" s="217"/>
      <c r="N365" s="218"/>
      <c r="O365" s="218"/>
      <c r="P365" s="218"/>
      <c r="Q365" s="218"/>
      <c r="R365" s="218"/>
      <c r="S365" s="218"/>
      <c r="T365" s="219"/>
      <c r="AT365" s="220" t="s">
        <v>256</v>
      </c>
      <c r="AU365" s="220" t="s">
        <v>90</v>
      </c>
      <c r="AV365" s="13" t="s">
        <v>90</v>
      </c>
      <c r="AW365" s="13" t="s">
        <v>36</v>
      </c>
      <c r="AX365" s="13" t="s">
        <v>80</v>
      </c>
      <c r="AY365" s="220" t="s">
        <v>155</v>
      </c>
    </row>
    <row r="366" spans="2:51" s="14" customFormat="1" ht="11.25">
      <c r="B366" s="221"/>
      <c r="C366" s="222"/>
      <c r="D366" s="201" t="s">
        <v>256</v>
      </c>
      <c r="E366" s="223" t="s">
        <v>1</v>
      </c>
      <c r="F366" s="224" t="s">
        <v>259</v>
      </c>
      <c r="G366" s="222"/>
      <c r="H366" s="225">
        <v>243.5</v>
      </c>
      <c r="I366" s="226"/>
      <c r="J366" s="222"/>
      <c r="K366" s="222"/>
      <c r="L366" s="227"/>
      <c r="M366" s="228"/>
      <c r="N366" s="229"/>
      <c r="O366" s="229"/>
      <c r="P366" s="229"/>
      <c r="Q366" s="229"/>
      <c r="R366" s="229"/>
      <c r="S366" s="229"/>
      <c r="T366" s="230"/>
      <c r="AT366" s="231" t="s">
        <v>256</v>
      </c>
      <c r="AU366" s="231" t="s">
        <v>90</v>
      </c>
      <c r="AV366" s="14" t="s">
        <v>175</v>
      </c>
      <c r="AW366" s="14" t="s">
        <v>36</v>
      </c>
      <c r="AX366" s="14" t="s">
        <v>88</v>
      </c>
      <c r="AY366" s="231" t="s">
        <v>155</v>
      </c>
    </row>
    <row r="367" spans="1:65" s="2" customFormat="1" ht="16.5" customHeight="1">
      <c r="A367" s="34"/>
      <c r="B367" s="35"/>
      <c r="C367" s="187" t="s">
        <v>712</v>
      </c>
      <c r="D367" s="187" t="s">
        <v>158</v>
      </c>
      <c r="E367" s="188" t="s">
        <v>2140</v>
      </c>
      <c r="F367" s="189" t="s">
        <v>2141</v>
      </c>
      <c r="G367" s="190" t="s">
        <v>383</v>
      </c>
      <c r="H367" s="191">
        <v>0</v>
      </c>
      <c r="I367" s="192"/>
      <c r="J367" s="193">
        <f>ROUND(I367*H367,2)</f>
        <v>0</v>
      </c>
      <c r="K367" s="194"/>
      <c r="L367" s="39"/>
      <c r="M367" s="195" t="s">
        <v>1</v>
      </c>
      <c r="N367" s="196" t="s">
        <v>45</v>
      </c>
      <c r="O367" s="71"/>
      <c r="P367" s="197">
        <f>O367*H367</f>
        <v>0</v>
      </c>
      <c r="Q367" s="197">
        <v>0.00038</v>
      </c>
      <c r="R367" s="197">
        <f>Q367*H367</f>
        <v>0</v>
      </c>
      <c r="S367" s="197">
        <v>0</v>
      </c>
      <c r="T367" s="198">
        <f>S367*H367</f>
        <v>0</v>
      </c>
      <c r="U367" s="34"/>
      <c r="V367" s="34"/>
      <c r="W367" s="34"/>
      <c r="X367" s="34"/>
      <c r="Y367" s="34"/>
      <c r="Z367" s="34"/>
      <c r="AA367" s="34"/>
      <c r="AB367" s="34"/>
      <c r="AC367" s="34"/>
      <c r="AD367" s="34"/>
      <c r="AE367" s="34"/>
      <c r="AR367" s="199" t="s">
        <v>175</v>
      </c>
      <c r="AT367" s="199" t="s">
        <v>158</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3106</v>
      </c>
    </row>
    <row r="368" spans="1:47" s="2" customFormat="1" ht="68.25">
      <c r="A368" s="34"/>
      <c r="B368" s="35"/>
      <c r="C368" s="36"/>
      <c r="D368" s="201" t="s">
        <v>164</v>
      </c>
      <c r="E368" s="36"/>
      <c r="F368" s="202" t="s">
        <v>3107</v>
      </c>
      <c r="G368" s="36"/>
      <c r="H368" s="36"/>
      <c r="I368" s="203"/>
      <c r="J368" s="36"/>
      <c r="K368" s="36"/>
      <c r="L368" s="39"/>
      <c r="M368" s="204"/>
      <c r="N368" s="205"/>
      <c r="O368" s="71"/>
      <c r="P368" s="71"/>
      <c r="Q368" s="71"/>
      <c r="R368" s="71"/>
      <c r="S368" s="71"/>
      <c r="T368" s="72"/>
      <c r="U368" s="34"/>
      <c r="V368" s="34"/>
      <c r="W368" s="34"/>
      <c r="X368" s="34"/>
      <c r="Y368" s="34"/>
      <c r="Z368" s="34"/>
      <c r="AA368" s="34"/>
      <c r="AB368" s="34"/>
      <c r="AC368" s="34"/>
      <c r="AD368" s="34"/>
      <c r="AE368" s="34"/>
      <c r="AT368" s="17" t="s">
        <v>164</v>
      </c>
      <c r="AU368" s="17" t="s">
        <v>90</v>
      </c>
    </row>
    <row r="369" spans="1:65" s="2" customFormat="1" ht="16.5" customHeight="1">
      <c r="A369" s="34"/>
      <c r="B369" s="35"/>
      <c r="C369" s="187" t="s">
        <v>717</v>
      </c>
      <c r="D369" s="187" t="s">
        <v>158</v>
      </c>
      <c r="E369" s="188" t="s">
        <v>2148</v>
      </c>
      <c r="F369" s="189" t="s">
        <v>2149</v>
      </c>
      <c r="G369" s="190" t="s">
        <v>383</v>
      </c>
      <c r="H369" s="191">
        <v>0</v>
      </c>
      <c r="I369" s="192"/>
      <c r="J369" s="193">
        <f>ROUND(I369*H369,2)</f>
        <v>0</v>
      </c>
      <c r="K369" s="194"/>
      <c r="L369" s="39"/>
      <c r="M369" s="195" t="s">
        <v>1</v>
      </c>
      <c r="N369" s="196" t="s">
        <v>45</v>
      </c>
      <c r="O369" s="71"/>
      <c r="P369" s="197">
        <f>O369*H369</f>
        <v>0</v>
      </c>
      <c r="Q369" s="197">
        <v>0.00163</v>
      </c>
      <c r="R369" s="197">
        <f>Q369*H369</f>
        <v>0</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3108</v>
      </c>
    </row>
    <row r="370" spans="1:47" s="2" customFormat="1" ht="48.75">
      <c r="A370" s="34"/>
      <c r="B370" s="35"/>
      <c r="C370" s="36"/>
      <c r="D370" s="201" t="s">
        <v>164</v>
      </c>
      <c r="E370" s="36"/>
      <c r="F370" s="202" t="s">
        <v>3109</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16.5" customHeight="1">
      <c r="A371" s="34"/>
      <c r="B371" s="35"/>
      <c r="C371" s="187" t="s">
        <v>722</v>
      </c>
      <c r="D371" s="187" t="s">
        <v>158</v>
      </c>
      <c r="E371" s="188" t="s">
        <v>2152</v>
      </c>
      <c r="F371" s="189" t="s">
        <v>2153</v>
      </c>
      <c r="G371" s="190" t="s">
        <v>287</v>
      </c>
      <c r="H371" s="191">
        <v>0</v>
      </c>
      <c r="I371" s="192"/>
      <c r="J371" s="193">
        <f>ROUND(I371*H371,2)</f>
        <v>0</v>
      </c>
      <c r="K371" s="194"/>
      <c r="L371" s="39"/>
      <c r="M371" s="195" t="s">
        <v>1</v>
      </c>
      <c r="N371" s="196" t="s">
        <v>45</v>
      </c>
      <c r="O371" s="71"/>
      <c r="P371" s="197">
        <f>O371*H371</f>
        <v>0</v>
      </c>
      <c r="Q371" s="197">
        <v>0</v>
      </c>
      <c r="R371" s="197">
        <f>Q371*H371</f>
        <v>0</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3110</v>
      </c>
    </row>
    <row r="372" spans="1:47" s="2" customFormat="1" ht="146.25">
      <c r="A372" s="34"/>
      <c r="B372" s="35"/>
      <c r="C372" s="36"/>
      <c r="D372" s="201" t="s">
        <v>164</v>
      </c>
      <c r="E372" s="36"/>
      <c r="F372" s="202" t="s">
        <v>3111</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1:65" s="2" customFormat="1" ht="16.5" customHeight="1">
      <c r="A373" s="34"/>
      <c r="B373" s="35"/>
      <c r="C373" s="243" t="s">
        <v>727</v>
      </c>
      <c r="D373" s="243" t="s">
        <v>357</v>
      </c>
      <c r="E373" s="244" t="s">
        <v>2156</v>
      </c>
      <c r="F373" s="245" t="s">
        <v>2157</v>
      </c>
      <c r="G373" s="246" t="s">
        <v>287</v>
      </c>
      <c r="H373" s="247">
        <v>127.383</v>
      </c>
      <c r="I373" s="248"/>
      <c r="J373" s="249">
        <f>ROUND(I373*H373,2)</f>
        <v>0</v>
      </c>
      <c r="K373" s="250"/>
      <c r="L373" s="251"/>
      <c r="M373" s="252" t="s">
        <v>1</v>
      </c>
      <c r="N373" s="253" t="s">
        <v>45</v>
      </c>
      <c r="O373" s="71"/>
      <c r="P373" s="197">
        <f>O373*H373</f>
        <v>0</v>
      </c>
      <c r="Q373" s="197">
        <v>0.00028</v>
      </c>
      <c r="R373" s="197">
        <f>Q373*H373</f>
        <v>0.035667239999999996</v>
      </c>
      <c r="S373" s="197">
        <v>0</v>
      </c>
      <c r="T373" s="198">
        <f>S373*H373</f>
        <v>0</v>
      </c>
      <c r="U373" s="34"/>
      <c r="V373" s="34"/>
      <c r="W373" s="34"/>
      <c r="X373" s="34"/>
      <c r="Y373" s="34"/>
      <c r="Z373" s="34"/>
      <c r="AA373" s="34"/>
      <c r="AB373" s="34"/>
      <c r="AC373" s="34"/>
      <c r="AD373" s="34"/>
      <c r="AE373" s="34"/>
      <c r="AR373" s="199" t="s">
        <v>196</v>
      </c>
      <c r="AT373" s="199" t="s">
        <v>357</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3112</v>
      </c>
    </row>
    <row r="374" spans="1:47" s="2" customFormat="1" ht="29.25">
      <c r="A374" s="34"/>
      <c r="B374" s="35"/>
      <c r="C374" s="36"/>
      <c r="D374" s="201" t="s">
        <v>164</v>
      </c>
      <c r="E374" s="36"/>
      <c r="F374" s="202" t="s">
        <v>2159</v>
      </c>
      <c r="G374" s="36"/>
      <c r="H374" s="36"/>
      <c r="I374" s="203"/>
      <c r="J374" s="36"/>
      <c r="K374" s="36"/>
      <c r="L374" s="39"/>
      <c r="M374" s="204"/>
      <c r="N374" s="205"/>
      <c r="O374" s="71"/>
      <c r="P374" s="71"/>
      <c r="Q374" s="71"/>
      <c r="R374" s="71"/>
      <c r="S374" s="71"/>
      <c r="T374" s="72"/>
      <c r="U374" s="34"/>
      <c r="V374" s="34"/>
      <c r="W374" s="34"/>
      <c r="X374" s="34"/>
      <c r="Y374" s="34"/>
      <c r="Z374" s="34"/>
      <c r="AA374" s="34"/>
      <c r="AB374" s="34"/>
      <c r="AC374" s="34"/>
      <c r="AD374" s="34"/>
      <c r="AE374" s="34"/>
      <c r="AT374" s="17" t="s">
        <v>164</v>
      </c>
      <c r="AU374" s="17" t="s">
        <v>90</v>
      </c>
    </row>
    <row r="375" spans="2:51" s="13" customFormat="1" ht="11.25">
      <c r="B375" s="210"/>
      <c r="C375" s="211"/>
      <c r="D375" s="201" t="s">
        <v>256</v>
      </c>
      <c r="E375" s="211"/>
      <c r="F375" s="213" t="s">
        <v>3113</v>
      </c>
      <c r="G375" s="211"/>
      <c r="H375" s="214">
        <v>127.383</v>
      </c>
      <c r="I375" s="215"/>
      <c r="J375" s="211"/>
      <c r="K375" s="211"/>
      <c r="L375" s="216"/>
      <c r="M375" s="217"/>
      <c r="N375" s="218"/>
      <c r="O375" s="218"/>
      <c r="P375" s="218"/>
      <c r="Q375" s="218"/>
      <c r="R375" s="218"/>
      <c r="S375" s="218"/>
      <c r="T375" s="219"/>
      <c r="AT375" s="220" t="s">
        <v>256</v>
      </c>
      <c r="AU375" s="220" t="s">
        <v>90</v>
      </c>
      <c r="AV375" s="13" t="s">
        <v>90</v>
      </c>
      <c r="AW375" s="13" t="s">
        <v>4</v>
      </c>
      <c r="AX375" s="13" t="s">
        <v>88</v>
      </c>
      <c r="AY375" s="220" t="s">
        <v>155</v>
      </c>
    </row>
    <row r="376" spans="1:65" s="2" customFormat="1" ht="16.5" customHeight="1">
      <c r="A376" s="34"/>
      <c r="B376" s="35"/>
      <c r="C376" s="187" t="s">
        <v>732</v>
      </c>
      <c r="D376" s="187" t="s">
        <v>158</v>
      </c>
      <c r="E376" s="188" t="s">
        <v>2171</v>
      </c>
      <c r="F376" s="189" t="s">
        <v>2172</v>
      </c>
      <c r="G376" s="190" t="s">
        <v>287</v>
      </c>
      <c r="H376" s="191">
        <v>0</v>
      </c>
      <c r="I376" s="192"/>
      <c r="J376" s="193">
        <f>ROUND(I376*H376,2)</f>
        <v>0</v>
      </c>
      <c r="K376" s="194"/>
      <c r="L376" s="39"/>
      <c r="M376" s="195" t="s">
        <v>1</v>
      </c>
      <c r="N376" s="196" t="s">
        <v>45</v>
      </c>
      <c r="O376" s="71"/>
      <c r="P376" s="197">
        <f>O376*H376</f>
        <v>0</v>
      </c>
      <c r="Q376" s="197">
        <v>0</v>
      </c>
      <c r="R376" s="197">
        <f>Q376*H376</f>
        <v>0</v>
      </c>
      <c r="S376" s="197">
        <v>0</v>
      </c>
      <c r="T376" s="198">
        <f>S376*H376</f>
        <v>0</v>
      </c>
      <c r="U376" s="34"/>
      <c r="V376" s="34"/>
      <c r="W376" s="34"/>
      <c r="X376" s="34"/>
      <c r="Y376" s="34"/>
      <c r="Z376" s="34"/>
      <c r="AA376" s="34"/>
      <c r="AB376" s="34"/>
      <c r="AC376" s="34"/>
      <c r="AD376" s="34"/>
      <c r="AE376" s="34"/>
      <c r="AR376" s="199" t="s">
        <v>175</v>
      </c>
      <c r="AT376" s="199" t="s">
        <v>158</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3114</v>
      </c>
    </row>
    <row r="377" spans="1:47" s="2" customFormat="1" ht="78">
      <c r="A377" s="34"/>
      <c r="B377" s="35"/>
      <c r="C377" s="36"/>
      <c r="D377" s="201" t="s">
        <v>164</v>
      </c>
      <c r="E377" s="36"/>
      <c r="F377" s="202" t="s">
        <v>3115</v>
      </c>
      <c r="G377" s="36"/>
      <c r="H377" s="36"/>
      <c r="I377" s="203"/>
      <c r="J377" s="36"/>
      <c r="K377" s="36"/>
      <c r="L377" s="39"/>
      <c r="M377" s="204"/>
      <c r="N377" s="205"/>
      <c r="O377" s="71"/>
      <c r="P377" s="71"/>
      <c r="Q377" s="71"/>
      <c r="R377" s="71"/>
      <c r="S377" s="71"/>
      <c r="T377" s="72"/>
      <c r="U377" s="34"/>
      <c r="V377" s="34"/>
      <c r="W377" s="34"/>
      <c r="X377" s="34"/>
      <c r="Y377" s="34"/>
      <c r="Z377" s="34"/>
      <c r="AA377" s="34"/>
      <c r="AB377" s="34"/>
      <c r="AC377" s="34"/>
      <c r="AD377" s="34"/>
      <c r="AE377" s="34"/>
      <c r="AT377" s="17" t="s">
        <v>164</v>
      </c>
      <c r="AU377" s="17" t="s">
        <v>90</v>
      </c>
    </row>
    <row r="378" spans="1:65" s="2" customFormat="1" ht="16.5" customHeight="1">
      <c r="A378" s="34"/>
      <c r="B378" s="35"/>
      <c r="C378" s="243" t="s">
        <v>737</v>
      </c>
      <c r="D378" s="243" t="s">
        <v>357</v>
      </c>
      <c r="E378" s="244" t="s">
        <v>2175</v>
      </c>
      <c r="F378" s="245" t="s">
        <v>2176</v>
      </c>
      <c r="G378" s="246" t="s">
        <v>287</v>
      </c>
      <c r="H378" s="247">
        <v>8.12</v>
      </c>
      <c r="I378" s="248"/>
      <c r="J378" s="249">
        <f>ROUND(I378*H378,2)</f>
        <v>0</v>
      </c>
      <c r="K378" s="250"/>
      <c r="L378" s="251"/>
      <c r="M378" s="252" t="s">
        <v>1</v>
      </c>
      <c r="N378" s="253" t="s">
        <v>45</v>
      </c>
      <c r="O378" s="71"/>
      <c r="P378" s="197">
        <f>O378*H378</f>
        <v>0</v>
      </c>
      <c r="Q378" s="197">
        <v>0.00106</v>
      </c>
      <c r="R378" s="197">
        <f>Q378*H378</f>
        <v>0.008607199999999999</v>
      </c>
      <c r="S378" s="197">
        <v>0</v>
      </c>
      <c r="T378" s="198">
        <f>S378*H378</f>
        <v>0</v>
      </c>
      <c r="U378" s="34"/>
      <c r="V378" s="34"/>
      <c r="W378" s="34"/>
      <c r="X378" s="34"/>
      <c r="Y378" s="34"/>
      <c r="Z378" s="34"/>
      <c r="AA378" s="34"/>
      <c r="AB378" s="34"/>
      <c r="AC378" s="34"/>
      <c r="AD378" s="34"/>
      <c r="AE378" s="34"/>
      <c r="AR378" s="199" t="s">
        <v>196</v>
      </c>
      <c r="AT378" s="199" t="s">
        <v>357</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3116</v>
      </c>
    </row>
    <row r="379" spans="1:47" s="2" customFormat="1" ht="29.25">
      <c r="A379" s="34"/>
      <c r="B379" s="35"/>
      <c r="C379" s="36"/>
      <c r="D379" s="201" t="s">
        <v>164</v>
      </c>
      <c r="E379" s="36"/>
      <c r="F379" s="202" t="s">
        <v>2178</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2:51" s="13" customFormat="1" ht="11.25">
      <c r="B380" s="210"/>
      <c r="C380" s="211"/>
      <c r="D380" s="201" t="s">
        <v>256</v>
      </c>
      <c r="E380" s="211"/>
      <c r="F380" s="213" t="s">
        <v>518</v>
      </c>
      <c r="G380" s="211"/>
      <c r="H380" s="214">
        <v>8.12</v>
      </c>
      <c r="I380" s="215"/>
      <c r="J380" s="211"/>
      <c r="K380" s="211"/>
      <c r="L380" s="216"/>
      <c r="M380" s="217"/>
      <c r="N380" s="218"/>
      <c r="O380" s="218"/>
      <c r="P380" s="218"/>
      <c r="Q380" s="218"/>
      <c r="R380" s="218"/>
      <c r="S380" s="218"/>
      <c r="T380" s="219"/>
      <c r="AT380" s="220" t="s">
        <v>256</v>
      </c>
      <c r="AU380" s="220" t="s">
        <v>90</v>
      </c>
      <c r="AV380" s="13" t="s">
        <v>90</v>
      </c>
      <c r="AW380" s="13" t="s">
        <v>4</v>
      </c>
      <c r="AX380" s="13" t="s">
        <v>88</v>
      </c>
      <c r="AY380" s="220" t="s">
        <v>155</v>
      </c>
    </row>
    <row r="381" spans="1:65" s="2" customFormat="1" ht="16.5" customHeight="1">
      <c r="A381" s="34"/>
      <c r="B381" s="35"/>
      <c r="C381" s="187" t="s">
        <v>742</v>
      </c>
      <c r="D381" s="187" t="s">
        <v>158</v>
      </c>
      <c r="E381" s="188" t="s">
        <v>2180</v>
      </c>
      <c r="F381" s="189" t="s">
        <v>2181</v>
      </c>
      <c r="G381" s="190" t="s">
        <v>383</v>
      </c>
      <c r="H381" s="191">
        <v>0</v>
      </c>
      <c r="I381" s="192"/>
      <c r="J381" s="193">
        <f>ROUND(I381*H381,2)</f>
        <v>0</v>
      </c>
      <c r="K381" s="194"/>
      <c r="L381" s="39"/>
      <c r="M381" s="195" t="s">
        <v>1</v>
      </c>
      <c r="N381" s="196" t="s">
        <v>45</v>
      </c>
      <c r="O381" s="71"/>
      <c r="P381" s="197">
        <f>O381*H381</f>
        <v>0</v>
      </c>
      <c r="Q381" s="197">
        <v>0</v>
      </c>
      <c r="R381" s="197">
        <f>Q381*H381</f>
        <v>0</v>
      </c>
      <c r="S381" s="197">
        <v>0</v>
      </c>
      <c r="T381" s="198">
        <f>S381*H381</f>
        <v>0</v>
      </c>
      <c r="U381" s="34"/>
      <c r="V381" s="34"/>
      <c r="W381" s="34"/>
      <c r="X381" s="34"/>
      <c r="Y381" s="34"/>
      <c r="Z381" s="34"/>
      <c r="AA381" s="34"/>
      <c r="AB381" s="34"/>
      <c r="AC381" s="34"/>
      <c r="AD381" s="34"/>
      <c r="AE381" s="34"/>
      <c r="AR381" s="199" t="s">
        <v>175</v>
      </c>
      <c r="AT381" s="199" t="s">
        <v>158</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3117</v>
      </c>
    </row>
    <row r="382" spans="1:47" s="2" customFormat="1" ht="58.5">
      <c r="A382" s="34"/>
      <c r="B382" s="35"/>
      <c r="C382" s="36"/>
      <c r="D382" s="201" t="s">
        <v>164</v>
      </c>
      <c r="E382" s="36"/>
      <c r="F382" s="202" t="s">
        <v>3118</v>
      </c>
      <c r="G382" s="36"/>
      <c r="H382" s="36"/>
      <c r="I382" s="203"/>
      <c r="J382" s="36"/>
      <c r="K382" s="36"/>
      <c r="L382" s="39"/>
      <c r="M382" s="204"/>
      <c r="N382" s="205"/>
      <c r="O382" s="71"/>
      <c r="P382" s="71"/>
      <c r="Q382" s="71"/>
      <c r="R382" s="71"/>
      <c r="S382" s="71"/>
      <c r="T382" s="72"/>
      <c r="U382" s="34"/>
      <c r="V382" s="34"/>
      <c r="W382" s="34"/>
      <c r="X382" s="34"/>
      <c r="Y382" s="34"/>
      <c r="Z382" s="34"/>
      <c r="AA382" s="34"/>
      <c r="AB382" s="34"/>
      <c r="AC382" s="34"/>
      <c r="AD382" s="34"/>
      <c r="AE382" s="34"/>
      <c r="AT382" s="17" t="s">
        <v>164</v>
      </c>
      <c r="AU382" s="17" t="s">
        <v>90</v>
      </c>
    </row>
    <row r="383" spans="1:65" s="2" customFormat="1" ht="16.5" customHeight="1">
      <c r="A383" s="34"/>
      <c r="B383" s="35"/>
      <c r="C383" s="243" t="s">
        <v>747</v>
      </c>
      <c r="D383" s="243" t="s">
        <v>357</v>
      </c>
      <c r="E383" s="244" t="s">
        <v>2184</v>
      </c>
      <c r="F383" s="245" t="s">
        <v>2185</v>
      </c>
      <c r="G383" s="246" t="s">
        <v>383</v>
      </c>
      <c r="H383" s="247">
        <v>30</v>
      </c>
      <c r="I383" s="248"/>
      <c r="J383" s="249">
        <f>ROUND(I383*H383,2)</f>
        <v>0</v>
      </c>
      <c r="K383" s="250"/>
      <c r="L383" s="251"/>
      <c r="M383" s="252" t="s">
        <v>1</v>
      </c>
      <c r="N383" s="253" t="s">
        <v>45</v>
      </c>
      <c r="O383" s="71"/>
      <c r="P383" s="197">
        <f>O383*H383</f>
        <v>0</v>
      </c>
      <c r="Q383" s="197">
        <v>5E-05</v>
      </c>
      <c r="R383" s="197">
        <f>Q383*H383</f>
        <v>0.0015</v>
      </c>
      <c r="S383" s="197">
        <v>0</v>
      </c>
      <c r="T383" s="198">
        <f>S383*H383</f>
        <v>0</v>
      </c>
      <c r="U383" s="34"/>
      <c r="V383" s="34"/>
      <c r="W383" s="34"/>
      <c r="X383" s="34"/>
      <c r="Y383" s="34"/>
      <c r="Z383" s="34"/>
      <c r="AA383" s="34"/>
      <c r="AB383" s="34"/>
      <c r="AC383" s="34"/>
      <c r="AD383" s="34"/>
      <c r="AE383" s="34"/>
      <c r="AR383" s="199" t="s">
        <v>196</v>
      </c>
      <c r="AT383" s="199" t="s">
        <v>357</v>
      </c>
      <c r="AU383" s="199" t="s">
        <v>90</v>
      </c>
      <c r="AY383" s="17" t="s">
        <v>155</v>
      </c>
      <c r="BE383" s="200">
        <f>IF(N383="základní",J383,0)</f>
        <v>0</v>
      </c>
      <c r="BF383" s="200">
        <f>IF(N383="snížená",J383,0)</f>
        <v>0</v>
      </c>
      <c r="BG383" s="200">
        <f>IF(N383="zákl. přenesená",J383,0)</f>
        <v>0</v>
      </c>
      <c r="BH383" s="200">
        <f>IF(N383="sníž. přenesená",J383,0)</f>
        <v>0</v>
      </c>
      <c r="BI383" s="200">
        <f>IF(N383="nulová",J383,0)</f>
        <v>0</v>
      </c>
      <c r="BJ383" s="17" t="s">
        <v>88</v>
      </c>
      <c r="BK383" s="200">
        <f>ROUND(I383*H383,2)</f>
        <v>0</v>
      </c>
      <c r="BL383" s="17" t="s">
        <v>175</v>
      </c>
      <c r="BM383" s="199" t="s">
        <v>3119</v>
      </c>
    </row>
    <row r="384" spans="1:47" s="2" customFormat="1" ht="19.5">
      <c r="A384" s="34"/>
      <c r="B384" s="35"/>
      <c r="C384" s="36"/>
      <c r="D384" s="201" t="s">
        <v>164</v>
      </c>
      <c r="E384" s="36"/>
      <c r="F384" s="202" t="s">
        <v>2388</v>
      </c>
      <c r="G384" s="36"/>
      <c r="H384" s="36"/>
      <c r="I384" s="203"/>
      <c r="J384" s="36"/>
      <c r="K384" s="36"/>
      <c r="L384" s="39"/>
      <c r="M384" s="204"/>
      <c r="N384" s="205"/>
      <c r="O384" s="71"/>
      <c r="P384" s="71"/>
      <c r="Q384" s="71"/>
      <c r="R384" s="71"/>
      <c r="S384" s="71"/>
      <c r="T384" s="72"/>
      <c r="U384" s="34"/>
      <c r="V384" s="34"/>
      <c r="W384" s="34"/>
      <c r="X384" s="34"/>
      <c r="Y384" s="34"/>
      <c r="Z384" s="34"/>
      <c r="AA384" s="34"/>
      <c r="AB384" s="34"/>
      <c r="AC384" s="34"/>
      <c r="AD384" s="34"/>
      <c r="AE384" s="34"/>
      <c r="AT384" s="17" t="s">
        <v>164</v>
      </c>
      <c r="AU384" s="17" t="s">
        <v>90</v>
      </c>
    </row>
    <row r="385" spans="1:65" s="2" customFormat="1" ht="16.5" customHeight="1">
      <c r="A385" s="34"/>
      <c r="B385" s="35"/>
      <c r="C385" s="187" t="s">
        <v>753</v>
      </c>
      <c r="D385" s="187" t="s">
        <v>158</v>
      </c>
      <c r="E385" s="188" t="s">
        <v>2194</v>
      </c>
      <c r="F385" s="189" t="s">
        <v>2195</v>
      </c>
      <c r="G385" s="190" t="s">
        <v>383</v>
      </c>
      <c r="H385" s="191">
        <v>0</v>
      </c>
      <c r="I385" s="192"/>
      <c r="J385" s="193">
        <f>ROUND(I385*H385,2)</f>
        <v>0</v>
      </c>
      <c r="K385" s="194"/>
      <c r="L385" s="39"/>
      <c r="M385" s="195" t="s">
        <v>1</v>
      </c>
      <c r="N385" s="196" t="s">
        <v>45</v>
      </c>
      <c r="O385" s="71"/>
      <c r="P385" s="197">
        <f>O385*H385</f>
        <v>0</v>
      </c>
      <c r="Q385" s="197">
        <v>0</v>
      </c>
      <c r="R385" s="197">
        <f>Q385*H385</f>
        <v>0</v>
      </c>
      <c r="S385" s="197">
        <v>0</v>
      </c>
      <c r="T385" s="198">
        <f>S385*H385</f>
        <v>0</v>
      </c>
      <c r="U385" s="34"/>
      <c r="V385" s="34"/>
      <c r="W385" s="34"/>
      <c r="X385" s="34"/>
      <c r="Y385" s="34"/>
      <c r="Z385" s="34"/>
      <c r="AA385" s="34"/>
      <c r="AB385" s="34"/>
      <c r="AC385" s="34"/>
      <c r="AD385" s="34"/>
      <c r="AE385" s="34"/>
      <c r="AR385" s="199" t="s">
        <v>175</v>
      </c>
      <c r="AT385" s="199" t="s">
        <v>158</v>
      </c>
      <c r="AU385" s="199" t="s">
        <v>90</v>
      </c>
      <c r="AY385" s="17" t="s">
        <v>155</v>
      </c>
      <c r="BE385" s="200">
        <f>IF(N385="základní",J385,0)</f>
        <v>0</v>
      </c>
      <c r="BF385" s="200">
        <f>IF(N385="snížená",J385,0)</f>
        <v>0</v>
      </c>
      <c r="BG385" s="200">
        <f>IF(N385="zákl. přenesená",J385,0)</f>
        <v>0</v>
      </c>
      <c r="BH385" s="200">
        <f>IF(N385="sníž. přenesená",J385,0)</f>
        <v>0</v>
      </c>
      <c r="BI385" s="200">
        <f>IF(N385="nulová",J385,0)</f>
        <v>0</v>
      </c>
      <c r="BJ385" s="17" t="s">
        <v>88</v>
      </c>
      <c r="BK385" s="200">
        <f>ROUND(I385*H385,2)</f>
        <v>0</v>
      </c>
      <c r="BL385" s="17" t="s">
        <v>175</v>
      </c>
      <c r="BM385" s="199" t="s">
        <v>3120</v>
      </c>
    </row>
    <row r="386" spans="1:47" s="2" customFormat="1" ht="48.75">
      <c r="A386" s="34"/>
      <c r="B386" s="35"/>
      <c r="C386" s="36"/>
      <c r="D386" s="201" t="s">
        <v>164</v>
      </c>
      <c r="E386" s="36"/>
      <c r="F386" s="202" t="s">
        <v>3121</v>
      </c>
      <c r="G386" s="36"/>
      <c r="H386" s="36"/>
      <c r="I386" s="203"/>
      <c r="J386" s="36"/>
      <c r="K386" s="36"/>
      <c r="L386" s="39"/>
      <c r="M386" s="204"/>
      <c r="N386" s="205"/>
      <c r="O386" s="71"/>
      <c r="P386" s="71"/>
      <c r="Q386" s="71"/>
      <c r="R386" s="71"/>
      <c r="S386" s="71"/>
      <c r="T386" s="72"/>
      <c r="U386" s="34"/>
      <c r="V386" s="34"/>
      <c r="W386" s="34"/>
      <c r="X386" s="34"/>
      <c r="Y386" s="34"/>
      <c r="Z386" s="34"/>
      <c r="AA386" s="34"/>
      <c r="AB386" s="34"/>
      <c r="AC386" s="34"/>
      <c r="AD386" s="34"/>
      <c r="AE386" s="34"/>
      <c r="AT386" s="17" t="s">
        <v>164</v>
      </c>
      <c r="AU386" s="17" t="s">
        <v>90</v>
      </c>
    </row>
    <row r="387" spans="1:65" s="2" customFormat="1" ht="16.5" customHeight="1">
      <c r="A387" s="34"/>
      <c r="B387" s="35"/>
      <c r="C387" s="243" t="s">
        <v>761</v>
      </c>
      <c r="D387" s="243" t="s">
        <v>357</v>
      </c>
      <c r="E387" s="244" t="s">
        <v>2198</v>
      </c>
      <c r="F387" s="245" t="s">
        <v>2199</v>
      </c>
      <c r="G387" s="246" t="s">
        <v>383</v>
      </c>
      <c r="H387" s="247">
        <v>2</v>
      </c>
      <c r="I387" s="248"/>
      <c r="J387" s="249">
        <f>ROUND(I387*H387,2)</f>
        <v>0</v>
      </c>
      <c r="K387" s="250"/>
      <c r="L387" s="251"/>
      <c r="M387" s="252" t="s">
        <v>1</v>
      </c>
      <c r="N387" s="253" t="s">
        <v>45</v>
      </c>
      <c r="O387" s="71"/>
      <c r="P387" s="197">
        <f>O387*H387</f>
        <v>0</v>
      </c>
      <c r="Q387" s="197">
        <v>0.00022</v>
      </c>
      <c r="R387" s="197">
        <f>Q387*H387</f>
        <v>0.00044</v>
      </c>
      <c r="S387" s="197">
        <v>0</v>
      </c>
      <c r="T387" s="198">
        <f>S387*H387</f>
        <v>0</v>
      </c>
      <c r="U387" s="34"/>
      <c r="V387" s="34"/>
      <c r="W387" s="34"/>
      <c r="X387" s="34"/>
      <c r="Y387" s="34"/>
      <c r="Z387" s="34"/>
      <c r="AA387" s="34"/>
      <c r="AB387" s="34"/>
      <c r="AC387" s="34"/>
      <c r="AD387" s="34"/>
      <c r="AE387" s="34"/>
      <c r="AR387" s="199" t="s">
        <v>196</v>
      </c>
      <c r="AT387" s="199" t="s">
        <v>357</v>
      </c>
      <c r="AU387" s="199" t="s">
        <v>90</v>
      </c>
      <c r="AY387" s="17" t="s">
        <v>155</v>
      </c>
      <c r="BE387" s="200">
        <f>IF(N387="základní",J387,0)</f>
        <v>0</v>
      </c>
      <c r="BF387" s="200">
        <f>IF(N387="snížená",J387,0)</f>
        <v>0</v>
      </c>
      <c r="BG387" s="200">
        <f>IF(N387="zákl. přenesená",J387,0)</f>
        <v>0</v>
      </c>
      <c r="BH387" s="200">
        <f>IF(N387="sníž. přenesená",J387,0)</f>
        <v>0</v>
      </c>
      <c r="BI387" s="200">
        <f>IF(N387="nulová",J387,0)</f>
        <v>0</v>
      </c>
      <c r="BJ387" s="17" t="s">
        <v>88</v>
      </c>
      <c r="BK387" s="200">
        <f>ROUND(I387*H387,2)</f>
        <v>0</v>
      </c>
      <c r="BL387" s="17" t="s">
        <v>175</v>
      </c>
      <c r="BM387" s="199" t="s">
        <v>3122</v>
      </c>
    </row>
    <row r="388" spans="1:47" s="2" customFormat="1" ht="19.5">
      <c r="A388" s="34"/>
      <c r="B388" s="35"/>
      <c r="C388" s="36"/>
      <c r="D388" s="201" t="s">
        <v>164</v>
      </c>
      <c r="E388" s="36"/>
      <c r="F388" s="202" t="s">
        <v>2887</v>
      </c>
      <c r="G388" s="36"/>
      <c r="H388" s="36"/>
      <c r="I388" s="203"/>
      <c r="J388" s="36"/>
      <c r="K388" s="36"/>
      <c r="L388" s="39"/>
      <c r="M388" s="204"/>
      <c r="N388" s="205"/>
      <c r="O388" s="71"/>
      <c r="P388" s="71"/>
      <c r="Q388" s="71"/>
      <c r="R388" s="71"/>
      <c r="S388" s="71"/>
      <c r="T388" s="72"/>
      <c r="U388" s="34"/>
      <c r="V388" s="34"/>
      <c r="W388" s="34"/>
      <c r="X388" s="34"/>
      <c r="Y388" s="34"/>
      <c r="Z388" s="34"/>
      <c r="AA388" s="34"/>
      <c r="AB388" s="34"/>
      <c r="AC388" s="34"/>
      <c r="AD388" s="34"/>
      <c r="AE388" s="34"/>
      <c r="AT388" s="17" t="s">
        <v>164</v>
      </c>
      <c r="AU388" s="17" t="s">
        <v>90</v>
      </c>
    </row>
    <row r="389" spans="1:65" s="2" customFormat="1" ht="16.5" customHeight="1">
      <c r="A389" s="34"/>
      <c r="B389" s="35"/>
      <c r="C389" s="187" t="s">
        <v>779</v>
      </c>
      <c r="D389" s="187" t="s">
        <v>158</v>
      </c>
      <c r="E389" s="188" t="s">
        <v>2201</v>
      </c>
      <c r="F389" s="189" t="s">
        <v>2202</v>
      </c>
      <c r="G389" s="190" t="s">
        <v>383</v>
      </c>
      <c r="H389" s="191">
        <v>0</v>
      </c>
      <c r="I389" s="192"/>
      <c r="J389" s="193">
        <f>ROUND(I389*H389,2)</f>
        <v>0</v>
      </c>
      <c r="K389" s="194"/>
      <c r="L389" s="39"/>
      <c r="M389" s="195" t="s">
        <v>1</v>
      </c>
      <c r="N389" s="196" t="s">
        <v>45</v>
      </c>
      <c r="O389" s="71"/>
      <c r="P389" s="197">
        <f>O389*H389</f>
        <v>0</v>
      </c>
      <c r="Q389" s="197">
        <v>0</v>
      </c>
      <c r="R389" s="197">
        <f>Q389*H389</f>
        <v>0</v>
      </c>
      <c r="S389" s="197">
        <v>0</v>
      </c>
      <c r="T389" s="198">
        <f>S389*H389</f>
        <v>0</v>
      </c>
      <c r="U389" s="34"/>
      <c r="V389" s="34"/>
      <c r="W389" s="34"/>
      <c r="X389" s="34"/>
      <c r="Y389" s="34"/>
      <c r="Z389" s="34"/>
      <c r="AA389" s="34"/>
      <c r="AB389" s="34"/>
      <c r="AC389" s="34"/>
      <c r="AD389" s="34"/>
      <c r="AE389" s="34"/>
      <c r="AR389" s="199" t="s">
        <v>175</v>
      </c>
      <c r="AT389" s="199" t="s">
        <v>158</v>
      </c>
      <c r="AU389" s="199" t="s">
        <v>90</v>
      </c>
      <c r="AY389" s="17" t="s">
        <v>155</v>
      </c>
      <c r="BE389" s="200">
        <f>IF(N389="základní",J389,0)</f>
        <v>0</v>
      </c>
      <c r="BF389" s="200">
        <f>IF(N389="snížená",J389,0)</f>
        <v>0</v>
      </c>
      <c r="BG389" s="200">
        <f>IF(N389="zákl. přenesená",J389,0)</f>
        <v>0</v>
      </c>
      <c r="BH389" s="200">
        <f>IF(N389="sníž. přenesená",J389,0)</f>
        <v>0</v>
      </c>
      <c r="BI389" s="200">
        <f>IF(N389="nulová",J389,0)</f>
        <v>0</v>
      </c>
      <c r="BJ389" s="17" t="s">
        <v>88</v>
      </c>
      <c r="BK389" s="200">
        <f>ROUND(I389*H389,2)</f>
        <v>0</v>
      </c>
      <c r="BL389" s="17" t="s">
        <v>175</v>
      </c>
      <c r="BM389" s="199" t="s">
        <v>3123</v>
      </c>
    </row>
    <row r="390" spans="1:47" s="2" customFormat="1" ht="58.5">
      <c r="A390" s="34"/>
      <c r="B390" s="35"/>
      <c r="C390" s="36"/>
      <c r="D390" s="201" t="s">
        <v>164</v>
      </c>
      <c r="E390" s="36"/>
      <c r="F390" s="202" t="s">
        <v>3124</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164</v>
      </c>
      <c r="AU390" s="17" t="s">
        <v>90</v>
      </c>
    </row>
    <row r="391" spans="1:65" s="2" customFormat="1" ht="21.75" customHeight="1">
      <c r="A391" s="34"/>
      <c r="B391" s="35"/>
      <c r="C391" s="243" t="s">
        <v>785</v>
      </c>
      <c r="D391" s="243" t="s">
        <v>357</v>
      </c>
      <c r="E391" s="244" t="s">
        <v>2205</v>
      </c>
      <c r="F391" s="245" t="s">
        <v>2206</v>
      </c>
      <c r="G391" s="246" t="s">
        <v>383</v>
      </c>
      <c r="H391" s="247">
        <v>16</v>
      </c>
      <c r="I391" s="248"/>
      <c r="J391" s="249">
        <f>ROUND(I391*H391,2)</f>
        <v>0</v>
      </c>
      <c r="K391" s="250"/>
      <c r="L391" s="251"/>
      <c r="M391" s="252" t="s">
        <v>1</v>
      </c>
      <c r="N391" s="253" t="s">
        <v>45</v>
      </c>
      <c r="O391" s="71"/>
      <c r="P391" s="197">
        <f>O391*H391</f>
        <v>0</v>
      </c>
      <c r="Q391" s="197">
        <v>0.0019</v>
      </c>
      <c r="R391" s="197">
        <f>Q391*H391</f>
        <v>0.0304</v>
      </c>
      <c r="S391" s="197">
        <v>0</v>
      </c>
      <c r="T391" s="198">
        <f>S391*H391</f>
        <v>0</v>
      </c>
      <c r="U391" s="34"/>
      <c r="V391" s="34"/>
      <c r="W391" s="34"/>
      <c r="X391" s="34"/>
      <c r="Y391" s="34"/>
      <c r="Z391" s="34"/>
      <c r="AA391" s="34"/>
      <c r="AB391" s="34"/>
      <c r="AC391" s="34"/>
      <c r="AD391" s="34"/>
      <c r="AE391" s="34"/>
      <c r="AR391" s="199" t="s">
        <v>196</v>
      </c>
      <c r="AT391" s="199" t="s">
        <v>357</v>
      </c>
      <c r="AU391" s="199" t="s">
        <v>90</v>
      </c>
      <c r="AY391" s="17" t="s">
        <v>155</v>
      </c>
      <c r="BE391" s="200">
        <f>IF(N391="základní",J391,0)</f>
        <v>0</v>
      </c>
      <c r="BF391" s="200">
        <f>IF(N391="snížená",J391,0)</f>
        <v>0</v>
      </c>
      <c r="BG391" s="200">
        <f>IF(N391="zákl. přenesená",J391,0)</f>
        <v>0</v>
      </c>
      <c r="BH391" s="200">
        <f>IF(N391="sníž. přenesená",J391,0)</f>
        <v>0</v>
      </c>
      <c r="BI391" s="200">
        <f>IF(N391="nulová",J391,0)</f>
        <v>0</v>
      </c>
      <c r="BJ391" s="17" t="s">
        <v>88</v>
      </c>
      <c r="BK391" s="200">
        <f>ROUND(I391*H391,2)</f>
        <v>0</v>
      </c>
      <c r="BL391" s="17" t="s">
        <v>175</v>
      </c>
      <c r="BM391" s="199" t="s">
        <v>3125</v>
      </c>
    </row>
    <row r="392" spans="1:47" s="2" customFormat="1" ht="39">
      <c r="A392" s="34"/>
      <c r="B392" s="35"/>
      <c r="C392" s="36"/>
      <c r="D392" s="201" t="s">
        <v>164</v>
      </c>
      <c r="E392" s="36"/>
      <c r="F392" s="202" t="s">
        <v>2208</v>
      </c>
      <c r="G392" s="36"/>
      <c r="H392" s="36"/>
      <c r="I392" s="203"/>
      <c r="J392" s="36"/>
      <c r="K392" s="36"/>
      <c r="L392" s="39"/>
      <c r="M392" s="204"/>
      <c r="N392" s="205"/>
      <c r="O392" s="71"/>
      <c r="P392" s="71"/>
      <c r="Q392" s="71"/>
      <c r="R392" s="71"/>
      <c r="S392" s="71"/>
      <c r="T392" s="72"/>
      <c r="U392" s="34"/>
      <c r="V392" s="34"/>
      <c r="W392" s="34"/>
      <c r="X392" s="34"/>
      <c r="Y392" s="34"/>
      <c r="Z392" s="34"/>
      <c r="AA392" s="34"/>
      <c r="AB392" s="34"/>
      <c r="AC392" s="34"/>
      <c r="AD392" s="34"/>
      <c r="AE392" s="34"/>
      <c r="AT392" s="17" t="s">
        <v>164</v>
      </c>
      <c r="AU392" s="17" t="s">
        <v>90</v>
      </c>
    </row>
    <row r="393" spans="1:65" s="2" customFormat="1" ht="16.5" customHeight="1">
      <c r="A393" s="34"/>
      <c r="B393" s="35"/>
      <c r="C393" s="187" t="s">
        <v>793</v>
      </c>
      <c r="D393" s="187" t="s">
        <v>158</v>
      </c>
      <c r="E393" s="188" t="s">
        <v>2209</v>
      </c>
      <c r="F393" s="189" t="s">
        <v>2210</v>
      </c>
      <c r="G393" s="190" t="s">
        <v>383</v>
      </c>
      <c r="H393" s="191">
        <v>0</v>
      </c>
      <c r="I393" s="192"/>
      <c r="J393" s="193">
        <f>ROUND(I393*H393,2)</f>
        <v>0</v>
      </c>
      <c r="K393" s="194"/>
      <c r="L393" s="39"/>
      <c r="M393" s="195" t="s">
        <v>1</v>
      </c>
      <c r="N393" s="196" t="s">
        <v>45</v>
      </c>
      <c r="O393" s="71"/>
      <c r="P393" s="197">
        <f>O393*H393</f>
        <v>0</v>
      </c>
      <c r="Q393" s="197">
        <v>0.00016</v>
      </c>
      <c r="R393" s="197">
        <f>Q393*H393</f>
        <v>0</v>
      </c>
      <c r="S393" s="197">
        <v>0</v>
      </c>
      <c r="T393" s="198">
        <f>S393*H393</f>
        <v>0</v>
      </c>
      <c r="U393" s="34"/>
      <c r="V393" s="34"/>
      <c r="W393" s="34"/>
      <c r="X393" s="34"/>
      <c r="Y393" s="34"/>
      <c r="Z393" s="34"/>
      <c r="AA393" s="34"/>
      <c r="AB393" s="34"/>
      <c r="AC393" s="34"/>
      <c r="AD393" s="34"/>
      <c r="AE393" s="34"/>
      <c r="AR393" s="199" t="s">
        <v>175</v>
      </c>
      <c r="AT393" s="199" t="s">
        <v>158</v>
      </c>
      <c r="AU393" s="199" t="s">
        <v>90</v>
      </c>
      <c r="AY393" s="17" t="s">
        <v>155</v>
      </c>
      <c r="BE393" s="200">
        <f>IF(N393="základní",J393,0)</f>
        <v>0</v>
      </c>
      <c r="BF393" s="200">
        <f>IF(N393="snížená",J393,0)</f>
        <v>0</v>
      </c>
      <c r="BG393" s="200">
        <f>IF(N393="zákl. přenesená",J393,0)</f>
        <v>0</v>
      </c>
      <c r="BH393" s="200">
        <f>IF(N393="sníž. přenesená",J393,0)</f>
        <v>0</v>
      </c>
      <c r="BI393" s="200">
        <f>IF(N393="nulová",J393,0)</f>
        <v>0</v>
      </c>
      <c r="BJ393" s="17" t="s">
        <v>88</v>
      </c>
      <c r="BK393" s="200">
        <f>ROUND(I393*H393,2)</f>
        <v>0</v>
      </c>
      <c r="BL393" s="17" t="s">
        <v>175</v>
      </c>
      <c r="BM393" s="199" t="s">
        <v>3126</v>
      </c>
    </row>
    <row r="394" spans="1:47" s="2" customFormat="1" ht="48.75">
      <c r="A394" s="34"/>
      <c r="B394" s="35"/>
      <c r="C394" s="36"/>
      <c r="D394" s="201" t="s">
        <v>164</v>
      </c>
      <c r="E394" s="36"/>
      <c r="F394" s="202" t="s">
        <v>3127</v>
      </c>
      <c r="G394" s="36"/>
      <c r="H394" s="36"/>
      <c r="I394" s="203"/>
      <c r="J394" s="36"/>
      <c r="K394" s="36"/>
      <c r="L394" s="39"/>
      <c r="M394" s="204"/>
      <c r="N394" s="205"/>
      <c r="O394" s="71"/>
      <c r="P394" s="71"/>
      <c r="Q394" s="71"/>
      <c r="R394" s="71"/>
      <c r="S394" s="71"/>
      <c r="T394" s="72"/>
      <c r="U394" s="34"/>
      <c r="V394" s="34"/>
      <c r="W394" s="34"/>
      <c r="X394" s="34"/>
      <c r="Y394" s="34"/>
      <c r="Z394" s="34"/>
      <c r="AA394" s="34"/>
      <c r="AB394" s="34"/>
      <c r="AC394" s="34"/>
      <c r="AD394" s="34"/>
      <c r="AE394" s="34"/>
      <c r="AT394" s="17" t="s">
        <v>164</v>
      </c>
      <c r="AU394" s="17" t="s">
        <v>90</v>
      </c>
    </row>
    <row r="395" spans="1:65" s="2" customFormat="1" ht="16.5" customHeight="1">
      <c r="A395" s="34"/>
      <c r="B395" s="35"/>
      <c r="C395" s="243" t="s">
        <v>800</v>
      </c>
      <c r="D395" s="243" t="s">
        <v>357</v>
      </c>
      <c r="E395" s="244" t="s">
        <v>2213</v>
      </c>
      <c r="F395" s="245" t="s">
        <v>2214</v>
      </c>
      <c r="G395" s="246" t="s">
        <v>383</v>
      </c>
      <c r="H395" s="247">
        <v>16</v>
      </c>
      <c r="I395" s="248"/>
      <c r="J395" s="249">
        <f>ROUND(I395*H395,2)</f>
        <v>0</v>
      </c>
      <c r="K395" s="250"/>
      <c r="L395" s="251"/>
      <c r="M395" s="252" t="s">
        <v>1</v>
      </c>
      <c r="N395" s="253" t="s">
        <v>45</v>
      </c>
      <c r="O395" s="71"/>
      <c r="P395" s="197">
        <f>O395*H395</f>
        <v>0</v>
      </c>
      <c r="Q395" s="197">
        <v>0.00085</v>
      </c>
      <c r="R395" s="197">
        <f>Q395*H395</f>
        <v>0.0136</v>
      </c>
      <c r="S395" s="197">
        <v>0</v>
      </c>
      <c r="T395" s="198">
        <f>S395*H395</f>
        <v>0</v>
      </c>
      <c r="U395" s="34"/>
      <c r="V395" s="34"/>
      <c r="W395" s="34"/>
      <c r="X395" s="34"/>
      <c r="Y395" s="34"/>
      <c r="Z395" s="34"/>
      <c r="AA395" s="34"/>
      <c r="AB395" s="34"/>
      <c r="AC395" s="34"/>
      <c r="AD395" s="34"/>
      <c r="AE395" s="34"/>
      <c r="AR395" s="199" t="s">
        <v>196</v>
      </c>
      <c r="AT395" s="199" t="s">
        <v>357</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3128</v>
      </c>
    </row>
    <row r="396" spans="1:47" s="2" customFormat="1" ht="29.25">
      <c r="A396" s="34"/>
      <c r="B396" s="35"/>
      <c r="C396" s="36"/>
      <c r="D396" s="201" t="s">
        <v>164</v>
      </c>
      <c r="E396" s="36"/>
      <c r="F396" s="202" t="s">
        <v>2216</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1:65" s="2" customFormat="1" ht="16.5" customHeight="1">
      <c r="A397" s="34"/>
      <c r="B397" s="35"/>
      <c r="C397" s="243" t="s">
        <v>807</v>
      </c>
      <c r="D397" s="243" t="s">
        <v>357</v>
      </c>
      <c r="E397" s="244" t="s">
        <v>2217</v>
      </c>
      <c r="F397" s="245" t="s">
        <v>2218</v>
      </c>
      <c r="G397" s="246" t="s">
        <v>383</v>
      </c>
      <c r="H397" s="247">
        <v>15</v>
      </c>
      <c r="I397" s="248"/>
      <c r="J397" s="249">
        <f>ROUND(I397*H397,2)</f>
        <v>0</v>
      </c>
      <c r="K397" s="250"/>
      <c r="L397" s="251"/>
      <c r="M397" s="252" t="s">
        <v>1</v>
      </c>
      <c r="N397" s="253" t="s">
        <v>45</v>
      </c>
      <c r="O397" s="71"/>
      <c r="P397" s="197">
        <f>O397*H397</f>
        <v>0</v>
      </c>
      <c r="Q397" s="197">
        <v>0.00013</v>
      </c>
      <c r="R397" s="197">
        <f>Q397*H397</f>
        <v>0.00195</v>
      </c>
      <c r="S397" s="197">
        <v>0</v>
      </c>
      <c r="T397" s="198">
        <f>S397*H397</f>
        <v>0</v>
      </c>
      <c r="U397" s="34"/>
      <c r="V397" s="34"/>
      <c r="W397" s="34"/>
      <c r="X397" s="34"/>
      <c r="Y397" s="34"/>
      <c r="Z397" s="34"/>
      <c r="AA397" s="34"/>
      <c r="AB397" s="34"/>
      <c r="AC397" s="34"/>
      <c r="AD397" s="34"/>
      <c r="AE397" s="34"/>
      <c r="AR397" s="199" t="s">
        <v>196</v>
      </c>
      <c r="AT397" s="199" t="s">
        <v>357</v>
      </c>
      <c r="AU397" s="199" t="s">
        <v>90</v>
      </c>
      <c r="AY397" s="17" t="s">
        <v>155</v>
      </c>
      <c r="BE397" s="200">
        <f>IF(N397="základní",J397,0)</f>
        <v>0</v>
      </c>
      <c r="BF397" s="200">
        <f>IF(N397="snížená",J397,0)</f>
        <v>0</v>
      </c>
      <c r="BG397" s="200">
        <f>IF(N397="zákl. přenesená",J397,0)</f>
        <v>0</v>
      </c>
      <c r="BH397" s="200">
        <f>IF(N397="sníž. přenesená",J397,0)</f>
        <v>0</v>
      </c>
      <c r="BI397" s="200">
        <f>IF(N397="nulová",J397,0)</f>
        <v>0</v>
      </c>
      <c r="BJ397" s="17" t="s">
        <v>88</v>
      </c>
      <c r="BK397" s="200">
        <f>ROUND(I397*H397,2)</f>
        <v>0</v>
      </c>
      <c r="BL397" s="17" t="s">
        <v>175</v>
      </c>
      <c r="BM397" s="199" t="s">
        <v>3129</v>
      </c>
    </row>
    <row r="398" spans="1:47" s="2" customFormat="1" ht="19.5">
      <c r="A398" s="34"/>
      <c r="B398" s="35"/>
      <c r="C398" s="36"/>
      <c r="D398" s="201" t="s">
        <v>164</v>
      </c>
      <c r="E398" s="36"/>
      <c r="F398" s="202" t="s">
        <v>2220</v>
      </c>
      <c r="G398" s="36"/>
      <c r="H398" s="36"/>
      <c r="I398" s="203"/>
      <c r="J398" s="36"/>
      <c r="K398" s="36"/>
      <c r="L398" s="39"/>
      <c r="M398" s="204"/>
      <c r="N398" s="205"/>
      <c r="O398" s="71"/>
      <c r="P398" s="71"/>
      <c r="Q398" s="71"/>
      <c r="R398" s="71"/>
      <c r="S398" s="71"/>
      <c r="T398" s="72"/>
      <c r="U398" s="34"/>
      <c r="V398" s="34"/>
      <c r="W398" s="34"/>
      <c r="X398" s="34"/>
      <c r="Y398" s="34"/>
      <c r="Z398" s="34"/>
      <c r="AA398" s="34"/>
      <c r="AB398" s="34"/>
      <c r="AC398" s="34"/>
      <c r="AD398" s="34"/>
      <c r="AE398" s="34"/>
      <c r="AT398" s="17" t="s">
        <v>164</v>
      </c>
      <c r="AU398" s="17" t="s">
        <v>90</v>
      </c>
    </row>
    <row r="399" spans="1:65" s="2" customFormat="1" ht="24.2" customHeight="1">
      <c r="A399" s="34"/>
      <c r="B399" s="35"/>
      <c r="C399" s="243" t="s">
        <v>1302</v>
      </c>
      <c r="D399" s="243" t="s">
        <v>357</v>
      </c>
      <c r="E399" s="244" t="s">
        <v>2224</v>
      </c>
      <c r="F399" s="245" t="s">
        <v>2225</v>
      </c>
      <c r="G399" s="246" t="s">
        <v>383</v>
      </c>
      <c r="H399" s="247">
        <v>1</v>
      </c>
      <c r="I399" s="248"/>
      <c r="J399" s="249">
        <f>ROUND(I399*H399,2)</f>
        <v>0</v>
      </c>
      <c r="K399" s="250"/>
      <c r="L399" s="251"/>
      <c r="M399" s="252" t="s">
        <v>1</v>
      </c>
      <c r="N399" s="253" t="s">
        <v>45</v>
      </c>
      <c r="O399" s="71"/>
      <c r="P399" s="197">
        <f>O399*H399</f>
        <v>0</v>
      </c>
      <c r="Q399" s="197">
        <v>0.00041</v>
      </c>
      <c r="R399" s="197">
        <f>Q399*H399</f>
        <v>0.00041</v>
      </c>
      <c r="S399" s="197">
        <v>0</v>
      </c>
      <c r="T399" s="198">
        <f>S399*H399</f>
        <v>0</v>
      </c>
      <c r="U399" s="34"/>
      <c r="V399" s="34"/>
      <c r="W399" s="34"/>
      <c r="X399" s="34"/>
      <c r="Y399" s="34"/>
      <c r="Z399" s="34"/>
      <c r="AA399" s="34"/>
      <c r="AB399" s="34"/>
      <c r="AC399" s="34"/>
      <c r="AD399" s="34"/>
      <c r="AE399" s="34"/>
      <c r="AR399" s="199" t="s">
        <v>196</v>
      </c>
      <c r="AT399" s="199" t="s">
        <v>357</v>
      </c>
      <c r="AU399" s="199" t="s">
        <v>90</v>
      </c>
      <c r="AY399" s="17" t="s">
        <v>155</v>
      </c>
      <c r="BE399" s="200">
        <f>IF(N399="základní",J399,0)</f>
        <v>0</v>
      </c>
      <c r="BF399" s="200">
        <f>IF(N399="snížená",J399,0)</f>
        <v>0</v>
      </c>
      <c r="BG399" s="200">
        <f>IF(N399="zákl. přenesená",J399,0)</f>
        <v>0</v>
      </c>
      <c r="BH399" s="200">
        <f>IF(N399="sníž. přenesená",J399,0)</f>
        <v>0</v>
      </c>
      <c r="BI399" s="200">
        <f>IF(N399="nulová",J399,0)</f>
        <v>0</v>
      </c>
      <c r="BJ399" s="17" t="s">
        <v>88</v>
      </c>
      <c r="BK399" s="200">
        <f>ROUND(I399*H399,2)</f>
        <v>0</v>
      </c>
      <c r="BL399" s="17" t="s">
        <v>175</v>
      </c>
      <c r="BM399" s="199" t="s">
        <v>3130</v>
      </c>
    </row>
    <row r="400" spans="1:47" s="2" customFormat="1" ht="19.5">
      <c r="A400" s="34"/>
      <c r="B400" s="35"/>
      <c r="C400" s="36"/>
      <c r="D400" s="201" t="s">
        <v>164</v>
      </c>
      <c r="E400" s="36"/>
      <c r="F400" s="202" t="s">
        <v>2220</v>
      </c>
      <c r="G400" s="36"/>
      <c r="H400" s="36"/>
      <c r="I400" s="203"/>
      <c r="J400" s="36"/>
      <c r="K400" s="36"/>
      <c r="L400" s="39"/>
      <c r="M400" s="204"/>
      <c r="N400" s="205"/>
      <c r="O400" s="71"/>
      <c r="P400" s="71"/>
      <c r="Q400" s="71"/>
      <c r="R400" s="71"/>
      <c r="S400" s="71"/>
      <c r="T400" s="72"/>
      <c r="U400" s="34"/>
      <c r="V400" s="34"/>
      <c r="W400" s="34"/>
      <c r="X400" s="34"/>
      <c r="Y400" s="34"/>
      <c r="Z400" s="34"/>
      <c r="AA400" s="34"/>
      <c r="AB400" s="34"/>
      <c r="AC400" s="34"/>
      <c r="AD400" s="34"/>
      <c r="AE400" s="34"/>
      <c r="AT400" s="17" t="s">
        <v>164</v>
      </c>
      <c r="AU400" s="17" t="s">
        <v>90</v>
      </c>
    </row>
    <row r="401" spans="1:65" s="2" customFormat="1" ht="16.5" customHeight="1">
      <c r="A401" s="34"/>
      <c r="B401" s="35"/>
      <c r="C401" s="243" t="s">
        <v>1304</v>
      </c>
      <c r="D401" s="243" t="s">
        <v>357</v>
      </c>
      <c r="E401" s="244" t="s">
        <v>2227</v>
      </c>
      <c r="F401" s="245" t="s">
        <v>2228</v>
      </c>
      <c r="G401" s="246" t="s">
        <v>383</v>
      </c>
      <c r="H401" s="247">
        <v>16</v>
      </c>
      <c r="I401" s="248"/>
      <c r="J401" s="249">
        <f>ROUND(I401*H401,2)</f>
        <v>0</v>
      </c>
      <c r="K401" s="250"/>
      <c r="L401" s="251"/>
      <c r="M401" s="252" t="s">
        <v>1</v>
      </c>
      <c r="N401" s="253" t="s">
        <v>45</v>
      </c>
      <c r="O401" s="71"/>
      <c r="P401" s="197">
        <f>O401*H401</f>
        <v>0</v>
      </c>
      <c r="Q401" s="197">
        <v>0.0035</v>
      </c>
      <c r="R401" s="197">
        <f>Q401*H401</f>
        <v>0.056</v>
      </c>
      <c r="S401" s="197">
        <v>0</v>
      </c>
      <c r="T401" s="198">
        <f>S401*H401</f>
        <v>0</v>
      </c>
      <c r="U401" s="34"/>
      <c r="V401" s="34"/>
      <c r="W401" s="34"/>
      <c r="X401" s="34"/>
      <c r="Y401" s="34"/>
      <c r="Z401" s="34"/>
      <c r="AA401" s="34"/>
      <c r="AB401" s="34"/>
      <c r="AC401" s="34"/>
      <c r="AD401" s="34"/>
      <c r="AE401" s="34"/>
      <c r="AR401" s="199" t="s">
        <v>196</v>
      </c>
      <c r="AT401" s="199" t="s">
        <v>357</v>
      </c>
      <c r="AU401" s="199" t="s">
        <v>90</v>
      </c>
      <c r="AY401" s="17" t="s">
        <v>155</v>
      </c>
      <c r="BE401" s="200">
        <f>IF(N401="základní",J401,0)</f>
        <v>0</v>
      </c>
      <c r="BF401" s="200">
        <f>IF(N401="snížená",J401,0)</f>
        <v>0</v>
      </c>
      <c r="BG401" s="200">
        <f>IF(N401="zákl. přenesená",J401,0)</f>
        <v>0</v>
      </c>
      <c r="BH401" s="200">
        <f>IF(N401="sníž. přenesená",J401,0)</f>
        <v>0</v>
      </c>
      <c r="BI401" s="200">
        <f>IF(N401="nulová",J401,0)</f>
        <v>0</v>
      </c>
      <c r="BJ401" s="17" t="s">
        <v>88</v>
      </c>
      <c r="BK401" s="200">
        <f>ROUND(I401*H401,2)</f>
        <v>0</v>
      </c>
      <c r="BL401" s="17" t="s">
        <v>175</v>
      </c>
      <c r="BM401" s="199" t="s">
        <v>3131</v>
      </c>
    </row>
    <row r="402" spans="1:47" s="2" customFormat="1" ht="29.25">
      <c r="A402" s="34"/>
      <c r="B402" s="35"/>
      <c r="C402" s="36"/>
      <c r="D402" s="201" t="s">
        <v>164</v>
      </c>
      <c r="E402" s="36"/>
      <c r="F402" s="202" t="s">
        <v>2748</v>
      </c>
      <c r="G402" s="36"/>
      <c r="H402" s="36"/>
      <c r="I402" s="203"/>
      <c r="J402" s="36"/>
      <c r="K402" s="36"/>
      <c r="L402" s="39"/>
      <c r="M402" s="204"/>
      <c r="N402" s="205"/>
      <c r="O402" s="71"/>
      <c r="P402" s="71"/>
      <c r="Q402" s="71"/>
      <c r="R402" s="71"/>
      <c r="S402" s="71"/>
      <c r="T402" s="72"/>
      <c r="U402" s="34"/>
      <c r="V402" s="34"/>
      <c r="W402" s="34"/>
      <c r="X402" s="34"/>
      <c r="Y402" s="34"/>
      <c r="Z402" s="34"/>
      <c r="AA402" s="34"/>
      <c r="AB402" s="34"/>
      <c r="AC402" s="34"/>
      <c r="AD402" s="34"/>
      <c r="AE402" s="34"/>
      <c r="AT402" s="17" t="s">
        <v>164</v>
      </c>
      <c r="AU402" s="17" t="s">
        <v>90</v>
      </c>
    </row>
    <row r="403" spans="1:65" s="2" customFormat="1" ht="16.5" customHeight="1">
      <c r="A403" s="34"/>
      <c r="B403" s="35"/>
      <c r="C403" s="187" t="s">
        <v>1306</v>
      </c>
      <c r="D403" s="187" t="s">
        <v>158</v>
      </c>
      <c r="E403" s="188" t="s">
        <v>2231</v>
      </c>
      <c r="F403" s="189" t="s">
        <v>2232</v>
      </c>
      <c r="G403" s="190" t="s">
        <v>383</v>
      </c>
      <c r="H403" s="191">
        <v>0</v>
      </c>
      <c r="I403" s="192"/>
      <c r="J403" s="193">
        <f>ROUND(I403*H403,2)</f>
        <v>0</v>
      </c>
      <c r="K403" s="194"/>
      <c r="L403" s="39"/>
      <c r="M403" s="195" t="s">
        <v>1</v>
      </c>
      <c r="N403" s="196" t="s">
        <v>45</v>
      </c>
      <c r="O403" s="71"/>
      <c r="P403" s="197">
        <f>O403*H403</f>
        <v>0</v>
      </c>
      <c r="Q403" s="197">
        <v>0.06383</v>
      </c>
      <c r="R403" s="197">
        <f>Q403*H403</f>
        <v>0</v>
      </c>
      <c r="S403" s="197">
        <v>0</v>
      </c>
      <c r="T403" s="198">
        <f>S403*H403</f>
        <v>0</v>
      </c>
      <c r="U403" s="34"/>
      <c r="V403" s="34"/>
      <c r="W403" s="34"/>
      <c r="X403" s="34"/>
      <c r="Y403" s="34"/>
      <c r="Z403" s="34"/>
      <c r="AA403" s="34"/>
      <c r="AB403" s="34"/>
      <c r="AC403" s="34"/>
      <c r="AD403" s="34"/>
      <c r="AE403" s="34"/>
      <c r="AR403" s="199" t="s">
        <v>175</v>
      </c>
      <c r="AT403" s="199" t="s">
        <v>158</v>
      </c>
      <c r="AU403" s="199" t="s">
        <v>90</v>
      </c>
      <c r="AY403" s="17" t="s">
        <v>155</v>
      </c>
      <c r="BE403" s="200">
        <f>IF(N403="základní",J403,0)</f>
        <v>0</v>
      </c>
      <c r="BF403" s="200">
        <f>IF(N403="snížená",J403,0)</f>
        <v>0</v>
      </c>
      <c r="BG403" s="200">
        <f>IF(N403="zákl. přenesená",J403,0)</f>
        <v>0</v>
      </c>
      <c r="BH403" s="200">
        <f>IF(N403="sníž. přenesená",J403,0)</f>
        <v>0</v>
      </c>
      <c r="BI403" s="200">
        <f>IF(N403="nulová",J403,0)</f>
        <v>0</v>
      </c>
      <c r="BJ403" s="17" t="s">
        <v>88</v>
      </c>
      <c r="BK403" s="200">
        <f>ROUND(I403*H403,2)</f>
        <v>0</v>
      </c>
      <c r="BL403" s="17" t="s">
        <v>175</v>
      </c>
      <c r="BM403" s="199" t="s">
        <v>3132</v>
      </c>
    </row>
    <row r="404" spans="1:47" s="2" customFormat="1" ht="68.25">
      <c r="A404" s="34"/>
      <c r="B404" s="35"/>
      <c r="C404" s="36"/>
      <c r="D404" s="201" t="s">
        <v>164</v>
      </c>
      <c r="E404" s="36"/>
      <c r="F404" s="202" t="s">
        <v>3133</v>
      </c>
      <c r="G404" s="36"/>
      <c r="H404" s="36"/>
      <c r="I404" s="203"/>
      <c r="J404" s="36"/>
      <c r="K404" s="36"/>
      <c r="L404" s="39"/>
      <c r="M404" s="204"/>
      <c r="N404" s="205"/>
      <c r="O404" s="71"/>
      <c r="P404" s="71"/>
      <c r="Q404" s="71"/>
      <c r="R404" s="71"/>
      <c r="S404" s="71"/>
      <c r="T404" s="72"/>
      <c r="U404" s="34"/>
      <c r="V404" s="34"/>
      <c r="W404" s="34"/>
      <c r="X404" s="34"/>
      <c r="Y404" s="34"/>
      <c r="Z404" s="34"/>
      <c r="AA404" s="34"/>
      <c r="AB404" s="34"/>
      <c r="AC404" s="34"/>
      <c r="AD404" s="34"/>
      <c r="AE404" s="34"/>
      <c r="AT404" s="17" t="s">
        <v>164</v>
      </c>
      <c r="AU404" s="17" t="s">
        <v>90</v>
      </c>
    </row>
    <row r="405" spans="1:65" s="2" customFormat="1" ht="21.75" customHeight="1">
      <c r="A405" s="34"/>
      <c r="B405" s="35"/>
      <c r="C405" s="243" t="s">
        <v>1309</v>
      </c>
      <c r="D405" s="243" t="s">
        <v>357</v>
      </c>
      <c r="E405" s="244" t="s">
        <v>2235</v>
      </c>
      <c r="F405" s="245" t="s">
        <v>2236</v>
      </c>
      <c r="G405" s="246" t="s">
        <v>383</v>
      </c>
      <c r="H405" s="247">
        <v>16</v>
      </c>
      <c r="I405" s="248"/>
      <c r="J405" s="249">
        <f>ROUND(I405*H405,2)</f>
        <v>0</v>
      </c>
      <c r="K405" s="250"/>
      <c r="L405" s="251"/>
      <c r="M405" s="252" t="s">
        <v>1</v>
      </c>
      <c r="N405" s="253" t="s">
        <v>45</v>
      </c>
      <c r="O405" s="71"/>
      <c r="P405" s="197">
        <f>O405*H405</f>
        <v>0</v>
      </c>
      <c r="Q405" s="197">
        <v>0.0079</v>
      </c>
      <c r="R405" s="197">
        <f>Q405*H405</f>
        <v>0.1264</v>
      </c>
      <c r="S405" s="197">
        <v>0</v>
      </c>
      <c r="T405" s="198">
        <f>S405*H405</f>
        <v>0</v>
      </c>
      <c r="U405" s="34"/>
      <c r="V405" s="34"/>
      <c r="W405" s="34"/>
      <c r="X405" s="34"/>
      <c r="Y405" s="34"/>
      <c r="Z405" s="34"/>
      <c r="AA405" s="34"/>
      <c r="AB405" s="34"/>
      <c r="AC405" s="34"/>
      <c r="AD405" s="34"/>
      <c r="AE405" s="34"/>
      <c r="AR405" s="199" t="s">
        <v>196</v>
      </c>
      <c r="AT405" s="199" t="s">
        <v>357</v>
      </c>
      <c r="AU405" s="199" t="s">
        <v>90</v>
      </c>
      <c r="AY405" s="17" t="s">
        <v>155</v>
      </c>
      <c r="BE405" s="200">
        <f>IF(N405="základní",J405,0)</f>
        <v>0</v>
      </c>
      <c r="BF405" s="200">
        <f>IF(N405="snížená",J405,0)</f>
        <v>0</v>
      </c>
      <c r="BG405" s="200">
        <f>IF(N405="zákl. přenesená",J405,0)</f>
        <v>0</v>
      </c>
      <c r="BH405" s="200">
        <f>IF(N405="sníž. přenesená",J405,0)</f>
        <v>0</v>
      </c>
      <c r="BI405" s="200">
        <f>IF(N405="nulová",J405,0)</f>
        <v>0</v>
      </c>
      <c r="BJ405" s="17" t="s">
        <v>88</v>
      </c>
      <c r="BK405" s="200">
        <f>ROUND(I405*H405,2)</f>
        <v>0</v>
      </c>
      <c r="BL405" s="17" t="s">
        <v>175</v>
      </c>
      <c r="BM405" s="199" t="s">
        <v>3134</v>
      </c>
    </row>
    <row r="406" spans="1:47" s="2" customFormat="1" ht="19.5">
      <c r="A406" s="34"/>
      <c r="B406" s="35"/>
      <c r="C406" s="36"/>
      <c r="D406" s="201" t="s">
        <v>164</v>
      </c>
      <c r="E406" s="36"/>
      <c r="F406" s="202" t="s">
        <v>2112</v>
      </c>
      <c r="G406" s="36"/>
      <c r="H406" s="36"/>
      <c r="I406" s="203"/>
      <c r="J406" s="36"/>
      <c r="K406" s="36"/>
      <c r="L406" s="39"/>
      <c r="M406" s="204"/>
      <c r="N406" s="205"/>
      <c r="O406" s="71"/>
      <c r="P406" s="71"/>
      <c r="Q406" s="71"/>
      <c r="R406" s="71"/>
      <c r="S406" s="71"/>
      <c r="T406" s="72"/>
      <c r="U406" s="34"/>
      <c r="V406" s="34"/>
      <c r="W406" s="34"/>
      <c r="X406" s="34"/>
      <c r="Y406" s="34"/>
      <c r="Z406" s="34"/>
      <c r="AA406" s="34"/>
      <c r="AB406" s="34"/>
      <c r="AC406" s="34"/>
      <c r="AD406" s="34"/>
      <c r="AE406" s="34"/>
      <c r="AT406" s="17" t="s">
        <v>164</v>
      </c>
      <c r="AU406" s="17" t="s">
        <v>90</v>
      </c>
    </row>
    <row r="407" spans="1:65" s="2" customFormat="1" ht="16.5" customHeight="1">
      <c r="A407" s="34"/>
      <c r="B407" s="35"/>
      <c r="C407" s="243" t="s">
        <v>1314</v>
      </c>
      <c r="D407" s="243" t="s">
        <v>357</v>
      </c>
      <c r="E407" s="244" t="s">
        <v>2238</v>
      </c>
      <c r="F407" s="245" t="s">
        <v>2114</v>
      </c>
      <c r="G407" s="246" t="s">
        <v>383</v>
      </c>
      <c r="H407" s="247">
        <v>16</v>
      </c>
      <c r="I407" s="248"/>
      <c r="J407" s="249">
        <f>ROUND(I407*H407,2)</f>
        <v>0</v>
      </c>
      <c r="K407" s="250"/>
      <c r="L407" s="251"/>
      <c r="M407" s="252" t="s">
        <v>1</v>
      </c>
      <c r="N407" s="253" t="s">
        <v>45</v>
      </c>
      <c r="O407" s="71"/>
      <c r="P407" s="197">
        <f>O407*H407</f>
        <v>0</v>
      </c>
      <c r="Q407" s="197">
        <v>0.0003</v>
      </c>
      <c r="R407" s="197">
        <f>Q407*H407</f>
        <v>0.0048</v>
      </c>
      <c r="S407" s="197">
        <v>0</v>
      </c>
      <c r="T407" s="198">
        <f>S407*H407</f>
        <v>0</v>
      </c>
      <c r="U407" s="34"/>
      <c r="V407" s="34"/>
      <c r="W407" s="34"/>
      <c r="X407" s="34"/>
      <c r="Y407" s="34"/>
      <c r="Z407" s="34"/>
      <c r="AA407" s="34"/>
      <c r="AB407" s="34"/>
      <c r="AC407" s="34"/>
      <c r="AD407" s="34"/>
      <c r="AE407" s="34"/>
      <c r="AR407" s="199" t="s">
        <v>196</v>
      </c>
      <c r="AT407" s="199" t="s">
        <v>357</v>
      </c>
      <c r="AU407" s="199" t="s">
        <v>90</v>
      </c>
      <c r="AY407" s="17" t="s">
        <v>155</v>
      </c>
      <c r="BE407" s="200">
        <f>IF(N407="základní",J407,0)</f>
        <v>0</v>
      </c>
      <c r="BF407" s="200">
        <f>IF(N407="snížená",J407,0)</f>
        <v>0</v>
      </c>
      <c r="BG407" s="200">
        <f>IF(N407="zákl. přenesená",J407,0)</f>
        <v>0</v>
      </c>
      <c r="BH407" s="200">
        <f>IF(N407="sníž. přenesená",J407,0)</f>
        <v>0</v>
      </c>
      <c r="BI407" s="200">
        <f>IF(N407="nulová",J407,0)</f>
        <v>0</v>
      </c>
      <c r="BJ407" s="17" t="s">
        <v>88</v>
      </c>
      <c r="BK407" s="200">
        <f>ROUND(I407*H407,2)</f>
        <v>0</v>
      </c>
      <c r="BL407" s="17" t="s">
        <v>175</v>
      </c>
      <c r="BM407" s="199" t="s">
        <v>3135</v>
      </c>
    </row>
    <row r="408" spans="2:63" s="12" customFormat="1" ht="22.9" customHeight="1">
      <c r="B408" s="171"/>
      <c r="C408" s="172"/>
      <c r="D408" s="173" t="s">
        <v>79</v>
      </c>
      <c r="E408" s="185" t="s">
        <v>201</v>
      </c>
      <c r="F408" s="185" t="s">
        <v>741</v>
      </c>
      <c r="G408" s="172"/>
      <c r="H408" s="172"/>
      <c r="I408" s="175"/>
      <c r="J408" s="186">
        <f>BK408</f>
        <v>0</v>
      </c>
      <c r="K408" s="172"/>
      <c r="L408" s="177"/>
      <c r="M408" s="178"/>
      <c r="N408" s="179"/>
      <c r="O408" s="179"/>
      <c r="P408" s="180">
        <f>SUM(P409:P414)</f>
        <v>0</v>
      </c>
      <c r="Q408" s="179"/>
      <c r="R408" s="180">
        <f>SUM(R409:R414)</f>
        <v>0</v>
      </c>
      <c r="S408" s="179"/>
      <c r="T408" s="181">
        <f>SUM(T409:T414)</f>
        <v>0</v>
      </c>
      <c r="AR408" s="182" t="s">
        <v>88</v>
      </c>
      <c r="AT408" s="183" t="s">
        <v>79</v>
      </c>
      <c r="AU408" s="183" t="s">
        <v>88</v>
      </c>
      <c r="AY408" s="182" t="s">
        <v>155</v>
      </c>
      <c r="BK408" s="184">
        <f>SUM(BK409:BK414)</f>
        <v>0</v>
      </c>
    </row>
    <row r="409" spans="1:65" s="2" customFormat="1" ht="16.5" customHeight="1">
      <c r="A409" s="34"/>
      <c r="B409" s="35"/>
      <c r="C409" s="187" t="s">
        <v>1319</v>
      </c>
      <c r="D409" s="187" t="s">
        <v>158</v>
      </c>
      <c r="E409" s="188" t="s">
        <v>1695</v>
      </c>
      <c r="F409" s="189" t="s">
        <v>1696</v>
      </c>
      <c r="G409" s="190" t="s">
        <v>253</v>
      </c>
      <c r="H409" s="191">
        <v>63.167</v>
      </c>
      <c r="I409" s="192"/>
      <c r="J409" s="193">
        <f>ROUND(I409*H409,2)</f>
        <v>0</v>
      </c>
      <c r="K409" s="194"/>
      <c r="L409" s="39"/>
      <c r="M409" s="195" t="s">
        <v>1</v>
      </c>
      <c r="N409" s="196" t="s">
        <v>45</v>
      </c>
      <c r="O409" s="71"/>
      <c r="P409" s="197">
        <f>O409*H409</f>
        <v>0</v>
      </c>
      <c r="Q409" s="197">
        <v>0</v>
      </c>
      <c r="R409" s="197">
        <f>Q409*H409</f>
        <v>0</v>
      </c>
      <c r="S409" s="197">
        <v>0</v>
      </c>
      <c r="T409" s="198">
        <f>S409*H409</f>
        <v>0</v>
      </c>
      <c r="U409" s="34"/>
      <c r="V409" s="34"/>
      <c r="W409" s="34"/>
      <c r="X409" s="34"/>
      <c r="Y409" s="34"/>
      <c r="Z409" s="34"/>
      <c r="AA409" s="34"/>
      <c r="AB409" s="34"/>
      <c r="AC409" s="34"/>
      <c r="AD409" s="34"/>
      <c r="AE409" s="34"/>
      <c r="AR409" s="199" t="s">
        <v>175</v>
      </c>
      <c r="AT409" s="199" t="s">
        <v>158</v>
      </c>
      <c r="AU409" s="199" t="s">
        <v>90</v>
      </c>
      <c r="AY409" s="17" t="s">
        <v>155</v>
      </c>
      <c r="BE409" s="200">
        <f>IF(N409="základní",J409,0)</f>
        <v>0</v>
      </c>
      <c r="BF409" s="200">
        <f>IF(N409="snížená",J409,0)</f>
        <v>0</v>
      </c>
      <c r="BG409" s="200">
        <f>IF(N409="zákl. přenesená",J409,0)</f>
        <v>0</v>
      </c>
      <c r="BH409" s="200">
        <f>IF(N409="sníž. přenesená",J409,0)</f>
        <v>0</v>
      </c>
      <c r="BI409" s="200">
        <f>IF(N409="nulová",J409,0)</f>
        <v>0</v>
      </c>
      <c r="BJ409" s="17" t="s">
        <v>88</v>
      </c>
      <c r="BK409" s="200">
        <f>ROUND(I409*H409,2)</f>
        <v>0</v>
      </c>
      <c r="BL409" s="17" t="s">
        <v>175</v>
      </c>
      <c r="BM409" s="199" t="s">
        <v>3136</v>
      </c>
    </row>
    <row r="410" spans="1:47" s="2" customFormat="1" ht="97.5">
      <c r="A410" s="34"/>
      <c r="B410" s="35"/>
      <c r="C410" s="36"/>
      <c r="D410" s="201" t="s">
        <v>164</v>
      </c>
      <c r="E410" s="36"/>
      <c r="F410" s="202" t="s">
        <v>3137</v>
      </c>
      <c r="G410" s="36"/>
      <c r="H410" s="36"/>
      <c r="I410" s="203"/>
      <c r="J410" s="36"/>
      <c r="K410" s="36"/>
      <c r="L410" s="39"/>
      <c r="M410" s="204"/>
      <c r="N410" s="205"/>
      <c r="O410" s="71"/>
      <c r="P410" s="71"/>
      <c r="Q410" s="71"/>
      <c r="R410" s="71"/>
      <c r="S410" s="71"/>
      <c r="T410" s="72"/>
      <c r="U410" s="34"/>
      <c r="V410" s="34"/>
      <c r="W410" s="34"/>
      <c r="X410" s="34"/>
      <c r="Y410" s="34"/>
      <c r="Z410" s="34"/>
      <c r="AA410" s="34"/>
      <c r="AB410" s="34"/>
      <c r="AC410" s="34"/>
      <c r="AD410" s="34"/>
      <c r="AE410" s="34"/>
      <c r="AT410" s="17" t="s">
        <v>164</v>
      </c>
      <c r="AU410" s="17" t="s">
        <v>90</v>
      </c>
    </row>
    <row r="411" spans="2:51" s="13" customFormat="1" ht="11.25">
      <c r="B411" s="210"/>
      <c r="C411" s="211"/>
      <c r="D411" s="201" t="s">
        <v>256</v>
      </c>
      <c r="E411" s="212" t="s">
        <v>1</v>
      </c>
      <c r="F411" s="213" t="s">
        <v>3138</v>
      </c>
      <c r="G411" s="211"/>
      <c r="H411" s="214">
        <v>63.167</v>
      </c>
      <c r="I411" s="215"/>
      <c r="J411" s="211"/>
      <c r="K411" s="211"/>
      <c r="L411" s="216"/>
      <c r="M411" s="217"/>
      <c r="N411" s="218"/>
      <c r="O411" s="218"/>
      <c r="P411" s="218"/>
      <c r="Q411" s="218"/>
      <c r="R411" s="218"/>
      <c r="S411" s="218"/>
      <c r="T411" s="219"/>
      <c r="AT411" s="220" t="s">
        <v>256</v>
      </c>
      <c r="AU411" s="220" t="s">
        <v>90</v>
      </c>
      <c r="AV411" s="13" t="s">
        <v>90</v>
      </c>
      <c r="AW411" s="13" t="s">
        <v>36</v>
      </c>
      <c r="AX411" s="13" t="s">
        <v>88</v>
      </c>
      <c r="AY411" s="220" t="s">
        <v>155</v>
      </c>
    </row>
    <row r="412" spans="1:65" s="2" customFormat="1" ht="16.5" customHeight="1">
      <c r="A412" s="34"/>
      <c r="B412" s="35"/>
      <c r="C412" s="187" t="s">
        <v>1323</v>
      </c>
      <c r="D412" s="187" t="s">
        <v>158</v>
      </c>
      <c r="E412" s="188" t="s">
        <v>748</v>
      </c>
      <c r="F412" s="189" t="s">
        <v>749</v>
      </c>
      <c r="G412" s="190" t="s">
        <v>253</v>
      </c>
      <c r="H412" s="191">
        <v>95.761</v>
      </c>
      <c r="I412" s="192"/>
      <c r="J412" s="193">
        <f>ROUND(I412*H412,2)</f>
        <v>0</v>
      </c>
      <c r="K412" s="194"/>
      <c r="L412" s="39"/>
      <c r="M412" s="195" t="s">
        <v>1</v>
      </c>
      <c r="N412" s="196" t="s">
        <v>45</v>
      </c>
      <c r="O412" s="71"/>
      <c r="P412" s="197">
        <f>O412*H412</f>
        <v>0</v>
      </c>
      <c r="Q412" s="197">
        <v>0</v>
      </c>
      <c r="R412" s="197">
        <f>Q412*H412</f>
        <v>0</v>
      </c>
      <c r="S412" s="197">
        <v>0</v>
      </c>
      <c r="T412" s="198">
        <f>S412*H412</f>
        <v>0</v>
      </c>
      <c r="U412" s="34"/>
      <c r="V412" s="34"/>
      <c r="W412" s="34"/>
      <c r="X412" s="34"/>
      <c r="Y412" s="34"/>
      <c r="Z412" s="34"/>
      <c r="AA412" s="34"/>
      <c r="AB412" s="34"/>
      <c r="AC412" s="34"/>
      <c r="AD412" s="34"/>
      <c r="AE412" s="34"/>
      <c r="AR412" s="199" t="s">
        <v>175</v>
      </c>
      <c r="AT412" s="199" t="s">
        <v>158</v>
      </c>
      <c r="AU412" s="199" t="s">
        <v>90</v>
      </c>
      <c r="AY412" s="17" t="s">
        <v>155</v>
      </c>
      <c r="BE412" s="200">
        <f>IF(N412="základní",J412,0)</f>
        <v>0</v>
      </c>
      <c r="BF412" s="200">
        <f>IF(N412="snížená",J412,0)</f>
        <v>0</v>
      </c>
      <c r="BG412" s="200">
        <f>IF(N412="zákl. přenesená",J412,0)</f>
        <v>0</v>
      </c>
      <c r="BH412" s="200">
        <f>IF(N412="sníž. přenesená",J412,0)</f>
        <v>0</v>
      </c>
      <c r="BI412" s="200">
        <f>IF(N412="nulová",J412,0)</f>
        <v>0</v>
      </c>
      <c r="BJ412" s="17" t="s">
        <v>88</v>
      </c>
      <c r="BK412" s="200">
        <f>ROUND(I412*H412,2)</f>
        <v>0</v>
      </c>
      <c r="BL412" s="17" t="s">
        <v>175</v>
      </c>
      <c r="BM412" s="199" t="s">
        <v>3139</v>
      </c>
    </row>
    <row r="413" spans="1:47" s="2" customFormat="1" ht="58.5">
      <c r="A413" s="34"/>
      <c r="B413" s="35"/>
      <c r="C413" s="36"/>
      <c r="D413" s="201" t="s">
        <v>164</v>
      </c>
      <c r="E413" s="36"/>
      <c r="F413" s="202" t="s">
        <v>3140</v>
      </c>
      <c r="G413" s="36"/>
      <c r="H413" s="36"/>
      <c r="I413" s="203"/>
      <c r="J413" s="36"/>
      <c r="K413" s="36"/>
      <c r="L413" s="39"/>
      <c r="M413" s="204"/>
      <c r="N413" s="205"/>
      <c r="O413" s="71"/>
      <c r="P413" s="71"/>
      <c r="Q413" s="71"/>
      <c r="R413" s="71"/>
      <c r="S413" s="71"/>
      <c r="T413" s="72"/>
      <c r="U413" s="34"/>
      <c r="V413" s="34"/>
      <c r="W413" s="34"/>
      <c r="X413" s="34"/>
      <c r="Y413" s="34"/>
      <c r="Z413" s="34"/>
      <c r="AA413" s="34"/>
      <c r="AB413" s="34"/>
      <c r="AC413" s="34"/>
      <c r="AD413" s="34"/>
      <c r="AE413" s="34"/>
      <c r="AT413" s="17" t="s">
        <v>164</v>
      </c>
      <c r="AU413" s="17" t="s">
        <v>90</v>
      </c>
    </row>
    <row r="414" spans="2:51" s="13" customFormat="1" ht="11.25">
      <c r="B414" s="210"/>
      <c r="C414" s="211"/>
      <c r="D414" s="201" t="s">
        <v>256</v>
      </c>
      <c r="E414" s="212" t="s">
        <v>1</v>
      </c>
      <c r="F414" s="213" t="s">
        <v>3141</v>
      </c>
      <c r="G414" s="211"/>
      <c r="H414" s="214">
        <v>95.761</v>
      </c>
      <c r="I414" s="215"/>
      <c r="J414" s="211"/>
      <c r="K414" s="211"/>
      <c r="L414" s="216"/>
      <c r="M414" s="217"/>
      <c r="N414" s="218"/>
      <c r="O414" s="218"/>
      <c r="P414" s="218"/>
      <c r="Q414" s="218"/>
      <c r="R414" s="218"/>
      <c r="S414" s="218"/>
      <c r="T414" s="219"/>
      <c r="AT414" s="220" t="s">
        <v>256</v>
      </c>
      <c r="AU414" s="220" t="s">
        <v>90</v>
      </c>
      <c r="AV414" s="13" t="s">
        <v>90</v>
      </c>
      <c r="AW414" s="13" t="s">
        <v>36</v>
      </c>
      <c r="AX414" s="13" t="s">
        <v>88</v>
      </c>
      <c r="AY414" s="220" t="s">
        <v>155</v>
      </c>
    </row>
    <row r="415" spans="2:63" s="12" customFormat="1" ht="22.9" customHeight="1">
      <c r="B415" s="171"/>
      <c r="C415" s="172"/>
      <c r="D415" s="173" t="s">
        <v>79</v>
      </c>
      <c r="E415" s="185" t="s">
        <v>759</v>
      </c>
      <c r="F415" s="185" t="s">
        <v>760</v>
      </c>
      <c r="G415" s="172"/>
      <c r="H415" s="172"/>
      <c r="I415" s="175"/>
      <c r="J415" s="186">
        <f>BK415</f>
        <v>0</v>
      </c>
      <c r="K415" s="172"/>
      <c r="L415" s="177"/>
      <c r="M415" s="178"/>
      <c r="N415" s="179"/>
      <c r="O415" s="179"/>
      <c r="P415" s="180">
        <f>SUM(P416:P443)</f>
        <v>0</v>
      </c>
      <c r="Q415" s="179"/>
      <c r="R415" s="180">
        <f>SUM(R416:R443)</f>
        <v>0</v>
      </c>
      <c r="S415" s="179"/>
      <c r="T415" s="181">
        <f>SUM(T416:T443)</f>
        <v>0</v>
      </c>
      <c r="AR415" s="182" t="s">
        <v>88</v>
      </c>
      <c r="AT415" s="183" t="s">
        <v>79</v>
      </c>
      <c r="AU415" s="183" t="s">
        <v>88</v>
      </c>
      <c r="AY415" s="182" t="s">
        <v>155</v>
      </c>
      <c r="BK415" s="184">
        <f>SUM(BK416:BK443)</f>
        <v>0</v>
      </c>
    </row>
    <row r="416" spans="1:65" s="2" customFormat="1" ht="16.5" customHeight="1">
      <c r="A416" s="34"/>
      <c r="B416" s="35"/>
      <c r="C416" s="187" t="s">
        <v>1341</v>
      </c>
      <c r="D416" s="187" t="s">
        <v>158</v>
      </c>
      <c r="E416" s="188" t="s">
        <v>762</v>
      </c>
      <c r="F416" s="189" t="s">
        <v>763</v>
      </c>
      <c r="G416" s="190" t="s">
        <v>360</v>
      </c>
      <c r="H416" s="191">
        <v>620.978</v>
      </c>
      <c r="I416" s="192"/>
      <c r="J416" s="193">
        <f>ROUND(I416*H416,2)</f>
        <v>0</v>
      </c>
      <c r="K416" s="194"/>
      <c r="L416" s="39"/>
      <c r="M416" s="195" t="s">
        <v>1</v>
      </c>
      <c r="N416" s="196" t="s">
        <v>45</v>
      </c>
      <c r="O416" s="71"/>
      <c r="P416" s="197">
        <f>O416*H416</f>
        <v>0</v>
      </c>
      <c r="Q416" s="197">
        <v>0</v>
      </c>
      <c r="R416" s="197">
        <f>Q416*H416</f>
        <v>0</v>
      </c>
      <c r="S416" s="197">
        <v>0</v>
      </c>
      <c r="T416" s="198">
        <f>S416*H416</f>
        <v>0</v>
      </c>
      <c r="U416" s="34"/>
      <c r="V416" s="34"/>
      <c r="W416" s="34"/>
      <c r="X416" s="34"/>
      <c r="Y416" s="34"/>
      <c r="Z416" s="34"/>
      <c r="AA416" s="34"/>
      <c r="AB416" s="34"/>
      <c r="AC416" s="34"/>
      <c r="AD416" s="34"/>
      <c r="AE416" s="34"/>
      <c r="AR416" s="199" t="s">
        <v>175</v>
      </c>
      <c r="AT416" s="199" t="s">
        <v>158</v>
      </c>
      <c r="AU416" s="199" t="s">
        <v>90</v>
      </c>
      <c r="AY416" s="17" t="s">
        <v>155</v>
      </c>
      <c r="BE416" s="200">
        <f>IF(N416="základní",J416,0)</f>
        <v>0</v>
      </c>
      <c r="BF416" s="200">
        <f>IF(N416="snížená",J416,0)</f>
        <v>0</v>
      </c>
      <c r="BG416" s="200">
        <f>IF(N416="zákl. přenesená",J416,0)</f>
        <v>0</v>
      </c>
      <c r="BH416" s="200">
        <f>IF(N416="sníž. přenesená",J416,0)</f>
        <v>0</v>
      </c>
      <c r="BI416" s="200">
        <f>IF(N416="nulová",J416,0)</f>
        <v>0</v>
      </c>
      <c r="BJ416" s="17" t="s">
        <v>88</v>
      </c>
      <c r="BK416" s="200">
        <f>ROUND(I416*H416,2)</f>
        <v>0</v>
      </c>
      <c r="BL416" s="17" t="s">
        <v>175</v>
      </c>
      <c r="BM416" s="199" t="s">
        <v>3142</v>
      </c>
    </row>
    <row r="417" spans="1:47" s="2" customFormat="1" ht="126.75">
      <c r="A417" s="34"/>
      <c r="B417" s="35"/>
      <c r="C417" s="36"/>
      <c r="D417" s="201" t="s">
        <v>164</v>
      </c>
      <c r="E417" s="36"/>
      <c r="F417" s="202" t="s">
        <v>765</v>
      </c>
      <c r="G417" s="36"/>
      <c r="H417" s="36"/>
      <c r="I417" s="203"/>
      <c r="J417" s="36"/>
      <c r="K417" s="36"/>
      <c r="L417" s="39"/>
      <c r="M417" s="204"/>
      <c r="N417" s="205"/>
      <c r="O417" s="71"/>
      <c r="P417" s="71"/>
      <c r="Q417" s="71"/>
      <c r="R417" s="71"/>
      <c r="S417" s="71"/>
      <c r="T417" s="72"/>
      <c r="U417" s="34"/>
      <c r="V417" s="34"/>
      <c r="W417" s="34"/>
      <c r="X417" s="34"/>
      <c r="Y417" s="34"/>
      <c r="Z417" s="34"/>
      <c r="AA417" s="34"/>
      <c r="AB417" s="34"/>
      <c r="AC417" s="34"/>
      <c r="AD417" s="34"/>
      <c r="AE417" s="34"/>
      <c r="AT417" s="17" t="s">
        <v>164</v>
      </c>
      <c r="AU417" s="17" t="s">
        <v>90</v>
      </c>
    </row>
    <row r="418" spans="2:51" s="13" customFormat="1" ht="11.25">
      <c r="B418" s="210"/>
      <c r="C418" s="211"/>
      <c r="D418" s="201" t="s">
        <v>256</v>
      </c>
      <c r="E418" s="212" t="s">
        <v>1</v>
      </c>
      <c r="F418" s="213" t="s">
        <v>3143</v>
      </c>
      <c r="G418" s="211"/>
      <c r="H418" s="214">
        <v>37.9</v>
      </c>
      <c r="I418" s="215"/>
      <c r="J418" s="211"/>
      <c r="K418" s="211"/>
      <c r="L418" s="216"/>
      <c r="M418" s="217"/>
      <c r="N418" s="218"/>
      <c r="O418" s="218"/>
      <c r="P418" s="218"/>
      <c r="Q418" s="218"/>
      <c r="R418" s="218"/>
      <c r="S418" s="218"/>
      <c r="T418" s="219"/>
      <c r="AT418" s="220" t="s">
        <v>256</v>
      </c>
      <c r="AU418" s="220" t="s">
        <v>90</v>
      </c>
      <c r="AV418" s="13" t="s">
        <v>90</v>
      </c>
      <c r="AW418" s="13" t="s">
        <v>36</v>
      </c>
      <c r="AX418" s="13" t="s">
        <v>80</v>
      </c>
      <c r="AY418" s="220" t="s">
        <v>155</v>
      </c>
    </row>
    <row r="419" spans="2:51" s="13" customFormat="1" ht="11.25">
      <c r="B419" s="210"/>
      <c r="C419" s="211"/>
      <c r="D419" s="201" t="s">
        <v>256</v>
      </c>
      <c r="E419" s="212" t="s">
        <v>1</v>
      </c>
      <c r="F419" s="213" t="s">
        <v>3144</v>
      </c>
      <c r="G419" s="211"/>
      <c r="H419" s="214">
        <v>20.867</v>
      </c>
      <c r="I419" s="215"/>
      <c r="J419" s="211"/>
      <c r="K419" s="211"/>
      <c r="L419" s="216"/>
      <c r="M419" s="217"/>
      <c r="N419" s="218"/>
      <c r="O419" s="218"/>
      <c r="P419" s="218"/>
      <c r="Q419" s="218"/>
      <c r="R419" s="218"/>
      <c r="S419" s="218"/>
      <c r="T419" s="219"/>
      <c r="AT419" s="220" t="s">
        <v>256</v>
      </c>
      <c r="AU419" s="220" t="s">
        <v>90</v>
      </c>
      <c r="AV419" s="13" t="s">
        <v>90</v>
      </c>
      <c r="AW419" s="13" t="s">
        <v>36</v>
      </c>
      <c r="AX419" s="13" t="s">
        <v>80</v>
      </c>
      <c r="AY419" s="220" t="s">
        <v>155</v>
      </c>
    </row>
    <row r="420" spans="2:51" s="13" customFormat="1" ht="11.25">
      <c r="B420" s="210"/>
      <c r="C420" s="211"/>
      <c r="D420" s="201" t="s">
        <v>256</v>
      </c>
      <c r="E420" s="212" t="s">
        <v>1</v>
      </c>
      <c r="F420" s="213" t="s">
        <v>3145</v>
      </c>
      <c r="G420" s="211"/>
      <c r="H420" s="214">
        <v>23.99</v>
      </c>
      <c r="I420" s="215"/>
      <c r="J420" s="211"/>
      <c r="K420" s="211"/>
      <c r="L420" s="216"/>
      <c r="M420" s="217"/>
      <c r="N420" s="218"/>
      <c r="O420" s="218"/>
      <c r="P420" s="218"/>
      <c r="Q420" s="218"/>
      <c r="R420" s="218"/>
      <c r="S420" s="218"/>
      <c r="T420" s="219"/>
      <c r="AT420" s="220" t="s">
        <v>256</v>
      </c>
      <c r="AU420" s="220" t="s">
        <v>90</v>
      </c>
      <c r="AV420" s="13" t="s">
        <v>90</v>
      </c>
      <c r="AW420" s="13" t="s">
        <v>36</v>
      </c>
      <c r="AX420" s="13" t="s">
        <v>80</v>
      </c>
      <c r="AY420" s="220" t="s">
        <v>155</v>
      </c>
    </row>
    <row r="421" spans="2:51" s="15" customFormat="1" ht="11.25">
      <c r="B421" s="232"/>
      <c r="C421" s="233"/>
      <c r="D421" s="201" t="s">
        <v>256</v>
      </c>
      <c r="E421" s="234" t="s">
        <v>1</v>
      </c>
      <c r="F421" s="235" t="s">
        <v>2255</v>
      </c>
      <c r="G421" s="233"/>
      <c r="H421" s="236">
        <v>82.757</v>
      </c>
      <c r="I421" s="237"/>
      <c r="J421" s="233"/>
      <c r="K421" s="233"/>
      <c r="L421" s="238"/>
      <c r="M421" s="239"/>
      <c r="N421" s="240"/>
      <c r="O421" s="240"/>
      <c r="P421" s="240"/>
      <c r="Q421" s="240"/>
      <c r="R421" s="240"/>
      <c r="S421" s="240"/>
      <c r="T421" s="241"/>
      <c r="AT421" s="242" t="s">
        <v>256</v>
      </c>
      <c r="AU421" s="242" t="s">
        <v>90</v>
      </c>
      <c r="AV421" s="15" t="s">
        <v>170</v>
      </c>
      <c r="AW421" s="15" t="s">
        <v>36</v>
      </c>
      <c r="AX421" s="15" t="s">
        <v>80</v>
      </c>
      <c r="AY421" s="242" t="s">
        <v>155</v>
      </c>
    </row>
    <row r="422" spans="2:51" s="13" customFormat="1" ht="11.25">
      <c r="B422" s="210"/>
      <c r="C422" s="211"/>
      <c r="D422" s="201" t="s">
        <v>256</v>
      </c>
      <c r="E422" s="212" t="s">
        <v>1</v>
      </c>
      <c r="F422" s="213" t="s">
        <v>3146</v>
      </c>
      <c r="G422" s="211"/>
      <c r="H422" s="214">
        <v>63.571</v>
      </c>
      <c r="I422" s="215"/>
      <c r="J422" s="211"/>
      <c r="K422" s="211"/>
      <c r="L422" s="216"/>
      <c r="M422" s="217"/>
      <c r="N422" s="218"/>
      <c r="O422" s="218"/>
      <c r="P422" s="218"/>
      <c r="Q422" s="218"/>
      <c r="R422" s="218"/>
      <c r="S422" s="218"/>
      <c r="T422" s="219"/>
      <c r="AT422" s="220" t="s">
        <v>256</v>
      </c>
      <c r="AU422" s="220" t="s">
        <v>90</v>
      </c>
      <c r="AV422" s="13" t="s">
        <v>90</v>
      </c>
      <c r="AW422" s="13" t="s">
        <v>36</v>
      </c>
      <c r="AX422" s="13" t="s">
        <v>80</v>
      </c>
      <c r="AY422" s="220" t="s">
        <v>155</v>
      </c>
    </row>
    <row r="423" spans="2:51" s="15" customFormat="1" ht="11.25">
      <c r="B423" s="232"/>
      <c r="C423" s="233"/>
      <c r="D423" s="201" t="s">
        <v>256</v>
      </c>
      <c r="E423" s="234" t="s">
        <v>1</v>
      </c>
      <c r="F423" s="235" t="s">
        <v>2257</v>
      </c>
      <c r="G423" s="233"/>
      <c r="H423" s="236">
        <v>63.571</v>
      </c>
      <c r="I423" s="237"/>
      <c r="J423" s="233"/>
      <c r="K423" s="233"/>
      <c r="L423" s="238"/>
      <c r="M423" s="239"/>
      <c r="N423" s="240"/>
      <c r="O423" s="240"/>
      <c r="P423" s="240"/>
      <c r="Q423" s="240"/>
      <c r="R423" s="240"/>
      <c r="S423" s="240"/>
      <c r="T423" s="241"/>
      <c r="AT423" s="242" t="s">
        <v>256</v>
      </c>
      <c r="AU423" s="242" t="s">
        <v>90</v>
      </c>
      <c r="AV423" s="15" t="s">
        <v>170</v>
      </c>
      <c r="AW423" s="15" t="s">
        <v>36</v>
      </c>
      <c r="AX423" s="15" t="s">
        <v>80</v>
      </c>
      <c r="AY423" s="242" t="s">
        <v>155</v>
      </c>
    </row>
    <row r="424" spans="2:51" s="13" customFormat="1" ht="11.25">
      <c r="B424" s="210"/>
      <c r="C424" s="211"/>
      <c r="D424" s="201" t="s">
        <v>256</v>
      </c>
      <c r="E424" s="212" t="s">
        <v>1</v>
      </c>
      <c r="F424" s="213" t="s">
        <v>3147</v>
      </c>
      <c r="G424" s="211"/>
      <c r="H424" s="214">
        <v>198.66</v>
      </c>
      <c r="I424" s="215"/>
      <c r="J424" s="211"/>
      <c r="K424" s="211"/>
      <c r="L424" s="216"/>
      <c r="M424" s="217"/>
      <c r="N424" s="218"/>
      <c r="O424" s="218"/>
      <c r="P424" s="218"/>
      <c r="Q424" s="218"/>
      <c r="R424" s="218"/>
      <c r="S424" s="218"/>
      <c r="T424" s="219"/>
      <c r="AT424" s="220" t="s">
        <v>256</v>
      </c>
      <c r="AU424" s="220" t="s">
        <v>90</v>
      </c>
      <c r="AV424" s="13" t="s">
        <v>90</v>
      </c>
      <c r="AW424" s="13" t="s">
        <v>36</v>
      </c>
      <c r="AX424" s="13" t="s">
        <v>80</v>
      </c>
      <c r="AY424" s="220" t="s">
        <v>155</v>
      </c>
    </row>
    <row r="425" spans="2:51" s="15" customFormat="1" ht="11.25">
      <c r="B425" s="232"/>
      <c r="C425" s="233"/>
      <c r="D425" s="201" t="s">
        <v>256</v>
      </c>
      <c r="E425" s="234" t="s">
        <v>1</v>
      </c>
      <c r="F425" s="235" t="s">
        <v>2781</v>
      </c>
      <c r="G425" s="233"/>
      <c r="H425" s="236">
        <v>198.66</v>
      </c>
      <c r="I425" s="237"/>
      <c r="J425" s="233"/>
      <c r="K425" s="233"/>
      <c r="L425" s="238"/>
      <c r="M425" s="239"/>
      <c r="N425" s="240"/>
      <c r="O425" s="240"/>
      <c r="P425" s="240"/>
      <c r="Q425" s="240"/>
      <c r="R425" s="240"/>
      <c r="S425" s="240"/>
      <c r="T425" s="241"/>
      <c r="AT425" s="242" t="s">
        <v>256</v>
      </c>
      <c r="AU425" s="242" t="s">
        <v>90</v>
      </c>
      <c r="AV425" s="15" t="s">
        <v>170</v>
      </c>
      <c r="AW425" s="15" t="s">
        <v>36</v>
      </c>
      <c r="AX425" s="15" t="s">
        <v>80</v>
      </c>
      <c r="AY425" s="242" t="s">
        <v>155</v>
      </c>
    </row>
    <row r="426" spans="2:51" s="14" customFormat="1" ht="11.25">
      <c r="B426" s="221"/>
      <c r="C426" s="222"/>
      <c r="D426" s="201" t="s">
        <v>256</v>
      </c>
      <c r="E426" s="223" t="s">
        <v>1</v>
      </c>
      <c r="F426" s="224" t="s">
        <v>259</v>
      </c>
      <c r="G426" s="222"/>
      <c r="H426" s="225">
        <v>344.988</v>
      </c>
      <c r="I426" s="226"/>
      <c r="J426" s="222"/>
      <c r="K426" s="222"/>
      <c r="L426" s="227"/>
      <c r="M426" s="228"/>
      <c r="N426" s="229"/>
      <c r="O426" s="229"/>
      <c r="P426" s="229"/>
      <c r="Q426" s="229"/>
      <c r="R426" s="229"/>
      <c r="S426" s="229"/>
      <c r="T426" s="230"/>
      <c r="AT426" s="231" t="s">
        <v>256</v>
      </c>
      <c r="AU426" s="231" t="s">
        <v>90</v>
      </c>
      <c r="AV426" s="14" t="s">
        <v>175</v>
      </c>
      <c r="AW426" s="14" t="s">
        <v>36</v>
      </c>
      <c r="AX426" s="14" t="s">
        <v>88</v>
      </c>
      <c r="AY426" s="231" t="s">
        <v>155</v>
      </c>
    </row>
    <row r="427" spans="2:51" s="13" customFormat="1" ht="11.25">
      <c r="B427" s="210"/>
      <c r="C427" s="211"/>
      <c r="D427" s="201" t="s">
        <v>256</v>
      </c>
      <c r="E427" s="211"/>
      <c r="F427" s="213" t="s">
        <v>3148</v>
      </c>
      <c r="G427" s="211"/>
      <c r="H427" s="214">
        <v>620.978</v>
      </c>
      <c r="I427" s="215"/>
      <c r="J427" s="211"/>
      <c r="K427" s="211"/>
      <c r="L427" s="216"/>
      <c r="M427" s="217"/>
      <c r="N427" s="218"/>
      <c r="O427" s="218"/>
      <c r="P427" s="218"/>
      <c r="Q427" s="218"/>
      <c r="R427" s="218"/>
      <c r="S427" s="218"/>
      <c r="T427" s="219"/>
      <c r="AT427" s="220" t="s">
        <v>256</v>
      </c>
      <c r="AU427" s="220" t="s">
        <v>90</v>
      </c>
      <c r="AV427" s="13" t="s">
        <v>90</v>
      </c>
      <c r="AW427" s="13" t="s">
        <v>4</v>
      </c>
      <c r="AX427" s="13" t="s">
        <v>88</v>
      </c>
      <c r="AY427" s="220" t="s">
        <v>155</v>
      </c>
    </row>
    <row r="428" spans="1:65" s="2" customFormat="1" ht="21.75" customHeight="1">
      <c r="A428" s="34"/>
      <c r="B428" s="35"/>
      <c r="C428" s="187" t="s">
        <v>1345</v>
      </c>
      <c r="D428" s="187" t="s">
        <v>158</v>
      </c>
      <c r="E428" s="188" t="s">
        <v>2263</v>
      </c>
      <c r="F428" s="189" t="s">
        <v>2264</v>
      </c>
      <c r="G428" s="190" t="s">
        <v>360</v>
      </c>
      <c r="H428" s="191">
        <v>1.413</v>
      </c>
      <c r="I428" s="192"/>
      <c r="J428" s="193">
        <f>ROUND(I428*H428,2)</f>
        <v>0</v>
      </c>
      <c r="K428" s="194"/>
      <c r="L428" s="39"/>
      <c r="M428" s="195" t="s">
        <v>1</v>
      </c>
      <c r="N428" s="196" t="s">
        <v>45</v>
      </c>
      <c r="O428" s="71"/>
      <c r="P428" s="197">
        <f>O428*H428</f>
        <v>0</v>
      </c>
      <c r="Q428" s="197">
        <v>0</v>
      </c>
      <c r="R428" s="197">
        <f>Q428*H428</f>
        <v>0</v>
      </c>
      <c r="S428" s="197">
        <v>0</v>
      </c>
      <c r="T428" s="198">
        <f>S428*H428</f>
        <v>0</v>
      </c>
      <c r="U428" s="34"/>
      <c r="V428" s="34"/>
      <c r="W428" s="34"/>
      <c r="X428" s="34"/>
      <c r="Y428" s="34"/>
      <c r="Z428" s="34"/>
      <c r="AA428" s="34"/>
      <c r="AB428" s="34"/>
      <c r="AC428" s="34"/>
      <c r="AD428" s="34"/>
      <c r="AE428" s="34"/>
      <c r="AR428" s="199" t="s">
        <v>175</v>
      </c>
      <c r="AT428" s="199" t="s">
        <v>158</v>
      </c>
      <c r="AU428" s="199" t="s">
        <v>90</v>
      </c>
      <c r="AY428" s="17" t="s">
        <v>155</v>
      </c>
      <c r="BE428" s="200">
        <f>IF(N428="základní",J428,0)</f>
        <v>0</v>
      </c>
      <c r="BF428" s="200">
        <f>IF(N428="snížená",J428,0)</f>
        <v>0</v>
      </c>
      <c r="BG428" s="200">
        <f>IF(N428="zákl. přenesená",J428,0)</f>
        <v>0</v>
      </c>
      <c r="BH428" s="200">
        <f>IF(N428="sníž. přenesená",J428,0)</f>
        <v>0</v>
      </c>
      <c r="BI428" s="200">
        <f>IF(N428="nulová",J428,0)</f>
        <v>0</v>
      </c>
      <c r="BJ428" s="17" t="s">
        <v>88</v>
      </c>
      <c r="BK428" s="200">
        <f>ROUND(I428*H428,2)</f>
        <v>0</v>
      </c>
      <c r="BL428" s="17" t="s">
        <v>175</v>
      </c>
      <c r="BM428" s="199" t="s">
        <v>3149</v>
      </c>
    </row>
    <row r="429" spans="1:47" s="2" customFormat="1" ht="58.5">
      <c r="A429" s="34"/>
      <c r="B429" s="35"/>
      <c r="C429" s="36"/>
      <c r="D429" s="201" t="s">
        <v>164</v>
      </c>
      <c r="E429" s="36"/>
      <c r="F429" s="202" t="s">
        <v>2266</v>
      </c>
      <c r="G429" s="36"/>
      <c r="H429" s="36"/>
      <c r="I429" s="203"/>
      <c r="J429" s="36"/>
      <c r="K429" s="36"/>
      <c r="L429" s="39"/>
      <c r="M429" s="204"/>
      <c r="N429" s="205"/>
      <c r="O429" s="71"/>
      <c r="P429" s="71"/>
      <c r="Q429" s="71"/>
      <c r="R429" s="71"/>
      <c r="S429" s="71"/>
      <c r="T429" s="72"/>
      <c r="U429" s="34"/>
      <c r="V429" s="34"/>
      <c r="W429" s="34"/>
      <c r="X429" s="34"/>
      <c r="Y429" s="34"/>
      <c r="Z429" s="34"/>
      <c r="AA429" s="34"/>
      <c r="AB429" s="34"/>
      <c r="AC429" s="34"/>
      <c r="AD429" s="34"/>
      <c r="AE429" s="34"/>
      <c r="AT429" s="17" t="s">
        <v>164</v>
      </c>
      <c r="AU429" s="17" t="s">
        <v>90</v>
      </c>
    </row>
    <row r="430" spans="2:51" s="13" customFormat="1" ht="11.25">
      <c r="B430" s="210"/>
      <c r="C430" s="211"/>
      <c r="D430" s="201" t="s">
        <v>256</v>
      </c>
      <c r="E430" s="212" t="s">
        <v>1</v>
      </c>
      <c r="F430" s="213" t="s">
        <v>3150</v>
      </c>
      <c r="G430" s="211"/>
      <c r="H430" s="214">
        <v>1.32</v>
      </c>
      <c r="I430" s="215"/>
      <c r="J430" s="211"/>
      <c r="K430" s="211"/>
      <c r="L430" s="216"/>
      <c r="M430" s="217"/>
      <c r="N430" s="218"/>
      <c r="O430" s="218"/>
      <c r="P430" s="218"/>
      <c r="Q430" s="218"/>
      <c r="R430" s="218"/>
      <c r="S430" s="218"/>
      <c r="T430" s="219"/>
      <c r="AT430" s="220" t="s">
        <v>256</v>
      </c>
      <c r="AU430" s="220" t="s">
        <v>90</v>
      </c>
      <c r="AV430" s="13" t="s">
        <v>90</v>
      </c>
      <c r="AW430" s="13" t="s">
        <v>36</v>
      </c>
      <c r="AX430" s="13" t="s">
        <v>80</v>
      </c>
      <c r="AY430" s="220" t="s">
        <v>155</v>
      </c>
    </row>
    <row r="431" spans="2:51" s="13" customFormat="1" ht="11.25">
      <c r="B431" s="210"/>
      <c r="C431" s="211"/>
      <c r="D431" s="201" t="s">
        <v>256</v>
      </c>
      <c r="E431" s="212" t="s">
        <v>1</v>
      </c>
      <c r="F431" s="213" t="s">
        <v>3151</v>
      </c>
      <c r="G431" s="211"/>
      <c r="H431" s="214">
        <v>0.093</v>
      </c>
      <c r="I431" s="215"/>
      <c r="J431" s="211"/>
      <c r="K431" s="211"/>
      <c r="L431" s="216"/>
      <c r="M431" s="217"/>
      <c r="N431" s="218"/>
      <c r="O431" s="218"/>
      <c r="P431" s="218"/>
      <c r="Q431" s="218"/>
      <c r="R431" s="218"/>
      <c r="S431" s="218"/>
      <c r="T431" s="219"/>
      <c r="AT431" s="220" t="s">
        <v>256</v>
      </c>
      <c r="AU431" s="220" t="s">
        <v>90</v>
      </c>
      <c r="AV431" s="13" t="s">
        <v>90</v>
      </c>
      <c r="AW431" s="13" t="s">
        <v>36</v>
      </c>
      <c r="AX431" s="13" t="s">
        <v>80</v>
      </c>
      <c r="AY431" s="220" t="s">
        <v>155</v>
      </c>
    </row>
    <row r="432" spans="2:51" s="14" customFormat="1" ht="11.25">
      <c r="B432" s="221"/>
      <c r="C432" s="222"/>
      <c r="D432" s="201" t="s">
        <v>256</v>
      </c>
      <c r="E432" s="223" t="s">
        <v>1</v>
      </c>
      <c r="F432" s="224" t="s">
        <v>259</v>
      </c>
      <c r="G432" s="222"/>
      <c r="H432" s="225">
        <v>1.413</v>
      </c>
      <c r="I432" s="226"/>
      <c r="J432" s="222"/>
      <c r="K432" s="222"/>
      <c r="L432" s="227"/>
      <c r="M432" s="228"/>
      <c r="N432" s="229"/>
      <c r="O432" s="229"/>
      <c r="P432" s="229"/>
      <c r="Q432" s="229"/>
      <c r="R432" s="229"/>
      <c r="S432" s="229"/>
      <c r="T432" s="230"/>
      <c r="AT432" s="231" t="s">
        <v>256</v>
      </c>
      <c r="AU432" s="231" t="s">
        <v>90</v>
      </c>
      <c r="AV432" s="14" t="s">
        <v>175</v>
      </c>
      <c r="AW432" s="14" t="s">
        <v>36</v>
      </c>
      <c r="AX432" s="14" t="s">
        <v>88</v>
      </c>
      <c r="AY432" s="231" t="s">
        <v>155</v>
      </c>
    </row>
    <row r="433" spans="1:65" s="2" customFormat="1" ht="16.5" customHeight="1">
      <c r="A433" s="34"/>
      <c r="B433" s="35"/>
      <c r="C433" s="187" t="s">
        <v>1350</v>
      </c>
      <c r="D433" s="187" t="s">
        <v>158</v>
      </c>
      <c r="E433" s="188" t="s">
        <v>786</v>
      </c>
      <c r="F433" s="189" t="s">
        <v>787</v>
      </c>
      <c r="G433" s="190" t="s">
        <v>360</v>
      </c>
      <c r="H433" s="191">
        <v>56.985</v>
      </c>
      <c r="I433" s="192"/>
      <c r="J433" s="193">
        <f>ROUND(I433*H433,2)</f>
        <v>0</v>
      </c>
      <c r="K433" s="194"/>
      <c r="L433" s="39"/>
      <c r="M433" s="195" t="s">
        <v>1</v>
      </c>
      <c r="N433" s="196" t="s">
        <v>45</v>
      </c>
      <c r="O433" s="71"/>
      <c r="P433" s="197">
        <f>O433*H433</f>
        <v>0</v>
      </c>
      <c r="Q433" s="197">
        <v>0</v>
      </c>
      <c r="R433" s="197">
        <f>Q433*H433</f>
        <v>0</v>
      </c>
      <c r="S433" s="197">
        <v>0</v>
      </c>
      <c r="T433" s="198">
        <f>S433*H433</f>
        <v>0</v>
      </c>
      <c r="U433" s="34"/>
      <c r="V433" s="34"/>
      <c r="W433" s="34"/>
      <c r="X433" s="34"/>
      <c r="Y433" s="34"/>
      <c r="Z433" s="34"/>
      <c r="AA433" s="34"/>
      <c r="AB433" s="34"/>
      <c r="AC433" s="34"/>
      <c r="AD433" s="34"/>
      <c r="AE433" s="34"/>
      <c r="AR433" s="199" t="s">
        <v>175</v>
      </c>
      <c r="AT433" s="199" t="s">
        <v>158</v>
      </c>
      <c r="AU433" s="199" t="s">
        <v>90</v>
      </c>
      <c r="AY433" s="17" t="s">
        <v>155</v>
      </c>
      <c r="BE433" s="200">
        <f>IF(N433="základní",J433,0)</f>
        <v>0</v>
      </c>
      <c r="BF433" s="200">
        <f>IF(N433="snížená",J433,0)</f>
        <v>0</v>
      </c>
      <c r="BG433" s="200">
        <f>IF(N433="zákl. přenesená",J433,0)</f>
        <v>0</v>
      </c>
      <c r="BH433" s="200">
        <f>IF(N433="sníž. přenesená",J433,0)</f>
        <v>0</v>
      </c>
      <c r="BI433" s="200">
        <f>IF(N433="nulová",J433,0)</f>
        <v>0</v>
      </c>
      <c r="BJ433" s="17" t="s">
        <v>88</v>
      </c>
      <c r="BK433" s="200">
        <f>ROUND(I433*H433,2)</f>
        <v>0</v>
      </c>
      <c r="BL433" s="17" t="s">
        <v>175</v>
      </c>
      <c r="BM433" s="199" t="s">
        <v>3152</v>
      </c>
    </row>
    <row r="434" spans="1:47" s="2" customFormat="1" ht="312">
      <c r="A434" s="34"/>
      <c r="B434" s="35"/>
      <c r="C434" s="36"/>
      <c r="D434" s="201" t="s">
        <v>164</v>
      </c>
      <c r="E434" s="36"/>
      <c r="F434" s="202" t="s">
        <v>789</v>
      </c>
      <c r="G434" s="36"/>
      <c r="H434" s="36"/>
      <c r="I434" s="203"/>
      <c r="J434" s="36"/>
      <c r="K434" s="36"/>
      <c r="L434" s="39"/>
      <c r="M434" s="204"/>
      <c r="N434" s="205"/>
      <c r="O434" s="71"/>
      <c r="P434" s="71"/>
      <c r="Q434" s="71"/>
      <c r="R434" s="71"/>
      <c r="S434" s="71"/>
      <c r="T434" s="72"/>
      <c r="U434" s="34"/>
      <c r="V434" s="34"/>
      <c r="W434" s="34"/>
      <c r="X434" s="34"/>
      <c r="Y434" s="34"/>
      <c r="Z434" s="34"/>
      <c r="AA434" s="34"/>
      <c r="AB434" s="34"/>
      <c r="AC434" s="34"/>
      <c r="AD434" s="34"/>
      <c r="AE434" s="34"/>
      <c r="AT434" s="17" t="s">
        <v>164</v>
      </c>
      <c r="AU434" s="17" t="s">
        <v>90</v>
      </c>
    </row>
    <row r="435" spans="2:51" s="13" customFormat="1" ht="11.25">
      <c r="B435" s="210"/>
      <c r="C435" s="211"/>
      <c r="D435" s="201" t="s">
        <v>256</v>
      </c>
      <c r="E435" s="212" t="s">
        <v>1</v>
      </c>
      <c r="F435" s="213" t="s">
        <v>3153</v>
      </c>
      <c r="G435" s="211"/>
      <c r="H435" s="214">
        <v>26.341</v>
      </c>
      <c r="I435" s="215"/>
      <c r="J435" s="211"/>
      <c r="K435" s="211"/>
      <c r="L435" s="216"/>
      <c r="M435" s="217"/>
      <c r="N435" s="218"/>
      <c r="O435" s="218"/>
      <c r="P435" s="218"/>
      <c r="Q435" s="218"/>
      <c r="R435" s="218"/>
      <c r="S435" s="218"/>
      <c r="T435" s="219"/>
      <c r="AT435" s="220" t="s">
        <v>256</v>
      </c>
      <c r="AU435" s="220" t="s">
        <v>90</v>
      </c>
      <c r="AV435" s="13" t="s">
        <v>90</v>
      </c>
      <c r="AW435" s="13" t="s">
        <v>36</v>
      </c>
      <c r="AX435" s="13" t="s">
        <v>80</v>
      </c>
      <c r="AY435" s="220" t="s">
        <v>155</v>
      </c>
    </row>
    <row r="436" spans="2:51" s="13" customFormat="1" ht="11.25">
      <c r="B436" s="210"/>
      <c r="C436" s="211"/>
      <c r="D436" s="201" t="s">
        <v>256</v>
      </c>
      <c r="E436" s="212" t="s">
        <v>1</v>
      </c>
      <c r="F436" s="213" t="s">
        <v>3154</v>
      </c>
      <c r="G436" s="211"/>
      <c r="H436" s="214">
        <v>30.644</v>
      </c>
      <c r="I436" s="215"/>
      <c r="J436" s="211"/>
      <c r="K436" s="211"/>
      <c r="L436" s="216"/>
      <c r="M436" s="217"/>
      <c r="N436" s="218"/>
      <c r="O436" s="218"/>
      <c r="P436" s="218"/>
      <c r="Q436" s="218"/>
      <c r="R436" s="218"/>
      <c r="S436" s="218"/>
      <c r="T436" s="219"/>
      <c r="AT436" s="220" t="s">
        <v>256</v>
      </c>
      <c r="AU436" s="220" t="s">
        <v>90</v>
      </c>
      <c r="AV436" s="13" t="s">
        <v>90</v>
      </c>
      <c r="AW436" s="13" t="s">
        <v>36</v>
      </c>
      <c r="AX436" s="13" t="s">
        <v>80</v>
      </c>
      <c r="AY436" s="220" t="s">
        <v>155</v>
      </c>
    </row>
    <row r="437" spans="2:51" s="14" customFormat="1" ht="11.25">
      <c r="B437" s="221"/>
      <c r="C437" s="222"/>
      <c r="D437" s="201" t="s">
        <v>256</v>
      </c>
      <c r="E437" s="223" t="s">
        <v>1</v>
      </c>
      <c r="F437" s="224" t="s">
        <v>259</v>
      </c>
      <c r="G437" s="222"/>
      <c r="H437" s="225">
        <v>56.985</v>
      </c>
      <c r="I437" s="226"/>
      <c r="J437" s="222"/>
      <c r="K437" s="222"/>
      <c r="L437" s="227"/>
      <c r="M437" s="228"/>
      <c r="N437" s="229"/>
      <c r="O437" s="229"/>
      <c r="P437" s="229"/>
      <c r="Q437" s="229"/>
      <c r="R437" s="229"/>
      <c r="S437" s="229"/>
      <c r="T437" s="230"/>
      <c r="AT437" s="231" t="s">
        <v>256</v>
      </c>
      <c r="AU437" s="231" t="s">
        <v>90</v>
      </c>
      <c r="AV437" s="14" t="s">
        <v>175</v>
      </c>
      <c r="AW437" s="14" t="s">
        <v>36</v>
      </c>
      <c r="AX437" s="14" t="s">
        <v>88</v>
      </c>
      <c r="AY437" s="231" t="s">
        <v>155</v>
      </c>
    </row>
    <row r="438" spans="1:65" s="2" customFormat="1" ht="16.5" customHeight="1">
      <c r="A438" s="34"/>
      <c r="B438" s="35"/>
      <c r="C438" s="187" t="s">
        <v>2752</v>
      </c>
      <c r="D438" s="187" t="s">
        <v>158</v>
      </c>
      <c r="E438" s="188" t="s">
        <v>794</v>
      </c>
      <c r="F438" s="189" t="s">
        <v>795</v>
      </c>
      <c r="G438" s="190" t="s">
        <v>360</v>
      </c>
      <c r="H438" s="191">
        <v>113.97</v>
      </c>
      <c r="I438" s="192"/>
      <c r="J438" s="193">
        <f>ROUND(I438*H438,2)</f>
        <v>0</v>
      </c>
      <c r="K438" s="194"/>
      <c r="L438" s="39"/>
      <c r="M438" s="195" t="s">
        <v>1</v>
      </c>
      <c r="N438" s="196" t="s">
        <v>45</v>
      </c>
      <c r="O438" s="71"/>
      <c r="P438" s="197">
        <f>O438*H438</f>
        <v>0</v>
      </c>
      <c r="Q438" s="197">
        <v>0</v>
      </c>
      <c r="R438" s="197">
        <f>Q438*H438</f>
        <v>0</v>
      </c>
      <c r="S438" s="197">
        <v>0</v>
      </c>
      <c r="T438" s="198">
        <f>S438*H438</f>
        <v>0</v>
      </c>
      <c r="U438" s="34"/>
      <c r="V438" s="34"/>
      <c r="W438" s="34"/>
      <c r="X438" s="34"/>
      <c r="Y438" s="34"/>
      <c r="Z438" s="34"/>
      <c r="AA438" s="34"/>
      <c r="AB438" s="34"/>
      <c r="AC438" s="34"/>
      <c r="AD438" s="34"/>
      <c r="AE438" s="34"/>
      <c r="AR438" s="199" t="s">
        <v>175</v>
      </c>
      <c r="AT438" s="199" t="s">
        <v>158</v>
      </c>
      <c r="AU438" s="199" t="s">
        <v>90</v>
      </c>
      <c r="AY438" s="17" t="s">
        <v>155</v>
      </c>
      <c r="BE438" s="200">
        <f>IF(N438="základní",J438,0)</f>
        <v>0</v>
      </c>
      <c r="BF438" s="200">
        <f>IF(N438="snížená",J438,0)</f>
        <v>0</v>
      </c>
      <c r="BG438" s="200">
        <f>IF(N438="zákl. přenesená",J438,0)</f>
        <v>0</v>
      </c>
      <c r="BH438" s="200">
        <f>IF(N438="sníž. přenesená",J438,0)</f>
        <v>0</v>
      </c>
      <c r="BI438" s="200">
        <f>IF(N438="nulová",J438,0)</f>
        <v>0</v>
      </c>
      <c r="BJ438" s="17" t="s">
        <v>88</v>
      </c>
      <c r="BK438" s="200">
        <f>ROUND(I438*H438,2)</f>
        <v>0</v>
      </c>
      <c r="BL438" s="17" t="s">
        <v>175</v>
      </c>
      <c r="BM438" s="199" t="s">
        <v>3155</v>
      </c>
    </row>
    <row r="439" spans="1:47" s="2" customFormat="1" ht="68.25">
      <c r="A439" s="34"/>
      <c r="B439" s="35"/>
      <c r="C439" s="36"/>
      <c r="D439" s="201" t="s">
        <v>164</v>
      </c>
      <c r="E439" s="36"/>
      <c r="F439" s="202" t="s">
        <v>797</v>
      </c>
      <c r="G439" s="36"/>
      <c r="H439" s="36"/>
      <c r="I439" s="203"/>
      <c r="J439" s="36"/>
      <c r="K439" s="36"/>
      <c r="L439" s="39"/>
      <c r="M439" s="204"/>
      <c r="N439" s="205"/>
      <c r="O439" s="71"/>
      <c r="P439" s="71"/>
      <c r="Q439" s="71"/>
      <c r="R439" s="71"/>
      <c r="S439" s="71"/>
      <c r="T439" s="72"/>
      <c r="U439" s="34"/>
      <c r="V439" s="34"/>
      <c r="W439" s="34"/>
      <c r="X439" s="34"/>
      <c r="Y439" s="34"/>
      <c r="Z439" s="34"/>
      <c r="AA439" s="34"/>
      <c r="AB439" s="34"/>
      <c r="AC439" s="34"/>
      <c r="AD439" s="34"/>
      <c r="AE439" s="34"/>
      <c r="AT439" s="17" t="s">
        <v>164</v>
      </c>
      <c r="AU439" s="17" t="s">
        <v>90</v>
      </c>
    </row>
    <row r="440" spans="2:51" s="13" customFormat="1" ht="11.25">
      <c r="B440" s="210"/>
      <c r="C440" s="211"/>
      <c r="D440" s="201" t="s">
        <v>256</v>
      </c>
      <c r="E440" s="212" t="s">
        <v>1</v>
      </c>
      <c r="F440" s="213" t="s">
        <v>3156</v>
      </c>
      <c r="G440" s="211"/>
      <c r="H440" s="214">
        <v>56.985</v>
      </c>
      <c r="I440" s="215"/>
      <c r="J440" s="211"/>
      <c r="K440" s="211"/>
      <c r="L440" s="216"/>
      <c r="M440" s="217"/>
      <c r="N440" s="218"/>
      <c r="O440" s="218"/>
      <c r="P440" s="218"/>
      <c r="Q440" s="218"/>
      <c r="R440" s="218"/>
      <c r="S440" s="218"/>
      <c r="T440" s="219"/>
      <c r="AT440" s="220" t="s">
        <v>256</v>
      </c>
      <c r="AU440" s="220" t="s">
        <v>90</v>
      </c>
      <c r="AV440" s="13" t="s">
        <v>90</v>
      </c>
      <c r="AW440" s="13" t="s">
        <v>36</v>
      </c>
      <c r="AX440" s="13" t="s">
        <v>88</v>
      </c>
      <c r="AY440" s="220" t="s">
        <v>155</v>
      </c>
    </row>
    <row r="441" spans="2:51" s="13" customFormat="1" ht="11.25">
      <c r="B441" s="210"/>
      <c r="C441" s="211"/>
      <c r="D441" s="201" t="s">
        <v>256</v>
      </c>
      <c r="E441" s="211"/>
      <c r="F441" s="213" t="s">
        <v>3157</v>
      </c>
      <c r="G441" s="211"/>
      <c r="H441" s="214">
        <v>113.97</v>
      </c>
      <c r="I441" s="215"/>
      <c r="J441" s="211"/>
      <c r="K441" s="211"/>
      <c r="L441" s="216"/>
      <c r="M441" s="217"/>
      <c r="N441" s="218"/>
      <c r="O441" s="218"/>
      <c r="P441" s="218"/>
      <c r="Q441" s="218"/>
      <c r="R441" s="218"/>
      <c r="S441" s="218"/>
      <c r="T441" s="219"/>
      <c r="AT441" s="220" t="s">
        <v>256</v>
      </c>
      <c r="AU441" s="220" t="s">
        <v>90</v>
      </c>
      <c r="AV441" s="13" t="s">
        <v>90</v>
      </c>
      <c r="AW441" s="13" t="s">
        <v>4</v>
      </c>
      <c r="AX441" s="13" t="s">
        <v>88</v>
      </c>
      <c r="AY441" s="220" t="s">
        <v>155</v>
      </c>
    </row>
    <row r="442" spans="1:65" s="2" customFormat="1" ht="16.5" customHeight="1">
      <c r="A442" s="34"/>
      <c r="B442" s="35"/>
      <c r="C442" s="187" t="s">
        <v>2754</v>
      </c>
      <c r="D442" s="187" t="s">
        <v>158</v>
      </c>
      <c r="E442" s="188" t="s">
        <v>801</v>
      </c>
      <c r="F442" s="189" t="s">
        <v>802</v>
      </c>
      <c r="G442" s="190" t="s">
        <v>360</v>
      </c>
      <c r="H442" s="191">
        <v>56.985</v>
      </c>
      <c r="I442" s="192"/>
      <c r="J442" s="193">
        <f>ROUND(I442*H442,2)</f>
        <v>0</v>
      </c>
      <c r="K442" s="194"/>
      <c r="L442" s="39"/>
      <c r="M442" s="195" t="s">
        <v>1</v>
      </c>
      <c r="N442" s="196" t="s">
        <v>45</v>
      </c>
      <c r="O442" s="71"/>
      <c r="P442" s="197">
        <f>O442*H442</f>
        <v>0</v>
      </c>
      <c r="Q442" s="197">
        <v>0</v>
      </c>
      <c r="R442" s="197">
        <f>Q442*H442</f>
        <v>0</v>
      </c>
      <c r="S442" s="197">
        <v>0</v>
      </c>
      <c r="T442" s="198">
        <f>S442*H442</f>
        <v>0</v>
      </c>
      <c r="U442" s="34"/>
      <c r="V442" s="34"/>
      <c r="W442" s="34"/>
      <c r="X442" s="34"/>
      <c r="Y442" s="34"/>
      <c r="Z442" s="34"/>
      <c r="AA442" s="34"/>
      <c r="AB442" s="34"/>
      <c r="AC442" s="34"/>
      <c r="AD442" s="34"/>
      <c r="AE442" s="34"/>
      <c r="AR442" s="199" t="s">
        <v>175</v>
      </c>
      <c r="AT442" s="199" t="s">
        <v>158</v>
      </c>
      <c r="AU442" s="199" t="s">
        <v>90</v>
      </c>
      <c r="AY442" s="17" t="s">
        <v>155</v>
      </c>
      <c r="BE442" s="200">
        <f>IF(N442="základní",J442,0)</f>
        <v>0</v>
      </c>
      <c r="BF442" s="200">
        <f>IF(N442="snížená",J442,0)</f>
        <v>0</v>
      </c>
      <c r="BG442" s="200">
        <f>IF(N442="zákl. přenesená",J442,0)</f>
        <v>0</v>
      </c>
      <c r="BH442" s="200">
        <f>IF(N442="sníž. přenesená",J442,0)</f>
        <v>0</v>
      </c>
      <c r="BI442" s="200">
        <f>IF(N442="nulová",J442,0)</f>
        <v>0</v>
      </c>
      <c r="BJ442" s="17" t="s">
        <v>88</v>
      </c>
      <c r="BK442" s="200">
        <f>ROUND(I442*H442,2)</f>
        <v>0</v>
      </c>
      <c r="BL442" s="17" t="s">
        <v>175</v>
      </c>
      <c r="BM442" s="199" t="s">
        <v>3158</v>
      </c>
    </row>
    <row r="443" spans="1:47" s="2" customFormat="1" ht="58.5">
      <c r="A443" s="34"/>
      <c r="B443" s="35"/>
      <c r="C443" s="36"/>
      <c r="D443" s="201" t="s">
        <v>164</v>
      </c>
      <c r="E443" s="36"/>
      <c r="F443" s="202" t="s">
        <v>804</v>
      </c>
      <c r="G443" s="36"/>
      <c r="H443" s="36"/>
      <c r="I443" s="203"/>
      <c r="J443" s="36"/>
      <c r="K443" s="36"/>
      <c r="L443" s="39"/>
      <c r="M443" s="204"/>
      <c r="N443" s="205"/>
      <c r="O443" s="71"/>
      <c r="P443" s="71"/>
      <c r="Q443" s="71"/>
      <c r="R443" s="71"/>
      <c r="S443" s="71"/>
      <c r="T443" s="72"/>
      <c r="U443" s="34"/>
      <c r="V443" s="34"/>
      <c r="W443" s="34"/>
      <c r="X443" s="34"/>
      <c r="Y443" s="34"/>
      <c r="Z443" s="34"/>
      <c r="AA443" s="34"/>
      <c r="AB443" s="34"/>
      <c r="AC443" s="34"/>
      <c r="AD443" s="34"/>
      <c r="AE443" s="34"/>
      <c r="AT443" s="17" t="s">
        <v>164</v>
      </c>
      <c r="AU443" s="17" t="s">
        <v>90</v>
      </c>
    </row>
    <row r="444" spans="2:63" s="12" customFormat="1" ht="22.9" customHeight="1">
      <c r="B444" s="171"/>
      <c r="C444" s="172"/>
      <c r="D444" s="173" t="s">
        <v>79</v>
      </c>
      <c r="E444" s="185" t="s">
        <v>805</v>
      </c>
      <c r="F444" s="185" t="s">
        <v>806</v>
      </c>
      <c r="G444" s="172"/>
      <c r="H444" s="172"/>
      <c r="I444" s="175"/>
      <c r="J444" s="186">
        <f>BK444</f>
        <v>0</v>
      </c>
      <c r="K444" s="172"/>
      <c r="L444" s="177"/>
      <c r="M444" s="178"/>
      <c r="N444" s="179"/>
      <c r="O444" s="179"/>
      <c r="P444" s="180">
        <f>P445</f>
        <v>0</v>
      </c>
      <c r="Q444" s="179"/>
      <c r="R444" s="180">
        <f>R445</f>
        <v>0</v>
      </c>
      <c r="S444" s="179"/>
      <c r="T444" s="181">
        <f>T445</f>
        <v>0</v>
      </c>
      <c r="AR444" s="182" t="s">
        <v>88</v>
      </c>
      <c r="AT444" s="183" t="s">
        <v>79</v>
      </c>
      <c r="AU444" s="183" t="s">
        <v>88</v>
      </c>
      <c r="AY444" s="182" t="s">
        <v>155</v>
      </c>
      <c r="BK444" s="184">
        <f>BK445</f>
        <v>0</v>
      </c>
    </row>
    <row r="445" spans="1:65" s="2" customFormat="1" ht="16.5" customHeight="1">
      <c r="A445" s="34"/>
      <c r="B445" s="35"/>
      <c r="C445" s="187" t="s">
        <v>2757</v>
      </c>
      <c r="D445" s="187" t="s">
        <v>158</v>
      </c>
      <c r="E445" s="188" t="s">
        <v>2275</v>
      </c>
      <c r="F445" s="189" t="s">
        <v>2276</v>
      </c>
      <c r="G445" s="190" t="s">
        <v>360</v>
      </c>
      <c r="H445" s="191">
        <v>431.541</v>
      </c>
      <c r="I445" s="192"/>
      <c r="J445" s="193">
        <f>ROUND(I445*H445,2)</f>
        <v>0</v>
      </c>
      <c r="K445" s="194"/>
      <c r="L445" s="39"/>
      <c r="M445" s="254" t="s">
        <v>1</v>
      </c>
      <c r="N445" s="255" t="s">
        <v>45</v>
      </c>
      <c r="O445" s="208"/>
      <c r="P445" s="256">
        <f>O445*H445</f>
        <v>0</v>
      </c>
      <c r="Q445" s="256">
        <v>0</v>
      </c>
      <c r="R445" s="256">
        <f>Q445*H445</f>
        <v>0</v>
      </c>
      <c r="S445" s="256">
        <v>0</v>
      </c>
      <c r="T445" s="257">
        <f>S445*H445</f>
        <v>0</v>
      </c>
      <c r="U445" s="34"/>
      <c r="V445" s="34"/>
      <c r="W445" s="34"/>
      <c r="X445" s="34"/>
      <c r="Y445" s="34"/>
      <c r="Z445" s="34"/>
      <c r="AA445" s="34"/>
      <c r="AB445" s="34"/>
      <c r="AC445" s="34"/>
      <c r="AD445" s="34"/>
      <c r="AE445" s="34"/>
      <c r="AR445" s="199" t="s">
        <v>175</v>
      </c>
      <c r="AT445" s="199" t="s">
        <v>158</v>
      </c>
      <c r="AU445" s="199" t="s">
        <v>90</v>
      </c>
      <c r="AY445" s="17" t="s">
        <v>155</v>
      </c>
      <c r="BE445" s="200">
        <f>IF(N445="základní",J445,0)</f>
        <v>0</v>
      </c>
      <c r="BF445" s="200">
        <f>IF(N445="snížená",J445,0)</f>
        <v>0</v>
      </c>
      <c r="BG445" s="200">
        <f>IF(N445="zákl. přenesená",J445,0)</f>
        <v>0</v>
      </c>
      <c r="BH445" s="200">
        <f>IF(N445="sníž. přenesená",J445,0)</f>
        <v>0</v>
      </c>
      <c r="BI445" s="200">
        <f>IF(N445="nulová",J445,0)</f>
        <v>0</v>
      </c>
      <c r="BJ445" s="17" t="s">
        <v>88</v>
      </c>
      <c r="BK445" s="200">
        <f>ROUND(I445*H445,2)</f>
        <v>0</v>
      </c>
      <c r="BL445" s="17" t="s">
        <v>175</v>
      </c>
      <c r="BM445" s="199" t="s">
        <v>3159</v>
      </c>
    </row>
    <row r="446" spans="1:31" s="2" customFormat="1" ht="6.95" customHeight="1">
      <c r="A446" s="34"/>
      <c r="B446" s="54"/>
      <c r="C446" s="55"/>
      <c r="D446" s="55"/>
      <c r="E446" s="55"/>
      <c r="F446" s="55"/>
      <c r="G446" s="55"/>
      <c r="H446" s="55"/>
      <c r="I446" s="55"/>
      <c r="J446" s="55"/>
      <c r="K446" s="55"/>
      <c r="L446" s="39"/>
      <c r="M446" s="34"/>
      <c r="O446" s="34"/>
      <c r="P446" s="34"/>
      <c r="Q446" s="34"/>
      <c r="R446" s="34"/>
      <c r="S446" s="34"/>
      <c r="T446" s="34"/>
      <c r="U446" s="34"/>
      <c r="V446" s="34"/>
      <c r="W446" s="34"/>
      <c r="X446" s="34"/>
      <c r="Y446" s="34"/>
      <c r="Z446" s="34"/>
      <c r="AA446" s="34"/>
      <c r="AB446" s="34"/>
      <c r="AC446" s="34"/>
      <c r="AD446" s="34"/>
      <c r="AE446" s="34"/>
    </row>
  </sheetData>
  <sheetProtection algorithmName="SHA-512" hashValue="NHBfniWeAlnncvN3QUq2kZwMy6NwVjdBn9YCYqaaMRe47pceDmYGIgN4Bf4I2DeaiY804HE8Ihh/I2zznZKhfw==" saltValue="kOtCPZ3nL8KgmHqFoVqpLUmpZH8mRUtvupegLlgcgDGQpbNekotYqQgS/JqYNKZaKF27WHWZWt4pnYyv+Ne05g==" spinCount="100000" sheet="1" objects="1" scenarios="1" formatColumns="0" formatRows="0" autoFilter="0"/>
  <autoFilter ref="C123:K44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126</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3160</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ROUND((SUM(BE124:BE353)),2)</f>
        <v>0</v>
      </c>
      <c r="G33" s="34"/>
      <c r="H33" s="34"/>
      <c r="I33" s="124">
        <v>0.21</v>
      </c>
      <c r="J33" s="123">
        <f>ROUND(((SUM(BE124:BE353))*I33),2)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ROUND((SUM(BF124:BF353)),2)</f>
        <v>0</v>
      </c>
      <c r="G34" s="34"/>
      <c r="H34" s="34"/>
      <c r="I34" s="124">
        <v>0.15</v>
      </c>
      <c r="J34" s="123">
        <f>ROUND(((SUM(BF124:BF353))*I34),2)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ROUND((SUM(BG124:BG353)),2)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ROUND((SUM(BH124:BH353)),2)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ROUND((SUM(BI124:BI353)),2)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302b - Vodovod Hasskova-přípojky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J208</f>
        <v>0</v>
      </c>
      <c r="K99" s="154"/>
      <c r="L99" s="158"/>
    </row>
    <row r="100" spans="2:12" s="10" customFormat="1" ht="19.9" customHeight="1" hidden="1">
      <c r="B100" s="153"/>
      <c r="C100" s="154"/>
      <c r="D100" s="155" t="s">
        <v>243</v>
      </c>
      <c r="E100" s="156"/>
      <c r="F100" s="156"/>
      <c r="G100" s="156"/>
      <c r="H100" s="156"/>
      <c r="I100" s="156"/>
      <c r="J100" s="157">
        <f>J212</f>
        <v>0</v>
      </c>
      <c r="K100" s="154"/>
      <c r="L100" s="158"/>
    </row>
    <row r="101" spans="2:12" s="10" customFormat="1" ht="19.9" customHeight="1" hidden="1">
      <c r="B101" s="153"/>
      <c r="C101" s="154"/>
      <c r="D101" s="155" t="s">
        <v>244</v>
      </c>
      <c r="E101" s="156"/>
      <c r="F101" s="156"/>
      <c r="G101" s="156"/>
      <c r="H101" s="156"/>
      <c r="I101" s="156"/>
      <c r="J101" s="157">
        <f>J263</f>
        <v>0</v>
      </c>
      <c r="K101" s="154"/>
      <c r="L101" s="158"/>
    </row>
    <row r="102" spans="2:12" s="10" customFormat="1" ht="19.9" customHeight="1" hidden="1">
      <c r="B102" s="153"/>
      <c r="C102" s="154"/>
      <c r="D102" s="155" t="s">
        <v>245</v>
      </c>
      <c r="E102" s="156"/>
      <c r="F102" s="156"/>
      <c r="G102" s="156"/>
      <c r="H102" s="156"/>
      <c r="I102" s="156"/>
      <c r="J102" s="157">
        <f>J308</f>
        <v>0</v>
      </c>
      <c r="K102" s="154"/>
      <c r="L102" s="158"/>
    </row>
    <row r="103" spans="2:12" s="10" customFormat="1" ht="19.9" customHeight="1" hidden="1">
      <c r="B103" s="153"/>
      <c r="C103" s="154"/>
      <c r="D103" s="155" t="s">
        <v>246</v>
      </c>
      <c r="E103" s="156"/>
      <c r="F103" s="156"/>
      <c r="G103" s="156"/>
      <c r="H103" s="156"/>
      <c r="I103" s="156"/>
      <c r="J103" s="157">
        <f>J323</f>
        <v>0</v>
      </c>
      <c r="K103" s="154"/>
      <c r="L103" s="158"/>
    </row>
    <row r="104" spans="2:12" s="10" customFormat="1" ht="19.9" customHeight="1" hidden="1">
      <c r="B104" s="153"/>
      <c r="C104" s="154"/>
      <c r="D104" s="155" t="s">
        <v>247</v>
      </c>
      <c r="E104" s="156"/>
      <c r="F104" s="156"/>
      <c r="G104" s="156"/>
      <c r="H104" s="156"/>
      <c r="I104" s="156"/>
      <c r="J104" s="157">
        <f>J352</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302b - Vodovod Hasskova-přípojky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173.0775625</v>
      </c>
      <c r="S124" s="79"/>
      <c r="T124" s="169">
        <f>T125</f>
        <v>175.24399999999997</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P126+P208+P212+P263+P308+P323+P352</f>
        <v>0</v>
      </c>
      <c r="Q125" s="179"/>
      <c r="R125" s="180">
        <f>R126+R208+R212+R263+R308+R323+R352</f>
        <v>173.0775625</v>
      </c>
      <c r="S125" s="179"/>
      <c r="T125" s="181">
        <f>T126+T208+T212+T263+T308+T323+T352</f>
        <v>175.24399999999997</v>
      </c>
      <c r="AR125" s="182" t="s">
        <v>88</v>
      </c>
      <c r="AT125" s="183" t="s">
        <v>79</v>
      </c>
      <c r="AU125" s="183" t="s">
        <v>80</v>
      </c>
      <c r="AY125" s="182" t="s">
        <v>155</v>
      </c>
      <c r="BK125" s="184">
        <f>BK126+BK208+BK212+BK263+BK308+BK323+BK352</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SUM(P127:P207)</f>
        <v>0</v>
      </c>
      <c r="Q126" s="179"/>
      <c r="R126" s="180">
        <f>SUM(R127:R207)</f>
        <v>155.1979725</v>
      </c>
      <c r="S126" s="179"/>
      <c r="T126" s="181">
        <f>SUM(T127:T207)</f>
        <v>175.24399999999997</v>
      </c>
      <c r="AR126" s="182" t="s">
        <v>88</v>
      </c>
      <c r="AT126" s="183" t="s">
        <v>79</v>
      </c>
      <c r="AU126" s="183" t="s">
        <v>88</v>
      </c>
      <c r="AY126" s="182" t="s">
        <v>155</v>
      </c>
      <c r="BK126" s="184">
        <f>SUM(BK127:BK207)</f>
        <v>0</v>
      </c>
    </row>
    <row r="127" spans="1:65" s="2" customFormat="1" ht="16.5" customHeight="1">
      <c r="A127" s="34"/>
      <c r="B127" s="35"/>
      <c r="C127" s="187" t="s">
        <v>88</v>
      </c>
      <c r="D127" s="187" t="s">
        <v>158</v>
      </c>
      <c r="E127" s="188" t="s">
        <v>1724</v>
      </c>
      <c r="F127" s="189" t="s">
        <v>1725</v>
      </c>
      <c r="G127" s="190" t="s">
        <v>253</v>
      </c>
      <c r="H127" s="191">
        <v>12</v>
      </c>
      <c r="I127" s="192"/>
      <c r="J127" s="193">
        <f>ROUND(I127*H127,2)</f>
        <v>0</v>
      </c>
      <c r="K127" s="194"/>
      <c r="L127" s="39"/>
      <c r="M127" s="195" t="s">
        <v>1</v>
      </c>
      <c r="N127" s="196" t="s">
        <v>45</v>
      </c>
      <c r="O127" s="71"/>
      <c r="P127" s="197">
        <f>O127*H127</f>
        <v>0</v>
      </c>
      <c r="Q127" s="197">
        <v>0</v>
      </c>
      <c r="R127" s="197">
        <f>Q127*H127</f>
        <v>0</v>
      </c>
      <c r="S127" s="197">
        <v>0.281</v>
      </c>
      <c r="T127" s="198">
        <f>S127*H127</f>
        <v>3.3720000000000003</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3161</v>
      </c>
    </row>
    <row r="128" spans="1:47" s="2" customFormat="1" ht="234">
      <c r="A128" s="34"/>
      <c r="B128" s="35"/>
      <c r="C128" s="36"/>
      <c r="D128" s="201" t="s">
        <v>164</v>
      </c>
      <c r="E128" s="36"/>
      <c r="F128" s="202" t="s">
        <v>1727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3162</v>
      </c>
      <c r="G129" s="211"/>
      <c r="H129" s="214">
        <v>12</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21.75" customHeight="1">
      <c r="A130" s="34"/>
      <c r="B130" s="35"/>
      <c r="C130" s="187" t="s">
        <v>90</v>
      </c>
      <c r="D130" s="187" t="s">
        <v>158</v>
      </c>
      <c r="E130" s="188" t="s">
        <v>812</v>
      </c>
      <c r="F130" s="189" t="s">
        <v>813</v>
      </c>
      <c r="G130" s="190" t="s">
        <v>253</v>
      </c>
      <c r="H130" s="191">
        <v>26</v>
      </c>
      <c r="I130" s="192"/>
      <c r="J130" s="193">
        <f>ROUND(I130*H130,2)</f>
        <v>0</v>
      </c>
      <c r="K130" s="194"/>
      <c r="L130" s="39"/>
      <c r="M130" s="195" t="s">
        <v>1</v>
      </c>
      <c r="N130" s="196" t="s">
        <v>45</v>
      </c>
      <c r="O130" s="71"/>
      <c r="P130" s="197">
        <f>O130*H130</f>
        <v>0</v>
      </c>
      <c r="Q130" s="197">
        <v>0</v>
      </c>
      <c r="R130" s="197">
        <f>Q130*H130</f>
        <v>0</v>
      </c>
      <c r="S130" s="197">
        <v>0.255</v>
      </c>
      <c r="T130" s="198">
        <f>S130*H130</f>
        <v>6.63</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3163</v>
      </c>
    </row>
    <row r="131" spans="1:47" s="2" customFormat="1" ht="68.25">
      <c r="A131" s="34"/>
      <c r="B131" s="35"/>
      <c r="C131" s="36"/>
      <c r="D131" s="201" t="s">
        <v>164</v>
      </c>
      <c r="E131" s="36"/>
      <c r="F131" s="202" t="s">
        <v>2282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3164</v>
      </c>
      <c r="G132" s="211"/>
      <c r="H132" s="214">
        <v>26</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1737</v>
      </c>
      <c r="F133" s="189" t="s">
        <v>1738</v>
      </c>
      <c r="G133" s="190" t="s">
        <v>253</v>
      </c>
      <c r="H133" s="191">
        <v>21</v>
      </c>
      <c r="I133" s="192"/>
      <c r="J133" s="193">
        <f>ROUND(I133*H133,2)</f>
        <v>0</v>
      </c>
      <c r="K133" s="194"/>
      <c r="L133" s="39"/>
      <c r="M133" s="195" t="s">
        <v>1</v>
      </c>
      <c r="N133" s="196" t="s">
        <v>45</v>
      </c>
      <c r="O133" s="71"/>
      <c r="P133" s="197">
        <f>O133*H133</f>
        <v>0</v>
      </c>
      <c r="Q133" s="197">
        <v>0</v>
      </c>
      <c r="R133" s="197">
        <f>Q133*H133</f>
        <v>0</v>
      </c>
      <c r="S133" s="197">
        <v>0.417</v>
      </c>
      <c r="T133" s="198">
        <f>S133*H133</f>
        <v>8.757</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3165</v>
      </c>
    </row>
    <row r="134" spans="1:47" s="2" customFormat="1" ht="78">
      <c r="A134" s="34"/>
      <c r="B134" s="35"/>
      <c r="C134" s="36"/>
      <c r="D134" s="201" t="s">
        <v>164</v>
      </c>
      <c r="E134" s="36"/>
      <c r="F134" s="202" t="s">
        <v>1740</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3166</v>
      </c>
      <c r="G135" s="211"/>
      <c r="H135" s="214">
        <v>21</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1742</v>
      </c>
      <c r="F136" s="189" t="s">
        <v>1743</v>
      </c>
      <c r="G136" s="190" t="s">
        <v>253</v>
      </c>
      <c r="H136" s="191">
        <v>25</v>
      </c>
      <c r="I136" s="192"/>
      <c r="J136" s="193">
        <f>ROUND(I136*H136,2)</f>
        <v>0</v>
      </c>
      <c r="K136" s="194"/>
      <c r="L136" s="39"/>
      <c r="M136" s="195" t="s">
        <v>1</v>
      </c>
      <c r="N136" s="196" t="s">
        <v>45</v>
      </c>
      <c r="O136" s="71"/>
      <c r="P136" s="197">
        <f>O136*H136</f>
        <v>0</v>
      </c>
      <c r="Q136" s="197">
        <v>0</v>
      </c>
      <c r="R136" s="197">
        <f>Q136*H136</f>
        <v>0</v>
      </c>
      <c r="S136" s="197">
        <v>0.32</v>
      </c>
      <c r="T136" s="198">
        <f>S136*H136</f>
        <v>8</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3167</v>
      </c>
    </row>
    <row r="137" spans="1:47" s="2" customFormat="1" ht="68.25">
      <c r="A137" s="34"/>
      <c r="B137" s="35"/>
      <c r="C137" s="36"/>
      <c r="D137" s="201" t="s">
        <v>164</v>
      </c>
      <c r="E137" s="36"/>
      <c r="F137" s="202" t="s">
        <v>1745</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3168</v>
      </c>
      <c r="G138" s="211"/>
      <c r="H138" s="214">
        <v>25</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251</v>
      </c>
      <c r="F139" s="189" t="s">
        <v>252</v>
      </c>
      <c r="G139" s="190" t="s">
        <v>253</v>
      </c>
      <c r="H139" s="191">
        <v>11</v>
      </c>
      <c r="I139" s="192"/>
      <c r="J139" s="193">
        <f>ROUND(I139*H139,2)</f>
        <v>0</v>
      </c>
      <c r="K139" s="194"/>
      <c r="L139" s="39"/>
      <c r="M139" s="195" t="s">
        <v>1</v>
      </c>
      <c r="N139" s="196" t="s">
        <v>45</v>
      </c>
      <c r="O139" s="71"/>
      <c r="P139" s="197">
        <f>O139*H139</f>
        <v>0</v>
      </c>
      <c r="Q139" s="197">
        <v>0</v>
      </c>
      <c r="R139" s="197">
        <f>Q139*H139</f>
        <v>0</v>
      </c>
      <c r="S139" s="197">
        <v>0.295</v>
      </c>
      <c r="T139" s="198">
        <f>S139*H139</f>
        <v>3.2449999999999997</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3169</v>
      </c>
    </row>
    <row r="140" spans="1:47" s="2" customFormat="1" ht="68.25">
      <c r="A140" s="34"/>
      <c r="B140" s="35"/>
      <c r="C140" s="36"/>
      <c r="D140" s="201" t="s">
        <v>164</v>
      </c>
      <c r="E140" s="36"/>
      <c r="F140" s="202" t="s">
        <v>3170</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3171</v>
      </c>
      <c r="G141" s="211"/>
      <c r="H141" s="214">
        <v>11</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272</v>
      </c>
      <c r="F142" s="189" t="s">
        <v>273</v>
      </c>
      <c r="G142" s="190" t="s">
        <v>253</v>
      </c>
      <c r="H142" s="191">
        <v>123</v>
      </c>
      <c r="I142" s="192"/>
      <c r="J142" s="193">
        <f>ROUND(I142*H142,2)</f>
        <v>0</v>
      </c>
      <c r="K142" s="194"/>
      <c r="L142" s="39"/>
      <c r="M142" s="195" t="s">
        <v>1</v>
      </c>
      <c r="N142" s="196" t="s">
        <v>45</v>
      </c>
      <c r="O142" s="71"/>
      <c r="P142" s="197">
        <f>O142*H142</f>
        <v>0</v>
      </c>
      <c r="Q142" s="197">
        <v>0</v>
      </c>
      <c r="R142" s="197">
        <f>Q142*H142</f>
        <v>0</v>
      </c>
      <c r="S142" s="197">
        <v>0.3</v>
      </c>
      <c r="T142" s="198">
        <f>S142*H142</f>
        <v>36.9</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3172</v>
      </c>
    </row>
    <row r="143" spans="1:47" s="2" customFormat="1" ht="302.25">
      <c r="A143" s="34"/>
      <c r="B143" s="35"/>
      <c r="C143" s="36"/>
      <c r="D143" s="201" t="s">
        <v>164</v>
      </c>
      <c r="E143" s="36"/>
      <c r="F143" s="202" t="s">
        <v>3173</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3174</v>
      </c>
      <c r="G144" s="211"/>
      <c r="H144" s="214">
        <v>123</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279</v>
      </c>
      <c r="F145" s="189" t="s">
        <v>280</v>
      </c>
      <c r="G145" s="190" t="s">
        <v>253</v>
      </c>
      <c r="H145" s="191">
        <v>162</v>
      </c>
      <c r="I145" s="192"/>
      <c r="J145" s="193">
        <f>ROUND(I145*H145,2)</f>
        <v>0</v>
      </c>
      <c r="K145" s="194"/>
      <c r="L145" s="39"/>
      <c r="M145" s="195" t="s">
        <v>1</v>
      </c>
      <c r="N145" s="196" t="s">
        <v>45</v>
      </c>
      <c r="O145" s="71"/>
      <c r="P145" s="197">
        <f>O145*H145</f>
        <v>0</v>
      </c>
      <c r="Q145" s="197">
        <v>0</v>
      </c>
      <c r="R145" s="197">
        <f>Q145*H145</f>
        <v>0</v>
      </c>
      <c r="S145" s="197">
        <v>0.3</v>
      </c>
      <c r="T145" s="198">
        <f>S145*H145</f>
        <v>48.6</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3175</v>
      </c>
    </row>
    <row r="146" spans="1:47" s="2" customFormat="1" ht="58.5">
      <c r="A146" s="34"/>
      <c r="B146" s="35"/>
      <c r="C146" s="36"/>
      <c r="D146" s="201" t="s">
        <v>164</v>
      </c>
      <c r="E146" s="36"/>
      <c r="F146" s="202" t="s">
        <v>827</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3176</v>
      </c>
      <c r="G147" s="211"/>
      <c r="H147" s="214">
        <v>162</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1:65" s="2" customFormat="1" ht="16.5" customHeight="1">
      <c r="A148" s="34"/>
      <c r="B148" s="35"/>
      <c r="C148" s="187" t="s">
        <v>196</v>
      </c>
      <c r="D148" s="187" t="s">
        <v>158</v>
      </c>
      <c r="E148" s="188" t="s">
        <v>829</v>
      </c>
      <c r="F148" s="189" t="s">
        <v>830</v>
      </c>
      <c r="G148" s="190" t="s">
        <v>253</v>
      </c>
      <c r="H148" s="191">
        <v>95</v>
      </c>
      <c r="I148" s="192"/>
      <c r="J148" s="193">
        <f>ROUND(I148*H148,2)</f>
        <v>0</v>
      </c>
      <c r="K148" s="194"/>
      <c r="L148" s="39"/>
      <c r="M148" s="195" t="s">
        <v>1</v>
      </c>
      <c r="N148" s="196" t="s">
        <v>45</v>
      </c>
      <c r="O148" s="71"/>
      <c r="P148" s="197">
        <f>O148*H148</f>
        <v>0</v>
      </c>
      <c r="Q148" s="197">
        <v>0</v>
      </c>
      <c r="R148" s="197">
        <f>Q148*H148</f>
        <v>0</v>
      </c>
      <c r="S148" s="197">
        <v>0.58</v>
      </c>
      <c r="T148" s="198">
        <f>S148*H148</f>
        <v>55.099999999999994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3177</v>
      </c>
    </row>
    <row r="149" spans="1:47" s="2" customFormat="1" ht="58.5">
      <c r="A149" s="34"/>
      <c r="B149" s="35"/>
      <c r="C149" s="36"/>
      <c r="D149" s="201" t="s">
        <v>164</v>
      </c>
      <c r="E149" s="36"/>
      <c r="F149" s="202" t="s">
        <v>832</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3178</v>
      </c>
      <c r="G150" s="211"/>
      <c r="H150" s="214">
        <v>95</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1:65" s="2" customFormat="1" ht="16.5" customHeight="1">
      <c r="A151" s="34"/>
      <c r="B151" s="35"/>
      <c r="C151" s="187" t="s">
        <v>201</v>
      </c>
      <c r="D151" s="187" t="s">
        <v>158</v>
      </c>
      <c r="E151" s="188" t="s">
        <v>285</v>
      </c>
      <c r="F151" s="189" t="s">
        <v>286</v>
      </c>
      <c r="G151" s="190" t="s">
        <v>287</v>
      </c>
      <c r="H151" s="191">
        <v>16</v>
      </c>
      <c r="I151" s="192"/>
      <c r="J151" s="193">
        <f>ROUND(I151*H151,2)</f>
        <v>0</v>
      </c>
      <c r="K151" s="194"/>
      <c r="L151" s="39"/>
      <c r="M151" s="195" t="s">
        <v>1</v>
      </c>
      <c r="N151" s="196" t="s">
        <v>45</v>
      </c>
      <c r="O151" s="71"/>
      <c r="P151" s="197">
        <f>O151*H151</f>
        <v>0</v>
      </c>
      <c r="Q151" s="197">
        <v>0</v>
      </c>
      <c r="R151" s="197">
        <f>Q151*H151</f>
        <v>0</v>
      </c>
      <c r="S151" s="197">
        <v>0.29</v>
      </c>
      <c r="T151" s="198">
        <f>S151*H151</f>
        <v>4.64</v>
      </c>
      <c r="U151" s="34"/>
      <c r="V151" s="34"/>
      <c r="W151" s="34"/>
      <c r="X151" s="34"/>
      <c r="Y151" s="34"/>
      <c r="Z151" s="34"/>
      <c r="AA151" s="34"/>
      <c r="AB151" s="34"/>
      <c r="AC151" s="34"/>
      <c r="AD151" s="34"/>
      <c r="AE151" s="34"/>
      <c r="AR151" s="199" t="s">
        <v>175</v>
      </c>
      <c r="AT151" s="199" t="s">
        <v>158</v>
      </c>
      <c r="AU151" s="199" t="s">
        <v>90</v>
      </c>
      <c r="AY151" s="17" t="s">
        <v>155</v>
      </c>
      <c r="BE151" s="200">
        <f>IF(N151="základní",J151,0)</f>
        <v>0</v>
      </c>
      <c r="BF151" s="200">
        <f>IF(N151="snížená",J151,0)</f>
        <v>0</v>
      </c>
      <c r="BG151" s="200">
        <f>IF(N151="zákl. přenesená",J151,0)</f>
        <v>0</v>
      </c>
      <c r="BH151" s="200">
        <f>IF(N151="sníž. přenesená",J151,0)</f>
        <v>0</v>
      </c>
      <c r="BI151" s="200">
        <f>IF(N151="nulová",J151,0)</f>
        <v>0</v>
      </c>
      <c r="BJ151" s="17" t="s">
        <v>88</v>
      </c>
      <c r="BK151" s="200">
        <f>ROUND(I151*H151,2)</f>
        <v>0</v>
      </c>
      <c r="BL151" s="17" t="s">
        <v>175</v>
      </c>
      <c r="BM151" s="199" t="s">
        <v>3179</v>
      </c>
    </row>
    <row r="152" spans="1:47" s="2" customFormat="1" ht="263.25">
      <c r="A152" s="34"/>
      <c r="B152" s="35"/>
      <c r="C152" s="36"/>
      <c r="D152" s="201" t="s">
        <v>164</v>
      </c>
      <c r="E152" s="36"/>
      <c r="F152" s="202" t="s">
        <v>289</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164</v>
      </c>
      <c r="AU152" s="17" t="s">
        <v>90</v>
      </c>
    </row>
    <row r="153" spans="2:51" s="13" customFormat="1" ht="11.25">
      <c r="B153" s="210"/>
      <c r="C153" s="211"/>
      <c r="D153" s="201" t="s">
        <v>256</v>
      </c>
      <c r="E153" s="212" t="s">
        <v>1</v>
      </c>
      <c r="F153" s="213" t="s">
        <v>337</v>
      </c>
      <c r="G153" s="211"/>
      <c r="H153" s="214">
        <v>16</v>
      </c>
      <c r="I153" s="215"/>
      <c r="J153" s="211"/>
      <c r="K153" s="211"/>
      <c r="L153" s="216"/>
      <c r="M153" s="217"/>
      <c r="N153" s="218"/>
      <c r="O153" s="218"/>
      <c r="P153" s="218"/>
      <c r="Q153" s="218"/>
      <c r="R153" s="218"/>
      <c r="S153" s="218"/>
      <c r="T153" s="219"/>
      <c r="AT153" s="220" t="s">
        <v>256</v>
      </c>
      <c r="AU153" s="220" t="s">
        <v>90</v>
      </c>
      <c r="AV153" s="13" t="s">
        <v>90</v>
      </c>
      <c r="AW153" s="13" t="s">
        <v>36</v>
      </c>
      <c r="AX153" s="13" t="s">
        <v>88</v>
      </c>
      <c r="AY153" s="220" t="s">
        <v>155</v>
      </c>
    </row>
    <row r="154" spans="1:65" s="2" customFormat="1" ht="16.5" customHeight="1">
      <c r="A154" s="34"/>
      <c r="B154" s="35"/>
      <c r="C154" s="187" t="s">
        <v>208</v>
      </c>
      <c r="D154" s="187" t="s">
        <v>158</v>
      </c>
      <c r="E154" s="188" t="s">
        <v>294</v>
      </c>
      <c r="F154" s="189" t="s">
        <v>295</v>
      </c>
      <c r="G154" s="190" t="s">
        <v>287</v>
      </c>
      <c r="H154" s="191">
        <v>2</v>
      </c>
      <c r="I154" s="192"/>
      <c r="J154" s="193">
        <f>ROUND(I154*H154,2)</f>
        <v>0</v>
      </c>
      <c r="K154" s="194"/>
      <c r="L154" s="39"/>
      <c r="M154" s="195" t="s">
        <v>1</v>
      </c>
      <c r="N154" s="196" t="s">
        <v>45</v>
      </c>
      <c r="O154" s="71"/>
      <c r="P154" s="197">
        <f>O154*H154</f>
        <v>0</v>
      </c>
      <c r="Q154" s="197">
        <v>0.00868</v>
      </c>
      <c r="R154" s="197">
        <f>Q154*H154</f>
        <v>0.01736</v>
      </c>
      <c r="S154" s="197">
        <v>0</v>
      </c>
      <c r="T154" s="198">
        <f>S154*H154</f>
        <v>0</v>
      </c>
      <c r="U154" s="34"/>
      <c r="V154" s="34"/>
      <c r="W154" s="34"/>
      <c r="X154" s="34"/>
      <c r="Y154" s="34"/>
      <c r="Z154" s="34"/>
      <c r="AA154" s="34"/>
      <c r="AB154" s="34"/>
      <c r="AC154" s="34"/>
      <c r="AD154" s="34"/>
      <c r="AE154" s="34"/>
      <c r="AR154" s="199" t="s">
        <v>175</v>
      </c>
      <c r="AT154" s="199" t="s">
        <v>158</v>
      </c>
      <c r="AU154" s="199" t="s">
        <v>90</v>
      </c>
      <c r="AY154" s="17" t="s">
        <v>155</v>
      </c>
      <c r="BE154" s="200">
        <f>IF(N154="základní",J154,0)</f>
        <v>0</v>
      </c>
      <c r="BF154" s="200">
        <f>IF(N154="snížená",J154,0)</f>
        <v>0</v>
      </c>
      <c r="BG154" s="200">
        <f>IF(N154="zákl. přenesená",J154,0)</f>
        <v>0</v>
      </c>
      <c r="BH154" s="200">
        <f>IF(N154="sníž. přenesená",J154,0)</f>
        <v>0</v>
      </c>
      <c r="BI154" s="200">
        <f>IF(N154="nulová",J154,0)</f>
        <v>0</v>
      </c>
      <c r="BJ154" s="17" t="s">
        <v>88</v>
      </c>
      <c r="BK154" s="200">
        <f>ROUND(I154*H154,2)</f>
        <v>0</v>
      </c>
      <c r="BL154" s="17" t="s">
        <v>175</v>
      </c>
      <c r="BM154" s="199" t="s">
        <v>3180</v>
      </c>
    </row>
    <row r="155" spans="1:47" s="2" customFormat="1" ht="117">
      <c r="A155" s="34"/>
      <c r="B155" s="35"/>
      <c r="C155" s="36"/>
      <c r="D155" s="201" t="s">
        <v>164</v>
      </c>
      <c r="E155" s="36"/>
      <c r="F155" s="202" t="s">
        <v>297</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164</v>
      </c>
      <c r="AU155" s="17" t="s">
        <v>90</v>
      </c>
    </row>
    <row r="156" spans="2:51" s="13" customFormat="1" ht="11.25">
      <c r="B156" s="210"/>
      <c r="C156" s="211"/>
      <c r="D156" s="201" t="s">
        <v>256</v>
      </c>
      <c r="E156" s="212" t="s">
        <v>1</v>
      </c>
      <c r="F156" s="213" t="s">
        <v>3181</v>
      </c>
      <c r="G156" s="211"/>
      <c r="H156" s="214">
        <v>2</v>
      </c>
      <c r="I156" s="215"/>
      <c r="J156" s="211"/>
      <c r="K156" s="211"/>
      <c r="L156" s="216"/>
      <c r="M156" s="217"/>
      <c r="N156" s="218"/>
      <c r="O156" s="218"/>
      <c r="P156" s="218"/>
      <c r="Q156" s="218"/>
      <c r="R156" s="218"/>
      <c r="S156" s="218"/>
      <c r="T156" s="219"/>
      <c r="AT156" s="220" t="s">
        <v>256</v>
      </c>
      <c r="AU156" s="220" t="s">
        <v>90</v>
      </c>
      <c r="AV156" s="13" t="s">
        <v>90</v>
      </c>
      <c r="AW156" s="13" t="s">
        <v>36</v>
      </c>
      <c r="AX156" s="13" t="s">
        <v>88</v>
      </c>
      <c r="AY156" s="220" t="s">
        <v>155</v>
      </c>
    </row>
    <row r="157" spans="1:65" s="2" customFormat="1" ht="16.5" customHeight="1">
      <c r="A157" s="34"/>
      <c r="B157" s="35"/>
      <c r="C157" s="187" t="s">
        <v>213</v>
      </c>
      <c r="D157" s="187" t="s">
        <v>158</v>
      </c>
      <c r="E157" s="188" t="s">
        <v>847</v>
      </c>
      <c r="F157" s="189" t="s">
        <v>848</v>
      </c>
      <c r="G157" s="190" t="s">
        <v>287</v>
      </c>
      <c r="H157" s="191">
        <v>5</v>
      </c>
      <c r="I157" s="192"/>
      <c r="J157" s="193">
        <f>ROUND(I157*H157,2)</f>
        <v>0</v>
      </c>
      <c r="K157" s="194"/>
      <c r="L157" s="39"/>
      <c r="M157" s="195" t="s">
        <v>1</v>
      </c>
      <c r="N157" s="196" t="s">
        <v>45</v>
      </c>
      <c r="O157" s="71"/>
      <c r="P157" s="197">
        <f>O157*H157</f>
        <v>0</v>
      </c>
      <c r="Q157" s="197">
        <v>0.06053</v>
      </c>
      <c r="R157" s="197">
        <f>Q157*H157</f>
        <v>0.30265</v>
      </c>
      <c r="S157" s="197">
        <v>0</v>
      </c>
      <c r="T157" s="198">
        <f>S157*H157</f>
        <v>0</v>
      </c>
      <c r="U157" s="34"/>
      <c r="V157" s="34"/>
      <c r="W157" s="34"/>
      <c r="X157" s="34"/>
      <c r="Y157" s="34"/>
      <c r="Z157" s="34"/>
      <c r="AA157" s="34"/>
      <c r="AB157" s="34"/>
      <c r="AC157" s="34"/>
      <c r="AD157" s="34"/>
      <c r="AE157" s="34"/>
      <c r="AR157" s="199" t="s">
        <v>175</v>
      </c>
      <c r="AT157" s="199" t="s">
        <v>158</v>
      </c>
      <c r="AU157" s="199" t="s">
        <v>90</v>
      </c>
      <c r="AY157" s="17" t="s">
        <v>155</v>
      </c>
      <c r="BE157" s="200">
        <f>IF(N157="základní",J157,0)</f>
        <v>0</v>
      </c>
      <c r="BF157" s="200">
        <f>IF(N157="snížená",J157,0)</f>
        <v>0</v>
      </c>
      <c r="BG157" s="200">
        <f>IF(N157="zákl. přenesená",J157,0)</f>
        <v>0</v>
      </c>
      <c r="BH157" s="200">
        <f>IF(N157="sníž. přenesená",J157,0)</f>
        <v>0</v>
      </c>
      <c r="BI157" s="200">
        <f>IF(N157="nulová",J157,0)</f>
        <v>0</v>
      </c>
      <c r="BJ157" s="17" t="s">
        <v>88</v>
      </c>
      <c r="BK157" s="200">
        <f>ROUND(I157*H157,2)</f>
        <v>0</v>
      </c>
      <c r="BL157" s="17" t="s">
        <v>175</v>
      </c>
      <c r="BM157" s="199" t="s">
        <v>3182</v>
      </c>
    </row>
    <row r="158" spans="1:47" s="2" customFormat="1" ht="58.5">
      <c r="A158" s="34"/>
      <c r="B158" s="35"/>
      <c r="C158" s="36"/>
      <c r="D158" s="201" t="s">
        <v>164</v>
      </c>
      <c r="E158" s="36"/>
      <c r="F158" s="202" t="s">
        <v>850</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164</v>
      </c>
      <c r="AU158" s="17" t="s">
        <v>90</v>
      </c>
    </row>
    <row r="159" spans="2:51" s="13" customFormat="1" ht="11.25">
      <c r="B159" s="210"/>
      <c r="C159" s="211"/>
      <c r="D159" s="201" t="s">
        <v>256</v>
      </c>
      <c r="E159" s="212" t="s">
        <v>1</v>
      </c>
      <c r="F159" s="213" t="s">
        <v>2303</v>
      </c>
      <c r="G159" s="211"/>
      <c r="H159" s="214">
        <v>5</v>
      </c>
      <c r="I159" s="215"/>
      <c r="J159" s="211"/>
      <c r="K159" s="211"/>
      <c r="L159" s="216"/>
      <c r="M159" s="217"/>
      <c r="N159" s="218"/>
      <c r="O159" s="218"/>
      <c r="P159" s="218"/>
      <c r="Q159" s="218"/>
      <c r="R159" s="218"/>
      <c r="S159" s="218"/>
      <c r="T159" s="219"/>
      <c r="AT159" s="220" t="s">
        <v>256</v>
      </c>
      <c r="AU159" s="220" t="s">
        <v>90</v>
      </c>
      <c r="AV159" s="13" t="s">
        <v>90</v>
      </c>
      <c r="AW159" s="13" t="s">
        <v>36</v>
      </c>
      <c r="AX159" s="13" t="s">
        <v>88</v>
      </c>
      <c r="AY159" s="220" t="s">
        <v>155</v>
      </c>
    </row>
    <row r="160" spans="1:65" s="2" customFormat="1" ht="16.5" customHeight="1">
      <c r="A160" s="34"/>
      <c r="B160" s="35"/>
      <c r="C160" s="187" t="s">
        <v>218</v>
      </c>
      <c r="D160" s="187" t="s">
        <v>158</v>
      </c>
      <c r="E160" s="188" t="s">
        <v>1764</v>
      </c>
      <c r="F160" s="189" t="s">
        <v>1765</v>
      </c>
      <c r="G160" s="190" t="s">
        <v>287</v>
      </c>
      <c r="H160" s="191">
        <v>40</v>
      </c>
      <c r="I160" s="192"/>
      <c r="J160" s="193">
        <f>ROUND(I160*H160,2)</f>
        <v>0</v>
      </c>
      <c r="K160" s="194"/>
      <c r="L160" s="39"/>
      <c r="M160" s="195" t="s">
        <v>1</v>
      </c>
      <c r="N160" s="196" t="s">
        <v>45</v>
      </c>
      <c r="O160" s="71"/>
      <c r="P160" s="197">
        <f>O160*H160</f>
        <v>0</v>
      </c>
      <c r="Q160" s="197">
        <v>0.10775</v>
      </c>
      <c r="R160" s="197">
        <f>Q160*H160</f>
        <v>4.31</v>
      </c>
      <c r="S160" s="197">
        <v>0</v>
      </c>
      <c r="T160" s="198">
        <f>S160*H160</f>
        <v>0</v>
      </c>
      <c r="U160" s="34"/>
      <c r="V160" s="34"/>
      <c r="W160" s="34"/>
      <c r="X160" s="34"/>
      <c r="Y160" s="34"/>
      <c r="Z160" s="34"/>
      <c r="AA160" s="34"/>
      <c r="AB160" s="34"/>
      <c r="AC160" s="34"/>
      <c r="AD160" s="34"/>
      <c r="AE160" s="34"/>
      <c r="AR160" s="199" t="s">
        <v>175</v>
      </c>
      <c r="AT160" s="199" t="s">
        <v>158</v>
      </c>
      <c r="AU160" s="199" t="s">
        <v>90</v>
      </c>
      <c r="AY160" s="17" t="s">
        <v>155</v>
      </c>
      <c r="BE160" s="200">
        <f>IF(N160="základní",J160,0)</f>
        <v>0</v>
      </c>
      <c r="BF160" s="200">
        <f>IF(N160="snížená",J160,0)</f>
        <v>0</v>
      </c>
      <c r="BG160" s="200">
        <f>IF(N160="zákl. přenesená",J160,0)</f>
        <v>0</v>
      </c>
      <c r="BH160" s="200">
        <f>IF(N160="sníž. přenesená",J160,0)</f>
        <v>0</v>
      </c>
      <c r="BI160" s="200">
        <f>IF(N160="nulová",J160,0)</f>
        <v>0</v>
      </c>
      <c r="BJ160" s="17" t="s">
        <v>88</v>
      </c>
      <c r="BK160" s="200">
        <f>ROUND(I160*H160,2)</f>
        <v>0</v>
      </c>
      <c r="BL160" s="17" t="s">
        <v>175</v>
      </c>
      <c r="BM160" s="199" t="s">
        <v>3183</v>
      </c>
    </row>
    <row r="161" spans="1:47" s="2" customFormat="1" ht="58.5">
      <c r="A161" s="34"/>
      <c r="B161" s="35"/>
      <c r="C161" s="36"/>
      <c r="D161" s="201" t="s">
        <v>164</v>
      </c>
      <c r="E161" s="36"/>
      <c r="F161" s="202" t="s">
        <v>1767</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164</v>
      </c>
      <c r="AU161" s="17" t="s">
        <v>90</v>
      </c>
    </row>
    <row r="162" spans="2:51" s="13" customFormat="1" ht="11.25">
      <c r="B162" s="210"/>
      <c r="C162" s="211"/>
      <c r="D162" s="201" t="s">
        <v>256</v>
      </c>
      <c r="E162" s="212" t="s">
        <v>1</v>
      </c>
      <c r="F162" s="213" t="s">
        <v>1768</v>
      </c>
      <c r="G162" s="211"/>
      <c r="H162" s="214">
        <v>40</v>
      </c>
      <c r="I162" s="215"/>
      <c r="J162" s="211"/>
      <c r="K162" s="211"/>
      <c r="L162" s="216"/>
      <c r="M162" s="217"/>
      <c r="N162" s="218"/>
      <c r="O162" s="218"/>
      <c r="P162" s="218"/>
      <c r="Q162" s="218"/>
      <c r="R162" s="218"/>
      <c r="S162" s="218"/>
      <c r="T162" s="219"/>
      <c r="AT162" s="220" t="s">
        <v>256</v>
      </c>
      <c r="AU162" s="220" t="s">
        <v>90</v>
      </c>
      <c r="AV162" s="13" t="s">
        <v>90</v>
      </c>
      <c r="AW162" s="13" t="s">
        <v>36</v>
      </c>
      <c r="AX162" s="13" t="s">
        <v>88</v>
      </c>
      <c r="AY162" s="220" t="s">
        <v>155</v>
      </c>
    </row>
    <row r="163" spans="1:65" s="2" customFormat="1" ht="16.5" customHeight="1">
      <c r="A163" s="34"/>
      <c r="B163" s="35"/>
      <c r="C163" s="187" t="s">
        <v>225</v>
      </c>
      <c r="D163" s="187" t="s">
        <v>158</v>
      </c>
      <c r="E163" s="188" t="s">
        <v>304</v>
      </c>
      <c r="F163" s="189" t="s">
        <v>305</v>
      </c>
      <c r="G163" s="190" t="s">
        <v>306</v>
      </c>
      <c r="H163" s="191">
        <v>68.75</v>
      </c>
      <c r="I163" s="192"/>
      <c r="J163" s="193">
        <f>ROUND(I163*H163,2)</f>
        <v>0</v>
      </c>
      <c r="K163" s="194"/>
      <c r="L163" s="39"/>
      <c r="M163" s="195" t="s">
        <v>1</v>
      </c>
      <c r="N163" s="196" t="s">
        <v>45</v>
      </c>
      <c r="O163" s="71"/>
      <c r="P163" s="197">
        <f>O163*H163</f>
        <v>0</v>
      </c>
      <c r="Q163" s="197">
        <v>0</v>
      </c>
      <c r="R163" s="197">
        <f>Q163*H163</f>
        <v>0</v>
      </c>
      <c r="S163" s="197">
        <v>0</v>
      </c>
      <c r="T163" s="198">
        <f>S163*H163</f>
        <v>0</v>
      </c>
      <c r="U163" s="34"/>
      <c r="V163" s="34"/>
      <c r="W163" s="34"/>
      <c r="X163" s="34"/>
      <c r="Y163" s="34"/>
      <c r="Z163" s="34"/>
      <c r="AA163" s="34"/>
      <c r="AB163" s="34"/>
      <c r="AC163" s="34"/>
      <c r="AD163" s="34"/>
      <c r="AE163" s="34"/>
      <c r="AR163" s="199" t="s">
        <v>175</v>
      </c>
      <c r="AT163" s="199" t="s">
        <v>158</v>
      </c>
      <c r="AU163" s="199" t="s">
        <v>90</v>
      </c>
      <c r="AY163" s="17" t="s">
        <v>155</v>
      </c>
      <c r="BE163" s="200">
        <f>IF(N163="základní",J163,0)</f>
        <v>0</v>
      </c>
      <c r="BF163" s="200">
        <f>IF(N163="snížená",J163,0)</f>
        <v>0</v>
      </c>
      <c r="BG163" s="200">
        <f>IF(N163="zákl. přenesená",J163,0)</f>
        <v>0</v>
      </c>
      <c r="BH163" s="200">
        <f>IF(N163="sníž. přenesená",J163,0)</f>
        <v>0</v>
      </c>
      <c r="BI163" s="200">
        <f>IF(N163="nulová",J163,0)</f>
        <v>0</v>
      </c>
      <c r="BJ163" s="17" t="s">
        <v>88</v>
      </c>
      <c r="BK163" s="200">
        <f>ROUND(I163*H163,2)</f>
        <v>0</v>
      </c>
      <c r="BL163" s="17" t="s">
        <v>175</v>
      </c>
      <c r="BM163" s="199" t="s">
        <v>3184</v>
      </c>
    </row>
    <row r="164" spans="1:47" s="2" customFormat="1" ht="321.75">
      <c r="A164" s="34"/>
      <c r="B164" s="35"/>
      <c r="C164" s="36"/>
      <c r="D164" s="201" t="s">
        <v>164</v>
      </c>
      <c r="E164" s="36"/>
      <c r="F164" s="202" t="s">
        <v>853</v>
      </c>
      <c r="G164" s="36"/>
      <c r="H164" s="36"/>
      <c r="I164" s="203"/>
      <c r="J164" s="36"/>
      <c r="K164" s="36"/>
      <c r="L164" s="39"/>
      <c r="M164" s="204"/>
      <c r="N164" s="205"/>
      <c r="O164" s="71"/>
      <c r="P164" s="71"/>
      <c r="Q164" s="71"/>
      <c r="R164" s="71"/>
      <c r="S164" s="71"/>
      <c r="T164" s="72"/>
      <c r="U164" s="34"/>
      <c r="V164" s="34"/>
      <c r="W164" s="34"/>
      <c r="X164" s="34"/>
      <c r="Y164" s="34"/>
      <c r="Z164" s="34"/>
      <c r="AA164" s="34"/>
      <c r="AB164" s="34"/>
      <c r="AC164" s="34"/>
      <c r="AD164" s="34"/>
      <c r="AE164" s="34"/>
      <c r="AT164" s="17" t="s">
        <v>164</v>
      </c>
      <c r="AU164" s="17" t="s">
        <v>90</v>
      </c>
    </row>
    <row r="165" spans="2:51" s="13" customFormat="1" ht="11.25">
      <c r="B165" s="210"/>
      <c r="C165" s="211"/>
      <c r="D165" s="201" t="s">
        <v>256</v>
      </c>
      <c r="E165" s="212" t="s">
        <v>1</v>
      </c>
      <c r="F165" s="213" t="s">
        <v>3185</v>
      </c>
      <c r="G165" s="211"/>
      <c r="H165" s="214">
        <v>68.75</v>
      </c>
      <c r="I165" s="215"/>
      <c r="J165" s="211"/>
      <c r="K165" s="211"/>
      <c r="L165" s="216"/>
      <c r="M165" s="217"/>
      <c r="N165" s="218"/>
      <c r="O165" s="218"/>
      <c r="P165" s="218"/>
      <c r="Q165" s="218"/>
      <c r="R165" s="218"/>
      <c r="S165" s="218"/>
      <c r="T165" s="219"/>
      <c r="AT165" s="220" t="s">
        <v>256</v>
      </c>
      <c r="AU165" s="220" t="s">
        <v>90</v>
      </c>
      <c r="AV165" s="13" t="s">
        <v>90</v>
      </c>
      <c r="AW165" s="13" t="s">
        <v>36</v>
      </c>
      <c r="AX165" s="13" t="s">
        <v>88</v>
      </c>
      <c r="AY165" s="220" t="s">
        <v>155</v>
      </c>
    </row>
    <row r="166" spans="1:65" s="2" customFormat="1" ht="21.75" customHeight="1">
      <c r="A166" s="34"/>
      <c r="B166" s="35"/>
      <c r="C166" s="187" t="s">
        <v>230</v>
      </c>
      <c r="D166" s="187" t="s">
        <v>158</v>
      </c>
      <c r="E166" s="188" t="s">
        <v>310</v>
      </c>
      <c r="F166" s="189" t="s">
        <v>311</v>
      </c>
      <c r="G166" s="190" t="s">
        <v>306</v>
      </c>
      <c r="H166" s="191">
        <v>63.438</v>
      </c>
      <c r="I166" s="192"/>
      <c r="J166" s="193">
        <f>ROUND(I166*H166,2)</f>
        <v>0</v>
      </c>
      <c r="K166" s="194"/>
      <c r="L166" s="39"/>
      <c r="M166" s="195" t="s">
        <v>1</v>
      </c>
      <c r="N166" s="196" t="s">
        <v>45</v>
      </c>
      <c r="O166" s="71"/>
      <c r="P166" s="197">
        <f>O166*H166</f>
        <v>0</v>
      </c>
      <c r="Q166" s="197">
        <v>0</v>
      </c>
      <c r="R166" s="197">
        <f>Q166*H166</f>
        <v>0</v>
      </c>
      <c r="S166" s="197">
        <v>0</v>
      </c>
      <c r="T166" s="198">
        <f>S166*H166</f>
        <v>0</v>
      </c>
      <c r="U166" s="34"/>
      <c r="V166" s="34"/>
      <c r="W166" s="34"/>
      <c r="X166" s="34"/>
      <c r="Y166" s="34"/>
      <c r="Z166" s="34"/>
      <c r="AA166" s="34"/>
      <c r="AB166" s="34"/>
      <c r="AC166" s="34"/>
      <c r="AD166" s="34"/>
      <c r="AE166" s="34"/>
      <c r="AR166" s="199" t="s">
        <v>175</v>
      </c>
      <c r="AT166" s="199" t="s">
        <v>158</v>
      </c>
      <c r="AU166" s="199" t="s">
        <v>90</v>
      </c>
      <c r="AY166" s="17" t="s">
        <v>155</v>
      </c>
      <c r="BE166" s="200">
        <f>IF(N166="základní",J166,0)</f>
        <v>0</v>
      </c>
      <c r="BF166" s="200">
        <f>IF(N166="snížená",J166,0)</f>
        <v>0</v>
      </c>
      <c r="BG166" s="200">
        <f>IF(N166="zákl. přenesená",J166,0)</f>
        <v>0</v>
      </c>
      <c r="BH166" s="200">
        <f>IF(N166="sníž. přenesená",J166,0)</f>
        <v>0</v>
      </c>
      <c r="BI166" s="200">
        <f>IF(N166="nulová",J166,0)</f>
        <v>0</v>
      </c>
      <c r="BJ166" s="17" t="s">
        <v>88</v>
      </c>
      <c r="BK166" s="200">
        <f>ROUND(I166*H166,2)</f>
        <v>0</v>
      </c>
      <c r="BL166" s="17" t="s">
        <v>175</v>
      </c>
      <c r="BM166" s="199" t="s">
        <v>3186</v>
      </c>
    </row>
    <row r="167" spans="1:47" s="2" customFormat="1" ht="78">
      <c r="A167" s="34"/>
      <c r="B167" s="35"/>
      <c r="C167" s="36"/>
      <c r="D167" s="201" t="s">
        <v>164</v>
      </c>
      <c r="E167" s="36"/>
      <c r="F167" s="202" t="s">
        <v>3187</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164</v>
      </c>
      <c r="AU167" s="17" t="s">
        <v>90</v>
      </c>
    </row>
    <row r="168" spans="2:51" s="13" customFormat="1" ht="11.25">
      <c r="B168" s="210"/>
      <c r="C168" s="211"/>
      <c r="D168" s="201" t="s">
        <v>256</v>
      </c>
      <c r="E168" s="212" t="s">
        <v>1</v>
      </c>
      <c r="F168" s="213" t="s">
        <v>3188</v>
      </c>
      <c r="G168" s="211"/>
      <c r="H168" s="214">
        <v>126.875</v>
      </c>
      <c r="I168" s="215"/>
      <c r="J168" s="211"/>
      <c r="K168" s="211"/>
      <c r="L168" s="216"/>
      <c r="M168" s="217"/>
      <c r="N168" s="218"/>
      <c r="O168" s="218"/>
      <c r="P168" s="218"/>
      <c r="Q168" s="218"/>
      <c r="R168" s="218"/>
      <c r="S168" s="218"/>
      <c r="T168" s="219"/>
      <c r="AT168" s="220" t="s">
        <v>256</v>
      </c>
      <c r="AU168" s="220" t="s">
        <v>90</v>
      </c>
      <c r="AV168" s="13" t="s">
        <v>90</v>
      </c>
      <c r="AW168" s="13" t="s">
        <v>36</v>
      </c>
      <c r="AX168" s="13" t="s">
        <v>88</v>
      </c>
      <c r="AY168" s="220" t="s">
        <v>155</v>
      </c>
    </row>
    <row r="169" spans="2:51" s="13" customFormat="1" ht="11.25">
      <c r="B169" s="210"/>
      <c r="C169" s="211"/>
      <c r="D169" s="201" t="s">
        <v>256</v>
      </c>
      <c r="E169" s="211"/>
      <c r="F169" s="213" t="s">
        <v>3189</v>
      </c>
      <c r="G169" s="211"/>
      <c r="H169" s="214">
        <v>63.438</v>
      </c>
      <c r="I169" s="215"/>
      <c r="J169" s="211"/>
      <c r="K169" s="211"/>
      <c r="L169" s="216"/>
      <c r="M169" s="217"/>
      <c r="N169" s="218"/>
      <c r="O169" s="218"/>
      <c r="P169" s="218"/>
      <c r="Q169" s="218"/>
      <c r="R169" s="218"/>
      <c r="S169" s="218"/>
      <c r="T169" s="219"/>
      <c r="AT169" s="220" t="s">
        <v>256</v>
      </c>
      <c r="AU169" s="220" t="s">
        <v>90</v>
      </c>
      <c r="AV169" s="13" t="s">
        <v>90</v>
      </c>
      <c r="AW169" s="13" t="s">
        <v>4</v>
      </c>
      <c r="AX169" s="13" t="s">
        <v>88</v>
      </c>
      <c r="AY169" s="220" t="s">
        <v>155</v>
      </c>
    </row>
    <row r="170" spans="1:65" s="2" customFormat="1" ht="21.75" customHeight="1">
      <c r="A170" s="34"/>
      <c r="B170" s="35"/>
      <c r="C170" s="187" t="s">
        <v>8</v>
      </c>
      <c r="D170" s="187" t="s">
        <v>158</v>
      </c>
      <c r="E170" s="188" t="s">
        <v>317</v>
      </c>
      <c r="F170" s="189" t="s">
        <v>318</v>
      </c>
      <c r="G170" s="190" t="s">
        <v>306</v>
      </c>
      <c r="H170" s="191">
        <v>19.031</v>
      </c>
      <c r="I170" s="192"/>
      <c r="J170" s="193">
        <f>ROUND(I170*H170,2)</f>
        <v>0</v>
      </c>
      <c r="K170" s="194"/>
      <c r="L170" s="39"/>
      <c r="M170" s="195" t="s">
        <v>1</v>
      </c>
      <c r="N170" s="196" t="s">
        <v>45</v>
      </c>
      <c r="O170" s="71"/>
      <c r="P170" s="197">
        <f>O170*H170</f>
        <v>0</v>
      </c>
      <c r="Q170" s="197">
        <v>0</v>
      </c>
      <c r="R170" s="197">
        <f>Q170*H170</f>
        <v>0</v>
      </c>
      <c r="S170" s="197">
        <v>0</v>
      </c>
      <c r="T170" s="198">
        <f>S170*H170</f>
        <v>0</v>
      </c>
      <c r="U170" s="34"/>
      <c r="V170" s="34"/>
      <c r="W170" s="34"/>
      <c r="X170" s="34"/>
      <c r="Y170" s="34"/>
      <c r="Z170" s="34"/>
      <c r="AA170" s="34"/>
      <c r="AB170" s="34"/>
      <c r="AC170" s="34"/>
      <c r="AD170" s="34"/>
      <c r="AE170" s="34"/>
      <c r="AR170" s="199" t="s">
        <v>175</v>
      </c>
      <c r="AT170" s="199" t="s">
        <v>158</v>
      </c>
      <c r="AU170" s="199" t="s">
        <v>90</v>
      </c>
      <c r="AY170" s="17" t="s">
        <v>155</v>
      </c>
      <c r="BE170" s="200">
        <f>IF(N170="základní",J170,0)</f>
        <v>0</v>
      </c>
      <c r="BF170" s="200">
        <f>IF(N170="snížená",J170,0)</f>
        <v>0</v>
      </c>
      <c r="BG170" s="200">
        <f>IF(N170="zákl. přenesená",J170,0)</f>
        <v>0</v>
      </c>
      <c r="BH170" s="200">
        <f>IF(N170="sníž. přenesená",J170,0)</f>
        <v>0</v>
      </c>
      <c r="BI170" s="200">
        <f>IF(N170="nulová",J170,0)</f>
        <v>0</v>
      </c>
      <c r="BJ170" s="17" t="s">
        <v>88</v>
      </c>
      <c r="BK170" s="200">
        <f>ROUND(I170*H170,2)</f>
        <v>0</v>
      </c>
      <c r="BL170" s="17" t="s">
        <v>175</v>
      </c>
      <c r="BM170" s="199" t="s">
        <v>3190</v>
      </c>
    </row>
    <row r="171" spans="1:47" s="2" customFormat="1" ht="58.5">
      <c r="A171" s="34"/>
      <c r="B171" s="35"/>
      <c r="C171" s="36"/>
      <c r="D171" s="201" t="s">
        <v>164</v>
      </c>
      <c r="E171" s="36"/>
      <c r="F171" s="202" t="s">
        <v>3191</v>
      </c>
      <c r="G171" s="36"/>
      <c r="H171" s="36"/>
      <c r="I171" s="203"/>
      <c r="J171" s="36"/>
      <c r="K171" s="36"/>
      <c r="L171" s="39"/>
      <c r="M171" s="204"/>
      <c r="N171" s="205"/>
      <c r="O171" s="71"/>
      <c r="P171" s="71"/>
      <c r="Q171" s="71"/>
      <c r="R171" s="71"/>
      <c r="S171" s="71"/>
      <c r="T171" s="72"/>
      <c r="U171" s="34"/>
      <c r="V171" s="34"/>
      <c r="W171" s="34"/>
      <c r="X171" s="34"/>
      <c r="Y171" s="34"/>
      <c r="Z171" s="34"/>
      <c r="AA171" s="34"/>
      <c r="AB171" s="34"/>
      <c r="AC171" s="34"/>
      <c r="AD171" s="34"/>
      <c r="AE171" s="34"/>
      <c r="AT171" s="17" t="s">
        <v>164</v>
      </c>
      <c r="AU171" s="17" t="s">
        <v>90</v>
      </c>
    </row>
    <row r="172" spans="2:51" s="13" customFormat="1" ht="11.25">
      <c r="B172" s="210"/>
      <c r="C172" s="211"/>
      <c r="D172" s="201" t="s">
        <v>256</v>
      </c>
      <c r="E172" s="212" t="s">
        <v>1</v>
      </c>
      <c r="F172" s="213" t="s">
        <v>3192</v>
      </c>
      <c r="G172" s="211"/>
      <c r="H172" s="214">
        <v>126.875</v>
      </c>
      <c r="I172" s="215"/>
      <c r="J172" s="211"/>
      <c r="K172" s="211"/>
      <c r="L172" s="216"/>
      <c r="M172" s="217"/>
      <c r="N172" s="218"/>
      <c r="O172" s="218"/>
      <c r="P172" s="218"/>
      <c r="Q172" s="218"/>
      <c r="R172" s="218"/>
      <c r="S172" s="218"/>
      <c r="T172" s="219"/>
      <c r="AT172" s="220" t="s">
        <v>256</v>
      </c>
      <c r="AU172" s="220" t="s">
        <v>90</v>
      </c>
      <c r="AV172" s="13" t="s">
        <v>90</v>
      </c>
      <c r="AW172" s="13" t="s">
        <v>36</v>
      </c>
      <c r="AX172" s="13" t="s">
        <v>88</v>
      </c>
      <c r="AY172" s="220" t="s">
        <v>155</v>
      </c>
    </row>
    <row r="173" spans="2:51" s="13" customFormat="1" ht="11.25">
      <c r="B173" s="210"/>
      <c r="C173" s="211"/>
      <c r="D173" s="201" t="s">
        <v>256</v>
      </c>
      <c r="E173" s="211"/>
      <c r="F173" s="213" t="s">
        <v>3193</v>
      </c>
      <c r="G173" s="211"/>
      <c r="H173" s="214">
        <v>19.031</v>
      </c>
      <c r="I173" s="215"/>
      <c r="J173" s="211"/>
      <c r="K173" s="211"/>
      <c r="L173" s="216"/>
      <c r="M173" s="217"/>
      <c r="N173" s="218"/>
      <c r="O173" s="218"/>
      <c r="P173" s="218"/>
      <c r="Q173" s="218"/>
      <c r="R173" s="218"/>
      <c r="S173" s="218"/>
      <c r="T173" s="219"/>
      <c r="AT173" s="220" t="s">
        <v>256</v>
      </c>
      <c r="AU173" s="220" t="s">
        <v>90</v>
      </c>
      <c r="AV173" s="13" t="s">
        <v>90</v>
      </c>
      <c r="AW173" s="13" t="s">
        <v>4</v>
      </c>
      <c r="AX173" s="13" t="s">
        <v>88</v>
      </c>
      <c r="AY173" s="220" t="s">
        <v>155</v>
      </c>
    </row>
    <row r="174" spans="1:65" s="2" customFormat="1" ht="21.75" customHeight="1">
      <c r="A174" s="34"/>
      <c r="B174" s="35"/>
      <c r="C174" s="187" t="s">
        <v>337</v>
      </c>
      <c r="D174" s="187" t="s">
        <v>158</v>
      </c>
      <c r="E174" s="188" t="s">
        <v>323</v>
      </c>
      <c r="F174" s="189" t="s">
        <v>324</v>
      </c>
      <c r="G174" s="190" t="s">
        <v>306</v>
      </c>
      <c r="H174" s="191">
        <v>19.031</v>
      </c>
      <c r="I174" s="192"/>
      <c r="J174" s="193">
        <f>ROUND(I174*H174,2)</f>
        <v>0</v>
      </c>
      <c r="K174" s="194"/>
      <c r="L174" s="39"/>
      <c r="M174" s="195" t="s">
        <v>1</v>
      </c>
      <c r="N174" s="196" t="s">
        <v>45</v>
      </c>
      <c r="O174" s="71"/>
      <c r="P174" s="197">
        <f>O174*H174</f>
        <v>0</v>
      </c>
      <c r="Q174" s="197">
        <v>0</v>
      </c>
      <c r="R174" s="197">
        <f>Q174*H174</f>
        <v>0</v>
      </c>
      <c r="S174" s="197">
        <v>0</v>
      </c>
      <c r="T174" s="198">
        <f>S174*H174</f>
        <v>0</v>
      </c>
      <c r="U174" s="34"/>
      <c r="V174" s="34"/>
      <c r="W174" s="34"/>
      <c r="X174" s="34"/>
      <c r="Y174" s="34"/>
      <c r="Z174" s="34"/>
      <c r="AA174" s="34"/>
      <c r="AB174" s="34"/>
      <c r="AC174" s="34"/>
      <c r="AD174" s="34"/>
      <c r="AE174" s="34"/>
      <c r="AR174" s="199" t="s">
        <v>175</v>
      </c>
      <c r="AT174" s="199" t="s">
        <v>158</v>
      </c>
      <c r="AU174" s="199" t="s">
        <v>90</v>
      </c>
      <c r="AY174" s="17" t="s">
        <v>155</v>
      </c>
      <c r="BE174" s="200">
        <f>IF(N174="základní",J174,0)</f>
        <v>0</v>
      </c>
      <c r="BF174" s="200">
        <f>IF(N174="snížená",J174,0)</f>
        <v>0</v>
      </c>
      <c r="BG174" s="200">
        <f>IF(N174="zákl. přenesená",J174,0)</f>
        <v>0</v>
      </c>
      <c r="BH174" s="200">
        <f>IF(N174="sníž. přenesená",J174,0)</f>
        <v>0</v>
      </c>
      <c r="BI174" s="200">
        <f>IF(N174="nulová",J174,0)</f>
        <v>0</v>
      </c>
      <c r="BJ174" s="17" t="s">
        <v>88</v>
      </c>
      <c r="BK174" s="200">
        <f>ROUND(I174*H174,2)</f>
        <v>0</v>
      </c>
      <c r="BL174" s="17" t="s">
        <v>175</v>
      </c>
      <c r="BM174" s="199" t="s">
        <v>3194</v>
      </c>
    </row>
    <row r="175" spans="1:47" s="2" customFormat="1" ht="58.5">
      <c r="A175" s="34"/>
      <c r="B175" s="35"/>
      <c r="C175" s="36"/>
      <c r="D175" s="201" t="s">
        <v>164</v>
      </c>
      <c r="E175" s="36"/>
      <c r="F175" s="202" t="s">
        <v>3195</v>
      </c>
      <c r="G175" s="36"/>
      <c r="H175" s="36"/>
      <c r="I175" s="203"/>
      <c r="J175" s="36"/>
      <c r="K175" s="36"/>
      <c r="L175" s="39"/>
      <c r="M175" s="204"/>
      <c r="N175" s="205"/>
      <c r="O175" s="71"/>
      <c r="P175" s="71"/>
      <c r="Q175" s="71"/>
      <c r="R175" s="71"/>
      <c r="S175" s="71"/>
      <c r="T175" s="72"/>
      <c r="U175" s="34"/>
      <c r="V175" s="34"/>
      <c r="W175" s="34"/>
      <c r="X175" s="34"/>
      <c r="Y175" s="34"/>
      <c r="Z175" s="34"/>
      <c r="AA175" s="34"/>
      <c r="AB175" s="34"/>
      <c r="AC175" s="34"/>
      <c r="AD175" s="34"/>
      <c r="AE175" s="34"/>
      <c r="AT175" s="17" t="s">
        <v>164</v>
      </c>
      <c r="AU175" s="17" t="s">
        <v>90</v>
      </c>
    </row>
    <row r="176" spans="2:51" s="13" customFormat="1" ht="11.25">
      <c r="B176" s="210"/>
      <c r="C176" s="211"/>
      <c r="D176" s="201" t="s">
        <v>256</v>
      </c>
      <c r="E176" s="212" t="s">
        <v>1</v>
      </c>
      <c r="F176" s="213" t="s">
        <v>3192</v>
      </c>
      <c r="G176" s="211"/>
      <c r="H176" s="214">
        <v>126.875</v>
      </c>
      <c r="I176" s="215"/>
      <c r="J176" s="211"/>
      <c r="K176" s="211"/>
      <c r="L176" s="216"/>
      <c r="M176" s="217"/>
      <c r="N176" s="218"/>
      <c r="O176" s="218"/>
      <c r="P176" s="218"/>
      <c r="Q176" s="218"/>
      <c r="R176" s="218"/>
      <c r="S176" s="218"/>
      <c r="T176" s="219"/>
      <c r="AT176" s="220" t="s">
        <v>256</v>
      </c>
      <c r="AU176" s="220" t="s">
        <v>90</v>
      </c>
      <c r="AV176" s="13" t="s">
        <v>90</v>
      </c>
      <c r="AW176" s="13" t="s">
        <v>36</v>
      </c>
      <c r="AX176" s="13" t="s">
        <v>88</v>
      </c>
      <c r="AY176" s="220" t="s">
        <v>155</v>
      </c>
    </row>
    <row r="177" spans="2:51" s="13" customFormat="1" ht="11.25">
      <c r="B177" s="210"/>
      <c r="C177" s="211"/>
      <c r="D177" s="201" t="s">
        <v>256</v>
      </c>
      <c r="E177" s="211"/>
      <c r="F177" s="213" t="s">
        <v>3193</v>
      </c>
      <c r="G177" s="211"/>
      <c r="H177" s="214">
        <v>19.031</v>
      </c>
      <c r="I177" s="215"/>
      <c r="J177" s="211"/>
      <c r="K177" s="211"/>
      <c r="L177" s="216"/>
      <c r="M177" s="217"/>
      <c r="N177" s="218"/>
      <c r="O177" s="218"/>
      <c r="P177" s="218"/>
      <c r="Q177" s="218"/>
      <c r="R177" s="218"/>
      <c r="S177" s="218"/>
      <c r="T177" s="219"/>
      <c r="AT177" s="220" t="s">
        <v>256</v>
      </c>
      <c r="AU177" s="220" t="s">
        <v>90</v>
      </c>
      <c r="AV177" s="13" t="s">
        <v>90</v>
      </c>
      <c r="AW177" s="13" t="s">
        <v>4</v>
      </c>
      <c r="AX177" s="13" t="s">
        <v>88</v>
      </c>
      <c r="AY177" s="220" t="s">
        <v>155</v>
      </c>
    </row>
    <row r="178" spans="1:65" s="2" customFormat="1" ht="21.75" customHeight="1">
      <c r="A178" s="34"/>
      <c r="B178" s="35"/>
      <c r="C178" s="187" t="s">
        <v>341</v>
      </c>
      <c r="D178" s="187" t="s">
        <v>158</v>
      </c>
      <c r="E178" s="188" t="s">
        <v>327</v>
      </c>
      <c r="F178" s="189" t="s">
        <v>328</v>
      </c>
      <c r="G178" s="190" t="s">
        <v>306</v>
      </c>
      <c r="H178" s="191">
        <v>25.375</v>
      </c>
      <c r="I178" s="192"/>
      <c r="J178" s="193">
        <f>ROUND(I178*H178,2)</f>
        <v>0</v>
      </c>
      <c r="K178" s="194"/>
      <c r="L178" s="39"/>
      <c r="M178" s="195" t="s">
        <v>1</v>
      </c>
      <c r="N178" s="196" t="s">
        <v>45</v>
      </c>
      <c r="O178" s="71"/>
      <c r="P178" s="197">
        <f>O178*H178</f>
        <v>0</v>
      </c>
      <c r="Q178" s="197">
        <v>0</v>
      </c>
      <c r="R178" s="197">
        <f>Q178*H178</f>
        <v>0</v>
      </c>
      <c r="S178" s="197">
        <v>0</v>
      </c>
      <c r="T178" s="198">
        <f>S178*H178</f>
        <v>0</v>
      </c>
      <c r="U178" s="34"/>
      <c r="V178" s="34"/>
      <c r="W178" s="34"/>
      <c r="X178" s="34"/>
      <c r="Y178" s="34"/>
      <c r="Z178" s="34"/>
      <c r="AA178" s="34"/>
      <c r="AB178" s="34"/>
      <c r="AC178" s="34"/>
      <c r="AD178" s="34"/>
      <c r="AE178" s="34"/>
      <c r="AR178" s="199" t="s">
        <v>175</v>
      </c>
      <c r="AT178" s="199" t="s">
        <v>158</v>
      </c>
      <c r="AU178" s="199" t="s">
        <v>90</v>
      </c>
      <c r="AY178" s="17" t="s">
        <v>155</v>
      </c>
      <c r="BE178" s="200">
        <f>IF(N178="základní",J178,0)</f>
        <v>0</v>
      </c>
      <c r="BF178" s="200">
        <f>IF(N178="snížená",J178,0)</f>
        <v>0</v>
      </c>
      <c r="BG178" s="200">
        <f>IF(N178="zákl. přenesená",J178,0)</f>
        <v>0</v>
      </c>
      <c r="BH178" s="200">
        <f>IF(N178="sníž. přenesená",J178,0)</f>
        <v>0</v>
      </c>
      <c r="BI178" s="200">
        <f>IF(N178="nulová",J178,0)</f>
        <v>0</v>
      </c>
      <c r="BJ178" s="17" t="s">
        <v>88</v>
      </c>
      <c r="BK178" s="200">
        <f>ROUND(I178*H178,2)</f>
        <v>0</v>
      </c>
      <c r="BL178" s="17" t="s">
        <v>175</v>
      </c>
      <c r="BM178" s="199" t="s">
        <v>3196</v>
      </c>
    </row>
    <row r="179" spans="1:47" s="2" customFormat="1" ht="58.5">
      <c r="A179" s="34"/>
      <c r="B179" s="35"/>
      <c r="C179" s="36"/>
      <c r="D179" s="201" t="s">
        <v>164</v>
      </c>
      <c r="E179" s="36"/>
      <c r="F179" s="202" t="s">
        <v>3197</v>
      </c>
      <c r="G179" s="36"/>
      <c r="H179" s="36"/>
      <c r="I179" s="203"/>
      <c r="J179" s="36"/>
      <c r="K179" s="36"/>
      <c r="L179" s="39"/>
      <c r="M179" s="204"/>
      <c r="N179" s="205"/>
      <c r="O179" s="71"/>
      <c r="P179" s="71"/>
      <c r="Q179" s="71"/>
      <c r="R179" s="71"/>
      <c r="S179" s="71"/>
      <c r="T179" s="72"/>
      <c r="U179" s="34"/>
      <c r="V179" s="34"/>
      <c r="W179" s="34"/>
      <c r="X179" s="34"/>
      <c r="Y179" s="34"/>
      <c r="Z179" s="34"/>
      <c r="AA179" s="34"/>
      <c r="AB179" s="34"/>
      <c r="AC179" s="34"/>
      <c r="AD179" s="34"/>
      <c r="AE179" s="34"/>
      <c r="AT179" s="17" t="s">
        <v>164</v>
      </c>
      <c r="AU179" s="17" t="s">
        <v>90</v>
      </c>
    </row>
    <row r="180" spans="2:51" s="13" customFormat="1" ht="11.25">
      <c r="B180" s="210"/>
      <c r="C180" s="211"/>
      <c r="D180" s="201" t="s">
        <v>256</v>
      </c>
      <c r="E180" s="212" t="s">
        <v>1</v>
      </c>
      <c r="F180" s="213" t="s">
        <v>3192</v>
      </c>
      <c r="G180" s="211"/>
      <c r="H180" s="214">
        <v>126.875</v>
      </c>
      <c r="I180" s="215"/>
      <c r="J180" s="211"/>
      <c r="K180" s="211"/>
      <c r="L180" s="216"/>
      <c r="M180" s="217"/>
      <c r="N180" s="218"/>
      <c r="O180" s="218"/>
      <c r="P180" s="218"/>
      <c r="Q180" s="218"/>
      <c r="R180" s="218"/>
      <c r="S180" s="218"/>
      <c r="T180" s="219"/>
      <c r="AT180" s="220" t="s">
        <v>256</v>
      </c>
      <c r="AU180" s="220" t="s">
        <v>90</v>
      </c>
      <c r="AV180" s="13" t="s">
        <v>90</v>
      </c>
      <c r="AW180" s="13" t="s">
        <v>36</v>
      </c>
      <c r="AX180" s="13" t="s">
        <v>88</v>
      </c>
      <c r="AY180" s="220" t="s">
        <v>155</v>
      </c>
    </row>
    <row r="181" spans="2:51" s="13" customFormat="1" ht="11.25">
      <c r="B181" s="210"/>
      <c r="C181" s="211"/>
      <c r="D181" s="201" t="s">
        <v>256</v>
      </c>
      <c r="E181" s="211"/>
      <c r="F181" s="213" t="s">
        <v>3198</v>
      </c>
      <c r="G181" s="211"/>
      <c r="H181" s="214">
        <v>25.375</v>
      </c>
      <c r="I181" s="215"/>
      <c r="J181" s="211"/>
      <c r="K181" s="211"/>
      <c r="L181" s="216"/>
      <c r="M181" s="217"/>
      <c r="N181" s="218"/>
      <c r="O181" s="218"/>
      <c r="P181" s="218"/>
      <c r="Q181" s="218"/>
      <c r="R181" s="218"/>
      <c r="S181" s="218"/>
      <c r="T181" s="219"/>
      <c r="AT181" s="220" t="s">
        <v>256</v>
      </c>
      <c r="AU181" s="220" t="s">
        <v>90</v>
      </c>
      <c r="AV181" s="13" t="s">
        <v>90</v>
      </c>
      <c r="AW181" s="13" t="s">
        <v>4</v>
      </c>
      <c r="AX181" s="13" t="s">
        <v>88</v>
      </c>
      <c r="AY181" s="220" t="s">
        <v>155</v>
      </c>
    </row>
    <row r="182" spans="1:65" s="2" customFormat="1" ht="16.5" customHeight="1">
      <c r="A182" s="34"/>
      <c r="B182" s="35"/>
      <c r="C182" s="187" t="s">
        <v>349</v>
      </c>
      <c r="D182" s="187" t="s">
        <v>158</v>
      </c>
      <c r="E182" s="188" t="s">
        <v>332</v>
      </c>
      <c r="F182" s="189" t="s">
        <v>333</v>
      </c>
      <c r="G182" s="190" t="s">
        <v>253</v>
      </c>
      <c r="H182" s="191">
        <v>355.25</v>
      </c>
      <c r="I182" s="192"/>
      <c r="J182" s="193">
        <f>ROUND(I182*H182,2)</f>
        <v>0</v>
      </c>
      <c r="K182" s="194"/>
      <c r="L182" s="39"/>
      <c r="M182" s="195" t="s">
        <v>1</v>
      </c>
      <c r="N182" s="196" t="s">
        <v>45</v>
      </c>
      <c r="O182" s="71"/>
      <c r="P182" s="197">
        <f>O182*H182</f>
        <v>0</v>
      </c>
      <c r="Q182" s="197">
        <v>0.00085</v>
      </c>
      <c r="R182" s="197">
        <f>Q182*H182</f>
        <v>0.30196249999999997</v>
      </c>
      <c r="S182" s="197">
        <v>0</v>
      </c>
      <c r="T182" s="198">
        <f>S182*H182</f>
        <v>0</v>
      </c>
      <c r="U182" s="34"/>
      <c r="V182" s="34"/>
      <c r="W182" s="34"/>
      <c r="X182" s="34"/>
      <c r="Y182" s="34"/>
      <c r="Z182" s="34"/>
      <c r="AA182" s="34"/>
      <c r="AB182" s="34"/>
      <c r="AC182" s="34"/>
      <c r="AD182" s="34"/>
      <c r="AE182" s="34"/>
      <c r="AR182" s="199" t="s">
        <v>175</v>
      </c>
      <c r="AT182" s="199" t="s">
        <v>158</v>
      </c>
      <c r="AU182" s="199" t="s">
        <v>90</v>
      </c>
      <c r="AY182" s="17" t="s">
        <v>155</v>
      </c>
      <c r="BE182" s="200">
        <f>IF(N182="základní",J182,0)</f>
        <v>0</v>
      </c>
      <c r="BF182" s="200">
        <f>IF(N182="snížená",J182,0)</f>
        <v>0</v>
      </c>
      <c r="BG182" s="200">
        <f>IF(N182="zákl. přenesená",J182,0)</f>
        <v>0</v>
      </c>
      <c r="BH182" s="200">
        <f>IF(N182="sníž. přenesená",J182,0)</f>
        <v>0</v>
      </c>
      <c r="BI182" s="200">
        <f>IF(N182="nulová",J182,0)</f>
        <v>0</v>
      </c>
      <c r="BJ182" s="17" t="s">
        <v>88</v>
      </c>
      <c r="BK182" s="200">
        <f>ROUND(I182*H182,2)</f>
        <v>0</v>
      </c>
      <c r="BL182" s="17" t="s">
        <v>175</v>
      </c>
      <c r="BM182" s="199" t="s">
        <v>3199</v>
      </c>
    </row>
    <row r="183" spans="1:47" s="2" customFormat="1" ht="19.5">
      <c r="A183" s="34"/>
      <c r="B183" s="35"/>
      <c r="C183" s="36"/>
      <c r="D183" s="201" t="s">
        <v>164</v>
      </c>
      <c r="E183" s="36"/>
      <c r="F183" s="202" t="s">
        <v>335</v>
      </c>
      <c r="G183" s="36"/>
      <c r="H183" s="36"/>
      <c r="I183" s="203"/>
      <c r="J183" s="36"/>
      <c r="K183" s="36"/>
      <c r="L183" s="39"/>
      <c r="M183" s="204"/>
      <c r="N183" s="205"/>
      <c r="O183" s="71"/>
      <c r="P183" s="71"/>
      <c r="Q183" s="71"/>
      <c r="R183" s="71"/>
      <c r="S183" s="71"/>
      <c r="T183" s="72"/>
      <c r="U183" s="34"/>
      <c r="V183" s="34"/>
      <c r="W183" s="34"/>
      <c r="X183" s="34"/>
      <c r="Y183" s="34"/>
      <c r="Z183" s="34"/>
      <c r="AA183" s="34"/>
      <c r="AB183" s="34"/>
      <c r="AC183" s="34"/>
      <c r="AD183" s="34"/>
      <c r="AE183" s="34"/>
      <c r="AT183" s="17" t="s">
        <v>164</v>
      </c>
      <c r="AU183" s="17" t="s">
        <v>90</v>
      </c>
    </row>
    <row r="184" spans="2:51" s="13" customFormat="1" ht="11.25">
      <c r="B184" s="210"/>
      <c r="C184" s="211"/>
      <c r="D184" s="201" t="s">
        <v>256</v>
      </c>
      <c r="E184" s="212" t="s">
        <v>1</v>
      </c>
      <c r="F184" s="213" t="s">
        <v>3200</v>
      </c>
      <c r="G184" s="211"/>
      <c r="H184" s="214">
        <v>355.25</v>
      </c>
      <c r="I184" s="215"/>
      <c r="J184" s="211"/>
      <c r="K184" s="211"/>
      <c r="L184" s="216"/>
      <c r="M184" s="217"/>
      <c r="N184" s="218"/>
      <c r="O184" s="218"/>
      <c r="P184" s="218"/>
      <c r="Q184" s="218"/>
      <c r="R184" s="218"/>
      <c r="S184" s="218"/>
      <c r="T184" s="219"/>
      <c r="AT184" s="220" t="s">
        <v>256</v>
      </c>
      <c r="AU184" s="220" t="s">
        <v>90</v>
      </c>
      <c r="AV184" s="13" t="s">
        <v>90</v>
      </c>
      <c r="AW184" s="13" t="s">
        <v>36</v>
      </c>
      <c r="AX184" s="13" t="s">
        <v>88</v>
      </c>
      <c r="AY184" s="220" t="s">
        <v>155</v>
      </c>
    </row>
    <row r="185" spans="1:65" s="2" customFormat="1" ht="16.5" customHeight="1">
      <c r="A185" s="34"/>
      <c r="B185" s="35"/>
      <c r="C185" s="187" t="s">
        <v>356</v>
      </c>
      <c r="D185" s="187" t="s">
        <v>158</v>
      </c>
      <c r="E185" s="188" t="s">
        <v>338</v>
      </c>
      <c r="F185" s="189" t="s">
        <v>339</v>
      </c>
      <c r="G185" s="190" t="s">
        <v>253</v>
      </c>
      <c r="H185" s="191">
        <v>355.25</v>
      </c>
      <c r="I185" s="192"/>
      <c r="J185" s="193">
        <f>ROUND(I185*H185,2)</f>
        <v>0</v>
      </c>
      <c r="K185" s="194"/>
      <c r="L185" s="39"/>
      <c r="M185" s="195" t="s">
        <v>1</v>
      </c>
      <c r="N185" s="196" t="s">
        <v>45</v>
      </c>
      <c r="O185" s="71"/>
      <c r="P185" s="197">
        <f>O185*H185</f>
        <v>0</v>
      </c>
      <c r="Q185" s="197">
        <v>0</v>
      </c>
      <c r="R185" s="197">
        <f>Q185*H185</f>
        <v>0</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3201</v>
      </c>
    </row>
    <row r="186" spans="1:65" s="2" customFormat="1" ht="16.5" customHeight="1">
      <c r="A186" s="34"/>
      <c r="B186" s="35"/>
      <c r="C186" s="187" t="s">
        <v>365</v>
      </c>
      <c r="D186" s="187" t="s">
        <v>158</v>
      </c>
      <c r="E186" s="188" t="s">
        <v>342</v>
      </c>
      <c r="F186" s="189" t="s">
        <v>343</v>
      </c>
      <c r="G186" s="190" t="s">
        <v>306</v>
      </c>
      <c r="H186" s="191">
        <v>82.498</v>
      </c>
      <c r="I186" s="192"/>
      <c r="J186" s="193">
        <f>ROUND(I186*H186,2)</f>
        <v>0</v>
      </c>
      <c r="K186" s="194"/>
      <c r="L186" s="39"/>
      <c r="M186" s="195" t="s">
        <v>1</v>
      </c>
      <c r="N186" s="196" t="s">
        <v>45</v>
      </c>
      <c r="O186" s="71"/>
      <c r="P186" s="197">
        <f>O186*H186</f>
        <v>0</v>
      </c>
      <c r="Q186" s="197">
        <v>0</v>
      </c>
      <c r="R186" s="197">
        <f>Q186*H186</f>
        <v>0</v>
      </c>
      <c r="S186" s="197">
        <v>0</v>
      </c>
      <c r="T186" s="198">
        <f>S186*H186</f>
        <v>0</v>
      </c>
      <c r="U186" s="34"/>
      <c r="V186" s="34"/>
      <c r="W186" s="34"/>
      <c r="X186" s="34"/>
      <c r="Y186" s="34"/>
      <c r="Z186" s="34"/>
      <c r="AA186" s="34"/>
      <c r="AB186" s="34"/>
      <c r="AC186" s="34"/>
      <c r="AD186" s="34"/>
      <c r="AE186" s="34"/>
      <c r="AR186" s="199" t="s">
        <v>175</v>
      </c>
      <c r="AT186" s="199" t="s">
        <v>158</v>
      </c>
      <c r="AU186" s="199" t="s">
        <v>90</v>
      </c>
      <c r="AY186" s="17" t="s">
        <v>155</v>
      </c>
      <c r="BE186" s="200">
        <f>IF(N186="základní",J186,0)</f>
        <v>0</v>
      </c>
      <c r="BF186" s="200">
        <f>IF(N186="snížená",J186,0)</f>
        <v>0</v>
      </c>
      <c r="BG186" s="200">
        <f>IF(N186="zákl. přenesená",J186,0)</f>
        <v>0</v>
      </c>
      <c r="BH186" s="200">
        <f>IF(N186="sníž. přenesená",J186,0)</f>
        <v>0</v>
      </c>
      <c r="BI186" s="200">
        <f>IF(N186="nulová",J186,0)</f>
        <v>0</v>
      </c>
      <c r="BJ186" s="17" t="s">
        <v>88</v>
      </c>
      <c r="BK186" s="200">
        <f>ROUND(I186*H186,2)</f>
        <v>0</v>
      </c>
      <c r="BL186" s="17" t="s">
        <v>175</v>
      </c>
      <c r="BM186" s="199" t="s">
        <v>3202</v>
      </c>
    </row>
    <row r="187" spans="1:47" s="2" customFormat="1" ht="214.5">
      <c r="A187" s="34"/>
      <c r="B187" s="35"/>
      <c r="C187" s="36"/>
      <c r="D187" s="201" t="s">
        <v>164</v>
      </c>
      <c r="E187" s="36"/>
      <c r="F187" s="202" t="s">
        <v>874</v>
      </c>
      <c r="G187" s="36"/>
      <c r="H187" s="36"/>
      <c r="I187" s="203"/>
      <c r="J187" s="36"/>
      <c r="K187" s="36"/>
      <c r="L187" s="39"/>
      <c r="M187" s="204"/>
      <c r="N187" s="205"/>
      <c r="O187" s="71"/>
      <c r="P187" s="71"/>
      <c r="Q187" s="71"/>
      <c r="R187" s="71"/>
      <c r="S187" s="71"/>
      <c r="T187" s="72"/>
      <c r="U187" s="34"/>
      <c r="V187" s="34"/>
      <c r="W187" s="34"/>
      <c r="X187" s="34"/>
      <c r="Y187" s="34"/>
      <c r="Z187" s="34"/>
      <c r="AA187" s="34"/>
      <c r="AB187" s="34"/>
      <c r="AC187" s="34"/>
      <c r="AD187" s="34"/>
      <c r="AE187" s="34"/>
      <c r="AT187" s="17" t="s">
        <v>164</v>
      </c>
      <c r="AU187" s="17" t="s">
        <v>90</v>
      </c>
    </row>
    <row r="188" spans="2:51" s="13" customFormat="1" ht="11.25">
      <c r="B188" s="210"/>
      <c r="C188" s="211"/>
      <c r="D188" s="201" t="s">
        <v>256</v>
      </c>
      <c r="E188" s="212" t="s">
        <v>1</v>
      </c>
      <c r="F188" s="213" t="s">
        <v>3188</v>
      </c>
      <c r="G188" s="211"/>
      <c r="H188" s="214">
        <v>126.875</v>
      </c>
      <c r="I188" s="215"/>
      <c r="J188" s="211"/>
      <c r="K188" s="211"/>
      <c r="L188" s="216"/>
      <c r="M188" s="217"/>
      <c r="N188" s="218"/>
      <c r="O188" s="218"/>
      <c r="P188" s="218"/>
      <c r="Q188" s="218"/>
      <c r="R188" s="218"/>
      <c r="S188" s="218"/>
      <c r="T188" s="219"/>
      <c r="AT188" s="220" t="s">
        <v>256</v>
      </c>
      <c r="AU188" s="220" t="s">
        <v>90</v>
      </c>
      <c r="AV188" s="13" t="s">
        <v>90</v>
      </c>
      <c r="AW188" s="13" t="s">
        <v>36</v>
      </c>
      <c r="AX188" s="13" t="s">
        <v>80</v>
      </c>
      <c r="AY188" s="220" t="s">
        <v>155</v>
      </c>
    </row>
    <row r="189" spans="2:51" s="15" customFormat="1" ht="11.25">
      <c r="B189" s="232"/>
      <c r="C189" s="233"/>
      <c r="D189" s="201" t="s">
        <v>256</v>
      </c>
      <c r="E189" s="234" t="s">
        <v>1</v>
      </c>
      <c r="F189" s="235" t="s">
        <v>346</v>
      </c>
      <c r="G189" s="233"/>
      <c r="H189" s="236">
        <v>126.875</v>
      </c>
      <c r="I189" s="237"/>
      <c r="J189" s="233"/>
      <c r="K189" s="233"/>
      <c r="L189" s="238"/>
      <c r="M189" s="239"/>
      <c r="N189" s="240"/>
      <c r="O189" s="240"/>
      <c r="P189" s="240"/>
      <c r="Q189" s="240"/>
      <c r="R189" s="240"/>
      <c r="S189" s="240"/>
      <c r="T189" s="241"/>
      <c r="AT189" s="242" t="s">
        <v>256</v>
      </c>
      <c r="AU189" s="242" t="s">
        <v>90</v>
      </c>
      <c r="AV189" s="15" t="s">
        <v>170</v>
      </c>
      <c r="AW189" s="15" t="s">
        <v>36</v>
      </c>
      <c r="AX189" s="15" t="s">
        <v>80</v>
      </c>
      <c r="AY189" s="242" t="s">
        <v>155</v>
      </c>
    </row>
    <row r="190" spans="2:51" s="13" customFormat="1" ht="11.25">
      <c r="B190" s="210"/>
      <c r="C190" s="211"/>
      <c r="D190" s="201" t="s">
        <v>256</v>
      </c>
      <c r="E190" s="212" t="s">
        <v>1</v>
      </c>
      <c r="F190" s="213" t="s">
        <v>3203</v>
      </c>
      <c r="G190" s="211"/>
      <c r="H190" s="214">
        <v>-33.884</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3" customFormat="1" ht="11.25">
      <c r="B191" s="210"/>
      <c r="C191" s="211"/>
      <c r="D191" s="201" t="s">
        <v>256</v>
      </c>
      <c r="E191" s="212" t="s">
        <v>1</v>
      </c>
      <c r="F191" s="213" t="s">
        <v>3204</v>
      </c>
      <c r="G191" s="211"/>
      <c r="H191" s="214">
        <v>-10.493</v>
      </c>
      <c r="I191" s="215"/>
      <c r="J191" s="211"/>
      <c r="K191" s="211"/>
      <c r="L191" s="216"/>
      <c r="M191" s="217"/>
      <c r="N191" s="218"/>
      <c r="O191" s="218"/>
      <c r="P191" s="218"/>
      <c r="Q191" s="218"/>
      <c r="R191" s="218"/>
      <c r="S191" s="218"/>
      <c r="T191" s="219"/>
      <c r="AT191" s="220" t="s">
        <v>256</v>
      </c>
      <c r="AU191" s="220" t="s">
        <v>90</v>
      </c>
      <c r="AV191" s="13" t="s">
        <v>90</v>
      </c>
      <c r="AW191" s="13" t="s">
        <v>36</v>
      </c>
      <c r="AX191" s="13" t="s">
        <v>80</v>
      </c>
      <c r="AY191" s="220" t="s">
        <v>155</v>
      </c>
    </row>
    <row r="192" spans="2:51" s="14" customFormat="1" ht="11.25">
      <c r="B192" s="221"/>
      <c r="C192" s="222"/>
      <c r="D192" s="201" t="s">
        <v>256</v>
      </c>
      <c r="E192" s="223" t="s">
        <v>1</v>
      </c>
      <c r="F192" s="224" t="s">
        <v>259</v>
      </c>
      <c r="G192" s="222"/>
      <c r="H192" s="225">
        <v>82.498</v>
      </c>
      <c r="I192" s="226"/>
      <c r="J192" s="222"/>
      <c r="K192" s="222"/>
      <c r="L192" s="227"/>
      <c r="M192" s="228"/>
      <c r="N192" s="229"/>
      <c r="O192" s="229"/>
      <c r="P192" s="229"/>
      <c r="Q192" s="229"/>
      <c r="R192" s="229"/>
      <c r="S192" s="229"/>
      <c r="T192" s="230"/>
      <c r="AT192" s="231" t="s">
        <v>256</v>
      </c>
      <c r="AU192" s="231" t="s">
        <v>90</v>
      </c>
      <c r="AV192" s="14" t="s">
        <v>175</v>
      </c>
      <c r="AW192" s="14" t="s">
        <v>36</v>
      </c>
      <c r="AX192" s="14" t="s">
        <v>88</v>
      </c>
      <c r="AY192" s="231" t="s">
        <v>155</v>
      </c>
    </row>
    <row r="193" spans="1:65" s="2" customFormat="1" ht="16.5" customHeight="1">
      <c r="A193" s="34"/>
      <c r="B193" s="35"/>
      <c r="C193" s="187" t="s">
        <v>7</v>
      </c>
      <c r="D193" s="187" t="s">
        <v>158</v>
      </c>
      <c r="E193" s="188" t="s">
        <v>350</v>
      </c>
      <c r="F193" s="189" t="s">
        <v>351</v>
      </c>
      <c r="G193" s="190" t="s">
        <v>306</v>
      </c>
      <c r="H193" s="191">
        <v>41.249</v>
      </c>
      <c r="I193" s="192"/>
      <c r="J193" s="193">
        <f>ROUND(I193*H193,2)</f>
        <v>0</v>
      </c>
      <c r="K193" s="194"/>
      <c r="L193" s="39"/>
      <c r="M193" s="195" t="s">
        <v>1</v>
      </c>
      <c r="N193" s="196" t="s">
        <v>45</v>
      </c>
      <c r="O193" s="71"/>
      <c r="P193" s="197">
        <f>O193*H193</f>
        <v>0</v>
      </c>
      <c r="Q193" s="197">
        <v>0</v>
      </c>
      <c r="R193" s="197">
        <f>Q193*H193</f>
        <v>0</v>
      </c>
      <c r="S193" s="197">
        <v>0</v>
      </c>
      <c r="T193" s="198">
        <f>S193*H193</f>
        <v>0</v>
      </c>
      <c r="U193" s="34"/>
      <c r="V193" s="34"/>
      <c r="W193" s="34"/>
      <c r="X193" s="34"/>
      <c r="Y193" s="34"/>
      <c r="Z193" s="34"/>
      <c r="AA193" s="34"/>
      <c r="AB193" s="34"/>
      <c r="AC193" s="34"/>
      <c r="AD193" s="34"/>
      <c r="AE193" s="34"/>
      <c r="AR193" s="199" t="s">
        <v>175</v>
      </c>
      <c r="AT193" s="199" t="s">
        <v>158</v>
      </c>
      <c r="AU193" s="199" t="s">
        <v>90</v>
      </c>
      <c r="AY193" s="17" t="s">
        <v>155</v>
      </c>
      <c r="BE193" s="200">
        <f>IF(N193="základní",J193,0)</f>
        <v>0</v>
      </c>
      <c r="BF193" s="200">
        <f>IF(N193="snížená",J193,0)</f>
        <v>0</v>
      </c>
      <c r="BG193" s="200">
        <f>IF(N193="zákl. přenesená",J193,0)</f>
        <v>0</v>
      </c>
      <c r="BH193" s="200">
        <f>IF(N193="sníž. přenesená",J193,0)</f>
        <v>0</v>
      </c>
      <c r="BI193" s="200">
        <f>IF(N193="nulová",J193,0)</f>
        <v>0</v>
      </c>
      <c r="BJ193" s="17" t="s">
        <v>88</v>
      </c>
      <c r="BK193" s="200">
        <f>ROUND(I193*H193,2)</f>
        <v>0</v>
      </c>
      <c r="BL193" s="17" t="s">
        <v>175</v>
      </c>
      <c r="BM193" s="199" t="s">
        <v>3205</v>
      </c>
    </row>
    <row r="194" spans="1:47" s="2" customFormat="1" ht="204.75">
      <c r="A194" s="34"/>
      <c r="B194" s="35"/>
      <c r="C194" s="36"/>
      <c r="D194" s="201" t="s">
        <v>164</v>
      </c>
      <c r="E194" s="36"/>
      <c r="F194" s="202" t="s">
        <v>353</v>
      </c>
      <c r="G194" s="36"/>
      <c r="H194" s="36"/>
      <c r="I194" s="203"/>
      <c r="J194" s="36"/>
      <c r="K194" s="36"/>
      <c r="L194" s="39"/>
      <c r="M194" s="204"/>
      <c r="N194" s="205"/>
      <c r="O194" s="71"/>
      <c r="P194" s="71"/>
      <c r="Q194" s="71"/>
      <c r="R194" s="71"/>
      <c r="S194" s="71"/>
      <c r="T194" s="72"/>
      <c r="U194" s="34"/>
      <c r="V194" s="34"/>
      <c r="W194" s="34"/>
      <c r="X194" s="34"/>
      <c r="Y194" s="34"/>
      <c r="Z194" s="34"/>
      <c r="AA194" s="34"/>
      <c r="AB194" s="34"/>
      <c r="AC194" s="34"/>
      <c r="AD194" s="34"/>
      <c r="AE194" s="34"/>
      <c r="AT194" s="17" t="s">
        <v>164</v>
      </c>
      <c r="AU194" s="17" t="s">
        <v>90</v>
      </c>
    </row>
    <row r="195" spans="2:51" s="13" customFormat="1" ht="11.25">
      <c r="B195" s="210"/>
      <c r="C195" s="211"/>
      <c r="D195" s="201" t="s">
        <v>256</v>
      </c>
      <c r="E195" s="212" t="s">
        <v>1</v>
      </c>
      <c r="F195" s="213" t="s">
        <v>3206</v>
      </c>
      <c r="G195" s="211"/>
      <c r="H195" s="214">
        <v>82.498</v>
      </c>
      <c r="I195" s="215"/>
      <c r="J195" s="211"/>
      <c r="K195" s="211"/>
      <c r="L195" s="216"/>
      <c r="M195" s="217"/>
      <c r="N195" s="218"/>
      <c r="O195" s="218"/>
      <c r="P195" s="218"/>
      <c r="Q195" s="218"/>
      <c r="R195" s="218"/>
      <c r="S195" s="218"/>
      <c r="T195" s="219"/>
      <c r="AT195" s="220" t="s">
        <v>256</v>
      </c>
      <c r="AU195" s="220" t="s">
        <v>90</v>
      </c>
      <c r="AV195" s="13" t="s">
        <v>90</v>
      </c>
      <c r="AW195" s="13" t="s">
        <v>36</v>
      </c>
      <c r="AX195" s="13" t="s">
        <v>88</v>
      </c>
      <c r="AY195" s="220" t="s">
        <v>155</v>
      </c>
    </row>
    <row r="196" spans="2:51" s="13" customFormat="1" ht="11.25">
      <c r="B196" s="210"/>
      <c r="C196" s="211"/>
      <c r="D196" s="201" t="s">
        <v>256</v>
      </c>
      <c r="E196" s="211"/>
      <c r="F196" s="213" t="s">
        <v>3207</v>
      </c>
      <c r="G196" s="211"/>
      <c r="H196" s="214">
        <v>41.249</v>
      </c>
      <c r="I196" s="215"/>
      <c r="J196" s="211"/>
      <c r="K196" s="211"/>
      <c r="L196" s="216"/>
      <c r="M196" s="217"/>
      <c r="N196" s="218"/>
      <c r="O196" s="218"/>
      <c r="P196" s="218"/>
      <c r="Q196" s="218"/>
      <c r="R196" s="218"/>
      <c r="S196" s="218"/>
      <c r="T196" s="219"/>
      <c r="AT196" s="220" t="s">
        <v>256</v>
      </c>
      <c r="AU196" s="220" t="s">
        <v>90</v>
      </c>
      <c r="AV196" s="13" t="s">
        <v>90</v>
      </c>
      <c r="AW196" s="13" t="s">
        <v>4</v>
      </c>
      <c r="AX196" s="13" t="s">
        <v>88</v>
      </c>
      <c r="AY196" s="220" t="s">
        <v>155</v>
      </c>
    </row>
    <row r="197" spans="1:65" s="2" customFormat="1" ht="16.5" customHeight="1">
      <c r="A197" s="34"/>
      <c r="B197" s="35"/>
      <c r="C197" s="243" t="s">
        <v>380</v>
      </c>
      <c r="D197" s="243" t="s">
        <v>357</v>
      </c>
      <c r="E197" s="244" t="s">
        <v>358</v>
      </c>
      <c r="F197" s="245" t="s">
        <v>359</v>
      </c>
      <c r="G197" s="246" t="s">
        <v>360</v>
      </c>
      <c r="H197" s="247">
        <v>82.498</v>
      </c>
      <c r="I197" s="248"/>
      <c r="J197" s="249">
        <f>ROUND(I197*H197,2)</f>
        <v>0</v>
      </c>
      <c r="K197" s="250"/>
      <c r="L197" s="251"/>
      <c r="M197" s="252" t="s">
        <v>1</v>
      </c>
      <c r="N197" s="253" t="s">
        <v>45</v>
      </c>
      <c r="O197" s="71"/>
      <c r="P197" s="197">
        <f>O197*H197</f>
        <v>0</v>
      </c>
      <c r="Q197" s="197">
        <v>1</v>
      </c>
      <c r="R197" s="197">
        <f>Q197*H197</f>
        <v>82.498</v>
      </c>
      <c r="S197" s="197">
        <v>0</v>
      </c>
      <c r="T197" s="198">
        <f>S197*H197</f>
        <v>0</v>
      </c>
      <c r="U197" s="34"/>
      <c r="V197" s="34"/>
      <c r="W197" s="34"/>
      <c r="X197" s="34"/>
      <c r="Y197" s="34"/>
      <c r="Z197" s="34"/>
      <c r="AA197" s="34"/>
      <c r="AB197" s="34"/>
      <c r="AC197" s="34"/>
      <c r="AD197" s="34"/>
      <c r="AE197" s="34"/>
      <c r="AR197" s="199" t="s">
        <v>196</v>
      </c>
      <c r="AT197" s="199" t="s">
        <v>357</v>
      </c>
      <c r="AU197" s="199" t="s">
        <v>90</v>
      </c>
      <c r="AY197" s="17" t="s">
        <v>155</v>
      </c>
      <c r="BE197" s="200">
        <f>IF(N197="základní",J197,0)</f>
        <v>0</v>
      </c>
      <c r="BF197" s="200">
        <f>IF(N197="snížená",J197,0)</f>
        <v>0</v>
      </c>
      <c r="BG197" s="200">
        <f>IF(N197="zákl. přenesená",J197,0)</f>
        <v>0</v>
      </c>
      <c r="BH197" s="200">
        <f>IF(N197="sníž. přenesená",J197,0)</f>
        <v>0</v>
      </c>
      <c r="BI197" s="200">
        <f>IF(N197="nulová",J197,0)</f>
        <v>0</v>
      </c>
      <c r="BJ197" s="17" t="s">
        <v>88</v>
      </c>
      <c r="BK197" s="200">
        <f>ROUND(I197*H197,2)</f>
        <v>0</v>
      </c>
      <c r="BL197" s="17" t="s">
        <v>175</v>
      </c>
      <c r="BM197" s="199" t="s">
        <v>3208</v>
      </c>
    </row>
    <row r="198" spans="1:47" s="2" customFormat="1" ht="29.25">
      <c r="A198" s="34"/>
      <c r="B198" s="35"/>
      <c r="C198" s="36"/>
      <c r="D198" s="201" t="s">
        <v>164</v>
      </c>
      <c r="E198" s="36"/>
      <c r="F198" s="202" t="s">
        <v>881</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164</v>
      </c>
      <c r="AU198" s="17" t="s">
        <v>90</v>
      </c>
    </row>
    <row r="199" spans="2:51" s="13" customFormat="1" ht="11.25">
      <c r="B199" s="210"/>
      <c r="C199" s="211"/>
      <c r="D199" s="201" t="s">
        <v>256</v>
      </c>
      <c r="E199" s="212" t="s">
        <v>1</v>
      </c>
      <c r="F199" s="213" t="s">
        <v>3209</v>
      </c>
      <c r="G199" s="211"/>
      <c r="H199" s="214">
        <v>41.249</v>
      </c>
      <c r="I199" s="215"/>
      <c r="J199" s="211"/>
      <c r="K199" s="211"/>
      <c r="L199" s="216"/>
      <c r="M199" s="217"/>
      <c r="N199" s="218"/>
      <c r="O199" s="218"/>
      <c r="P199" s="218"/>
      <c r="Q199" s="218"/>
      <c r="R199" s="218"/>
      <c r="S199" s="218"/>
      <c r="T199" s="219"/>
      <c r="AT199" s="220" t="s">
        <v>256</v>
      </c>
      <c r="AU199" s="220" t="s">
        <v>90</v>
      </c>
      <c r="AV199" s="13" t="s">
        <v>90</v>
      </c>
      <c r="AW199" s="13" t="s">
        <v>36</v>
      </c>
      <c r="AX199" s="13" t="s">
        <v>88</v>
      </c>
      <c r="AY199" s="220" t="s">
        <v>155</v>
      </c>
    </row>
    <row r="200" spans="2:51" s="13" customFormat="1" ht="11.25">
      <c r="B200" s="210"/>
      <c r="C200" s="211"/>
      <c r="D200" s="201" t="s">
        <v>256</v>
      </c>
      <c r="E200" s="211"/>
      <c r="F200" s="213" t="s">
        <v>3210</v>
      </c>
      <c r="G200" s="211"/>
      <c r="H200" s="214">
        <v>82.498</v>
      </c>
      <c r="I200" s="215"/>
      <c r="J200" s="211"/>
      <c r="K200" s="211"/>
      <c r="L200" s="216"/>
      <c r="M200" s="217"/>
      <c r="N200" s="218"/>
      <c r="O200" s="218"/>
      <c r="P200" s="218"/>
      <c r="Q200" s="218"/>
      <c r="R200" s="218"/>
      <c r="S200" s="218"/>
      <c r="T200" s="219"/>
      <c r="AT200" s="220" t="s">
        <v>256</v>
      </c>
      <c r="AU200" s="220" t="s">
        <v>90</v>
      </c>
      <c r="AV200" s="13" t="s">
        <v>90</v>
      </c>
      <c r="AW200" s="13" t="s">
        <v>4</v>
      </c>
      <c r="AX200" s="13" t="s">
        <v>88</v>
      </c>
      <c r="AY200" s="220" t="s">
        <v>155</v>
      </c>
    </row>
    <row r="201" spans="1:65" s="2" customFormat="1" ht="16.5" customHeight="1">
      <c r="A201" s="34"/>
      <c r="B201" s="35"/>
      <c r="C201" s="187" t="s">
        <v>386</v>
      </c>
      <c r="D201" s="187" t="s">
        <v>158</v>
      </c>
      <c r="E201" s="188" t="s">
        <v>366</v>
      </c>
      <c r="F201" s="189" t="s">
        <v>367</v>
      </c>
      <c r="G201" s="190" t="s">
        <v>306</v>
      </c>
      <c r="H201" s="191">
        <v>33.884</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3211</v>
      </c>
    </row>
    <row r="202" spans="1:47" s="2" customFormat="1" ht="156">
      <c r="A202" s="34"/>
      <c r="B202" s="35"/>
      <c r="C202" s="36"/>
      <c r="D202" s="201" t="s">
        <v>164</v>
      </c>
      <c r="E202" s="36"/>
      <c r="F202" s="202" t="s">
        <v>1405</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3212</v>
      </c>
      <c r="G203" s="211"/>
      <c r="H203" s="214">
        <v>33.884</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1:65" s="2" customFormat="1" ht="16.5" customHeight="1">
      <c r="A204" s="34"/>
      <c r="B204" s="35"/>
      <c r="C204" s="243" t="s">
        <v>390</v>
      </c>
      <c r="D204" s="243" t="s">
        <v>357</v>
      </c>
      <c r="E204" s="244" t="s">
        <v>374</v>
      </c>
      <c r="F204" s="245" t="s">
        <v>375</v>
      </c>
      <c r="G204" s="246" t="s">
        <v>360</v>
      </c>
      <c r="H204" s="247">
        <v>67.768</v>
      </c>
      <c r="I204" s="248"/>
      <c r="J204" s="249">
        <f>ROUND(I204*H204,2)</f>
        <v>0</v>
      </c>
      <c r="K204" s="250"/>
      <c r="L204" s="251"/>
      <c r="M204" s="252" t="s">
        <v>1</v>
      </c>
      <c r="N204" s="253" t="s">
        <v>45</v>
      </c>
      <c r="O204" s="71"/>
      <c r="P204" s="197">
        <f>O204*H204</f>
        <v>0</v>
      </c>
      <c r="Q204" s="197">
        <v>1</v>
      </c>
      <c r="R204" s="197">
        <f>Q204*H204</f>
        <v>67.768</v>
      </c>
      <c r="S204" s="197">
        <v>0</v>
      </c>
      <c r="T204" s="198">
        <f>S204*H204</f>
        <v>0</v>
      </c>
      <c r="U204" s="34"/>
      <c r="V204" s="34"/>
      <c r="W204" s="34"/>
      <c r="X204" s="34"/>
      <c r="Y204" s="34"/>
      <c r="Z204" s="34"/>
      <c r="AA204" s="34"/>
      <c r="AB204" s="34"/>
      <c r="AC204" s="34"/>
      <c r="AD204" s="34"/>
      <c r="AE204" s="34"/>
      <c r="AR204" s="199" t="s">
        <v>196</v>
      </c>
      <c r="AT204" s="199" t="s">
        <v>357</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3213</v>
      </c>
    </row>
    <row r="205" spans="1:47" s="2" customFormat="1" ht="19.5">
      <c r="A205" s="34"/>
      <c r="B205" s="35"/>
      <c r="C205" s="36"/>
      <c r="D205" s="201" t="s">
        <v>164</v>
      </c>
      <c r="E205" s="36"/>
      <c r="F205" s="202" t="s">
        <v>362</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164</v>
      </c>
      <c r="AU205" s="17" t="s">
        <v>90</v>
      </c>
    </row>
    <row r="206" spans="2:51" s="13" customFormat="1" ht="11.25">
      <c r="B206" s="210"/>
      <c r="C206" s="211"/>
      <c r="D206" s="201" t="s">
        <v>256</v>
      </c>
      <c r="E206" s="212" t="s">
        <v>1</v>
      </c>
      <c r="F206" s="213" t="s">
        <v>3214</v>
      </c>
      <c r="G206" s="211"/>
      <c r="H206" s="214">
        <v>33.884</v>
      </c>
      <c r="I206" s="215"/>
      <c r="J206" s="211"/>
      <c r="K206" s="211"/>
      <c r="L206" s="216"/>
      <c r="M206" s="217"/>
      <c r="N206" s="218"/>
      <c r="O206" s="218"/>
      <c r="P206" s="218"/>
      <c r="Q206" s="218"/>
      <c r="R206" s="218"/>
      <c r="S206" s="218"/>
      <c r="T206" s="219"/>
      <c r="AT206" s="220" t="s">
        <v>256</v>
      </c>
      <c r="AU206" s="220" t="s">
        <v>90</v>
      </c>
      <c r="AV206" s="13" t="s">
        <v>90</v>
      </c>
      <c r="AW206" s="13" t="s">
        <v>36</v>
      </c>
      <c r="AX206" s="13" t="s">
        <v>88</v>
      </c>
      <c r="AY206" s="220" t="s">
        <v>155</v>
      </c>
    </row>
    <row r="207" spans="2:51" s="13" customFormat="1" ht="11.25">
      <c r="B207" s="210"/>
      <c r="C207" s="211"/>
      <c r="D207" s="201" t="s">
        <v>256</v>
      </c>
      <c r="E207" s="211"/>
      <c r="F207" s="213" t="s">
        <v>3215</v>
      </c>
      <c r="G207" s="211"/>
      <c r="H207" s="214">
        <v>67.768</v>
      </c>
      <c r="I207" s="215"/>
      <c r="J207" s="211"/>
      <c r="K207" s="211"/>
      <c r="L207" s="216"/>
      <c r="M207" s="217"/>
      <c r="N207" s="218"/>
      <c r="O207" s="218"/>
      <c r="P207" s="218"/>
      <c r="Q207" s="218"/>
      <c r="R207" s="218"/>
      <c r="S207" s="218"/>
      <c r="T207" s="219"/>
      <c r="AT207" s="220" t="s">
        <v>256</v>
      </c>
      <c r="AU207" s="220" t="s">
        <v>90</v>
      </c>
      <c r="AV207" s="13" t="s">
        <v>90</v>
      </c>
      <c r="AW207" s="13" t="s">
        <v>4</v>
      </c>
      <c r="AX207" s="13" t="s">
        <v>88</v>
      </c>
      <c r="AY207" s="220" t="s">
        <v>155</v>
      </c>
    </row>
    <row r="208" spans="2:63" s="12" customFormat="1" ht="22.9" customHeight="1">
      <c r="B208" s="171"/>
      <c r="C208" s="172"/>
      <c r="D208" s="173" t="s">
        <v>79</v>
      </c>
      <c r="E208" s="185" t="s">
        <v>175</v>
      </c>
      <c r="F208" s="185" t="s">
        <v>379</v>
      </c>
      <c r="G208" s="172"/>
      <c r="H208" s="172"/>
      <c r="I208" s="175"/>
      <c r="J208" s="186">
        <f>BK208</f>
        <v>0</v>
      </c>
      <c r="K208" s="172"/>
      <c r="L208" s="177"/>
      <c r="M208" s="178"/>
      <c r="N208" s="179"/>
      <c r="O208" s="179"/>
      <c r="P208" s="180">
        <f>SUM(P209:P211)</f>
        <v>0</v>
      </c>
      <c r="Q208" s="179"/>
      <c r="R208" s="180">
        <f>SUM(R209:R211)</f>
        <v>0</v>
      </c>
      <c r="S208" s="179"/>
      <c r="T208" s="181">
        <f>SUM(T209:T211)</f>
        <v>0</v>
      </c>
      <c r="AR208" s="182" t="s">
        <v>88</v>
      </c>
      <c r="AT208" s="183" t="s">
        <v>79</v>
      </c>
      <c r="AU208" s="183" t="s">
        <v>88</v>
      </c>
      <c r="AY208" s="182" t="s">
        <v>155</v>
      </c>
      <c r="BK208" s="184">
        <f>SUM(BK209:BK211)</f>
        <v>0</v>
      </c>
    </row>
    <row r="209" spans="1:65" s="2" customFormat="1" ht="16.5" customHeight="1">
      <c r="A209" s="34"/>
      <c r="B209" s="35"/>
      <c r="C209" s="187" t="s">
        <v>395</v>
      </c>
      <c r="D209" s="187" t="s">
        <v>158</v>
      </c>
      <c r="E209" s="188" t="s">
        <v>890</v>
      </c>
      <c r="F209" s="189" t="s">
        <v>891</v>
      </c>
      <c r="G209" s="190" t="s">
        <v>306</v>
      </c>
      <c r="H209" s="191">
        <v>10.493</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3216</v>
      </c>
    </row>
    <row r="210" spans="1:47" s="2" customFormat="1" ht="29.25">
      <c r="A210" s="34"/>
      <c r="B210" s="35"/>
      <c r="C210" s="36"/>
      <c r="D210" s="201" t="s">
        <v>164</v>
      </c>
      <c r="E210" s="36"/>
      <c r="F210" s="202" t="s">
        <v>893</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3217</v>
      </c>
      <c r="G211" s="211"/>
      <c r="H211" s="214">
        <v>10.493</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2:63" s="12" customFormat="1" ht="22.9" customHeight="1">
      <c r="B212" s="171"/>
      <c r="C212" s="172"/>
      <c r="D212" s="173" t="s">
        <v>79</v>
      </c>
      <c r="E212" s="185" t="s">
        <v>154</v>
      </c>
      <c r="F212" s="185" t="s">
        <v>405</v>
      </c>
      <c r="G212" s="172"/>
      <c r="H212" s="172"/>
      <c r="I212" s="175"/>
      <c r="J212" s="186">
        <f>BK212</f>
        <v>0</v>
      </c>
      <c r="K212" s="172"/>
      <c r="L212" s="177"/>
      <c r="M212" s="178"/>
      <c r="N212" s="179"/>
      <c r="O212" s="179"/>
      <c r="P212" s="180">
        <f>SUM(P213:P262)</f>
        <v>0</v>
      </c>
      <c r="Q212" s="179"/>
      <c r="R212" s="180">
        <f>SUM(R213:R262)</f>
        <v>16.84842</v>
      </c>
      <c r="S212" s="179"/>
      <c r="T212" s="181">
        <f>SUM(T213:T262)</f>
        <v>0</v>
      </c>
      <c r="AR212" s="182" t="s">
        <v>88</v>
      </c>
      <c r="AT212" s="183" t="s">
        <v>79</v>
      </c>
      <c r="AU212" s="183" t="s">
        <v>88</v>
      </c>
      <c r="AY212" s="182" t="s">
        <v>155</v>
      </c>
      <c r="BK212" s="184">
        <f>SUM(BK213:BK262)</f>
        <v>0</v>
      </c>
    </row>
    <row r="213" spans="1:65" s="2" customFormat="1" ht="16.5" customHeight="1">
      <c r="A213" s="34"/>
      <c r="B213" s="35"/>
      <c r="C213" s="187" t="s">
        <v>400</v>
      </c>
      <c r="D213" s="187" t="s">
        <v>158</v>
      </c>
      <c r="E213" s="188" t="s">
        <v>895</v>
      </c>
      <c r="F213" s="189" t="s">
        <v>896</v>
      </c>
      <c r="G213" s="190" t="s">
        <v>253</v>
      </c>
      <c r="H213" s="191">
        <v>108</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3218</v>
      </c>
    </row>
    <row r="214" spans="1:47" s="2" customFormat="1" ht="29.25">
      <c r="A214" s="34"/>
      <c r="B214" s="35"/>
      <c r="C214" s="36"/>
      <c r="D214" s="201" t="s">
        <v>164</v>
      </c>
      <c r="E214" s="36"/>
      <c r="F214" s="202" t="s">
        <v>898</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3219</v>
      </c>
      <c r="G215" s="211"/>
      <c r="H215" s="214">
        <v>108</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1:65" s="2" customFormat="1" ht="16.5" customHeight="1">
      <c r="A216" s="34"/>
      <c r="B216" s="35"/>
      <c r="C216" s="187" t="s">
        <v>406</v>
      </c>
      <c r="D216" s="187" t="s">
        <v>158</v>
      </c>
      <c r="E216" s="188" t="s">
        <v>407</v>
      </c>
      <c r="F216" s="189" t="s">
        <v>408</v>
      </c>
      <c r="G216" s="190" t="s">
        <v>253</v>
      </c>
      <c r="H216" s="191">
        <v>16</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3220</v>
      </c>
    </row>
    <row r="217" spans="1:47" s="2" customFormat="1" ht="29.25">
      <c r="A217" s="34"/>
      <c r="B217" s="35"/>
      <c r="C217" s="36"/>
      <c r="D217" s="201" t="s">
        <v>164</v>
      </c>
      <c r="E217" s="36"/>
      <c r="F217" s="202" t="s">
        <v>901</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2286</v>
      </c>
      <c r="G218" s="211"/>
      <c r="H218" s="214">
        <v>16</v>
      </c>
      <c r="I218" s="215"/>
      <c r="J218" s="211"/>
      <c r="K218" s="211"/>
      <c r="L218" s="216"/>
      <c r="M218" s="217"/>
      <c r="N218" s="218"/>
      <c r="O218" s="218"/>
      <c r="P218" s="218"/>
      <c r="Q218" s="218"/>
      <c r="R218" s="218"/>
      <c r="S218" s="218"/>
      <c r="T218" s="219"/>
      <c r="AT218" s="220" t="s">
        <v>256</v>
      </c>
      <c r="AU218" s="220" t="s">
        <v>90</v>
      </c>
      <c r="AV218" s="13" t="s">
        <v>90</v>
      </c>
      <c r="AW218" s="13" t="s">
        <v>36</v>
      </c>
      <c r="AX218" s="13" t="s">
        <v>88</v>
      </c>
      <c r="AY218" s="220" t="s">
        <v>155</v>
      </c>
    </row>
    <row r="219" spans="1:65" s="2" customFormat="1" ht="16.5" customHeight="1">
      <c r="A219" s="34"/>
      <c r="B219" s="35"/>
      <c r="C219" s="187" t="s">
        <v>412</v>
      </c>
      <c r="D219" s="187" t="s">
        <v>158</v>
      </c>
      <c r="E219" s="188" t="s">
        <v>413</v>
      </c>
      <c r="F219" s="189" t="s">
        <v>414</v>
      </c>
      <c r="G219" s="190" t="s">
        <v>253</v>
      </c>
      <c r="H219" s="191">
        <v>4</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3221</v>
      </c>
    </row>
    <row r="220" spans="1:47" s="2" customFormat="1" ht="29.25">
      <c r="A220" s="34"/>
      <c r="B220" s="35"/>
      <c r="C220" s="36"/>
      <c r="D220" s="201" t="s">
        <v>164</v>
      </c>
      <c r="E220" s="36"/>
      <c r="F220" s="202" t="s">
        <v>904</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3222</v>
      </c>
      <c r="G221" s="211"/>
      <c r="H221" s="214">
        <v>4</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1:65" s="2" customFormat="1" ht="16.5" customHeight="1">
      <c r="A222" s="34"/>
      <c r="B222" s="35"/>
      <c r="C222" s="187" t="s">
        <v>417</v>
      </c>
      <c r="D222" s="187" t="s">
        <v>158</v>
      </c>
      <c r="E222" s="188" t="s">
        <v>418</v>
      </c>
      <c r="F222" s="189" t="s">
        <v>419</v>
      </c>
      <c r="G222" s="190" t="s">
        <v>253</v>
      </c>
      <c r="H222" s="191">
        <v>86</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3223</v>
      </c>
    </row>
    <row r="223" spans="1:47" s="2" customFormat="1" ht="29.25">
      <c r="A223" s="34"/>
      <c r="B223" s="35"/>
      <c r="C223" s="36"/>
      <c r="D223" s="201" t="s">
        <v>164</v>
      </c>
      <c r="E223" s="36"/>
      <c r="F223" s="202" t="s">
        <v>3224</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164</v>
      </c>
      <c r="AU223" s="17" t="s">
        <v>90</v>
      </c>
    </row>
    <row r="224" spans="2:51" s="13" customFormat="1" ht="11.25">
      <c r="B224" s="210"/>
      <c r="C224" s="211"/>
      <c r="D224" s="201" t="s">
        <v>256</v>
      </c>
      <c r="E224" s="212" t="s">
        <v>1</v>
      </c>
      <c r="F224" s="213" t="s">
        <v>3225</v>
      </c>
      <c r="G224" s="211"/>
      <c r="H224" s="214">
        <v>86</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1:65" s="2" customFormat="1" ht="16.5" customHeight="1">
      <c r="A225" s="34"/>
      <c r="B225" s="35"/>
      <c r="C225" s="187" t="s">
        <v>423</v>
      </c>
      <c r="D225" s="187" t="s">
        <v>158</v>
      </c>
      <c r="E225" s="188" t="s">
        <v>424</v>
      </c>
      <c r="F225" s="189" t="s">
        <v>425</v>
      </c>
      <c r="G225" s="190" t="s">
        <v>253</v>
      </c>
      <c r="H225" s="191">
        <v>71</v>
      </c>
      <c r="I225" s="192"/>
      <c r="J225" s="193">
        <f>ROUND(I225*H225,2)</f>
        <v>0</v>
      </c>
      <c r="K225" s="194"/>
      <c r="L225" s="39"/>
      <c r="M225" s="195" t="s">
        <v>1</v>
      </c>
      <c r="N225" s="196" t="s">
        <v>45</v>
      </c>
      <c r="O225" s="71"/>
      <c r="P225" s="197">
        <f>O225*H225</f>
        <v>0</v>
      </c>
      <c r="Q225" s="197">
        <v>0</v>
      </c>
      <c r="R225" s="197">
        <f>Q225*H225</f>
        <v>0</v>
      </c>
      <c r="S225" s="197">
        <v>0</v>
      </c>
      <c r="T225" s="198">
        <f>S225*H225</f>
        <v>0</v>
      </c>
      <c r="U225" s="34"/>
      <c r="V225" s="34"/>
      <c r="W225" s="34"/>
      <c r="X225" s="34"/>
      <c r="Y225" s="34"/>
      <c r="Z225" s="34"/>
      <c r="AA225" s="34"/>
      <c r="AB225" s="34"/>
      <c r="AC225" s="34"/>
      <c r="AD225" s="34"/>
      <c r="AE225" s="34"/>
      <c r="AR225" s="199" t="s">
        <v>175</v>
      </c>
      <c r="AT225" s="199" t="s">
        <v>158</v>
      </c>
      <c r="AU225" s="199" t="s">
        <v>90</v>
      </c>
      <c r="AY225" s="17" t="s">
        <v>155</v>
      </c>
      <c r="BE225" s="200">
        <f>IF(N225="základní",J225,0)</f>
        <v>0</v>
      </c>
      <c r="BF225" s="200">
        <f>IF(N225="snížená",J225,0)</f>
        <v>0</v>
      </c>
      <c r="BG225" s="200">
        <f>IF(N225="zákl. přenesená",J225,0)</f>
        <v>0</v>
      </c>
      <c r="BH225" s="200">
        <f>IF(N225="sníž. přenesená",J225,0)</f>
        <v>0</v>
      </c>
      <c r="BI225" s="200">
        <f>IF(N225="nulová",J225,0)</f>
        <v>0</v>
      </c>
      <c r="BJ225" s="17" t="s">
        <v>88</v>
      </c>
      <c r="BK225" s="200">
        <f>ROUND(I225*H225,2)</f>
        <v>0</v>
      </c>
      <c r="BL225" s="17" t="s">
        <v>175</v>
      </c>
      <c r="BM225" s="199" t="s">
        <v>3226</v>
      </c>
    </row>
    <row r="226" spans="1:47" s="2" customFormat="1" ht="29.25">
      <c r="A226" s="34"/>
      <c r="B226" s="35"/>
      <c r="C226" s="36"/>
      <c r="D226" s="201" t="s">
        <v>164</v>
      </c>
      <c r="E226" s="36"/>
      <c r="F226" s="202" t="s">
        <v>1420</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164</v>
      </c>
      <c r="AU226" s="17" t="s">
        <v>90</v>
      </c>
    </row>
    <row r="227" spans="2:51" s="13" customFormat="1" ht="11.25">
      <c r="B227" s="210"/>
      <c r="C227" s="211"/>
      <c r="D227" s="201" t="s">
        <v>256</v>
      </c>
      <c r="E227" s="212" t="s">
        <v>1</v>
      </c>
      <c r="F227" s="213" t="s">
        <v>3227</v>
      </c>
      <c r="G227" s="211"/>
      <c r="H227" s="214">
        <v>71</v>
      </c>
      <c r="I227" s="215"/>
      <c r="J227" s="211"/>
      <c r="K227" s="211"/>
      <c r="L227" s="216"/>
      <c r="M227" s="217"/>
      <c r="N227" s="218"/>
      <c r="O227" s="218"/>
      <c r="P227" s="218"/>
      <c r="Q227" s="218"/>
      <c r="R227" s="218"/>
      <c r="S227" s="218"/>
      <c r="T227" s="219"/>
      <c r="AT227" s="220" t="s">
        <v>256</v>
      </c>
      <c r="AU227" s="220" t="s">
        <v>90</v>
      </c>
      <c r="AV227" s="13" t="s">
        <v>90</v>
      </c>
      <c r="AW227" s="13" t="s">
        <v>36</v>
      </c>
      <c r="AX227" s="13" t="s">
        <v>88</v>
      </c>
      <c r="AY227" s="220" t="s">
        <v>155</v>
      </c>
    </row>
    <row r="228" spans="1:65" s="2" customFormat="1" ht="16.5" customHeight="1">
      <c r="A228" s="34"/>
      <c r="B228" s="35"/>
      <c r="C228" s="187" t="s">
        <v>429</v>
      </c>
      <c r="D228" s="187" t="s">
        <v>158</v>
      </c>
      <c r="E228" s="188" t="s">
        <v>430</v>
      </c>
      <c r="F228" s="189" t="s">
        <v>431</v>
      </c>
      <c r="G228" s="190" t="s">
        <v>253</v>
      </c>
      <c r="H228" s="191">
        <v>70</v>
      </c>
      <c r="I228" s="192"/>
      <c r="J228" s="193">
        <f>ROUND(I228*H228,2)</f>
        <v>0</v>
      </c>
      <c r="K228" s="194"/>
      <c r="L228" s="39"/>
      <c r="M228" s="195" t="s">
        <v>1</v>
      </c>
      <c r="N228" s="196" t="s">
        <v>45</v>
      </c>
      <c r="O228" s="71"/>
      <c r="P228" s="197">
        <f>O228*H228</f>
        <v>0</v>
      </c>
      <c r="Q228" s="197">
        <v>0</v>
      </c>
      <c r="R228" s="197">
        <f>Q228*H228</f>
        <v>0</v>
      </c>
      <c r="S228" s="197">
        <v>0</v>
      </c>
      <c r="T228" s="198">
        <f>S228*H228</f>
        <v>0</v>
      </c>
      <c r="U228" s="34"/>
      <c r="V228" s="34"/>
      <c r="W228" s="34"/>
      <c r="X228" s="34"/>
      <c r="Y228" s="34"/>
      <c r="Z228" s="34"/>
      <c r="AA228" s="34"/>
      <c r="AB228" s="34"/>
      <c r="AC228" s="34"/>
      <c r="AD228" s="34"/>
      <c r="AE228" s="34"/>
      <c r="AR228" s="199" t="s">
        <v>175</v>
      </c>
      <c r="AT228" s="199" t="s">
        <v>158</v>
      </c>
      <c r="AU228" s="199" t="s">
        <v>90</v>
      </c>
      <c r="AY228" s="17" t="s">
        <v>155</v>
      </c>
      <c r="BE228" s="200">
        <f>IF(N228="základní",J228,0)</f>
        <v>0</v>
      </c>
      <c r="BF228" s="200">
        <f>IF(N228="snížená",J228,0)</f>
        <v>0</v>
      </c>
      <c r="BG228" s="200">
        <f>IF(N228="zákl. přenesená",J228,0)</f>
        <v>0</v>
      </c>
      <c r="BH228" s="200">
        <f>IF(N228="sníž. přenesená",J228,0)</f>
        <v>0</v>
      </c>
      <c r="BI228" s="200">
        <f>IF(N228="nulová",J228,0)</f>
        <v>0</v>
      </c>
      <c r="BJ228" s="17" t="s">
        <v>88</v>
      </c>
      <c r="BK228" s="200">
        <f>ROUND(I228*H228,2)</f>
        <v>0</v>
      </c>
      <c r="BL228" s="17" t="s">
        <v>175</v>
      </c>
      <c r="BM228" s="199" t="s">
        <v>3228</v>
      </c>
    </row>
    <row r="229" spans="1:47" s="2" customFormat="1" ht="29.25">
      <c r="A229" s="34"/>
      <c r="B229" s="35"/>
      <c r="C229" s="36"/>
      <c r="D229" s="201" t="s">
        <v>164</v>
      </c>
      <c r="E229" s="36"/>
      <c r="F229" s="202" t="s">
        <v>3229</v>
      </c>
      <c r="G229" s="36"/>
      <c r="H229" s="36"/>
      <c r="I229" s="203"/>
      <c r="J229" s="36"/>
      <c r="K229" s="36"/>
      <c r="L229" s="39"/>
      <c r="M229" s="204"/>
      <c r="N229" s="205"/>
      <c r="O229" s="71"/>
      <c r="P229" s="71"/>
      <c r="Q229" s="71"/>
      <c r="R229" s="71"/>
      <c r="S229" s="71"/>
      <c r="T229" s="72"/>
      <c r="U229" s="34"/>
      <c r="V229" s="34"/>
      <c r="W229" s="34"/>
      <c r="X229" s="34"/>
      <c r="Y229" s="34"/>
      <c r="Z229" s="34"/>
      <c r="AA229" s="34"/>
      <c r="AB229" s="34"/>
      <c r="AC229" s="34"/>
      <c r="AD229" s="34"/>
      <c r="AE229" s="34"/>
      <c r="AT229" s="17" t="s">
        <v>164</v>
      </c>
      <c r="AU229" s="17" t="s">
        <v>90</v>
      </c>
    </row>
    <row r="230" spans="2:51" s="13" customFormat="1" ht="11.25">
      <c r="B230" s="210"/>
      <c r="C230" s="211"/>
      <c r="D230" s="201" t="s">
        <v>256</v>
      </c>
      <c r="E230" s="212" t="s">
        <v>1</v>
      </c>
      <c r="F230" s="213" t="s">
        <v>3230</v>
      </c>
      <c r="G230" s="211"/>
      <c r="H230" s="214">
        <v>70</v>
      </c>
      <c r="I230" s="215"/>
      <c r="J230" s="211"/>
      <c r="K230" s="211"/>
      <c r="L230" s="216"/>
      <c r="M230" s="217"/>
      <c r="N230" s="218"/>
      <c r="O230" s="218"/>
      <c r="P230" s="218"/>
      <c r="Q230" s="218"/>
      <c r="R230" s="218"/>
      <c r="S230" s="218"/>
      <c r="T230" s="219"/>
      <c r="AT230" s="220" t="s">
        <v>256</v>
      </c>
      <c r="AU230" s="220" t="s">
        <v>90</v>
      </c>
      <c r="AV230" s="13" t="s">
        <v>90</v>
      </c>
      <c r="AW230" s="13" t="s">
        <v>36</v>
      </c>
      <c r="AX230" s="13" t="s">
        <v>88</v>
      </c>
      <c r="AY230" s="220" t="s">
        <v>155</v>
      </c>
    </row>
    <row r="231" spans="1:65" s="2" customFormat="1" ht="16.5" customHeight="1">
      <c r="A231" s="34"/>
      <c r="B231" s="35"/>
      <c r="C231" s="187" t="s">
        <v>434</v>
      </c>
      <c r="D231" s="187" t="s">
        <v>158</v>
      </c>
      <c r="E231" s="188" t="s">
        <v>435</v>
      </c>
      <c r="F231" s="189" t="s">
        <v>436</v>
      </c>
      <c r="G231" s="190" t="s">
        <v>253</v>
      </c>
      <c r="H231" s="191">
        <v>25</v>
      </c>
      <c r="I231" s="192"/>
      <c r="J231" s="193">
        <f>ROUND(I231*H231,2)</f>
        <v>0</v>
      </c>
      <c r="K231" s="194"/>
      <c r="L231" s="39"/>
      <c r="M231" s="195" t="s">
        <v>1</v>
      </c>
      <c r="N231" s="196" t="s">
        <v>45</v>
      </c>
      <c r="O231" s="71"/>
      <c r="P231" s="197">
        <f>O231*H231</f>
        <v>0</v>
      </c>
      <c r="Q231" s="197">
        <v>0</v>
      </c>
      <c r="R231" s="197">
        <f>Q231*H231</f>
        <v>0</v>
      </c>
      <c r="S231" s="197">
        <v>0</v>
      </c>
      <c r="T231" s="198">
        <f>S231*H231</f>
        <v>0</v>
      </c>
      <c r="U231" s="34"/>
      <c r="V231" s="34"/>
      <c r="W231" s="34"/>
      <c r="X231" s="34"/>
      <c r="Y231" s="34"/>
      <c r="Z231" s="34"/>
      <c r="AA231" s="34"/>
      <c r="AB231" s="34"/>
      <c r="AC231" s="34"/>
      <c r="AD231" s="34"/>
      <c r="AE231" s="34"/>
      <c r="AR231" s="199" t="s">
        <v>175</v>
      </c>
      <c r="AT231" s="199" t="s">
        <v>158</v>
      </c>
      <c r="AU231" s="199" t="s">
        <v>90</v>
      </c>
      <c r="AY231" s="17" t="s">
        <v>155</v>
      </c>
      <c r="BE231" s="200">
        <f>IF(N231="základní",J231,0)</f>
        <v>0</v>
      </c>
      <c r="BF231" s="200">
        <f>IF(N231="snížená",J231,0)</f>
        <v>0</v>
      </c>
      <c r="BG231" s="200">
        <f>IF(N231="zákl. přenesená",J231,0)</f>
        <v>0</v>
      </c>
      <c r="BH231" s="200">
        <f>IF(N231="sníž. přenesená",J231,0)</f>
        <v>0</v>
      </c>
      <c r="BI231" s="200">
        <f>IF(N231="nulová",J231,0)</f>
        <v>0</v>
      </c>
      <c r="BJ231" s="17" t="s">
        <v>88</v>
      </c>
      <c r="BK231" s="200">
        <f>ROUND(I231*H231,2)</f>
        <v>0</v>
      </c>
      <c r="BL231" s="17" t="s">
        <v>175</v>
      </c>
      <c r="BM231" s="199" t="s">
        <v>3231</v>
      </c>
    </row>
    <row r="232" spans="1:47" s="2" customFormat="1" ht="29.25">
      <c r="A232" s="34"/>
      <c r="B232" s="35"/>
      <c r="C232" s="36"/>
      <c r="D232" s="201" t="s">
        <v>164</v>
      </c>
      <c r="E232" s="36"/>
      <c r="F232" s="202" t="s">
        <v>1819</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164</v>
      </c>
      <c r="AU232" s="17" t="s">
        <v>90</v>
      </c>
    </row>
    <row r="233" spans="2:51" s="13" customFormat="1" ht="11.25">
      <c r="B233" s="210"/>
      <c r="C233" s="211"/>
      <c r="D233" s="201" t="s">
        <v>256</v>
      </c>
      <c r="E233" s="212" t="s">
        <v>1</v>
      </c>
      <c r="F233" s="213" t="s">
        <v>3232</v>
      </c>
      <c r="G233" s="211"/>
      <c r="H233" s="214">
        <v>25</v>
      </c>
      <c r="I233" s="215"/>
      <c r="J233" s="211"/>
      <c r="K233" s="211"/>
      <c r="L233" s="216"/>
      <c r="M233" s="217"/>
      <c r="N233" s="218"/>
      <c r="O233" s="218"/>
      <c r="P233" s="218"/>
      <c r="Q233" s="218"/>
      <c r="R233" s="218"/>
      <c r="S233" s="218"/>
      <c r="T233" s="219"/>
      <c r="AT233" s="220" t="s">
        <v>256</v>
      </c>
      <c r="AU233" s="220" t="s">
        <v>90</v>
      </c>
      <c r="AV233" s="13" t="s">
        <v>90</v>
      </c>
      <c r="AW233" s="13" t="s">
        <v>36</v>
      </c>
      <c r="AX233" s="13" t="s">
        <v>88</v>
      </c>
      <c r="AY233" s="220" t="s">
        <v>155</v>
      </c>
    </row>
    <row r="234" spans="1:65" s="2" customFormat="1" ht="16.5" customHeight="1">
      <c r="A234" s="34"/>
      <c r="B234" s="35"/>
      <c r="C234" s="187" t="s">
        <v>439</v>
      </c>
      <c r="D234" s="187" t="s">
        <v>158</v>
      </c>
      <c r="E234" s="188" t="s">
        <v>440</v>
      </c>
      <c r="F234" s="189" t="s">
        <v>441</v>
      </c>
      <c r="G234" s="190" t="s">
        <v>253</v>
      </c>
      <c r="H234" s="191">
        <v>54</v>
      </c>
      <c r="I234" s="192"/>
      <c r="J234" s="193">
        <f>ROUND(I234*H234,2)</f>
        <v>0</v>
      </c>
      <c r="K234" s="194"/>
      <c r="L234" s="39"/>
      <c r="M234" s="195" t="s">
        <v>1</v>
      </c>
      <c r="N234" s="196" t="s">
        <v>45</v>
      </c>
      <c r="O234" s="71"/>
      <c r="P234" s="197">
        <f>O234*H234</f>
        <v>0</v>
      </c>
      <c r="Q234" s="197">
        <v>0</v>
      </c>
      <c r="R234" s="197">
        <f>Q234*H234</f>
        <v>0</v>
      </c>
      <c r="S234" s="197">
        <v>0</v>
      </c>
      <c r="T234" s="198">
        <f>S234*H234</f>
        <v>0</v>
      </c>
      <c r="U234" s="34"/>
      <c r="V234" s="34"/>
      <c r="W234" s="34"/>
      <c r="X234" s="34"/>
      <c r="Y234" s="34"/>
      <c r="Z234" s="34"/>
      <c r="AA234" s="34"/>
      <c r="AB234" s="34"/>
      <c r="AC234" s="34"/>
      <c r="AD234" s="34"/>
      <c r="AE234" s="34"/>
      <c r="AR234" s="199" t="s">
        <v>175</v>
      </c>
      <c r="AT234" s="199" t="s">
        <v>158</v>
      </c>
      <c r="AU234" s="199" t="s">
        <v>90</v>
      </c>
      <c r="AY234" s="17" t="s">
        <v>155</v>
      </c>
      <c r="BE234" s="200">
        <f>IF(N234="základní",J234,0)</f>
        <v>0</v>
      </c>
      <c r="BF234" s="200">
        <f>IF(N234="snížená",J234,0)</f>
        <v>0</v>
      </c>
      <c r="BG234" s="200">
        <f>IF(N234="zákl. přenesená",J234,0)</f>
        <v>0</v>
      </c>
      <c r="BH234" s="200">
        <f>IF(N234="sníž. přenesená",J234,0)</f>
        <v>0</v>
      </c>
      <c r="BI234" s="200">
        <f>IF(N234="nulová",J234,0)</f>
        <v>0</v>
      </c>
      <c r="BJ234" s="17" t="s">
        <v>88</v>
      </c>
      <c r="BK234" s="200">
        <f>ROUND(I234*H234,2)</f>
        <v>0</v>
      </c>
      <c r="BL234" s="17" t="s">
        <v>175</v>
      </c>
      <c r="BM234" s="199" t="s">
        <v>3233</v>
      </c>
    </row>
    <row r="235" spans="1:47" s="2" customFormat="1" ht="165.75">
      <c r="A235" s="34"/>
      <c r="B235" s="35"/>
      <c r="C235" s="36"/>
      <c r="D235" s="201" t="s">
        <v>164</v>
      </c>
      <c r="E235" s="36"/>
      <c r="F235" s="202" t="s">
        <v>919</v>
      </c>
      <c r="G235" s="36"/>
      <c r="H235" s="36"/>
      <c r="I235" s="203"/>
      <c r="J235" s="36"/>
      <c r="K235" s="36"/>
      <c r="L235" s="39"/>
      <c r="M235" s="204"/>
      <c r="N235" s="205"/>
      <c r="O235" s="71"/>
      <c r="P235" s="71"/>
      <c r="Q235" s="71"/>
      <c r="R235" s="71"/>
      <c r="S235" s="71"/>
      <c r="T235" s="72"/>
      <c r="U235" s="34"/>
      <c r="V235" s="34"/>
      <c r="W235" s="34"/>
      <c r="X235" s="34"/>
      <c r="Y235" s="34"/>
      <c r="Z235" s="34"/>
      <c r="AA235" s="34"/>
      <c r="AB235" s="34"/>
      <c r="AC235" s="34"/>
      <c r="AD235" s="34"/>
      <c r="AE235" s="34"/>
      <c r="AT235" s="17" t="s">
        <v>164</v>
      </c>
      <c r="AU235" s="17" t="s">
        <v>90</v>
      </c>
    </row>
    <row r="236" spans="2:51" s="13" customFormat="1" ht="11.25">
      <c r="B236" s="210"/>
      <c r="C236" s="211"/>
      <c r="D236" s="201" t="s">
        <v>256</v>
      </c>
      <c r="E236" s="212" t="s">
        <v>1</v>
      </c>
      <c r="F236" s="213" t="s">
        <v>3234</v>
      </c>
      <c r="G236" s="211"/>
      <c r="H236" s="214">
        <v>54</v>
      </c>
      <c r="I236" s="215"/>
      <c r="J236" s="211"/>
      <c r="K236" s="211"/>
      <c r="L236" s="216"/>
      <c r="M236" s="217"/>
      <c r="N236" s="218"/>
      <c r="O236" s="218"/>
      <c r="P236" s="218"/>
      <c r="Q236" s="218"/>
      <c r="R236" s="218"/>
      <c r="S236" s="218"/>
      <c r="T236" s="219"/>
      <c r="AT236" s="220" t="s">
        <v>256</v>
      </c>
      <c r="AU236" s="220" t="s">
        <v>90</v>
      </c>
      <c r="AV236" s="13" t="s">
        <v>90</v>
      </c>
      <c r="AW236" s="13" t="s">
        <v>36</v>
      </c>
      <c r="AX236" s="13" t="s">
        <v>88</v>
      </c>
      <c r="AY236" s="220" t="s">
        <v>155</v>
      </c>
    </row>
    <row r="237" spans="1:65" s="2" customFormat="1" ht="16.5" customHeight="1">
      <c r="A237" s="34"/>
      <c r="B237" s="35"/>
      <c r="C237" s="187" t="s">
        <v>444</v>
      </c>
      <c r="D237" s="187" t="s">
        <v>158</v>
      </c>
      <c r="E237" s="188" t="s">
        <v>445</v>
      </c>
      <c r="F237" s="189" t="s">
        <v>446</v>
      </c>
      <c r="G237" s="190" t="s">
        <v>253</v>
      </c>
      <c r="H237" s="191">
        <v>16</v>
      </c>
      <c r="I237" s="192"/>
      <c r="J237" s="193">
        <f>ROUND(I237*H237,2)</f>
        <v>0</v>
      </c>
      <c r="K237" s="194"/>
      <c r="L237" s="39"/>
      <c r="M237" s="195" t="s">
        <v>1</v>
      </c>
      <c r="N237" s="196" t="s">
        <v>45</v>
      </c>
      <c r="O237" s="71"/>
      <c r="P237" s="197">
        <f>O237*H237</f>
        <v>0</v>
      </c>
      <c r="Q237" s="197">
        <v>0</v>
      </c>
      <c r="R237" s="197">
        <f>Q237*H237</f>
        <v>0</v>
      </c>
      <c r="S237" s="197">
        <v>0</v>
      </c>
      <c r="T237" s="198">
        <f>S237*H237</f>
        <v>0</v>
      </c>
      <c r="U237" s="34"/>
      <c r="V237" s="34"/>
      <c r="W237" s="34"/>
      <c r="X237" s="34"/>
      <c r="Y237" s="34"/>
      <c r="Z237" s="34"/>
      <c r="AA237" s="34"/>
      <c r="AB237" s="34"/>
      <c r="AC237" s="34"/>
      <c r="AD237" s="34"/>
      <c r="AE237" s="34"/>
      <c r="AR237" s="199" t="s">
        <v>175</v>
      </c>
      <c r="AT237" s="199" t="s">
        <v>158</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3235</v>
      </c>
    </row>
    <row r="238" spans="1:47" s="2" customFormat="1" ht="58.5">
      <c r="A238" s="34"/>
      <c r="B238" s="35"/>
      <c r="C238" s="36"/>
      <c r="D238" s="201" t="s">
        <v>164</v>
      </c>
      <c r="E238" s="36"/>
      <c r="F238" s="202" t="s">
        <v>3236</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2286</v>
      </c>
      <c r="G239" s="211"/>
      <c r="H239" s="214">
        <v>16</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1:65" s="2" customFormat="1" ht="16.5" customHeight="1">
      <c r="A240" s="34"/>
      <c r="B240" s="35"/>
      <c r="C240" s="187" t="s">
        <v>449</v>
      </c>
      <c r="D240" s="187" t="s">
        <v>158</v>
      </c>
      <c r="E240" s="188" t="s">
        <v>450</v>
      </c>
      <c r="F240" s="189" t="s">
        <v>451</v>
      </c>
      <c r="G240" s="190" t="s">
        <v>253</v>
      </c>
      <c r="H240" s="191">
        <v>25</v>
      </c>
      <c r="I240" s="192"/>
      <c r="J240" s="193">
        <f>ROUND(I240*H240,2)</f>
        <v>0</v>
      </c>
      <c r="K240" s="194"/>
      <c r="L240" s="39"/>
      <c r="M240" s="195" t="s">
        <v>1</v>
      </c>
      <c r="N240" s="196" t="s">
        <v>45</v>
      </c>
      <c r="O240" s="71"/>
      <c r="P240" s="197">
        <f>O240*H240</f>
        <v>0</v>
      </c>
      <c r="Q240" s="197">
        <v>0</v>
      </c>
      <c r="R240" s="197">
        <f>Q240*H240</f>
        <v>0</v>
      </c>
      <c r="S240" s="197">
        <v>0</v>
      </c>
      <c r="T240" s="198">
        <f>S240*H240</f>
        <v>0</v>
      </c>
      <c r="U240" s="34"/>
      <c r="V240" s="34"/>
      <c r="W240" s="34"/>
      <c r="X240" s="34"/>
      <c r="Y240" s="34"/>
      <c r="Z240" s="34"/>
      <c r="AA240" s="34"/>
      <c r="AB240" s="34"/>
      <c r="AC240" s="34"/>
      <c r="AD240" s="34"/>
      <c r="AE240" s="34"/>
      <c r="AR240" s="199" t="s">
        <v>175</v>
      </c>
      <c r="AT240" s="199" t="s">
        <v>158</v>
      </c>
      <c r="AU240" s="199" t="s">
        <v>90</v>
      </c>
      <c r="AY240" s="17" t="s">
        <v>155</v>
      </c>
      <c r="BE240" s="200">
        <f>IF(N240="základní",J240,0)</f>
        <v>0</v>
      </c>
      <c r="BF240" s="200">
        <f>IF(N240="snížená",J240,0)</f>
        <v>0</v>
      </c>
      <c r="BG240" s="200">
        <f>IF(N240="zákl. přenesená",J240,0)</f>
        <v>0</v>
      </c>
      <c r="BH240" s="200">
        <f>IF(N240="sníž. přenesená",J240,0)</f>
        <v>0</v>
      </c>
      <c r="BI240" s="200">
        <f>IF(N240="nulová",J240,0)</f>
        <v>0</v>
      </c>
      <c r="BJ240" s="17" t="s">
        <v>88</v>
      </c>
      <c r="BK240" s="200">
        <f>ROUND(I240*H240,2)</f>
        <v>0</v>
      </c>
      <c r="BL240" s="17" t="s">
        <v>175</v>
      </c>
      <c r="BM240" s="199" t="s">
        <v>3237</v>
      </c>
    </row>
    <row r="241" spans="1:47" s="2" customFormat="1" ht="58.5">
      <c r="A241" s="34"/>
      <c r="B241" s="35"/>
      <c r="C241" s="36"/>
      <c r="D241" s="201" t="s">
        <v>164</v>
      </c>
      <c r="E241" s="36"/>
      <c r="F241" s="202" t="s">
        <v>2351</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164</v>
      </c>
      <c r="AU241" s="17" t="s">
        <v>90</v>
      </c>
    </row>
    <row r="242" spans="2:51" s="13" customFormat="1" ht="11.25">
      <c r="B242" s="210"/>
      <c r="C242" s="211"/>
      <c r="D242" s="201" t="s">
        <v>256</v>
      </c>
      <c r="E242" s="212" t="s">
        <v>1</v>
      </c>
      <c r="F242" s="213" t="s">
        <v>3232</v>
      </c>
      <c r="G242" s="211"/>
      <c r="H242" s="214">
        <v>25</v>
      </c>
      <c r="I242" s="215"/>
      <c r="J242" s="211"/>
      <c r="K242" s="211"/>
      <c r="L242" s="216"/>
      <c r="M242" s="217"/>
      <c r="N242" s="218"/>
      <c r="O242" s="218"/>
      <c r="P242" s="218"/>
      <c r="Q242" s="218"/>
      <c r="R242" s="218"/>
      <c r="S242" s="218"/>
      <c r="T242" s="219"/>
      <c r="AT242" s="220" t="s">
        <v>256</v>
      </c>
      <c r="AU242" s="220" t="s">
        <v>90</v>
      </c>
      <c r="AV242" s="13" t="s">
        <v>90</v>
      </c>
      <c r="AW242" s="13" t="s">
        <v>36</v>
      </c>
      <c r="AX242" s="13" t="s">
        <v>88</v>
      </c>
      <c r="AY242" s="220" t="s">
        <v>155</v>
      </c>
    </row>
    <row r="243" spans="1:65" s="2" customFormat="1" ht="16.5" customHeight="1">
      <c r="A243" s="34"/>
      <c r="B243" s="35"/>
      <c r="C243" s="187" t="s">
        <v>454</v>
      </c>
      <c r="D243" s="187" t="s">
        <v>158</v>
      </c>
      <c r="E243" s="188" t="s">
        <v>1580</v>
      </c>
      <c r="F243" s="189" t="s">
        <v>1581</v>
      </c>
      <c r="G243" s="190" t="s">
        <v>253</v>
      </c>
      <c r="H243" s="191">
        <v>21</v>
      </c>
      <c r="I243" s="192"/>
      <c r="J243" s="193">
        <f>ROUND(I243*H243,2)</f>
        <v>0</v>
      </c>
      <c r="K243" s="194"/>
      <c r="L243" s="39"/>
      <c r="M243" s="195" t="s">
        <v>1</v>
      </c>
      <c r="N243" s="196" t="s">
        <v>45</v>
      </c>
      <c r="O243" s="71"/>
      <c r="P243" s="197">
        <f>O243*H243</f>
        <v>0</v>
      </c>
      <c r="Q243" s="197">
        <v>0.1837</v>
      </c>
      <c r="R243" s="197">
        <f>Q243*H243</f>
        <v>3.8577</v>
      </c>
      <c r="S243" s="197">
        <v>0</v>
      </c>
      <c r="T243" s="198">
        <f>S243*H243</f>
        <v>0</v>
      </c>
      <c r="U243" s="34"/>
      <c r="V243" s="34"/>
      <c r="W243" s="34"/>
      <c r="X243" s="34"/>
      <c r="Y243" s="34"/>
      <c r="Z243" s="34"/>
      <c r="AA243" s="34"/>
      <c r="AB243" s="34"/>
      <c r="AC243" s="34"/>
      <c r="AD243" s="34"/>
      <c r="AE243" s="34"/>
      <c r="AR243" s="199" t="s">
        <v>175</v>
      </c>
      <c r="AT243" s="199" t="s">
        <v>158</v>
      </c>
      <c r="AU243" s="199" t="s">
        <v>90</v>
      </c>
      <c r="AY243" s="17" t="s">
        <v>155</v>
      </c>
      <c r="BE243" s="200">
        <f>IF(N243="základní",J243,0)</f>
        <v>0</v>
      </c>
      <c r="BF243" s="200">
        <f>IF(N243="snížená",J243,0)</f>
        <v>0</v>
      </c>
      <c r="BG243" s="200">
        <f>IF(N243="zákl. přenesená",J243,0)</f>
        <v>0</v>
      </c>
      <c r="BH243" s="200">
        <f>IF(N243="sníž. přenesená",J243,0)</f>
        <v>0</v>
      </c>
      <c r="BI243" s="200">
        <f>IF(N243="nulová",J243,0)</f>
        <v>0</v>
      </c>
      <c r="BJ243" s="17" t="s">
        <v>88</v>
      </c>
      <c r="BK243" s="200">
        <f>ROUND(I243*H243,2)</f>
        <v>0</v>
      </c>
      <c r="BL243" s="17" t="s">
        <v>175</v>
      </c>
      <c r="BM243" s="199" t="s">
        <v>3238</v>
      </c>
    </row>
    <row r="244" spans="1:47" s="2" customFormat="1" ht="292.5">
      <c r="A244" s="34"/>
      <c r="B244" s="35"/>
      <c r="C244" s="36"/>
      <c r="D244" s="201" t="s">
        <v>164</v>
      </c>
      <c r="E244" s="36"/>
      <c r="F244" s="202" t="s">
        <v>1583</v>
      </c>
      <c r="G244" s="36"/>
      <c r="H244" s="36"/>
      <c r="I244" s="203"/>
      <c r="J244" s="36"/>
      <c r="K244" s="36"/>
      <c r="L244" s="39"/>
      <c r="M244" s="204"/>
      <c r="N244" s="205"/>
      <c r="O244" s="71"/>
      <c r="P244" s="71"/>
      <c r="Q244" s="71"/>
      <c r="R244" s="71"/>
      <c r="S244" s="71"/>
      <c r="T244" s="72"/>
      <c r="U244" s="34"/>
      <c r="V244" s="34"/>
      <c r="W244" s="34"/>
      <c r="X244" s="34"/>
      <c r="Y244" s="34"/>
      <c r="Z244" s="34"/>
      <c r="AA244" s="34"/>
      <c r="AB244" s="34"/>
      <c r="AC244" s="34"/>
      <c r="AD244" s="34"/>
      <c r="AE244" s="34"/>
      <c r="AT244" s="17" t="s">
        <v>164</v>
      </c>
      <c r="AU244" s="17" t="s">
        <v>90</v>
      </c>
    </row>
    <row r="245" spans="2:51" s="13" customFormat="1" ht="11.25">
      <c r="B245" s="210"/>
      <c r="C245" s="211"/>
      <c r="D245" s="201" t="s">
        <v>256</v>
      </c>
      <c r="E245" s="212" t="s">
        <v>1</v>
      </c>
      <c r="F245" s="213" t="s">
        <v>3166</v>
      </c>
      <c r="G245" s="211"/>
      <c r="H245" s="214">
        <v>21</v>
      </c>
      <c r="I245" s="215"/>
      <c r="J245" s="211"/>
      <c r="K245" s="211"/>
      <c r="L245" s="216"/>
      <c r="M245" s="217"/>
      <c r="N245" s="218"/>
      <c r="O245" s="218"/>
      <c r="P245" s="218"/>
      <c r="Q245" s="218"/>
      <c r="R245" s="218"/>
      <c r="S245" s="218"/>
      <c r="T245" s="219"/>
      <c r="AT245" s="220" t="s">
        <v>256</v>
      </c>
      <c r="AU245" s="220" t="s">
        <v>90</v>
      </c>
      <c r="AV245" s="13" t="s">
        <v>90</v>
      </c>
      <c r="AW245" s="13" t="s">
        <v>36</v>
      </c>
      <c r="AX245" s="13" t="s">
        <v>88</v>
      </c>
      <c r="AY245" s="220" t="s">
        <v>155</v>
      </c>
    </row>
    <row r="246" spans="1:65" s="2" customFormat="1" ht="16.5" customHeight="1">
      <c r="A246" s="34"/>
      <c r="B246" s="35"/>
      <c r="C246" s="187" t="s">
        <v>460</v>
      </c>
      <c r="D246" s="187" t="s">
        <v>158</v>
      </c>
      <c r="E246" s="188" t="s">
        <v>455</v>
      </c>
      <c r="F246" s="189" t="s">
        <v>456</v>
      </c>
      <c r="G246" s="190" t="s">
        <v>253</v>
      </c>
      <c r="H246" s="191">
        <v>4</v>
      </c>
      <c r="I246" s="192"/>
      <c r="J246" s="193">
        <f>ROUND(I246*H246,2)</f>
        <v>0</v>
      </c>
      <c r="K246" s="194"/>
      <c r="L246" s="39"/>
      <c r="M246" s="195" t="s">
        <v>1</v>
      </c>
      <c r="N246" s="196" t="s">
        <v>45</v>
      </c>
      <c r="O246" s="71"/>
      <c r="P246" s="197">
        <f>O246*H246</f>
        <v>0</v>
      </c>
      <c r="Q246" s="197">
        <v>0.1837</v>
      </c>
      <c r="R246" s="197">
        <f>Q246*H246</f>
        <v>0.7348</v>
      </c>
      <c r="S246" s="197">
        <v>0</v>
      </c>
      <c r="T246" s="198">
        <f>S246*H246</f>
        <v>0</v>
      </c>
      <c r="U246" s="34"/>
      <c r="V246" s="34"/>
      <c r="W246" s="34"/>
      <c r="X246" s="34"/>
      <c r="Y246" s="34"/>
      <c r="Z246" s="34"/>
      <c r="AA246" s="34"/>
      <c r="AB246" s="34"/>
      <c r="AC246" s="34"/>
      <c r="AD246" s="34"/>
      <c r="AE246" s="34"/>
      <c r="AR246" s="199" t="s">
        <v>175</v>
      </c>
      <c r="AT246" s="199" t="s">
        <v>158</v>
      </c>
      <c r="AU246" s="199" t="s">
        <v>90</v>
      </c>
      <c r="AY246" s="17" t="s">
        <v>155</v>
      </c>
      <c r="BE246" s="200">
        <f>IF(N246="základní",J246,0)</f>
        <v>0</v>
      </c>
      <c r="BF246" s="200">
        <f>IF(N246="snížená",J246,0)</f>
        <v>0</v>
      </c>
      <c r="BG246" s="200">
        <f>IF(N246="zákl. přenesená",J246,0)</f>
        <v>0</v>
      </c>
      <c r="BH246" s="200">
        <f>IF(N246="sníž. přenesená",J246,0)</f>
        <v>0</v>
      </c>
      <c r="BI246" s="200">
        <f>IF(N246="nulová",J246,0)</f>
        <v>0</v>
      </c>
      <c r="BJ246" s="17" t="s">
        <v>88</v>
      </c>
      <c r="BK246" s="200">
        <f>ROUND(I246*H246,2)</f>
        <v>0</v>
      </c>
      <c r="BL246" s="17" t="s">
        <v>175</v>
      </c>
      <c r="BM246" s="199" t="s">
        <v>3239</v>
      </c>
    </row>
    <row r="247" spans="1:47" s="2" customFormat="1" ht="58.5">
      <c r="A247" s="34"/>
      <c r="B247" s="35"/>
      <c r="C247" s="36"/>
      <c r="D247" s="201" t="s">
        <v>164</v>
      </c>
      <c r="E247" s="36"/>
      <c r="F247" s="202" t="s">
        <v>928</v>
      </c>
      <c r="G247" s="36"/>
      <c r="H247" s="36"/>
      <c r="I247" s="203"/>
      <c r="J247" s="36"/>
      <c r="K247" s="36"/>
      <c r="L247" s="39"/>
      <c r="M247" s="204"/>
      <c r="N247" s="205"/>
      <c r="O247" s="71"/>
      <c r="P247" s="71"/>
      <c r="Q247" s="71"/>
      <c r="R247" s="71"/>
      <c r="S247" s="71"/>
      <c r="T247" s="72"/>
      <c r="U247" s="34"/>
      <c r="V247" s="34"/>
      <c r="W247" s="34"/>
      <c r="X247" s="34"/>
      <c r="Y247" s="34"/>
      <c r="Z247" s="34"/>
      <c r="AA247" s="34"/>
      <c r="AB247" s="34"/>
      <c r="AC247" s="34"/>
      <c r="AD247" s="34"/>
      <c r="AE247" s="34"/>
      <c r="AT247" s="17" t="s">
        <v>164</v>
      </c>
      <c r="AU247" s="17" t="s">
        <v>90</v>
      </c>
    </row>
    <row r="248" spans="2:51" s="13" customFormat="1" ht="11.25">
      <c r="B248" s="210"/>
      <c r="C248" s="211"/>
      <c r="D248" s="201" t="s">
        <v>256</v>
      </c>
      <c r="E248" s="212" t="s">
        <v>1</v>
      </c>
      <c r="F248" s="213" t="s">
        <v>3222</v>
      </c>
      <c r="G248" s="211"/>
      <c r="H248" s="214">
        <v>4</v>
      </c>
      <c r="I248" s="215"/>
      <c r="J248" s="211"/>
      <c r="K248" s="211"/>
      <c r="L248" s="216"/>
      <c r="M248" s="217"/>
      <c r="N248" s="218"/>
      <c r="O248" s="218"/>
      <c r="P248" s="218"/>
      <c r="Q248" s="218"/>
      <c r="R248" s="218"/>
      <c r="S248" s="218"/>
      <c r="T248" s="219"/>
      <c r="AT248" s="220" t="s">
        <v>256</v>
      </c>
      <c r="AU248" s="220" t="s">
        <v>90</v>
      </c>
      <c r="AV248" s="13" t="s">
        <v>90</v>
      </c>
      <c r="AW248" s="13" t="s">
        <v>36</v>
      </c>
      <c r="AX248" s="13" t="s">
        <v>88</v>
      </c>
      <c r="AY248" s="220" t="s">
        <v>155</v>
      </c>
    </row>
    <row r="249" spans="1:65" s="2" customFormat="1" ht="16.5" customHeight="1">
      <c r="A249" s="34"/>
      <c r="B249" s="35"/>
      <c r="C249" s="243" t="s">
        <v>467</v>
      </c>
      <c r="D249" s="243" t="s">
        <v>357</v>
      </c>
      <c r="E249" s="244" t="s">
        <v>461</v>
      </c>
      <c r="F249" s="245" t="s">
        <v>462</v>
      </c>
      <c r="G249" s="246" t="s">
        <v>253</v>
      </c>
      <c r="H249" s="247">
        <v>0.8</v>
      </c>
      <c r="I249" s="248"/>
      <c r="J249" s="249">
        <f>ROUND(I249*H249,2)</f>
        <v>0</v>
      </c>
      <c r="K249" s="250"/>
      <c r="L249" s="251"/>
      <c r="M249" s="252" t="s">
        <v>1</v>
      </c>
      <c r="N249" s="253" t="s">
        <v>45</v>
      </c>
      <c r="O249" s="71"/>
      <c r="P249" s="197">
        <f>O249*H249</f>
        <v>0</v>
      </c>
      <c r="Q249" s="197">
        <v>0.222</v>
      </c>
      <c r="R249" s="197">
        <f>Q249*H249</f>
        <v>0.1776</v>
      </c>
      <c r="S249" s="197">
        <v>0</v>
      </c>
      <c r="T249" s="198">
        <f>S249*H249</f>
        <v>0</v>
      </c>
      <c r="U249" s="34"/>
      <c r="V249" s="34"/>
      <c r="W249" s="34"/>
      <c r="X249" s="34"/>
      <c r="Y249" s="34"/>
      <c r="Z249" s="34"/>
      <c r="AA249" s="34"/>
      <c r="AB249" s="34"/>
      <c r="AC249" s="34"/>
      <c r="AD249" s="34"/>
      <c r="AE249" s="34"/>
      <c r="AR249" s="199" t="s">
        <v>196</v>
      </c>
      <c r="AT249" s="199" t="s">
        <v>357</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3240</v>
      </c>
    </row>
    <row r="250" spans="1:47" s="2" customFormat="1" ht="19.5">
      <c r="A250" s="34"/>
      <c r="B250" s="35"/>
      <c r="C250" s="36"/>
      <c r="D250" s="201" t="s">
        <v>164</v>
      </c>
      <c r="E250" s="36"/>
      <c r="F250" s="202" t="s">
        <v>464</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2:51" s="13" customFormat="1" ht="11.25">
      <c r="B251" s="210"/>
      <c r="C251" s="211"/>
      <c r="D251" s="201" t="s">
        <v>256</v>
      </c>
      <c r="E251" s="212" t="s">
        <v>1</v>
      </c>
      <c r="F251" s="213" t="s">
        <v>3241</v>
      </c>
      <c r="G251" s="211"/>
      <c r="H251" s="214">
        <v>4</v>
      </c>
      <c r="I251" s="215"/>
      <c r="J251" s="211"/>
      <c r="K251" s="211"/>
      <c r="L251" s="216"/>
      <c r="M251" s="217"/>
      <c r="N251" s="218"/>
      <c r="O251" s="218"/>
      <c r="P251" s="218"/>
      <c r="Q251" s="218"/>
      <c r="R251" s="218"/>
      <c r="S251" s="218"/>
      <c r="T251" s="219"/>
      <c r="AT251" s="220" t="s">
        <v>256</v>
      </c>
      <c r="AU251" s="220" t="s">
        <v>90</v>
      </c>
      <c r="AV251" s="13" t="s">
        <v>90</v>
      </c>
      <c r="AW251" s="13" t="s">
        <v>36</v>
      </c>
      <c r="AX251" s="13" t="s">
        <v>88</v>
      </c>
      <c r="AY251" s="220" t="s">
        <v>155</v>
      </c>
    </row>
    <row r="252" spans="2:51" s="13" customFormat="1" ht="11.25">
      <c r="B252" s="210"/>
      <c r="C252" s="211"/>
      <c r="D252" s="201" t="s">
        <v>256</v>
      </c>
      <c r="E252" s="211"/>
      <c r="F252" s="213" t="s">
        <v>3242</v>
      </c>
      <c r="G252" s="211"/>
      <c r="H252" s="214">
        <v>0.8</v>
      </c>
      <c r="I252" s="215"/>
      <c r="J252" s="211"/>
      <c r="K252" s="211"/>
      <c r="L252" s="216"/>
      <c r="M252" s="217"/>
      <c r="N252" s="218"/>
      <c r="O252" s="218"/>
      <c r="P252" s="218"/>
      <c r="Q252" s="218"/>
      <c r="R252" s="218"/>
      <c r="S252" s="218"/>
      <c r="T252" s="219"/>
      <c r="AT252" s="220" t="s">
        <v>256</v>
      </c>
      <c r="AU252" s="220" t="s">
        <v>90</v>
      </c>
      <c r="AV252" s="13" t="s">
        <v>90</v>
      </c>
      <c r="AW252" s="13" t="s">
        <v>4</v>
      </c>
      <c r="AX252" s="13" t="s">
        <v>88</v>
      </c>
      <c r="AY252" s="220" t="s">
        <v>155</v>
      </c>
    </row>
    <row r="253" spans="1:65" s="2" customFormat="1" ht="16.5" customHeight="1">
      <c r="A253" s="34"/>
      <c r="B253" s="35"/>
      <c r="C253" s="187" t="s">
        <v>472</v>
      </c>
      <c r="D253" s="187" t="s">
        <v>158</v>
      </c>
      <c r="E253" s="188" t="s">
        <v>468</v>
      </c>
      <c r="F253" s="189" t="s">
        <v>469</v>
      </c>
      <c r="G253" s="190" t="s">
        <v>253</v>
      </c>
      <c r="H253" s="191">
        <v>54</v>
      </c>
      <c r="I253" s="192"/>
      <c r="J253" s="193">
        <f>ROUND(I253*H253,2)</f>
        <v>0</v>
      </c>
      <c r="K253" s="194"/>
      <c r="L253" s="39"/>
      <c r="M253" s="195" t="s">
        <v>1</v>
      </c>
      <c r="N253" s="196" t="s">
        <v>45</v>
      </c>
      <c r="O253" s="71"/>
      <c r="P253" s="197">
        <f>O253*H253</f>
        <v>0</v>
      </c>
      <c r="Q253" s="197">
        <v>0.167</v>
      </c>
      <c r="R253" s="197">
        <f>Q253*H253</f>
        <v>9.018</v>
      </c>
      <c r="S253" s="197">
        <v>0</v>
      </c>
      <c r="T253" s="198">
        <f>S253*H253</f>
        <v>0</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3243</v>
      </c>
    </row>
    <row r="254" spans="1:47" s="2" customFormat="1" ht="58.5">
      <c r="A254" s="34"/>
      <c r="B254" s="35"/>
      <c r="C254" s="36"/>
      <c r="D254" s="201" t="s">
        <v>164</v>
      </c>
      <c r="E254" s="36"/>
      <c r="F254" s="202" t="s">
        <v>935</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2:51" s="13" customFormat="1" ht="11.25">
      <c r="B255" s="210"/>
      <c r="C255" s="211"/>
      <c r="D255" s="201" t="s">
        <v>256</v>
      </c>
      <c r="E255" s="212" t="s">
        <v>1</v>
      </c>
      <c r="F255" s="213" t="s">
        <v>3234</v>
      </c>
      <c r="G255" s="211"/>
      <c r="H255" s="214">
        <v>54</v>
      </c>
      <c r="I255" s="215"/>
      <c r="J255" s="211"/>
      <c r="K255" s="211"/>
      <c r="L255" s="216"/>
      <c r="M255" s="217"/>
      <c r="N255" s="218"/>
      <c r="O255" s="218"/>
      <c r="P255" s="218"/>
      <c r="Q255" s="218"/>
      <c r="R255" s="218"/>
      <c r="S255" s="218"/>
      <c r="T255" s="219"/>
      <c r="AT255" s="220" t="s">
        <v>256</v>
      </c>
      <c r="AU255" s="220" t="s">
        <v>90</v>
      </c>
      <c r="AV255" s="13" t="s">
        <v>90</v>
      </c>
      <c r="AW255" s="13" t="s">
        <v>36</v>
      </c>
      <c r="AX255" s="13" t="s">
        <v>88</v>
      </c>
      <c r="AY255" s="220" t="s">
        <v>155</v>
      </c>
    </row>
    <row r="256" spans="1:65" s="2" customFormat="1" ht="16.5" customHeight="1">
      <c r="A256" s="34"/>
      <c r="B256" s="35"/>
      <c r="C256" s="243" t="s">
        <v>478</v>
      </c>
      <c r="D256" s="243" t="s">
        <v>357</v>
      </c>
      <c r="E256" s="244" t="s">
        <v>473</v>
      </c>
      <c r="F256" s="245" t="s">
        <v>474</v>
      </c>
      <c r="G256" s="246" t="s">
        <v>253</v>
      </c>
      <c r="H256" s="247">
        <v>10.8</v>
      </c>
      <c r="I256" s="248"/>
      <c r="J256" s="249">
        <f>ROUND(I256*H256,2)</f>
        <v>0</v>
      </c>
      <c r="K256" s="250"/>
      <c r="L256" s="251"/>
      <c r="M256" s="252" t="s">
        <v>1</v>
      </c>
      <c r="N256" s="253" t="s">
        <v>45</v>
      </c>
      <c r="O256" s="71"/>
      <c r="P256" s="197">
        <f>O256*H256</f>
        <v>0</v>
      </c>
      <c r="Q256" s="197">
        <v>0.118</v>
      </c>
      <c r="R256" s="197">
        <f>Q256*H256</f>
        <v>1.2744</v>
      </c>
      <c r="S256" s="197">
        <v>0</v>
      </c>
      <c r="T256" s="198">
        <f>S256*H256</f>
        <v>0</v>
      </c>
      <c r="U256" s="34"/>
      <c r="V256" s="34"/>
      <c r="W256" s="34"/>
      <c r="X256" s="34"/>
      <c r="Y256" s="34"/>
      <c r="Z256" s="34"/>
      <c r="AA256" s="34"/>
      <c r="AB256" s="34"/>
      <c r="AC256" s="34"/>
      <c r="AD256" s="34"/>
      <c r="AE256" s="34"/>
      <c r="AR256" s="199" t="s">
        <v>196</v>
      </c>
      <c r="AT256" s="199" t="s">
        <v>357</v>
      </c>
      <c r="AU256" s="199" t="s">
        <v>90</v>
      </c>
      <c r="AY256" s="17" t="s">
        <v>155</v>
      </c>
      <c r="BE256" s="200">
        <f>IF(N256="základní",J256,0)</f>
        <v>0</v>
      </c>
      <c r="BF256" s="200">
        <f>IF(N256="snížená",J256,0)</f>
        <v>0</v>
      </c>
      <c r="BG256" s="200">
        <f>IF(N256="zákl. přenesená",J256,0)</f>
        <v>0</v>
      </c>
      <c r="BH256" s="200">
        <f>IF(N256="sníž. přenesená",J256,0)</f>
        <v>0</v>
      </c>
      <c r="BI256" s="200">
        <f>IF(N256="nulová",J256,0)</f>
        <v>0</v>
      </c>
      <c r="BJ256" s="17" t="s">
        <v>88</v>
      </c>
      <c r="BK256" s="200">
        <f>ROUND(I256*H256,2)</f>
        <v>0</v>
      </c>
      <c r="BL256" s="17" t="s">
        <v>175</v>
      </c>
      <c r="BM256" s="199" t="s">
        <v>3244</v>
      </c>
    </row>
    <row r="257" spans="1:47" s="2" customFormat="1" ht="19.5">
      <c r="A257" s="34"/>
      <c r="B257" s="35"/>
      <c r="C257" s="36"/>
      <c r="D257" s="201" t="s">
        <v>164</v>
      </c>
      <c r="E257" s="36"/>
      <c r="F257" s="202" t="s">
        <v>464</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164</v>
      </c>
      <c r="AU257" s="17" t="s">
        <v>90</v>
      </c>
    </row>
    <row r="258" spans="2:51" s="13" customFormat="1" ht="11.25">
      <c r="B258" s="210"/>
      <c r="C258" s="211"/>
      <c r="D258" s="201" t="s">
        <v>256</v>
      </c>
      <c r="E258" s="212" t="s">
        <v>1</v>
      </c>
      <c r="F258" s="213" t="s">
        <v>3245</v>
      </c>
      <c r="G258" s="211"/>
      <c r="H258" s="214">
        <v>54</v>
      </c>
      <c r="I258" s="215"/>
      <c r="J258" s="211"/>
      <c r="K258" s="211"/>
      <c r="L258" s="216"/>
      <c r="M258" s="217"/>
      <c r="N258" s="218"/>
      <c r="O258" s="218"/>
      <c r="P258" s="218"/>
      <c r="Q258" s="218"/>
      <c r="R258" s="218"/>
      <c r="S258" s="218"/>
      <c r="T258" s="219"/>
      <c r="AT258" s="220" t="s">
        <v>256</v>
      </c>
      <c r="AU258" s="220" t="s">
        <v>90</v>
      </c>
      <c r="AV258" s="13" t="s">
        <v>90</v>
      </c>
      <c r="AW258" s="13" t="s">
        <v>36</v>
      </c>
      <c r="AX258" s="13" t="s">
        <v>88</v>
      </c>
      <c r="AY258" s="220" t="s">
        <v>155</v>
      </c>
    </row>
    <row r="259" spans="2:51" s="13" customFormat="1" ht="11.25">
      <c r="B259" s="210"/>
      <c r="C259" s="211"/>
      <c r="D259" s="201" t="s">
        <v>256</v>
      </c>
      <c r="E259" s="211"/>
      <c r="F259" s="213" t="s">
        <v>3246</v>
      </c>
      <c r="G259" s="211"/>
      <c r="H259" s="214">
        <v>10.8</v>
      </c>
      <c r="I259" s="215"/>
      <c r="J259" s="211"/>
      <c r="K259" s="211"/>
      <c r="L259" s="216"/>
      <c r="M259" s="217"/>
      <c r="N259" s="218"/>
      <c r="O259" s="218"/>
      <c r="P259" s="218"/>
      <c r="Q259" s="218"/>
      <c r="R259" s="218"/>
      <c r="S259" s="218"/>
      <c r="T259" s="219"/>
      <c r="AT259" s="220" t="s">
        <v>256</v>
      </c>
      <c r="AU259" s="220" t="s">
        <v>90</v>
      </c>
      <c r="AV259" s="13" t="s">
        <v>90</v>
      </c>
      <c r="AW259" s="13" t="s">
        <v>4</v>
      </c>
      <c r="AX259" s="13" t="s">
        <v>88</v>
      </c>
      <c r="AY259" s="220" t="s">
        <v>155</v>
      </c>
    </row>
    <row r="260" spans="1:65" s="2" customFormat="1" ht="21.75" customHeight="1">
      <c r="A260" s="34"/>
      <c r="B260" s="35"/>
      <c r="C260" s="187" t="s">
        <v>484</v>
      </c>
      <c r="D260" s="187" t="s">
        <v>158</v>
      </c>
      <c r="E260" s="188" t="s">
        <v>479</v>
      </c>
      <c r="F260" s="189" t="s">
        <v>480</v>
      </c>
      <c r="G260" s="190" t="s">
        <v>253</v>
      </c>
      <c r="H260" s="191">
        <v>16</v>
      </c>
      <c r="I260" s="192"/>
      <c r="J260" s="193">
        <f>ROUND(I260*H260,2)</f>
        <v>0</v>
      </c>
      <c r="K260" s="194"/>
      <c r="L260" s="39"/>
      <c r="M260" s="195" t="s">
        <v>1</v>
      </c>
      <c r="N260" s="196" t="s">
        <v>45</v>
      </c>
      <c r="O260" s="71"/>
      <c r="P260" s="197">
        <f>O260*H260</f>
        <v>0</v>
      </c>
      <c r="Q260" s="197">
        <v>0.11162</v>
      </c>
      <c r="R260" s="197">
        <f>Q260*H260</f>
        <v>1.78592</v>
      </c>
      <c r="S260" s="197">
        <v>0</v>
      </c>
      <c r="T260" s="198">
        <f>S260*H260</f>
        <v>0</v>
      </c>
      <c r="U260" s="34"/>
      <c r="V260" s="34"/>
      <c r="W260" s="34"/>
      <c r="X260" s="34"/>
      <c r="Y260" s="34"/>
      <c r="Z260" s="34"/>
      <c r="AA260" s="34"/>
      <c r="AB260" s="34"/>
      <c r="AC260" s="34"/>
      <c r="AD260" s="34"/>
      <c r="AE260" s="34"/>
      <c r="AR260" s="199" t="s">
        <v>175</v>
      </c>
      <c r="AT260" s="199" t="s">
        <v>158</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3247</v>
      </c>
    </row>
    <row r="261" spans="1:47" s="2" customFormat="1" ht="243.75">
      <c r="A261" s="34"/>
      <c r="B261" s="35"/>
      <c r="C261" s="36"/>
      <c r="D261" s="201" t="s">
        <v>164</v>
      </c>
      <c r="E261" s="36"/>
      <c r="F261" s="202" t="s">
        <v>940</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2:51" s="13" customFormat="1" ht="11.25">
      <c r="B262" s="210"/>
      <c r="C262" s="211"/>
      <c r="D262" s="201" t="s">
        <v>256</v>
      </c>
      <c r="E262" s="212" t="s">
        <v>1</v>
      </c>
      <c r="F262" s="213" t="s">
        <v>2286</v>
      </c>
      <c r="G262" s="211"/>
      <c r="H262" s="214">
        <v>16</v>
      </c>
      <c r="I262" s="215"/>
      <c r="J262" s="211"/>
      <c r="K262" s="211"/>
      <c r="L262" s="216"/>
      <c r="M262" s="217"/>
      <c r="N262" s="218"/>
      <c r="O262" s="218"/>
      <c r="P262" s="218"/>
      <c r="Q262" s="218"/>
      <c r="R262" s="218"/>
      <c r="S262" s="218"/>
      <c r="T262" s="219"/>
      <c r="AT262" s="220" t="s">
        <v>256</v>
      </c>
      <c r="AU262" s="220" t="s">
        <v>90</v>
      </c>
      <c r="AV262" s="13" t="s">
        <v>90</v>
      </c>
      <c r="AW262" s="13" t="s">
        <v>36</v>
      </c>
      <c r="AX262" s="13" t="s">
        <v>88</v>
      </c>
      <c r="AY262" s="220" t="s">
        <v>155</v>
      </c>
    </row>
    <row r="263" spans="2:63" s="12" customFormat="1" ht="22.9" customHeight="1">
      <c r="B263" s="171"/>
      <c r="C263" s="172"/>
      <c r="D263" s="173" t="s">
        <v>79</v>
      </c>
      <c r="E263" s="185" t="s">
        <v>196</v>
      </c>
      <c r="F263" s="185" t="s">
        <v>483</v>
      </c>
      <c r="G263" s="172"/>
      <c r="H263" s="172"/>
      <c r="I263" s="175"/>
      <c r="J263" s="186">
        <f>BK263</f>
        <v>0</v>
      </c>
      <c r="K263" s="172"/>
      <c r="L263" s="177"/>
      <c r="M263" s="178"/>
      <c r="N263" s="179"/>
      <c r="O263" s="179"/>
      <c r="P263" s="180">
        <f>SUM(P264:P307)</f>
        <v>0</v>
      </c>
      <c r="Q263" s="179"/>
      <c r="R263" s="180">
        <f>SUM(R264:R307)</f>
        <v>1.03117</v>
      </c>
      <c r="S263" s="179"/>
      <c r="T263" s="181">
        <f>SUM(T264:T307)</f>
        <v>0</v>
      </c>
      <c r="AR263" s="182" t="s">
        <v>88</v>
      </c>
      <c r="AT263" s="183" t="s">
        <v>79</v>
      </c>
      <c r="AU263" s="183" t="s">
        <v>88</v>
      </c>
      <c r="AY263" s="182" t="s">
        <v>155</v>
      </c>
      <c r="BK263" s="184">
        <f>SUM(BK264:BK307)</f>
        <v>0</v>
      </c>
    </row>
    <row r="264" spans="1:65" s="2" customFormat="1" ht="16.5" customHeight="1">
      <c r="A264" s="34"/>
      <c r="B264" s="35"/>
      <c r="C264" s="187" t="s">
        <v>490</v>
      </c>
      <c r="D264" s="187" t="s">
        <v>158</v>
      </c>
      <c r="E264" s="188" t="s">
        <v>2140</v>
      </c>
      <c r="F264" s="189" t="s">
        <v>2141</v>
      </c>
      <c r="G264" s="190" t="s">
        <v>383</v>
      </c>
      <c r="H264" s="191">
        <v>15</v>
      </c>
      <c r="I264" s="192"/>
      <c r="J264" s="193">
        <f>ROUND(I264*H264,2)</f>
        <v>0</v>
      </c>
      <c r="K264" s="194"/>
      <c r="L264" s="39"/>
      <c r="M264" s="195" t="s">
        <v>1</v>
      </c>
      <c r="N264" s="196" t="s">
        <v>45</v>
      </c>
      <c r="O264" s="71"/>
      <c r="P264" s="197">
        <f>O264*H264</f>
        <v>0</v>
      </c>
      <c r="Q264" s="197">
        <v>0.00038</v>
      </c>
      <c r="R264" s="197">
        <f>Q264*H264</f>
        <v>0.0057</v>
      </c>
      <c r="S264" s="197">
        <v>0</v>
      </c>
      <c r="T264" s="198">
        <f>S264*H264</f>
        <v>0</v>
      </c>
      <c r="U264" s="34"/>
      <c r="V264" s="34"/>
      <c r="W264" s="34"/>
      <c r="X264" s="34"/>
      <c r="Y264" s="34"/>
      <c r="Z264" s="34"/>
      <c r="AA264" s="34"/>
      <c r="AB264" s="34"/>
      <c r="AC264" s="34"/>
      <c r="AD264" s="34"/>
      <c r="AE264" s="34"/>
      <c r="AR264" s="199" t="s">
        <v>175</v>
      </c>
      <c r="AT264" s="199" t="s">
        <v>158</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3248</v>
      </c>
    </row>
    <row r="265" spans="1:47" s="2" customFormat="1" ht="39">
      <c r="A265" s="34"/>
      <c r="B265" s="35"/>
      <c r="C265" s="36"/>
      <c r="D265" s="201" t="s">
        <v>164</v>
      </c>
      <c r="E265" s="36"/>
      <c r="F265" s="202" t="s">
        <v>3249</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1:65" s="2" customFormat="1" ht="16.5" customHeight="1">
      <c r="A266" s="34"/>
      <c r="B266" s="35"/>
      <c r="C266" s="187" t="s">
        <v>495</v>
      </c>
      <c r="D266" s="187" t="s">
        <v>158</v>
      </c>
      <c r="E266" s="188" t="s">
        <v>2148</v>
      </c>
      <c r="F266" s="189" t="s">
        <v>2149</v>
      </c>
      <c r="G266" s="190" t="s">
        <v>383</v>
      </c>
      <c r="H266" s="191">
        <v>1</v>
      </c>
      <c r="I266" s="192"/>
      <c r="J266" s="193">
        <f>ROUND(I266*H266,2)</f>
        <v>0</v>
      </c>
      <c r="K266" s="194"/>
      <c r="L266" s="39"/>
      <c r="M266" s="195" t="s">
        <v>1</v>
      </c>
      <c r="N266" s="196" t="s">
        <v>45</v>
      </c>
      <c r="O266" s="71"/>
      <c r="P266" s="197">
        <f>O266*H266</f>
        <v>0</v>
      </c>
      <c r="Q266" s="197">
        <v>0.00163</v>
      </c>
      <c r="R266" s="197">
        <f>Q266*H266</f>
        <v>0.00163</v>
      </c>
      <c r="S266" s="197">
        <v>0</v>
      </c>
      <c r="T266" s="198">
        <f>S266*H266</f>
        <v>0</v>
      </c>
      <c r="U266" s="34"/>
      <c r="V266" s="34"/>
      <c r="W266" s="34"/>
      <c r="X266" s="34"/>
      <c r="Y266" s="34"/>
      <c r="Z266" s="34"/>
      <c r="AA266" s="34"/>
      <c r="AB266" s="34"/>
      <c r="AC266" s="34"/>
      <c r="AD266" s="34"/>
      <c r="AE266" s="34"/>
      <c r="AR266" s="199" t="s">
        <v>175</v>
      </c>
      <c r="AT266" s="199" t="s">
        <v>158</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3250</v>
      </c>
    </row>
    <row r="267" spans="1:47" s="2" customFormat="1" ht="19.5">
      <c r="A267" s="34"/>
      <c r="B267" s="35"/>
      <c r="C267" s="36"/>
      <c r="D267" s="201" t="s">
        <v>164</v>
      </c>
      <c r="E267" s="36"/>
      <c r="F267" s="202" t="s">
        <v>3251</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187" t="s">
        <v>502</v>
      </c>
      <c r="D268" s="187" t="s">
        <v>158</v>
      </c>
      <c r="E268" s="188" t="s">
        <v>2152</v>
      </c>
      <c r="F268" s="189" t="s">
        <v>2153</v>
      </c>
      <c r="G268" s="190" t="s">
        <v>287</v>
      </c>
      <c r="H268" s="191">
        <v>125.5</v>
      </c>
      <c r="I268" s="192"/>
      <c r="J268" s="193">
        <f>ROUND(I268*H268,2)</f>
        <v>0</v>
      </c>
      <c r="K268" s="194"/>
      <c r="L268" s="39"/>
      <c r="M268" s="195" t="s">
        <v>1</v>
      </c>
      <c r="N268" s="196" t="s">
        <v>45</v>
      </c>
      <c r="O268" s="71"/>
      <c r="P268" s="197">
        <f>O268*H268</f>
        <v>0</v>
      </c>
      <c r="Q268" s="197">
        <v>0</v>
      </c>
      <c r="R268" s="197">
        <f>Q268*H268</f>
        <v>0</v>
      </c>
      <c r="S268" s="197">
        <v>0</v>
      </c>
      <c r="T268" s="198">
        <f>S268*H268</f>
        <v>0</v>
      </c>
      <c r="U268" s="34"/>
      <c r="V268" s="34"/>
      <c r="W268" s="34"/>
      <c r="X268" s="34"/>
      <c r="Y268" s="34"/>
      <c r="Z268" s="34"/>
      <c r="AA268" s="34"/>
      <c r="AB268" s="34"/>
      <c r="AC268" s="34"/>
      <c r="AD268" s="34"/>
      <c r="AE268" s="34"/>
      <c r="AR268" s="199" t="s">
        <v>175</v>
      </c>
      <c r="AT268" s="199" t="s">
        <v>158</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3252</v>
      </c>
    </row>
    <row r="269" spans="1:47" s="2" customFormat="1" ht="136.5">
      <c r="A269" s="34"/>
      <c r="B269" s="35"/>
      <c r="C269" s="36"/>
      <c r="D269" s="201" t="s">
        <v>164</v>
      </c>
      <c r="E269" s="36"/>
      <c r="F269" s="202" t="s">
        <v>2874</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3253</v>
      </c>
      <c r="G270" s="211"/>
      <c r="H270" s="214">
        <v>125.5</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507</v>
      </c>
      <c r="D271" s="243" t="s">
        <v>357</v>
      </c>
      <c r="E271" s="244" t="s">
        <v>2156</v>
      </c>
      <c r="F271" s="245" t="s">
        <v>2157</v>
      </c>
      <c r="G271" s="246" t="s">
        <v>287</v>
      </c>
      <c r="H271" s="247">
        <v>0</v>
      </c>
      <c r="I271" s="248"/>
      <c r="J271" s="249">
        <f>ROUND(I271*H271,2)</f>
        <v>0</v>
      </c>
      <c r="K271" s="250"/>
      <c r="L271" s="251"/>
      <c r="M271" s="252" t="s">
        <v>1</v>
      </c>
      <c r="N271" s="253" t="s">
        <v>45</v>
      </c>
      <c r="O271" s="71"/>
      <c r="P271" s="197">
        <f>O271*H271</f>
        <v>0</v>
      </c>
      <c r="Q271" s="197">
        <v>0.00028</v>
      </c>
      <c r="R271" s="197">
        <f>Q271*H271</f>
        <v>0</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3254</v>
      </c>
    </row>
    <row r="272" spans="1:47" s="2" customFormat="1" ht="29.25">
      <c r="A272" s="34"/>
      <c r="B272" s="35"/>
      <c r="C272" s="36"/>
      <c r="D272" s="201" t="s">
        <v>164</v>
      </c>
      <c r="E272" s="36"/>
      <c r="F272" s="202" t="s">
        <v>3255</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187" t="s">
        <v>514</v>
      </c>
      <c r="D273" s="187" t="s">
        <v>158</v>
      </c>
      <c r="E273" s="188" t="s">
        <v>2171</v>
      </c>
      <c r="F273" s="189" t="s">
        <v>2172</v>
      </c>
      <c r="G273" s="190" t="s">
        <v>287</v>
      </c>
      <c r="H273" s="191">
        <v>8</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3256</v>
      </c>
    </row>
    <row r="274" spans="1:47" s="2" customFormat="1" ht="68.25">
      <c r="A274" s="34"/>
      <c r="B274" s="35"/>
      <c r="C274" s="36"/>
      <c r="D274" s="201" t="s">
        <v>164</v>
      </c>
      <c r="E274" s="36"/>
      <c r="F274" s="202" t="s">
        <v>2380</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2" t="s">
        <v>1</v>
      </c>
      <c r="F275" s="213" t="s">
        <v>3257</v>
      </c>
      <c r="G275" s="211"/>
      <c r="H275" s="214">
        <v>8</v>
      </c>
      <c r="I275" s="215"/>
      <c r="J275" s="211"/>
      <c r="K275" s="211"/>
      <c r="L275" s="216"/>
      <c r="M275" s="217"/>
      <c r="N275" s="218"/>
      <c r="O275" s="218"/>
      <c r="P275" s="218"/>
      <c r="Q275" s="218"/>
      <c r="R275" s="218"/>
      <c r="S275" s="218"/>
      <c r="T275" s="219"/>
      <c r="AT275" s="220" t="s">
        <v>256</v>
      </c>
      <c r="AU275" s="220" t="s">
        <v>90</v>
      </c>
      <c r="AV275" s="13" t="s">
        <v>90</v>
      </c>
      <c r="AW275" s="13" t="s">
        <v>36</v>
      </c>
      <c r="AX275" s="13" t="s">
        <v>88</v>
      </c>
      <c r="AY275" s="220" t="s">
        <v>155</v>
      </c>
    </row>
    <row r="276" spans="1:65" s="2" customFormat="1" ht="16.5" customHeight="1">
      <c r="A276" s="34"/>
      <c r="B276" s="35"/>
      <c r="C276" s="243" t="s">
        <v>519</v>
      </c>
      <c r="D276" s="243" t="s">
        <v>357</v>
      </c>
      <c r="E276" s="244" t="s">
        <v>2175</v>
      </c>
      <c r="F276" s="245" t="s">
        <v>2176</v>
      </c>
      <c r="G276" s="246" t="s">
        <v>287</v>
      </c>
      <c r="H276" s="247">
        <v>0</v>
      </c>
      <c r="I276" s="248"/>
      <c r="J276" s="249">
        <f>ROUND(I276*H276,2)</f>
        <v>0</v>
      </c>
      <c r="K276" s="250"/>
      <c r="L276" s="251"/>
      <c r="M276" s="252" t="s">
        <v>1</v>
      </c>
      <c r="N276" s="253" t="s">
        <v>45</v>
      </c>
      <c r="O276" s="71"/>
      <c r="P276" s="197">
        <f>O276*H276</f>
        <v>0</v>
      </c>
      <c r="Q276" s="197">
        <v>0.00106</v>
      </c>
      <c r="R276" s="197">
        <f>Q276*H276</f>
        <v>0</v>
      </c>
      <c r="S276" s="197">
        <v>0</v>
      </c>
      <c r="T276" s="198">
        <f>S276*H276</f>
        <v>0</v>
      </c>
      <c r="U276" s="34"/>
      <c r="V276" s="34"/>
      <c r="W276" s="34"/>
      <c r="X276" s="34"/>
      <c r="Y276" s="34"/>
      <c r="Z276" s="34"/>
      <c r="AA276" s="34"/>
      <c r="AB276" s="34"/>
      <c r="AC276" s="34"/>
      <c r="AD276" s="34"/>
      <c r="AE276" s="34"/>
      <c r="AR276" s="199" t="s">
        <v>196</v>
      </c>
      <c r="AT276" s="199" t="s">
        <v>357</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3258</v>
      </c>
    </row>
    <row r="277" spans="1:47" s="2" customFormat="1" ht="29.25">
      <c r="A277" s="34"/>
      <c r="B277" s="35"/>
      <c r="C277" s="36"/>
      <c r="D277" s="201" t="s">
        <v>164</v>
      </c>
      <c r="E277" s="36"/>
      <c r="F277" s="202" t="s">
        <v>3259</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187" t="s">
        <v>524</v>
      </c>
      <c r="D278" s="187" t="s">
        <v>158</v>
      </c>
      <c r="E278" s="188" t="s">
        <v>2180</v>
      </c>
      <c r="F278" s="189" t="s">
        <v>2181</v>
      </c>
      <c r="G278" s="190" t="s">
        <v>383</v>
      </c>
      <c r="H278" s="191">
        <v>30</v>
      </c>
      <c r="I278" s="192"/>
      <c r="J278" s="193">
        <f>ROUND(I278*H278,2)</f>
        <v>0</v>
      </c>
      <c r="K278" s="194"/>
      <c r="L278" s="39"/>
      <c r="M278" s="195" t="s">
        <v>1</v>
      </c>
      <c r="N278" s="196" t="s">
        <v>45</v>
      </c>
      <c r="O278" s="71"/>
      <c r="P278" s="197">
        <f>O278*H278</f>
        <v>0</v>
      </c>
      <c r="Q278" s="197">
        <v>0</v>
      </c>
      <c r="R278" s="197">
        <f>Q278*H278</f>
        <v>0</v>
      </c>
      <c r="S278" s="197">
        <v>0</v>
      </c>
      <c r="T278" s="198">
        <f>S278*H278</f>
        <v>0</v>
      </c>
      <c r="U278" s="34"/>
      <c r="V278" s="34"/>
      <c r="W278" s="34"/>
      <c r="X278" s="34"/>
      <c r="Y278" s="34"/>
      <c r="Z278" s="34"/>
      <c r="AA278" s="34"/>
      <c r="AB278" s="34"/>
      <c r="AC278" s="34"/>
      <c r="AD278" s="34"/>
      <c r="AE278" s="34"/>
      <c r="AR278" s="199" t="s">
        <v>175</v>
      </c>
      <c r="AT278" s="199" t="s">
        <v>158</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3260</v>
      </c>
    </row>
    <row r="279" spans="1:47" s="2" customFormat="1" ht="48.75">
      <c r="A279" s="34"/>
      <c r="B279" s="35"/>
      <c r="C279" s="36"/>
      <c r="D279" s="201" t="s">
        <v>164</v>
      </c>
      <c r="E279" s="36"/>
      <c r="F279" s="202" t="s">
        <v>2385</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2:51" s="13" customFormat="1" ht="11.25">
      <c r="B280" s="210"/>
      <c r="C280" s="211"/>
      <c r="D280" s="201" t="s">
        <v>256</v>
      </c>
      <c r="E280" s="212" t="s">
        <v>1</v>
      </c>
      <c r="F280" s="213" t="s">
        <v>3261</v>
      </c>
      <c r="G280" s="211"/>
      <c r="H280" s="214">
        <v>30</v>
      </c>
      <c r="I280" s="215"/>
      <c r="J280" s="211"/>
      <c r="K280" s="211"/>
      <c r="L280" s="216"/>
      <c r="M280" s="217"/>
      <c r="N280" s="218"/>
      <c r="O280" s="218"/>
      <c r="P280" s="218"/>
      <c r="Q280" s="218"/>
      <c r="R280" s="218"/>
      <c r="S280" s="218"/>
      <c r="T280" s="219"/>
      <c r="AT280" s="220" t="s">
        <v>256</v>
      </c>
      <c r="AU280" s="220" t="s">
        <v>90</v>
      </c>
      <c r="AV280" s="13" t="s">
        <v>90</v>
      </c>
      <c r="AW280" s="13" t="s">
        <v>36</v>
      </c>
      <c r="AX280" s="13" t="s">
        <v>88</v>
      </c>
      <c r="AY280" s="220" t="s">
        <v>155</v>
      </c>
    </row>
    <row r="281" spans="1:65" s="2" customFormat="1" ht="16.5" customHeight="1">
      <c r="A281" s="34"/>
      <c r="B281" s="35"/>
      <c r="C281" s="243" t="s">
        <v>530</v>
      </c>
      <c r="D281" s="243" t="s">
        <v>357</v>
      </c>
      <c r="E281" s="244" t="s">
        <v>2184</v>
      </c>
      <c r="F281" s="245" t="s">
        <v>2185</v>
      </c>
      <c r="G281" s="246" t="s">
        <v>383</v>
      </c>
      <c r="H281" s="247">
        <v>0</v>
      </c>
      <c r="I281" s="248"/>
      <c r="J281" s="249">
        <f>ROUND(I281*H281,2)</f>
        <v>0</v>
      </c>
      <c r="K281" s="250"/>
      <c r="L281" s="251"/>
      <c r="M281" s="252" t="s">
        <v>1</v>
      </c>
      <c r="N281" s="253" t="s">
        <v>45</v>
      </c>
      <c r="O281" s="71"/>
      <c r="P281" s="197">
        <f>O281*H281</f>
        <v>0</v>
      </c>
      <c r="Q281" s="197">
        <v>5E-05</v>
      </c>
      <c r="R281" s="197">
        <f>Q281*H281</f>
        <v>0</v>
      </c>
      <c r="S281" s="197">
        <v>0</v>
      </c>
      <c r="T281" s="198">
        <f>S281*H281</f>
        <v>0</v>
      </c>
      <c r="U281" s="34"/>
      <c r="V281" s="34"/>
      <c r="W281" s="34"/>
      <c r="X281" s="34"/>
      <c r="Y281" s="34"/>
      <c r="Z281" s="34"/>
      <c r="AA281" s="34"/>
      <c r="AB281" s="34"/>
      <c r="AC281" s="34"/>
      <c r="AD281" s="34"/>
      <c r="AE281" s="34"/>
      <c r="AR281" s="199" t="s">
        <v>196</v>
      </c>
      <c r="AT281" s="199" t="s">
        <v>357</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3262</v>
      </c>
    </row>
    <row r="282" spans="1:47" s="2" customFormat="1" ht="19.5">
      <c r="A282" s="34"/>
      <c r="B282" s="35"/>
      <c r="C282" s="36"/>
      <c r="D282" s="201" t="s">
        <v>164</v>
      </c>
      <c r="E282" s="36"/>
      <c r="F282" s="202" t="s">
        <v>3263</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187" t="s">
        <v>535</v>
      </c>
      <c r="D283" s="187" t="s">
        <v>158</v>
      </c>
      <c r="E283" s="188" t="s">
        <v>2194</v>
      </c>
      <c r="F283" s="189" t="s">
        <v>2195</v>
      </c>
      <c r="G283" s="190" t="s">
        <v>383</v>
      </c>
      <c r="H283" s="191">
        <v>2</v>
      </c>
      <c r="I283" s="192"/>
      <c r="J283" s="193">
        <f>ROUND(I283*H283,2)</f>
        <v>0</v>
      </c>
      <c r="K283" s="194"/>
      <c r="L283" s="39"/>
      <c r="M283" s="195" t="s">
        <v>1</v>
      </c>
      <c r="N283" s="196" t="s">
        <v>45</v>
      </c>
      <c r="O283" s="71"/>
      <c r="P283" s="197">
        <f>O283*H283</f>
        <v>0</v>
      </c>
      <c r="Q283" s="197">
        <v>0</v>
      </c>
      <c r="R283" s="197">
        <f>Q283*H283</f>
        <v>0</v>
      </c>
      <c r="S283" s="197">
        <v>0</v>
      </c>
      <c r="T283" s="198">
        <f>S283*H283</f>
        <v>0</v>
      </c>
      <c r="U283" s="34"/>
      <c r="V283" s="34"/>
      <c r="W283" s="34"/>
      <c r="X283" s="34"/>
      <c r="Y283" s="34"/>
      <c r="Z283" s="34"/>
      <c r="AA283" s="34"/>
      <c r="AB283" s="34"/>
      <c r="AC283" s="34"/>
      <c r="AD283" s="34"/>
      <c r="AE283" s="34"/>
      <c r="AR283" s="199" t="s">
        <v>175</v>
      </c>
      <c r="AT283" s="199" t="s">
        <v>158</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3264</v>
      </c>
    </row>
    <row r="284" spans="1:47" s="2" customFormat="1" ht="39">
      <c r="A284" s="34"/>
      <c r="B284" s="35"/>
      <c r="C284" s="36"/>
      <c r="D284" s="201" t="s">
        <v>164</v>
      </c>
      <c r="E284" s="36"/>
      <c r="F284" s="202" t="s">
        <v>2885</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2:51" s="13" customFormat="1" ht="11.25">
      <c r="B285" s="210"/>
      <c r="C285" s="211"/>
      <c r="D285" s="201" t="s">
        <v>256</v>
      </c>
      <c r="E285" s="212" t="s">
        <v>1</v>
      </c>
      <c r="F285" s="213" t="s">
        <v>2391</v>
      </c>
      <c r="G285" s="211"/>
      <c r="H285" s="214">
        <v>2</v>
      </c>
      <c r="I285" s="215"/>
      <c r="J285" s="211"/>
      <c r="K285" s="211"/>
      <c r="L285" s="216"/>
      <c r="M285" s="217"/>
      <c r="N285" s="218"/>
      <c r="O285" s="218"/>
      <c r="P285" s="218"/>
      <c r="Q285" s="218"/>
      <c r="R285" s="218"/>
      <c r="S285" s="218"/>
      <c r="T285" s="219"/>
      <c r="AT285" s="220" t="s">
        <v>256</v>
      </c>
      <c r="AU285" s="220" t="s">
        <v>90</v>
      </c>
      <c r="AV285" s="13" t="s">
        <v>90</v>
      </c>
      <c r="AW285" s="13" t="s">
        <v>36</v>
      </c>
      <c r="AX285" s="13" t="s">
        <v>88</v>
      </c>
      <c r="AY285" s="220" t="s">
        <v>155</v>
      </c>
    </row>
    <row r="286" spans="1:65" s="2" customFormat="1" ht="16.5" customHeight="1">
      <c r="A286" s="34"/>
      <c r="B286" s="35"/>
      <c r="C286" s="243" t="s">
        <v>541</v>
      </c>
      <c r="D286" s="243" t="s">
        <v>357</v>
      </c>
      <c r="E286" s="244" t="s">
        <v>2198</v>
      </c>
      <c r="F286" s="245" t="s">
        <v>2199</v>
      </c>
      <c r="G286" s="246" t="s">
        <v>383</v>
      </c>
      <c r="H286" s="247">
        <v>0</v>
      </c>
      <c r="I286" s="248"/>
      <c r="J286" s="249">
        <f>ROUND(I286*H286,2)</f>
        <v>0</v>
      </c>
      <c r="K286" s="250"/>
      <c r="L286" s="251"/>
      <c r="M286" s="252" t="s">
        <v>1</v>
      </c>
      <c r="N286" s="253" t="s">
        <v>45</v>
      </c>
      <c r="O286" s="71"/>
      <c r="P286" s="197">
        <f>O286*H286</f>
        <v>0</v>
      </c>
      <c r="Q286" s="197">
        <v>0.00022</v>
      </c>
      <c r="R286" s="197">
        <f>Q286*H286</f>
        <v>0</v>
      </c>
      <c r="S286" s="197">
        <v>0</v>
      </c>
      <c r="T286" s="198">
        <f>S286*H286</f>
        <v>0</v>
      </c>
      <c r="U286" s="34"/>
      <c r="V286" s="34"/>
      <c r="W286" s="34"/>
      <c r="X286" s="34"/>
      <c r="Y286" s="34"/>
      <c r="Z286" s="34"/>
      <c r="AA286" s="34"/>
      <c r="AB286" s="34"/>
      <c r="AC286" s="34"/>
      <c r="AD286" s="34"/>
      <c r="AE286" s="34"/>
      <c r="AR286" s="199" t="s">
        <v>196</v>
      </c>
      <c r="AT286" s="199" t="s">
        <v>357</v>
      </c>
      <c r="AU286" s="199" t="s">
        <v>90</v>
      </c>
      <c r="AY286" s="17" t="s">
        <v>155</v>
      </c>
      <c r="BE286" s="200">
        <f>IF(N286="základní",J286,0)</f>
        <v>0</v>
      </c>
      <c r="BF286" s="200">
        <f>IF(N286="snížená",J286,0)</f>
        <v>0</v>
      </c>
      <c r="BG286" s="200">
        <f>IF(N286="zákl. přenesená",J286,0)</f>
        <v>0</v>
      </c>
      <c r="BH286" s="200">
        <f>IF(N286="sníž. přenesená",J286,0)</f>
        <v>0</v>
      </c>
      <c r="BI286" s="200">
        <f>IF(N286="nulová",J286,0)</f>
        <v>0</v>
      </c>
      <c r="BJ286" s="17" t="s">
        <v>88</v>
      </c>
      <c r="BK286" s="200">
        <f>ROUND(I286*H286,2)</f>
        <v>0</v>
      </c>
      <c r="BL286" s="17" t="s">
        <v>175</v>
      </c>
      <c r="BM286" s="199" t="s">
        <v>3265</v>
      </c>
    </row>
    <row r="287" spans="1:47" s="2" customFormat="1" ht="19.5">
      <c r="A287" s="34"/>
      <c r="B287" s="35"/>
      <c r="C287" s="36"/>
      <c r="D287" s="201" t="s">
        <v>164</v>
      </c>
      <c r="E287" s="36"/>
      <c r="F287" s="202" t="s">
        <v>3263</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164</v>
      </c>
      <c r="AU287" s="17" t="s">
        <v>90</v>
      </c>
    </row>
    <row r="288" spans="1:65" s="2" customFormat="1" ht="16.5" customHeight="1">
      <c r="A288" s="34"/>
      <c r="B288" s="35"/>
      <c r="C288" s="187" t="s">
        <v>546</v>
      </c>
      <c r="D288" s="187" t="s">
        <v>158</v>
      </c>
      <c r="E288" s="188" t="s">
        <v>2201</v>
      </c>
      <c r="F288" s="189" t="s">
        <v>2202</v>
      </c>
      <c r="G288" s="190" t="s">
        <v>383</v>
      </c>
      <c r="H288" s="191">
        <v>16</v>
      </c>
      <c r="I288" s="192"/>
      <c r="J288" s="193">
        <f>ROUND(I288*H288,2)</f>
        <v>0</v>
      </c>
      <c r="K288" s="194"/>
      <c r="L288" s="39"/>
      <c r="M288" s="195" t="s">
        <v>1</v>
      </c>
      <c r="N288" s="196" t="s">
        <v>45</v>
      </c>
      <c r="O288" s="71"/>
      <c r="P288" s="197">
        <f>O288*H288</f>
        <v>0</v>
      </c>
      <c r="Q288" s="197">
        <v>0</v>
      </c>
      <c r="R288" s="197">
        <f>Q288*H288</f>
        <v>0</v>
      </c>
      <c r="S288" s="197">
        <v>0</v>
      </c>
      <c r="T288" s="198">
        <f>S288*H288</f>
        <v>0</v>
      </c>
      <c r="U288" s="34"/>
      <c r="V288" s="34"/>
      <c r="W288" s="34"/>
      <c r="X288" s="34"/>
      <c r="Y288" s="34"/>
      <c r="Z288" s="34"/>
      <c r="AA288" s="34"/>
      <c r="AB288" s="34"/>
      <c r="AC288" s="34"/>
      <c r="AD288" s="34"/>
      <c r="AE288" s="34"/>
      <c r="AR288" s="199" t="s">
        <v>175</v>
      </c>
      <c r="AT288" s="199" t="s">
        <v>158</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3266</v>
      </c>
    </row>
    <row r="289" spans="1:47" s="2" customFormat="1" ht="48.75">
      <c r="A289" s="34"/>
      <c r="B289" s="35"/>
      <c r="C289" s="36"/>
      <c r="D289" s="201" t="s">
        <v>164</v>
      </c>
      <c r="E289" s="36"/>
      <c r="F289" s="202" t="s">
        <v>3267</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1:65" s="2" customFormat="1" ht="21.75" customHeight="1">
      <c r="A290" s="34"/>
      <c r="B290" s="35"/>
      <c r="C290" s="243" t="s">
        <v>551</v>
      </c>
      <c r="D290" s="243" t="s">
        <v>357</v>
      </c>
      <c r="E290" s="244" t="s">
        <v>2205</v>
      </c>
      <c r="F290" s="245" t="s">
        <v>2206</v>
      </c>
      <c r="G290" s="246" t="s">
        <v>383</v>
      </c>
      <c r="H290" s="247">
        <v>0</v>
      </c>
      <c r="I290" s="248"/>
      <c r="J290" s="249">
        <f>ROUND(I290*H290,2)</f>
        <v>0</v>
      </c>
      <c r="K290" s="250"/>
      <c r="L290" s="251"/>
      <c r="M290" s="252" t="s">
        <v>1</v>
      </c>
      <c r="N290" s="253" t="s">
        <v>45</v>
      </c>
      <c r="O290" s="71"/>
      <c r="P290" s="197">
        <f>O290*H290</f>
        <v>0</v>
      </c>
      <c r="Q290" s="197">
        <v>0.0019</v>
      </c>
      <c r="R290" s="197">
        <f>Q290*H290</f>
        <v>0</v>
      </c>
      <c r="S290" s="197">
        <v>0</v>
      </c>
      <c r="T290" s="198">
        <f>S290*H290</f>
        <v>0</v>
      </c>
      <c r="U290" s="34"/>
      <c r="V290" s="34"/>
      <c r="W290" s="34"/>
      <c r="X290" s="34"/>
      <c r="Y290" s="34"/>
      <c r="Z290" s="34"/>
      <c r="AA290" s="34"/>
      <c r="AB290" s="34"/>
      <c r="AC290" s="34"/>
      <c r="AD290" s="34"/>
      <c r="AE290" s="34"/>
      <c r="AR290" s="199" t="s">
        <v>196</v>
      </c>
      <c r="AT290" s="199" t="s">
        <v>357</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3268</v>
      </c>
    </row>
    <row r="291" spans="1:47" s="2" customFormat="1" ht="39">
      <c r="A291" s="34"/>
      <c r="B291" s="35"/>
      <c r="C291" s="36"/>
      <c r="D291" s="201" t="s">
        <v>164</v>
      </c>
      <c r="E291" s="36"/>
      <c r="F291" s="202" t="s">
        <v>3269</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164</v>
      </c>
      <c r="AU291" s="17" t="s">
        <v>90</v>
      </c>
    </row>
    <row r="292" spans="1:65" s="2" customFormat="1" ht="16.5" customHeight="1">
      <c r="A292" s="34"/>
      <c r="B292" s="35"/>
      <c r="C292" s="187" t="s">
        <v>555</v>
      </c>
      <c r="D292" s="187" t="s">
        <v>158</v>
      </c>
      <c r="E292" s="188" t="s">
        <v>2209</v>
      </c>
      <c r="F292" s="189" t="s">
        <v>2210</v>
      </c>
      <c r="G292" s="190" t="s">
        <v>383</v>
      </c>
      <c r="H292" s="191">
        <v>16</v>
      </c>
      <c r="I292" s="192"/>
      <c r="J292" s="193">
        <f>ROUND(I292*H292,2)</f>
        <v>0</v>
      </c>
      <c r="K292" s="194"/>
      <c r="L292" s="39"/>
      <c r="M292" s="195" t="s">
        <v>1</v>
      </c>
      <c r="N292" s="196" t="s">
        <v>45</v>
      </c>
      <c r="O292" s="71"/>
      <c r="P292" s="197">
        <f>O292*H292</f>
        <v>0</v>
      </c>
      <c r="Q292" s="197">
        <v>0.00016</v>
      </c>
      <c r="R292" s="197">
        <f>Q292*H292</f>
        <v>0.00256</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3270</v>
      </c>
    </row>
    <row r="293" spans="1:47" s="2" customFormat="1" ht="39">
      <c r="A293" s="34"/>
      <c r="B293" s="35"/>
      <c r="C293" s="36"/>
      <c r="D293" s="201" t="s">
        <v>164</v>
      </c>
      <c r="E293" s="36"/>
      <c r="F293" s="202" t="s">
        <v>3271</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1:65" s="2" customFormat="1" ht="16.5" customHeight="1">
      <c r="A294" s="34"/>
      <c r="B294" s="35"/>
      <c r="C294" s="243" t="s">
        <v>559</v>
      </c>
      <c r="D294" s="243" t="s">
        <v>357</v>
      </c>
      <c r="E294" s="244" t="s">
        <v>2213</v>
      </c>
      <c r="F294" s="245" t="s">
        <v>2214</v>
      </c>
      <c r="G294" s="246" t="s">
        <v>383</v>
      </c>
      <c r="H294" s="247">
        <v>0</v>
      </c>
      <c r="I294" s="248"/>
      <c r="J294" s="249">
        <f>ROUND(I294*H294,2)</f>
        <v>0</v>
      </c>
      <c r="K294" s="250"/>
      <c r="L294" s="251"/>
      <c r="M294" s="252" t="s">
        <v>1</v>
      </c>
      <c r="N294" s="253" t="s">
        <v>45</v>
      </c>
      <c r="O294" s="71"/>
      <c r="P294" s="197">
        <f>O294*H294</f>
        <v>0</v>
      </c>
      <c r="Q294" s="197">
        <v>0.00085</v>
      </c>
      <c r="R294" s="197">
        <f>Q294*H294</f>
        <v>0</v>
      </c>
      <c r="S294" s="197">
        <v>0</v>
      </c>
      <c r="T294" s="198">
        <f>S294*H294</f>
        <v>0</v>
      </c>
      <c r="U294" s="34"/>
      <c r="V294" s="34"/>
      <c r="W294" s="34"/>
      <c r="X294" s="34"/>
      <c r="Y294" s="34"/>
      <c r="Z294" s="34"/>
      <c r="AA294" s="34"/>
      <c r="AB294" s="34"/>
      <c r="AC294" s="34"/>
      <c r="AD294" s="34"/>
      <c r="AE294" s="34"/>
      <c r="AR294" s="199" t="s">
        <v>196</v>
      </c>
      <c r="AT294" s="199" t="s">
        <v>357</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3272</v>
      </c>
    </row>
    <row r="295" spans="1:47" s="2" customFormat="1" ht="29.25">
      <c r="A295" s="34"/>
      <c r="B295" s="35"/>
      <c r="C295" s="36"/>
      <c r="D295" s="201" t="s">
        <v>164</v>
      </c>
      <c r="E295" s="36"/>
      <c r="F295" s="202" t="s">
        <v>3273</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1:65" s="2" customFormat="1" ht="16.5" customHeight="1">
      <c r="A296" s="34"/>
      <c r="B296" s="35"/>
      <c r="C296" s="243" t="s">
        <v>563</v>
      </c>
      <c r="D296" s="243" t="s">
        <v>357</v>
      </c>
      <c r="E296" s="244" t="s">
        <v>2217</v>
      </c>
      <c r="F296" s="245" t="s">
        <v>2218</v>
      </c>
      <c r="G296" s="246" t="s">
        <v>383</v>
      </c>
      <c r="H296" s="247">
        <v>0</v>
      </c>
      <c r="I296" s="248"/>
      <c r="J296" s="249">
        <f>ROUND(I296*H296,2)</f>
        <v>0</v>
      </c>
      <c r="K296" s="250"/>
      <c r="L296" s="251"/>
      <c r="M296" s="252" t="s">
        <v>1</v>
      </c>
      <c r="N296" s="253" t="s">
        <v>45</v>
      </c>
      <c r="O296" s="71"/>
      <c r="P296" s="197">
        <f>O296*H296</f>
        <v>0</v>
      </c>
      <c r="Q296" s="197">
        <v>0.00013</v>
      </c>
      <c r="R296" s="197">
        <f>Q296*H296</f>
        <v>0</v>
      </c>
      <c r="S296" s="197">
        <v>0</v>
      </c>
      <c r="T296" s="198">
        <f>S296*H296</f>
        <v>0</v>
      </c>
      <c r="U296" s="34"/>
      <c r="V296" s="34"/>
      <c r="W296" s="34"/>
      <c r="X296" s="34"/>
      <c r="Y296" s="34"/>
      <c r="Z296" s="34"/>
      <c r="AA296" s="34"/>
      <c r="AB296" s="34"/>
      <c r="AC296" s="34"/>
      <c r="AD296" s="34"/>
      <c r="AE296" s="34"/>
      <c r="AR296" s="199" t="s">
        <v>196</v>
      </c>
      <c r="AT296" s="199" t="s">
        <v>357</v>
      </c>
      <c r="AU296" s="199" t="s">
        <v>90</v>
      </c>
      <c r="AY296" s="17" t="s">
        <v>155</v>
      </c>
      <c r="BE296" s="200">
        <f>IF(N296="základní",J296,0)</f>
        <v>0</v>
      </c>
      <c r="BF296" s="200">
        <f>IF(N296="snížená",J296,0)</f>
        <v>0</v>
      </c>
      <c r="BG296" s="200">
        <f>IF(N296="zákl. přenesená",J296,0)</f>
        <v>0</v>
      </c>
      <c r="BH296" s="200">
        <f>IF(N296="sníž. přenesená",J296,0)</f>
        <v>0</v>
      </c>
      <c r="BI296" s="200">
        <f>IF(N296="nulová",J296,0)</f>
        <v>0</v>
      </c>
      <c r="BJ296" s="17" t="s">
        <v>88</v>
      </c>
      <c r="BK296" s="200">
        <f>ROUND(I296*H296,2)</f>
        <v>0</v>
      </c>
      <c r="BL296" s="17" t="s">
        <v>175</v>
      </c>
      <c r="BM296" s="199" t="s">
        <v>3274</v>
      </c>
    </row>
    <row r="297" spans="1:47" s="2" customFormat="1" ht="29.25">
      <c r="A297" s="34"/>
      <c r="B297" s="35"/>
      <c r="C297" s="36"/>
      <c r="D297" s="201" t="s">
        <v>164</v>
      </c>
      <c r="E297" s="36"/>
      <c r="F297" s="202" t="s">
        <v>3275</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164</v>
      </c>
      <c r="AU297" s="17" t="s">
        <v>90</v>
      </c>
    </row>
    <row r="298" spans="1:65" s="2" customFormat="1" ht="24.2" customHeight="1">
      <c r="A298" s="34"/>
      <c r="B298" s="35"/>
      <c r="C298" s="243" t="s">
        <v>567</v>
      </c>
      <c r="D298" s="243" t="s">
        <v>357</v>
      </c>
      <c r="E298" s="244" t="s">
        <v>2224</v>
      </c>
      <c r="F298" s="245" t="s">
        <v>2225</v>
      </c>
      <c r="G298" s="246" t="s">
        <v>383</v>
      </c>
      <c r="H298" s="247">
        <v>0</v>
      </c>
      <c r="I298" s="248"/>
      <c r="J298" s="249">
        <f>ROUND(I298*H298,2)</f>
        <v>0</v>
      </c>
      <c r="K298" s="250"/>
      <c r="L298" s="251"/>
      <c r="M298" s="252" t="s">
        <v>1</v>
      </c>
      <c r="N298" s="253" t="s">
        <v>45</v>
      </c>
      <c r="O298" s="71"/>
      <c r="P298" s="197">
        <f>O298*H298</f>
        <v>0</v>
      </c>
      <c r="Q298" s="197">
        <v>0.00041</v>
      </c>
      <c r="R298" s="197">
        <f>Q298*H298</f>
        <v>0</v>
      </c>
      <c r="S298" s="197">
        <v>0</v>
      </c>
      <c r="T298" s="198">
        <f>S298*H298</f>
        <v>0</v>
      </c>
      <c r="U298" s="34"/>
      <c r="V298" s="34"/>
      <c r="W298" s="34"/>
      <c r="X298" s="34"/>
      <c r="Y298" s="34"/>
      <c r="Z298" s="34"/>
      <c r="AA298" s="34"/>
      <c r="AB298" s="34"/>
      <c r="AC298" s="34"/>
      <c r="AD298" s="34"/>
      <c r="AE298" s="34"/>
      <c r="AR298" s="199" t="s">
        <v>196</v>
      </c>
      <c r="AT298" s="199" t="s">
        <v>357</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3276</v>
      </c>
    </row>
    <row r="299" spans="1:47" s="2" customFormat="1" ht="29.25">
      <c r="A299" s="34"/>
      <c r="B299" s="35"/>
      <c r="C299" s="36"/>
      <c r="D299" s="201" t="s">
        <v>164</v>
      </c>
      <c r="E299" s="36"/>
      <c r="F299" s="202" t="s">
        <v>3275</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1:65" s="2" customFormat="1" ht="16.5" customHeight="1">
      <c r="A300" s="34"/>
      <c r="B300" s="35"/>
      <c r="C300" s="243" t="s">
        <v>571</v>
      </c>
      <c r="D300" s="243" t="s">
        <v>357</v>
      </c>
      <c r="E300" s="244" t="s">
        <v>2227</v>
      </c>
      <c r="F300" s="245" t="s">
        <v>2228</v>
      </c>
      <c r="G300" s="246" t="s">
        <v>383</v>
      </c>
      <c r="H300" s="247">
        <v>0</v>
      </c>
      <c r="I300" s="248"/>
      <c r="J300" s="249">
        <f>ROUND(I300*H300,2)</f>
        <v>0</v>
      </c>
      <c r="K300" s="250"/>
      <c r="L300" s="251"/>
      <c r="M300" s="252" t="s">
        <v>1</v>
      </c>
      <c r="N300" s="253" t="s">
        <v>45</v>
      </c>
      <c r="O300" s="71"/>
      <c r="P300" s="197">
        <f>O300*H300</f>
        <v>0</v>
      </c>
      <c r="Q300" s="197">
        <v>0.0035</v>
      </c>
      <c r="R300" s="197">
        <f>Q300*H300</f>
        <v>0</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3277</v>
      </c>
    </row>
    <row r="301" spans="1:47" s="2" customFormat="1" ht="29.25">
      <c r="A301" s="34"/>
      <c r="B301" s="35"/>
      <c r="C301" s="36"/>
      <c r="D301" s="201" t="s">
        <v>164</v>
      </c>
      <c r="E301" s="36"/>
      <c r="F301" s="202" t="s">
        <v>3278</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1:65" s="2" customFormat="1" ht="16.5" customHeight="1">
      <c r="A302" s="34"/>
      <c r="B302" s="35"/>
      <c r="C302" s="187" t="s">
        <v>575</v>
      </c>
      <c r="D302" s="187" t="s">
        <v>158</v>
      </c>
      <c r="E302" s="188" t="s">
        <v>2231</v>
      </c>
      <c r="F302" s="189" t="s">
        <v>2232</v>
      </c>
      <c r="G302" s="190" t="s">
        <v>383</v>
      </c>
      <c r="H302" s="191">
        <v>16</v>
      </c>
      <c r="I302" s="192"/>
      <c r="J302" s="193">
        <f>ROUND(I302*H302,2)</f>
        <v>0</v>
      </c>
      <c r="K302" s="194"/>
      <c r="L302" s="39"/>
      <c r="M302" s="195" t="s">
        <v>1</v>
      </c>
      <c r="N302" s="196" t="s">
        <v>45</v>
      </c>
      <c r="O302" s="71"/>
      <c r="P302" s="197">
        <f>O302*H302</f>
        <v>0</v>
      </c>
      <c r="Q302" s="197">
        <v>0.06383</v>
      </c>
      <c r="R302" s="197">
        <f>Q302*H302</f>
        <v>1.02128</v>
      </c>
      <c r="S302" s="197">
        <v>0</v>
      </c>
      <c r="T302" s="198">
        <f>S302*H302</f>
        <v>0</v>
      </c>
      <c r="U302" s="34"/>
      <c r="V302" s="34"/>
      <c r="W302" s="34"/>
      <c r="X302" s="34"/>
      <c r="Y302" s="34"/>
      <c r="Z302" s="34"/>
      <c r="AA302" s="34"/>
      <c r="AB302" s="34"/>
      <c r="AC302" s="34"/>
      <c r="AD302" s="34"/>
      <c r="AE302" s="34"/>
      <c r="AR302" s="199" t="s">
        <v>175</v>
      </c>
      <c r="AT302" s="199" t="s">
        <v>158</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3279</v>
      </c>
    </row>
    <row r="303" spans="1:47" s="2" customFormat="1" ht="58.5">
      <c r="A303" s="34"/>
      <c r="B303" s="35"/>
      <c r="C303" s="36"/>
      <c r="D303" s="201" t="s">
        <v>164</v>
      </c>
      <c r="E303" s="36"/>
      <c r="F303" s="202" t="s">
        <v>2906</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21.75" customHeight="1">
      <c r="A304" s="34"/>
      <c r="B304" s="35"/>
      <c r="C304" s="243" t="s">
        <v>580</v>
      </c>
      <c r="D304" s="243" t="s">
        <v>357</v>
      </c>
      <c r="E304" s="244" t="s">
        <v>2235</v>
      </c>
      <c r="F304" s="245" t="s">
        <v>2236</v>
      </c>
      <c r="G304" s="246" t="s">
        <v>383</v>
      </c>
      <c r="H304" s="247">
        <v>0</v>
      </c>
      <c r="I304" s="248"/>
      <c r="J304" s="249">
        <f>ROUND(I304*H304,2)</f>
        <v>0</v>
      </c>
      <c r="K304" s="250"/>
      <c r="L304" s="251"/>
      <c r="M304" s="252" t="s">
        <v>1</v>
      </c>
      <c r="N304" s="253" t="s">
        <v>45</v>
      </c>
      <c r="O304" s="71"/>
      <c r="P304" s="197">
        <f>O304*H304</f>
        <v>0</v>
      </c>
      <c r="Q304" s="197">
        <v>0.0079</v>
      </c>
      <c r="R304" s="197">
        <f>Q304*H304</f>
        <v>0</v>
      </c>
      <c r="S304" s="197">
        <v>0</v>
      </c>
      <c r="T304" s="198">
        <f>S304*H304</f>
        <v>0</v>
      </c>
      <c r="U304" s="34"/>
      <c r="V304" s="34"/>
      <c r="W304" s="34"/>
      <c r="X304" s="34"/>
      <c r="Y304" s="34"/>
      <c r="Z304" s="34"/>
      <c r="AA304" s="34"/>
      <c r="AB304" s="34"/>
      <c r="AC304" s="34"/>
      <c r="AD304" s="34"/>
      <c r="AE304" s="34"/>
      <c r="AR304" s="199" t="s">
        <v>196</v>
      </c>
      <c r="AT304" s="199" t="s">
        <v>357</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3280</v>
      </c>
    </row>
    <row r="305" spans="1:47" s="2" customFormat="1" ht="29.25">
      <c r="A305" s="34"/>
      <c r="B305" s="35"/>
      <c r="C305" s="36"/>
      <c r="D305" s="201" t="s">
        <v>164</v>
      </c>
      <c r="E305" s="36"/>
      <c r="F305" s="202" t="s">
        <v>3281</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1:65" s="2" customFormat="1" ht="16.5" customHeight="1">
      <c r="A306" s="34"/>
      <c r="B306" s="35"/>
      <c r="C306" s="243" t="s">
        <v>584</v>
      </c>
      <c r="D306" s="243" t="s">
        <v>357</v>
      </c>
      <c r="E306" s="244" t="s">
        <v>2238</v>
      </c>
      <c r="F306" s="245" t="s">
        <v>2114</v>
      </c>
      <c r="G306" s="246" t="s">
        <v>383</v>
      </c>
      <c r="H306" s="247">
        <v>0</v>
      </c>
      <c r="I306" s="248"/>
      <c r="J306" s="249">
        <f>ROUND(I306*H306,2)</f>
        <v>0</v>
      </c>
      <c r="K306" s="250"/>
      <c r="L306" s="251"/>
      <c r="M306" s="252" t="s">
        <v>1</v>
      </c>
      <c r="N306" s="253" t="s">
        <v>45</v>
      </c>
      <c r="O306" s="71"/>
      <c r="P306" s="197">
        <f>O306*H306</f>
        <v>0</v>
      </c>
      <c r="Q306" s="197">
        <v>0.0003</v>
      </c>
      <c r="R306" s="197">
        <f>Q306*H306</f>
        <v>0</v>
      </c>
      <c r="S306" s="197">
        <v>0</v>
      </c>
      <c r="T306" s="198">
        <f>S306*H306</f>
        <v>0</v>
      </c>
      <c r="U306" s="34"/>
      <c r="V306" s="34"/>
      <c r="W306" s="34"/>
      <c r="X306" s="34"/>
      <c r="Y306" s="34"/>
      <c r="Z306" s="34"/>
      <c r="AA306" s="34"/>
      <c r="AB306" s="34"/>
      <c r="AC306" s="34"/>
      <c r="AD306" s="34"/>
      <c r="AE306" s="34"/>
      <c r="AR306" s="199" t="s">
        <v>196</v>
      </c>
      <c r="AT306" s="199" t="s">
        <v>357</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3282</v>
      </c>
    </row>
    <row r="307" spans="1:47" s="2" customFormat="1" ht="19.5">
      <c r="A307" s="34"/>
      <c r="B307" s="35"/>
      <c r="C307" s="36"/>
      <c r="D307" s="201" t="s">
        <v>164</v>
      </c>
      <c r="E307" s="36"/>
      <c r="F307" s="202" t="s">
        <v>3263</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2:63" s="12" customFormat="1" ht="22.9" customHeight="1">
      <c r="B308" s="171"/>
      <c r="C308" s="172"/>
      <c r="D308" s="173" t="s">
        <v>79</v>
      </c>
      <c r="E308" s="185" t="s">
        <v>201</v>
      </c>
      <c r="F308" s="185" t="s">
        <v>741</v>
      </c>
      <c r="G308" s="172"/>
      <c r="H308" s="172"/>
      <c r="I308" s="175"/>
      <c r="J308" s="186">
        <f>BK308</f>
        <v>0</v>
      </c>
      <c r="K308" s="172"/>
      <c r="L308" s="177"/>
      <c r="M308" s="178"/>
      <c r="N308" s="179"/>
      <c r="O308" s="179"/>
      <c r="P308" s="180">
        <f>SUM(P309:P322)</f>
        <v>0</v>
      </c>
      <c r="Q308" s="179"/>
      <c r="R308" s="180">
        <f>SUM(R309:R322)</f>
        <v>0</v>
      </c>
      <c r="S308" s="179"/>
      <c r="T308" s="181">
        <f>SUM(T309:T322)</f>
        <v>0</v>
      </c>
      <c r="AR308" s="182" t="s">
        <v>88</v>
      </c>
      <c r="AT308" s="183" t="s">
        <v>79</v>
      </c>
      <c r="AU308" s="183" t="s">
        <v>88</v>
      </c>
      <c r="AY308" s="182" t="s">
        <v>155</v>
      </c>
      <c r="BK308" s="184">
        <f>SUM(BK309:BK322)</f>
        <v>0</v>
      </c>
    </row>
    <row r="309" spans="1:65" s="2" customFormat="1" ht="16.5" customHeight="1">
      <c r="A309" s="34"/>
      <c r="B309" s="35"/>
      <c r="C309" s="187" t="s">
        <v>590</v>
      </c>
      <c r="D309" s="187" t="s">
        <v>158</v>
      </c>
      <c r="E309" s="188" t="s">
        <v>743</v>
      </c>
      <c r="F309" s="189" t="s">
        <v>744</v>
      </c>
      <c r="G309" s="190" t="s">
        <v>287</v>
      </c>
      <c r="H309" s="191">
        <v>16</v>
      </c>
      <c r="I309" s="192"/>
      <c r="J309" s="193">
        <f>ROUND(I309*H309,2)</f>
        <v>0</v>
      </c>
      <c r="K309" s="194"/>
      <c r="L309" s="39"/>
      <c r="M309" s="195" t="s">
        <v>1</v>
      </c>
      <c r="N309" s="196" t="s">
        <v>45</v>
      </c>
      <c r="O309" s="71"/>
      <c r="P309" s="197">
        <f>O309*H309</f>
        <v>0</v>
      </c>
      <c r="Q309" s="197">
        <v>0</v>
      </c>
      <c r="R309" s="197">
        <f>Q309*H309</f>
        <v>0</v>
      </c>
      <c r="S309" s="197">
        <v>0</v>
      </c>
      <c r="T309" s="198">
        <f>S309*H309</f>
        <v>0</v>
      </c>
      <c r="U309" s="34"/>
      <c r="V309" s="34"/>
      <c r="W309" s="34"/>
      <c r="X309" s="34"/>
      <c r="Y309" s="34"/>
      <c r="Z309" s="34"/>
      <c r="AA309" s="34"/>
      <c r="AB309" s="34"/>
      <c r="AC309" s="34"/>
      <c r="AD309" s="34"/>
      <c r="AE309" s="34"/>
      <c r="AR309" s="199" t="s">
        <v>175</v>
      </c>
      <c r="AT309" s="199" t="s">
        <v>158</v>
      </c>
      <c r="AU309" s="199" t="s">
        <v>90</v>
      </c>
      <c r="AY309" s="17" t="s">
        <v>155</v>
      </c>
      <c r="BE309" s="200">
        <f>IF(N309="základní",J309,0)</f>
        <v>0</v>
      </c>
      <c r="BF309" s="200">
        <f>IF(N309="snížená",J309,0)</f>
        <v>0</v>
      </c>
      <c r="BG309" s="200">
        <f>IF(N309="zákl. přenesená",J309,0)</f>
        <v>0</v>
      </c>
      <c r="BH309" s="200">
        <f>IF(N309="sníž. přenesená",J309,0)</f>
        <v>0</v>
      </c>
      <c r="BI309" s="200">
        <f>IF(N309="nulová",J309,0)</f>
        <v>0</v>
      </c>
      <c r="BJ309" s="17" t="s">
        <v>88</v>
      </c>
      <c r="BK309" s="200">
        <f>ROUND(I309*H309,2)</f>
        <v>0</v>
      </c>
      <c r="BL309" s="17" t="s">
        <v>175</v>
      </c>
      <c r="BM309" s="199" t="s">
        <v>3283</v>
      </c>
    </row>
    <row r="310" spans="1:47" s="2" customFormat="1" ht="107.25">
      <c r="A310" s="34"/>
      <c r="B310" s="35"/>
      <c r="C310" s="36"/>
      <c r="D310" s="201" t="s">
        <v>164</v>
      </c>
      <c r="E310" s="36"/>
      <c r="F310" s="202" t="s">
        <v>746</v>
      </c>
      <c r="G310" s="36"/>
      <c r="H310" s="36"/>
      <c r="I310" s="203"/>
      <c r="J310" s="36"/>
      <c r="K310" s="36"/>
      <c r="L310" s="39"/>
      <c r="M310" s="204"/>
      <c r="N310" s="205"/>
      <c r="O310" s="71"/>
      <c r="P310" s="71"/>
      <c r="Q310" s="71"/>
      <c r="R310" s="71"/>
      <c r="S310" s="71"/>
      <c r="T310" s="72"/>
      <c r="U310" s="34"/>
      <c r="V310" s="34"/>
      <c r="W310" s="34"/>
      <c r="X310" s="34"/>
      <c r="Y310" s="34"/>
      <c r="Z310" s="34"/>
      <c r="AA310" s="34"/>
      <c r="AB310" s="34"/>
      <c r="AC310" s="34"/>
      <c r="AD310" s="34"/>
      <c r="AE310" s="34"/>
      <c r="AT310" s="17" t="s">
        <v>164</v>
      </c>
      <c r="AU310" s="17" t="s">
        <v>90</v>
      </c>
    </row>
    <row r="311" spans="1:65" s="2" customFormat="1" ht="16.5" customHeight="1">
      <c r="A311" s="34"/>
      <c r="B311" s="35"/>
      <c r="C311" s="187" t="s">
        <v>595</v>
      </c>
      <c r="D311" s="187" t="s">
        <v>158</v>
      </c>
      <c r="E311" s="188" t="s">
        <v>754</v>
      </c>
      <c r="F311" s="189" t="s">
        <v>755</v>
      </c>
      <c r="G311" s="190" t="s">
        <v>253</v>
      </c>
      <c r="H311" s="191">
        <v>11</v>
      </c>
      <c r="I311" s="192"/>
      <c r="J311" s="193">
        <f>ROUND(I311*H311,2)</f>
        <v>0</v>
      </c>
      <c r="K311" s="194"/>
      <c r="L311" s="39"/>
      <c r="M311" s="195" t="s">
        <v>1</v>
      </c>
      <c r="N311" s="196" t="s">
        <v>45</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175</v>
      </c>
      <c r="AT311" s="199" t="s">
        <v>158</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3284</v>
      </c>
    </row>
    <row r="312" spans="1:47" s="2" customFormat="1" ht="97.5">
      <c r="A312" s="34"/>
      <c r="B312" s="35"/>
      <c r="C312" s="36"/>
      <c r="D312" s="201" t="s">
        <v>164</v>
      </c>
      <c r="E312" s="36"/>
      <c r="F312" s="202" t="s">
        <v>976</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2:51" s="13" customFormat="1" ht="11.25">
      <c r="B313" s="210"/>
      <c r="C313" s="211"/>
      <c r="D313" s="201" t="s">
        <v>256</v>
      </c>
      <c r="E313" s="212" t="s">
        <v>1</v>
      </c>
      <c r="F313" s="213" t="s">
        <v>3285</v>
      </c>
      <c r="G313" s="211"/>
      <c r="H313" s="214">
        <v>11</v>
      </c>
      <c r="I313" s="215"/>
      <c r="J313" s="211"/>
      <c r="K313" s="211"/>
      <c r="L313" s="216"/>
      <c r="M313" s="217"/>
      <c r="N313" s="218"/>
      <c r="O313" s="218"/>
      <c r="P313" s="218"/>
      <c r="Q313" s="218"/>
      <c r="R313" s="218"/>
      <c r="S313" s="218"/>
      <c r="T313" s="219"/>
      <c r="AT313" s="220" t="s">
        <v>256</v>
      </c>
      <c r="AU313" s="220" t="s">
        <v>90</v>
      </c>
      <c r="AV313" s="13" t="s">
        <v>90</v>
      </c>
      <c r="AW313" s="13" t="s">
        <v>36</v>
      </c>
      <c r="AX313" s="13" t="s">
        <v>88</v>
      </c>
      <c r="AY313" s="220" t="s">
        <v>155</v>
      </c>
    </row>
    <row r="314" spans="1:65" s="2" customFormat="1" ht="16.5" customHeight="1">
      <c r="A314" s="34"/>
      <c r="B314" s="35"/>
      <c r="C314" s="187" t="s">
        <v>600</v>
      </c>
      <c r="D314" s="187" t="s">
        <v>158</v>
      </c>
      <c r="E314" s="188" t="s">
        <v>1695</v>
      </c>
      <c r="F314" s="189" t="s">
        <v>1696</v>
      </c>
      <c r="G314" s="190" t="s">
        <v>253</v>
      </c>
      <c r="H314" s="191">
        <v>21</v>
      </c>
      <c r="I314" s="192"/>
      <c r="J314" s="193">
        <f>ROUND(I314*H314,2)</f>
        <v>0</v>
      </c>
      <c r="K314" s="194"/>
      <c r="L314" s="39"/>
      <c r="M314" s="195" t="s">
        <v>1</v>
      </c>
      <c r="N314" s="196" t="s">
        <v>45</v>
      </c>
      <c r="O314" s="71"/>
      <c r="P314" s="197">
        <f>O314*H314</f>
        <v>0</v>
      </c>
      <c r="Q314" s="197">
        <v>0</v>
      </c>
      <c r="R314" s="197">
        <f>Q314*H314</f>
        <v>0</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3286</v>
      </c>
    </row>
    <row r="315" spans="1:47" s="2" customFormat="1" ht="58.5">
      <c r="A315" s="34"/>
      <c r="B315" s="35"/>
      <c r="C315" s="36"/>
      <c r="D315" s="201" t="s">
        <v>164</v>
      </c>
      <c r="E315" s="36"/>
      <c r="F315" s="202" t="s">
        <v>1698</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2:51" s="13" customFormat="1" ht="11.25">
      <c r="B316" s="210"/>
      <c r="C316" s="211"/>
      <c r="D316" s="201" t="s">
        <v>256</v>
      </c>
      <c r="E316" s="212" t="s">
        <v>1</v>
      </c>
      <c r="F316" s="213" t="s">
        <v>3287</v>
      </c>
      <c r="G316" s="211"/>
      <c r="H316" s="214">
        <v>21</v>
      </c>
      <c r="I316" s="215"/>
      <c r="J316" s="211"/>
      <c r="K316" s="211"/>
      <c r="L316" s="216"/>
      <c r="M316" s="217"/>
      <c r="N316" s="218"/>
      <c r="O316" s="218"/>
      <c r="P316" s="218"/>
      <c r="Q316" s="218"/>
      <c r="R316" s="218"/>
      <c r="S316" s="218"/>
      <c r="T316" s="219"/>
      <c r="AT316" s="220" t="s">
        <v>256</v>
      </c>
      <c r="AU316" s="220" t="s">
        <v>90</v>
      </c>
      <c r="AV316" s="13" t="s">
        <v>90</v>
      </c>
      <c r="AW316" s="13" t="s">
        <v>36</v>
      </c>
      <c r="AX316" s="13" t="s">
        <v>88</v>
      </c>
      <c r="AY316" s="220" t="s">
        <v>155</v>
      </c>
    </row>
    <row r="317" spans="1:65" s="2" customFormat="1" ht="16.5" customHeight="1">
      <c r="A317" s="34"/>
      <c r="B317" s="35"/>
      <c r="C317" s="187" t="s">
        <v>606</v>
      </c>
      <c r="D317" s="187" t="s">
        <v>158</v>
      </c>
      <c r="E317" s="188" t="s">
        <v>748</v>
      </c>
      <c r="F317" s="189" t="s">
        <v>749</v>
      </c>
      <c r="G317" s="190" t="s">
        <v>253</v>
      </c>
      <c r="H317" s="191">
        <v>25</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3288</v>
      </c>
    </row>
    <row r="318" spans="1:47" s="2" customFormat="1" ht="58.5">
      <c r="A318" s="34"/>
      <c r="B318" s="35"/>
      <c r="C318" s="36"/>
      <c r="D318" s="201" t="s">
        <v>164</v>
      </c>
      <c r="E318" s="36"/>
      <c r="F318" s="202" t="s">
        <v>979</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2:51" s="13" customFormat="1" ht="11.25">
      <c r="B319" s="210"/>
      <c r="C319" s="211"/>
      <c r="D319" s="201" t="s">
        <v>256</v>
      </c>
      <c r="E319" s="212" t="s">
        <v>1</v>
      </c>
      <c r="F319" s="213" t="s">
        <v>3289</v>
      </c>
      <c r="G319" s="211"/>
      <c r="H319" s="214">
        <v>25</v>
      </c>
      <c r="I319" s="215"/>
      <c r="J319" s="211"/>
      <c r="K319" s="211"/>
      <c r="L319" s="216"/>
      <c r="M319" s="217"/>
      <c r="N319" s="218"/>
      <c r="O319" s="218"/>
      <c r="P319" s="218"/>
      <c r="Q319" s="218"/>
      <c r="R319" s="218"/>
      <c r="S319" s="218"/>
      <c r="T319" s="219"/>
      <c r="AT319" s="220" t="s">
        <v>256</v>
      </c>
      <c r="AU319" s="220" t="s">
        <v>90</v>
      </c>
      <c r="AV319" s="13" t="s">
        <v>90</v>
      </c>
      <c r="AW319" s="13" t="s">
        <v>36</v>
      </c>
      <c r="AX319" s="13" t="s">
        <v>88</v>
      </c>
      <c r="AY319" s="220" t="s">
        <v>155</v>
      </c>
    </row>
    <row r="320" spans="1:65" s="2" customFormat="1" ht="16.5" customHeight="1">
      <c r="A320" s="34"/>
      <c r="B320" s="35"/>
      <c r="C320" s="187" t="s">
        <v>611</v>
      </c>
      <c r="D320" s="187" t="s">
        <v>158</v>
      </c>
      <c r="E320" s="188" t="s">
        <v>1871</v>
      </c>
      <c r="F320" s="189" t="s">
        <v>1872</v>
      </c>
      <c r="G320" s="190" t="s">
        <v>253</v>
      </c>
      <c r="H320" s="191">
        <v>12</v>
      </c>
      <c r="I320" s="192"/>
      <c r="J320" s="193">
        <f>ROUND(I320*H320,2)</f>
        <v>0</v>
      </c>
      <c r="K320" s="194"/>
      <c r="L320" s="39"/>
      <c r="M320" s="195" t="s">
        <v>1</v>
      </c>
      <c r="N320" s="196" t="s">
        <v>45</v>
      </c>
      <c r="O320" s="71"/>
      <c r="P320" s="197">
        <f>O320*H320</f>
        <v>0</v>
      </c>
      <c r="Q320" s="197">
        <v>0</v>
      </c>
      <c r="R320" s="197">
        <f>Q320*H320</f>
        <v>0</v>
      </c>
      <c r="S320" s="197">
        <v>0</v>
      </c>
      <c r="T320" s="198">
        <f>S320*H320</f>
        <v>0</v>
      </c>
      <c r="U320" s="34"/>
      <c r="V320" s="34"/>
      <c r="W320" s="34"/>
      <c r="X320" s="34"/>
      <c r="Y320" s="34"/>
      <c r="Z320" s="34"/>
      <c r="AA320" s="34"/>
      <c r="AB320" s="34"/>
      <c r="AC320" s="34"/>
      <c r="AD320" s="34"/>
      <c r="AE320" s="34"/>
      <c r="AR320" s="199" t="s">
        <v>175</v>
      </c>
      <c r="AT320" s="199" t="s">
        <v>158</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3290</v>
      </c>
    </row>
    <row r="321" spans="1:47" s="2" customFormat="1" ht="68.25">
      <c r="A321" s="34"/>
      <c r="B321" s="35"/>
      <c r="C321" s="36"/>
      <c r="D321" s="201" t="s">
        <v>164</v>
      </c>
      <c r="E321" s="36"/>
      <c r="F321" s="202" t="s">
        <v>2424</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2:51" s="13" customFormat="1" ht="11.25">
      <c r="B322" s="210"/>
      <c r="C322" s="211"/>
      <c r="D322" s="201" t="s">
        <v>256</v>
      </c>
      <c r="E322" s="212" t="s">
        <v>1</v>
      </c>
      <c r="F322" s="213" t="s">
        <v>3291</v>
      </c>
      <c r="G322" s="211"/>
      <c r="H322" s="214">
        <v>12</v>
      </c>
      <c r="I322" s="215"/>
      <c r="J322" s="211"/>
      <c r="K322" s="211"/>
      <c r="L322" s="216"/>
      <c r="M322" s="217"/>
      <c r="N322" s="218"/>
      <c r="O322" s="218"/>
      <c r="P322" s="218"/>
      <c r="Q322" s="218"/>
      <c r="R322" s="218"/>
      <c r="S322" s="218"/>
      <c r="T322" s="219"/>
      <c r="AT322" s="220" t="s">
        <v>256</v>
      </c>
      <c r="AU322" s="220" t="s">
        <v>90</v>
      </c>
      <c r="AV322" s="13" t="s">
        <v>90</v>
      </c>
      <c r="AW322" s="13" t="s">
        <v>36</v>
      </c>
      <c r="AX322" s="13" t="s">
        <v>88</v>
      </c>
      <c r="AY322" s="220" t="s">
        <v>155</v>
      </c>
    </row>
    <row r="323" spans="2:63" s="12" customFormat="1" ht="22.9" customHeight="1">
      <c r="B323" s="171"/>
      <c r="C323" s="172"/>
      <c r="D323" s="173" t="s">
        <v>79</v>
      </c>
      <c r="E323" s="185" t="s">
        <v>759</v>
      </c>
      <c r="F323" s="185" t="s">
        <v>760</v>
      </c>
      <c r="G323" s="172"/>
      <c r="H323" s="172"/>
      <c r="I323" s="175"/>
      <c r="J323" s="186">
        <f>BK323</f>
        <v>0</v>
      </c>
      <c r="K323" s="172"/>
      <c r="L323" s="177"/>
      <c r="M323" s="178"/>
      <c r="N323" s="179"/>
      <c r="O323" s="179"/>
      <c r="P323" s="180">
        <f>SUM(P324:P351)</f>
        <v>0</v>
      </c>
      <c r="Q323" s="179"/>
      <c r="R323" s="180">
        <f>SUM(R324:R351)</f>
        <v>0</v>
      </c>
      <c r="S323" s="179"/>
      <c r="T323" s="181">
        <f>SUM(T324:T351)</f>
        <v>0</v>
      </c>
      <c r="AR323" s="182" t="s">
        <v>88</v>
      </c>
      <c r="AT323" s="183" t="s">
        <v>79</v>
      </c>
      <c r="AU323" s="183" t="s">
        <v>88</v>
      </c>
      <c r="AY323" s="182" t="s">
        <v>155</v>
      </c>
      <c r="BK323" s="184">
        <f>SUM(BK324:BK351)</f>
        <v>0</v>
      </c>
    </row>
    <row r="324" spans="1:65" s="2" customFormat="1" ht="16.5" customHeight="1">
      <c r="A324" s="34"/>
      <c r="B324" s="35"/>
      <c r="C324" s="187" t="s">
        <v>616</v>
      </c>
      <c r="D324" s="187" t="s">
        <v>158</v>
      </c>
      <c r="E324" s="188" t="s">
        <v>762</v>
      </c>
      <c r="F324" s="189" t="s">
        <v>763</v>
      </c>
      <c r="G324" s="190" t="s">
        <v>360</v>
      </c>
      <c r="H324" s="191">
        <v>222.527</v>
      </c>
      <c r="I324" s="192"/>
      <c r="J324" s="193">
        <f>ROUND(I324*H324,2)</f>
        <v>0</v>
      </c>
      <c r="K324" s="194"/>
      <c r="L324" s="39"/>
      <c r="M324" s="195" t="s">
        <v>1</v>
      </c>
      <c r="N324" s="196" t="s">
        <v>45</v>
      </c>
      <c r="O324" s="71"/>
      <c r="P324" s="197">
        <f>O324*H324</f>
        <v>0</v>
      </c>
      <c r="Q324" s="197">
        <v>0</v>
      </c>
      <c r="R324" s="197">
        <f>Q324*H324</f>
        <v>0</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3292</v>
      </c>
    </row>
    <row r="325" spans="1:47" s="2" customFormat="1" ht="19.5">
      <c r="A325" s="34"/>
      <c r="B325" s="35"/>
      <c r="C325" s="36"/>
      <c r="D325" s="201" t="s">
        <v>164</v>
      </c>
      <c r="E325" s="36"/>
      <c r="F325" s="202" t="s">
        <v>3293</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2:51" s="13" customFormat="1" ht="11.25">
      <c r="B326" s="210"/>
      <c r="C326" s="211"/>
      <c r="D326" s="201" t="s">
        <v>256</v>
      </c>
      <c r="E326" s="212" t="s">
        <v>1</v>
      </c>
      <c r="F326" s="213" t="s">
        <v>3294</v>
      </c>
      <c r="G326" s="211"/>
      <c r="H326" s="214">
        <v>38</v>
      </c>
      <c r="I326" s="215"/>
      <c r="J326" s="211"/>
      <c r="K326" s="211"/>
      <c r="L326" s="216"/>
      <c r="M326" s="217"/>
      <c r="N326" s="218"/>
      <c r="O326" s="218"/>
      <c r="P326" s="218"/>
      <c r="Q326" s="218"/>
      <c r="R326" s="218"/>
      <c r="S326" s="218"/>
      <c r="T326" s="219"/>
      <c r="AT326" s="220" t="s">
        <v>256</v>
      </c>
      <c r="AU326" s="220" t="s">
        <v>90</v>
      </c>
      <c r="AV326" s="13" t="s">
        <v>90</v>
      </c>
      <c r="AW326" s="13" t="s">
        <v>36</v>
      </c>
      <c r="AX326" s="13" t="s">
        <v>80</v>
      </c>
      <c r="AY326" s="220" t="s">
        <v>155</v>
      </c>
    </row>
    <row r="327" spans="2:51" s="15" customFormat="1" ht="11.25">
      <c r="B327" s="232"/>
      <c r="C327" s="233"/>
      <c r="D327" s="201" t="s">
        <v>256</v>
      </c>
      <c r="E327" s="234" t="s">
        <v>1</v>
      </c>
      <c r="F327" s="235" t="s">
        <v>3295</v>
      </c>
      <c r="G327" s="233"/>
      <c r="H327" s="236">
        <v>38</v>
      </c>
      <c r="I327" s="237"/>
      <c r="J327" s="233"/>
      <c r="K327" s="233"/>
      <c r="L327" s="238"/>
      <c r="M327" s="239"/>
      <c r="N327" s="240"/>
      <c r="O327" s="240"/>
      <c r="P327" s="240"/>
      <c r="Q327" s="240"/>
      <c r="R327" s="240"/>
      <c r="S327" s="240"/>
      <c r="T327" s="241"/>
      <c r="AT327" s="242" t="s">
        <v>256</v>
      </c>
      <c r="AU327" s="242" t="s">
        <v>90</v>
      </c>
      <c r="AV327" s="15" t="s">
        <v>170</v>
      </c>
      <c r="AW327" s="15" t="s">
        <v>36</v>
      </c>
      <c r="AX327" s="15" t="s">
        <v>80</v>
      </c>
      <c r="AY327" s="242" t="s">
        <v>155</v>
      </c>
    </row>
    <row r="328" spans="2:51" s="13" customFormat="1" ht="11.25">
      <c r="B328" s="210"/>
      <c r="C328" s="211"/>
      <c r="D328" s="201" t="s">
        <v>256</v>
      </c>
      <c r="E328" s="212" t="s">
        <v>1</v>
      </c>
      <c r="F328" s="213" t="s">
        <v>3296</v>
      </c>
      <c r="G328" s="211"/>
      <c r="H328" s="214">
        <v>10.493</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3" customFormat="1" ht="11.25">
      <c r="B329" s="210"/>
      <c r="C329" s="211"/>
      <c r="D329" s="201" t="s">
        <v>256</v>
      </c>
      <c r="E329" s="212" t="s">
        <v>1</v>
      </c>
      <c r="F329" s="213" t="s">
        <v>3297</v>
      </c>
      <c r="G329" s="211"/>
      <c r="H329" s="214">
        <v>33.884</v>
      </c>
      <c r="I329" s="215"/>
      <c r="J329" s="211"/>
      <c r="K329" s="211"/>
      <c r="L329" s="216"/>
      <c r="M329" s="217"/>
      <c r="N329" s="218"/>
      <c r="O329" s="218"/>
      <c r="P329" s="218"/>
      <c r="Q329" s="218"/>
      <c r="R329" s="218"/>
      <c r="S329" s="218"/>
      <c r="T329" s="219"/>
      <c r="AT329" s="220" t="s">
        <v>256</v>
      </c>
      <c r="AU329" s="220" t="s">
        <v>90</v>
      </c>
      <c r="AV329" s="13" t="s">
        <v>90</v>
      </c>
      <c r="AW329" s="13" t="s">
        <v>36</v>
      </c>
      <c r="AX329" s="13" t="s">
        <v>80</v>
      </c>
      <c r="AY329" s="220" t="s">
        <v>155</v>
      </c>
    </row>
    <row r="330" spans="2:51" s="15" customFormat="1" ht="11.25">
      <c r="B330" s="232"/>
      <c r="C330" s="233"/>
      <c r="D330" s="201" t="s">
        <v>256</v>
      </c>
      <c r="E330" s="234" t="s">
        <v>1</v>
      </c>
      <c r="F330" s="235" t="s">
        <v>3298</v>
      </c>
      <c r="G330" s="233"/>
      <c r="H330" s="236">
        <v>44.377</v>
      </c>
      <c r="I330" s="237"/>
      <c r="J330" s="233"/>
      <c r="K330" s="233"/>
      <c r="L330" s="238"/>
      <c r="M330" s="239"/>
      <c r="N330" s="240"/>
      <c r="O330" s="240"/>
      <c r="P330" s="240"/>
      <c r="Q330" s="240"/>
      <c r="R330" s="240"/>
      <c r="S330" s="240"/>
      <c r="T330" s="241"/>
      <c r="AT330" s="242" t="s">
        <v>256</v>
      </c>
      <c r="AU330" s="242" t="s">
        <v>90</v>
      </c>
      <c r="AV330" s="15" t="s">
        <v>170</v>
      </c>
      <c r="AW330" s="15" t="s">
        <v>36</v>
      </c>
      <c r="AX330" s="15" t="s">
        <v>80</v>
      </c>
      <c r="AY330" s="242" t="s">
        <v>155</v>
      </c>
    </row>
    <row r="331" spans="2:51" s="13" customFormat="1" ht="11.25">
      <c r="B331" s="210"/>
      <c r="C331" s="211"/>
      <c r="D331" s="201" t="s">
        <v>256</v>
      </c>
      <c r="E331" s="212" t="s">
        <v>1</v>
      </c>
      <c r="F331" s="213" t="s">
        <v>3299</v>
      </c>
      <c r="G331" s="211"/>
      <c r="H331" s="214">
        <v>41.249</v>
      </c>
      <c r="I331" s="215"/>
      <c r="J331" s="211"/>
      <c r="K331" s="211"/>
      <c r="L331" s="216"/>
      <c r="M331" s="217"/>
      <c r="N331" s="218"/>
      <c r="O331" s="218"/>
      <c r="P331" s="218"/>
      <c r="Q331" s="218"/>
      <c r="R331" s="218"/>
      <c r="S331" s="218"/>
      <c r="T331" s="219"/>
      <c r="AT331" s="220" t="s">
        <v>256</v>
      </c>
      <c r="AU331" s="220" t="s">
        <v>90</v>
      </c>
      <c r="AV331" s="13" t="s">
        <v>90</v>
      </c>
      <c r="AW331" s="13" t="s">
        <v>36</v>
      </c>
      <c r="AX331" s="13" t="s">
        <v>80</v>
      </c>
      <c r="AY331" s="220" t="s">
        <v>155</v>
      </c>
    </row>
    <row r="332" spans="2:51" s="15" customFormat="1" ht="11.25">
      <c r="B332" s="232"/>
      <c r="C332" s="233"/>
      <c r="D332" s="201" t="s">
        <v>256</v>
      </c>
      <c r="E332" s="234" t="s">
        <v>1</v>
      </c>
      <c r="F332" s="235" t="s">
        <v>3300</v>
      </c>
      <c r="G332" s="233"/>
      <c r="H332" s="236">
        <v>41.249</v>
      </c>
      <c r="I332" s="237"/>
      <c r="J332" s="233"/>
      <c r="K332" s="233"/>
      <c r="L332" s="238"/>
      <c r="M332" s="239"/>
      <c r="N332" s="240"/>
      <c r="O332" s="240"/>
      <c r="P332" s="240"/>
      <c r="Q332" s="240"/>
      <c r="R332" s="240"/>
      <c r="S332" s="240"/>
      <c r="T332" s="241"/>
      <c r="AT332" s="242" t="s">
        <v>256</v>
      </c>
      <c r="AU332" s="242" t="s">
        <v>90</v>
      </c>
      <c r="AV332" s="15" t="s">
        <v>170</v>
      </c>
      <c r="AW332" s="15" t="s">
        <v>36</v>
      </c>
      <c r="AX332" s="15" t="s">
        <v>80</v>
      </c>
      <c r="AY332" s="242" t="s">
        <v>155</v>
      </c>
    </row>
    <row r="333" spans="2:51" s="14" customFormat="1" ht="11.25">
      <c r="B333" s="221"/>
      <c r="C333" s="222"/>
      <c r="D333" s="201" t="s">
        <v>256</v>
      </c>
      <c r="E333" s="223" t="s">
        <v>1</v>
      </c>
      <c r="F333" s="224" t="s">
        <v>259</v>
      </c>
      <c r="G333" s="222"/>
      <c r="H333" s="225">
        <v>123.626</v>
      </c>
      <c r="I333" s="226"/>
      <c r="J333" s="222"/>
      <c r="K333" s="222"/>
      <c r="L333" s="227"/>
      <c r="M333" s="228"/>
      <c r="N333" s="229"/>
      <c r="O333" s="229"/>
      <c r="P333" s="229"/>
      <c r="Q333" s="229"/>
      <c r="R333" s="229"/>
      <c r="S333" s="229"/>
      <c r="T333" s="230"/>
      <c r="AT333" s="231" t="s">
        <v>256</v>
      </c>
      <c r="AU333" s="231" t="s">
        <v>90</v>
      </c>
      <c r="AV333" s="14" t="s">
        <v>175</v>
      </c>
      <c r="AW333" s="14" t="s">
        <v>36</v>
      </c>
      <c r="AX333" s="14" t="s">
        <v>88</v>
      </c>
      <c r="AY333" s="231" t="s">
        <v>155</v>
      </c>
    </row>
    <row r="334" spans="2:51" s="13" customFormat="1" ht="11.25">
      <c r="B334" s="210"/>
      <c r="C334" s="211"/>
      <c r="D334" s="201" t="s">
        <v>256</v>
      </c>
      <c r="E334" s="211"/>
      <c r="F334" s="213" t="s">
        <v>3301</v>
      </c>
      <c r="G334" s="211"/>
      <c r="H334" s="214">
        <v>222.527</v>
      </c>
      <c r="I334" s="215"/>
      <c r="J334" s="211"/>
      <c r="K334" s="211"/>
      <c r="L334" s="216"/>
      <c r="M334" s="217"/>
      <c r="N334" s="218"/>
      <c r="O334" s="218"/>
      <c r="P334" s="218"/>
      <c r="Q334" s="218"/>
      <c r="R334" s="218"/>
      <c r="S334" s="218"/>
      <c r="T334" s="219"/>
      <c r="AT334" s="220" t="s">
        <v>256</v>
      </c>
      <c r="AU334" s="220" t="s">
        <v>90</v>
      </c>
      <c r="AV334" s="13" t="s">
        <v>90</v>
      </c>
      <c r="AW334" s="13" t="s">
        <v>4</v>
      </c>
      <c r="AX334" s="13" t="s">
        <v>88</v>
      </c>
      <c r="AY334" s="220" t="s">
        <v>155</v>
      </c>
    </row>
    <row r="335" spans="1:65" s="2" customFormat="1" ht="16.5" customHeight="1">
      <c r="A335" s="34"/>
      <c r="B335" s="35"/>
      <c r="C335" s="187" t="s">
        <v>621</v>
      </c>
      <c r="D335" s="187" t="s">
        <v>158</v>
      </c>
      <c r="E335" s="188" t="s">
        <v>780</v>
      </c>
      <c r="F335" s="189" t="s">
        <v>781</v>
      </c>
      <c r="G335" s="190" t="s">
        <v>360</v>
      </c>
      <c r="H335" s="191">
        <v>6.63</v>
      </c>
      <c r="I335" s="192"/>
      <c r="J335" s="193">
        <f>ROUND(I335*H335,2)</f>
        <v>0</v>
      </c>
      <c r="K335" s="194"/>
      <c r="L335" s="39"/>
      <c r="M335" s="195" t="s">
        <v>1</v>
      </c>
      <c r="N335" s="196" t="s">
        <v>45</v>
      </c>
      <c r="O335" s="71"/>
      <c r="P335" s="197">
        <f>O335*H335</f>
        <v>0</v>
      </c>
      <c r="Q335" s="197">
        <v>0</v>
      </c>
      <c r="R335" s="197">
        <f>Q335*H335</f>
        <v>0</v>
      </c>
      <c r="S335" s="197">
        <v>0</v>
      </c>
      <c r="T335" s="198">
        <f>S335*H335</f>
        <v>0</v>
      </c>
      <c r="U335" s="34"/>
      <c r="V335" s="34"/>
      <c r="W335" s="34"/>
      <c r="X335" s="34"/>
      <c r="Y335" s="34"/>
      <c r="Z335" s="34"/>
      <c r="AA335" s="34"/>
      <c r="AB335" s="34"/>
      <c r="AC335" s="34"/>
      <c r="AD335" s="34"/>
      <c r="AE335" s="34"/>
      <c r="AR335" s="199" t="s">
        <v>175</v>
      </c>
      <c r="AT335" s="199" t="s">
        <v>158</v>
      </c>
      <c r="AU335" s="199" t="s">
        <v>90</v>
      </c>
      <c r="AY335" s="17" t="s">
        <v>155</v>
      </c>
      <c r="BE335" s="200">
        <f>IF(N335="základní",J335,0)</f>
        <v>0</v>
      </c>
      <c r="BF335" s="200">
        <f>IF(N335="snížená",J335,0)</f>
        <v>0</v>
      </c>
      <c r="BG335" s="200">
        <f>IF(N335="zákl. přenesená",J335,0)</f>
        <v>0</v>
      </c>
      <c r="BH335" s="200">
        <f>IF(N335="sníž. přenesená",J335,0)</f>
        <v>0</v>
      </c>
      <c r="BI335" s="200">
        <f>IF(N335="nulová",J335,0)</f>
        <v>0</v>
      </c>
      <c r="BJ335" s="17" t="s">
        <v>88</v>
      </c>
      <c r="BK335" s="200">
        <f>ROUND(I335*H335,2)</f>
        <v>0</v>
      </c>
      <c r="BL335" s="17" t="s">
        <v>175</v>
      </c>
      <c r="BM335" s="199" t="s">
        <v>3302</v>
      </c>
    </row>
    <row r="336" spans="1:47" s="2" customFormat="1" ht="19.5">
      <c r="A336" s="34"/>
      <c r="B336" s="35"/>
      <c r="C336" s="36"/>
      <c r="D336" s="201" t="s">
        <v>164</v>
      </c>
      <c r="E336" s="36"/>
      <c r="F336" s="202" t="s">
        <v>783</v>
      </c>
      <c r="G336" s="36"/>
      <c r="H336" s="36"/>
      <c r="I336" s="203"/>
      <c r="J336" s="36"/>
      <c r="K336" s="36"/>
      <c r="L336" s="39"/>
      <c r="M336" s="204"/>
      <c r="N336" s="205"/>
      <c r="O336" s="71"/>
      <c r="P336" s="71"/>
      <c r="Q336" s="71"/>
      <c r="R336" s="71"/>
      <c r="S336" s="71"/>
      <c r="T336" s="72"/>
      <c r="U336" s="34"/>
      <c r="V336" s="34"/>
      <c r="W336" s="34"/>
      <c r="X336" s="34"/>
      <c r="Y336" s="34"/>
      <c r="Z336" s="34"/>
      <c r="AA336" s="34"/>
      <c r="AB336" s="34"/>
      <c r="AC336" s="34"/>
      <c r="AD336" s="34"/>
      <c r="AE336" s="34"/>
      <c r="AT336" s="17" t="s">
        <v>164</v>
      </c>
      <c r="AU336" s="17" t="s">
        <v>90</v>
      </c>
    </row>
    <row r="337" spans="2:51" s="13" customFormat="1" ht="11.25">
      <c r="B337" s="210"/>
      <c r="C337" s="211"/>
      <c r="D337" s="201" t="s">
        <v>256</v>
      </c>
      <c r="E337" s="212" t="s">
        <v>1</v>
      </c>
      <c r="F337" s="213" t="s">
        <v>3303</v>
      </c>
      <c r="G337" s="211"/>
      <c r="H337" s="214">
        <v>6.63</v>
      </c>
      <c r="I337" s="215"/>
      <c r="J337" s="211"/>
      <c r="K337" s="211"/>
      <c r="L337" s="216"/>
      <c r="M337" s="217"/>
      <c r="N337" s="218"/>
      <c r="O337" s="218"/>
      <c r="P337" s="218"/>
      <c r="Q337" s="218"/>
      <c r="R337" s="218"/>
      <c r="S337" s="218"/>
      <c r="T337" s="219"/>
      <c r="AT337" s="220" t="s">
        <v>256</v>
      </c>
      <c r="AU337" s="220" t="s">
        <v>90</v>
      </c>
      <c r="AV337" s="13" t="s">
        <v>90</v>
      </c>
      <c r="AW337" s="13" t="s">
        <v>36</v>
      </c>
      <c r="AX337" s="13" t="s">
        <v>88</v>
      </c>
      <c r="AY337" s="220" t="s">
        <v>155</v>
      </c>
    </row>
    <row r="338" spans="1:65" s="2" customFormat="1" ht="16.5" customHeight="1">
      <c r="A338" s="34"/>
      <c r="B338" s="35"/>
      <c r="C338" s="187" t="s">
        <v>626</v>
      </c>
      <c r="D338" s="187" t="s">
        <v>158</v>
      </c>
      <c r="E338" s="188" t="s">
        <v>786</v>
      </c>
      <c r="F338" s="189" t="s">
        <v>787</v>
      </c>
      <c r="G338" s="190" t="s">
        <v>360</v>
      </c>
      <c r="H338" s="191">
        <v>28.014</v>
      </c>
      <c r="I338" s="192"/>
      <c r="J338" s="193">
        <f>ROUND(I338*H338,2)</f>
        <v>0</v>
      </c>
      <c r="K338" s="194"/>
      <c r="L338" s="39"/>
      <c r="M338" s="195" t="s">
        <v>1</v>
      </c>
      <c r="N338" s="196" t="s">
        <v>45</v>
      </c>
      <c r="O338" s="71"/>
      <c r="P338" s="197">
        <f>O338*H338</f>
        <v>0</v>
      </c>
      <c r="Q338" s="197">
        <v>0</v>
      </c>
      <c r="R338" s="197">
        <f>Q338*H338</f>
        <v>0</v>
      </c>
      <c r="S338" s="197">
        <v>0</v>
      </c>
      <c r="T338" s="198">
        <f>S338*H338</f>
        <v>0</v>
      </c>
      <c r="U338" s="34"/>
      <c r="V338" s="34"/>
      <c r="W338" s="34"/>
      <c r="X338" s="34"/>
      <c r="Y338" s="34"/>
      <c r="Z338" s="34"/>
      <c r="AA338" s="34"/>
      <c r="AB338" s="34"/>
      <c r="AC338" s="34"/>
      <c r="AD338" s="34"/>
      <c r="AE338" s="34"/>
      <c r="AR338" s="199" t="s">
        <v>175</v>
      </c>
      <c r="AT338" s="199" t="s">
        <v>158</v>
      </c>
      <c r="AU338" s="199" t="s">
        <v>90</v>
      </c>
      <c r="AY338" s="17" t="s">
        <v>155</v>
      </c>
      <c r="BE338" s="200">
        <f>IF(N338="základní",J338,0)</f>
        <v>0</v>
      </c>
      <c r="BF338" s="200">
        <f>IF(N338="snížená",J338,0)</f>
        <v>0</v>
      </c>
      <c r="BG338" s="200">
        <f>IF(N338="zákl. přenesená",J338,0)</f>
        <v>0</v>
      </c>
      <c r="BH338" s="200">
        <f>IF(N338="sníž. přenesená",J338,0)</f>
        <v>0</v>
      </c>
      <c r="BI338" s="200">
        <f>IF(N338="nulová",J338,0)</f>
        <v>0</v>
      </c>
      <c r="BJ338" s="17" t="s">
        <v>88</v>
      </c>
      <c r="BK338" s="200">
        <f>ROUND(I338*H338,2)</f>
        <v>0</v>
      </c>
      <c r="BL338" s="17" t="s">
        <v>175</v>
      </c>
      <c r="BM338" s="199" t="s">
        <v>3304</v>
      </c>
    </row>
    <row r="339" spans="1:47" s="2" customFormat="1" ht="312">
      <c r="A339" s="34"/>
      <c r="B339" s="35"/>
      <c r="C339" s="36"/>
      <c r="D339" s="201" t="s">
        <v>164</v>
      </c>
      <c r="E339" s="36"/>
      <c r="F339" s="202" t="s">
        <v>789</v>
      </c>
      <c r="G339" s="36"/>
      <c r="H339" s="36"/>
      <c r="I339" s="203"/>
      <c r="J339" s="36"/>
      <c r="K339" s="36"/>
      <c r="L339" s="39"/>
      <c r="M339" s="204"/>
      <c r="N339" s="205"/>
      <c r="O339" s="71"/>
      <c r="P339" s="71"/>
      <c r="Q339" s="71"/>
      <c r="R339" s="71"/>
      <c r="S339" s="71"/>
      <c r="T339" s="72"/>
      <c r="U339" s="34"/>
      <c r="V339" s="34"/>
      <c r="W339" s="34"/>
      <c r="X339" s="34"/>
      <c r="Y339" s="34"/>
      <c r="Z339" s="34"/>
      <c r="AA339" s="34"/>
      <c r="AB339" s="34"/>
      <c r="AC339" s="34"/>
      <c r="AD339" s="34"/>
      <c r="AE339" s="34"/>
      <c r="AT339" s="17" t="s">
        <v>164</v>
      </c>
      <c r="AU339" s="17" t="s">
        <v>90</v>
      </c>
    </row>
    <row r="340" spans="2:51" s="13" customFormat="1" ht="11.25">
      <c r="B340" s="210"/>
      <c r="C340" s="211"/>
      <c r="D340" s="201" t="s">
        <v>256</v>
      </c>
      <c r="E340" s="212" t="s">
        <v>1</v>
      </c>
      <c r="F340" s="213" t="s">
        <v>3305</v>
      </c>
      <c r="G340" s="211"/>
      <c r="H340" s="214">
        <v>3.245</v>
      </c>
      <c r="I340" s="215"/>
      <c r="J340" s="211"/>
      <c r="K340" s="211"/>
      <c r="L340" s="216"/>
      <c r="M340" s="217"/>
      <c r="N340" s="218"/>
      <c r="O340" s="218"/>
      <c r="P340" s="218"/>
      <c r="Q340" s="218"/>
      <c r="R340" s="218"/>
      <c r="S340" s="218"/>
      <c r="T340" s="219"/>
      <c r="AT340" s="220" t="s">
        <v>256</v>
      </c>
      <c r="AU340" s="220" t="s">
        <v>90</v>
      </c>
      <c r="AV340" s="13" t="s">
        <v>90</v>
      </c>
      <c r="AW340" s="13" t="s">
        <v>36</v>
      </c>
      <c r="AX340" s="13" t="s">
        <v>80</v>
      </c>
      <c r="AY340" s="220" t="s">
        <v>155</v>
      </c>
    </row>
    <row r="341" spans="2:51" s="13" customFormat="1" ht="11.25">
      <c r="B341" s="210"/>
      <c r="C341" s="211"/>
      <c r="D341" s="201" t="s">
        <v>256</v>
      </c>
      <c r="E341" s="212" t="s">
        <v>1</v>
      </c>
      <c r="F341" s="213" t="s">
        <v>3306</v>
      </c>
      <c r="G341" s="211"/>
      <c r="H341" s="214">
        <v>8.757</v>
      </c>
      <c r="I341" s="215"/>
      <c r="J341" s="211"/>
      <c r="K341" s="211"/>
      <c r="L341" s="216"/>
      <c r="M341" s="217"/>
      <c r="N341" s="218"/>
      <c r="O341" s="218"/>
      <c r="P341" s="218"/>
      <c r="Q341" s="218"/>
      <c r="R341" s="218"/>
      <c r="S341" s="218"/>
      <c r="T341" s="219"/>
      <c r="AT341" s="220" t="s">
        <v>256</v>
      </c>
      <c r="AU341" s="220" t="s">
        <v>90</v>
      </c>
      <c r="AV341" s="13" t="s">
        <v>90</v>
      </c>
      <c r="AW341" s="13" t="s">
        <v>36</v>
      </c>
      <c r="AX341" s="13" t="s">
        <v>80</v>
      </c>
      <c r="AY341" s="220" t="s">
        <v>155</v>
      </c>
    </row>
    <row r="342" spans="2:51" s="13" customFormat="1" ht="11.25">
      <c r="B342" s="210"/>
      <c r="C342" s="211"/>
      <c r="D342" s="201" t="s">
        <v>256</v>
      </c>
      <c r="E342" s="212" t="s">
        <v>1</v>
      </c>
      <c r="F342" s="213" t="s">
        <v>3307</v>
      </c>
      <c r="G342" s="211"/>
      <c r="H342" s="214">
        <v>8</v>
      </c>
      <c r="I342" s="215"/>
      <c r="J342" s="211"/>
      <c r="K342" s="211"/>
      <c r="L342" s="216"/>
      <c r="M342" s="217"/>
      <c r="N342" s="218"/>
      <c r="O342" s="218"/>
      <c r="P342" s="218"/>
      <c r="Q342" s="218"/>
      <c r="R342" s="218"/>
      <c r="S342" s="218"/>
      <c r="T342" s="219"/>
      <c r="AT342" s="220" t="s">
        <v>256</v>
      </c>
      <c r="AU342" s="220" t="s">
        <v>90</v>
      </c>
      <c r="AV342" s="13" t="s">
        <v>90</v>
      </c>
      <c r="AW342" s="13" t="s">
        <v>36</v>
      </c>
      <c r="AX342" s="13" t="s">
        <v>80</v>
      </c>
      <c r="AY342" s="220" t="s">
        <v>155</v>
      </c>
    </row>
    <row r="343" spans="2:51" s="13" customFormat="1" ht="11.25">
      <c r="B343" s="210"/>
      <c r="C343" s="211"/>
      <c r="D343" s="201" t="s">
        <v>256</v>
      </c>
      <c r="E343" s="212" t="s">
        <v>1</v>
      </c>
      <c r="F343" s="213" t="s">
        <v>3308</v>
      </c>
      <c r="G343" s="211"/>
      <c r="H343" s="214">
        <v>3.372</v>
      </c>
      <c r="I343" s="215"/>
      <c r="J343" s="211"/>
      <c r="K343" s="211"/>
      <c r="L343" s="216"/>
      <c r="M343" s="217"/>
      <c r="N343" s="218"/>
      <c r="O343" s="218"/>
      <c r="P343" s="218"/>
      <c r="Q343" s="218"/>
      <c r="R343" s="218"/>
      <c r="S343" s="218"/>
      <c r="T343" s="219"/>
      <c r="AT343" s="220" t="s">
        <v>256</v>
      </c>
      <c r="AU343" s="220" t="s">
        <v>90</v>
      </c>
      <c r="AV343" s="13" t="s">
        <v>90</v>
      </c>
      <c r="AW343" s="13" t="s">
        <v>36</v>
      </c>
      <c r="AX343" s="13" t="s">
        <v>80</v>
      </c>
      <c r="AY343" s="220" t="s">
        <v>155</v>
      </c>
    </row>
    <row r="344" spans="2:51" s="13" customFormat="1" ht="11.25">
      <c r="B344" s="210"/>
      <c r="C344" s="211"/>
      <c r="D344" s="201" t="s">
        <v>256</v>
      </c>
      <c r="E344" s="212" t="s">
        <v>1</v>
      </c>
      <c r="F344" s="213" t="s">
        <v>3309</v>
      </c>
      <c r="G344" s="211"/>
      <c r="H344" s="214">
        <v>4.64</v>
      </c>
      <c r="I344" s="215"/>
      <c r="J344" s="211"/>
      <c r="K344" s="211"/>
      <c r="L344" s="216"/>
      <c r="M344" s="217"/>
      <c r="N344" s="218"/>
      <c r="O344" s="218"/>
      <c r="P344" s="218"/>
      <c r="Q344" s="218"/>
      <c r="R344" s="218"/>
      <c r="S344" s="218"/>
      <c r="T344" s="219"/>
      <c r="AT344" s="220" t="s">
        <v>256</v>
      </c>
      <c r="AU344" s="220" t="s">
        <v>90</v>
      </c>
      <c r="AV344" s="13" t="s">
        <v>90</v>
      </c>
      <c r="AW344" s="13" t="s">
        <v>36</v>
      </c>
      <c r="AX344" s="13" t="s">
        <v>80</v>
      </c>
      <c r="AY344" s="220" t="s">
        <v>155</v>
      </c>
    </row>
    <row r="345" spans="2:51" s="14" customFormat="1" ht="11.25">
      <c r="B345" s="221"/>
      <c r="C345" s="222"/>
      <c r="D345" s="201" t="s">
        <v>256</v>
      </c>
      <c r="E345" s="223" t="s">
        <v>1</v>
      </c>
      <c r="F345" s="224" t="s">
        <v>259</v>
      </c>
      <c r="G345" s="222"/>
      <c r="H345" s="225">
        <v>28.014</v>
      </c>
      <c r="I345" s="226"/>
      <c r="J345" s="222"/>
      <c r="K345" s="222"/>
      <c r="L345" s="227"/>
      <c r="M345" s="228"/>
      <c r="N345" s="229"/>
      <c r="O345" s="229"/>
      <c r="P345" s="229"/>
      <c r="Q345" s="229"/>
      <c r="R345" s="229"/>
      <c r="S345" s="229"/>
      <c r="T345" s="230"/>
      <c r="AT345" s="231" t="s">
        <v>256</v>
      </c>
      <c r="AU345" s="231" t="s">
        <v>90</v>
      </c>
      <c r="AV345" s="14" t="s">
        <v>175</v>
      </c>
      <c r="AW345" s="14" t="s">
        <v>36</v>
      </c>
      <c r="AX345" s="14" t="s">
        <v>88</v>
      </c>
      <c r="AY345" s="231" t="s">
        <v>155</v>
      </c>
    </row>
    <row r="346" spans="1:65" s="2" customFormat="1" ht="16.5" customHeight="1">
      <c r="A346" s="34"/>
      <c r="B346" s="35"/>
      <c r="C346" s="187" t="s">
        <v>631</v>
      </c>
      <c r="D346" s="187" t="s">
        <v>158</v>
      </c>
      <c r="E346" s="188" t="s">
        <v>794</v>
      </c>
      <c r="F346" s="189" t="s">
        <v>795</v>
      </c>
      <c r="G346" s="190" t="s">
        <v>360</v>
      </c>
      <c r="H346" s="191">
        <v>56.028</v>
      </c>
      <c r="I346" s="192"/>
      <c r="J346" s="193">
        <f>ROUND(I346*H346,2)</f>
        <v>0</v>
      </c>
      <c r="K346" s="194"/>
      <c r="L346" s="39"/>
      <c r="M346" s="195" t="s">
        <v>1</v>
      </c>
      <c r="N346" s="196" t="s">
        <v>45</v>
      </c>
      <c r="O346" s="71"/>
      <c r="P346" s="197">
        <f>O346*H346</f>
        <v>0</v>
      </c>
      <c r="Q346" s="197">
        <v>0</v>
      </c>
      <c r="R346" s="197">
        <f>Q346*H346</f>
        <v>0</v>
      </c>
      <c r="S346" s="197">
        <v>0</v>
      </c>
      <c r="T346" s="198">
        <f>S346*H346</f>
        <v>0</v>
      </c>
      <c r="U346" s="34"/>
      <c r="V346" s="34"/>
      <c r="W346" s="34"/>
      <c r="X346" s="34"/>
      <c r="Y346" s="34"/>
      <c r="Z346" s="34"/>
      <c r="AA346" s="34"/>
      <c r="AB346" s="34"/>
      <c r="AC346" s="34"/>
      <c r="AD346" s="34"/>
      <c r="AE346" s="34"/>
      <c r="AR346" s="199" t="s">
        <v>175</v>
      </c>
      <c r="AT346" s="199" t="s">
        <v>158</v>
      </c>
      <c r="AU346" s="199" t="s">
        <v>90</v>
      </c>
      <c r="AY346" s="17" t="s">
        <v>155</v>
      </c>
      <c r="BE346" s="200">
        <f>IF(N346="základní",J346,0)</f>
        <v>0</v>
      </c>
      <c r="BF346" s="200">
        <f>IF(N346="snížená",J346,0)</f>
        <v>0</v>
      </c>
      <c r="BG346" s="200">
        <f>IF(N346="zákl. přenesená",J346,0)</f>
        <v>0</v>
      </c>
      <c r="BH346" s="200">
        <f>IF(N346="sníž. přenesená",J346,0)</f>
        <v>0</v>
      </c>
      <c r="BI346" s="200">
        <f>IF(N346="nulová",J346,0)</f>
        <v>0</v>
      </c>
      <c r="BJ346" s="17" t="s">
        <v>88</v>
      </c>
      <c r="BK346" s="200">
        <f>ROUND(I346*H346,2)</f>
        <v>0</v>
      </c>
      <c r="BL346" s="17" t="s">
        <v>175</v>
      </c>
      <c r="BM346" s="199" t="s">
        <v>3310</v>
      </c>
    </row>
    <row r="347" spans="1:47" s="2" customFormat="1" ht="68.25">
      <c r="A347" s="34"/>
      <c r="B347" s="35"/>
      <c r="C347" s="36"/>
      <c r="D347" s="201" t="s">
        <v>164</v>
      </c>
      <c r="E347" s="36"/>
      <c r="F347" s="202" t="s">
        <v>797</v>
      </c>
      <c r="G347" s="36"/>
      <c r="H347" s="36"/>
      <c r="I347" s="203"/>
      <c r="J347" s="36"/>
      <c r="K347" s="36"/>
      <c r="L347" s="39"/>
      <c r="M347" s="204"/>
      <c r="N347" s="205"/>
      <c r="O347" s="71"/>
      <c r="P347" s="71"/>
      <c r="Q347" s="71"/>
      <c r="R347" s="71"/>
      <c r="S347" s="71"/>
      <c r="T347" s="72"/>
      <c r="U347" s="34"/>
      <c r="V347" s="34"/>
      <c r="W347" s="34"/>
      <c r="X347" s="34"/>
      <c r="Y347" s="34"/>
      <c r="Z347" s="34"/>
      <c r="AA347" s="34"/>
      <c r="AB347" s="34"/>
      <c r="AC347" s="34"/>
      <c r="AD347" s="34"/>
      <c r="AE347" s="34"/>
      <c r="AT347" s="17" t="s">
        <v>164</v>
      </c>
      <c r="AU347" s="17" t="s">
        <v>90</v>
      </c>
    </row>
    <row r="348" spans="2:51" s="13" customFormat="1" ht="11.25">
      <c r="B348" s="210"/>
      <c r="C348" s="211"/>
      <c r="D348" s="201" t="s">
        <v>256</v>
      </c>
      <c r="E348" s="212" t="s">
        <v>1</v>
      </c>
      <c r="F348" s="213" t="s">
        <v>3311</v>
      </c>
      <c r="G348" s="211"/>
      <c r="H348" s="214">
        <v>28.014</v>
      </c>
      <c r="I348" s="215"/>
      <c r="J348" s="211"/>
      <c r="K348" s="211"/>
      <c r="L348" s="216"/>
      <c r="M348" s="217"/>
      <c r="N348" s="218"/>
      <c r="O348" s="218"/>
      <c r="P348" s="218"/>
      <c r="Q348" s="218"/>
      <c r="R348" s="218"/>
      <c r="S348" s="218"/>
      <c r="T348" s="219"/>
      <c r="AT348" s="220" t="s">
        <v>256</v>
      </c>
      <c r="AU348" s="220" t="s">
        <v>90</v>
      </c>
      <c r="AV348" s="13" t="s">
        <v>90</v>
      </c>
      <c r="AW348" s="13" t="s">
        <v>36</v>
      </c>
      <c r="AX348" s="13" t="s">
        <v>88</v>
      </c>
      <c r="AY348" s="220" t="s">
        <v>155</v>
      </c>
    </row>
    <row r="349" spans="2:51" s="13" customFormat="1" ht="11.25">
      <c r="B349" s="210"/>
      <c r="C349" s="211"/>
      <c r="D349" s="201" t="s">
        <v>256</v>
      </c>
      <c r="E349" s="211"/>
      <c r="F349" s="213" t="s">
        <v>3312</v>
      </c>
      <c r="G349" s="211"/>
      <c r="H349" s="214">
        <v>56.028</v>
      </c>
      <c r="I349" s="215"/>
      <c r="J349" s="211"/>
      <c r="K349" s="211"/>
      <c r="L349" s="216"/>
      <c r="M349" s="217"/>
      <c r="N349" s="218"/>
      <c r="O349" s="218"/>
      <c r="P349" s="218"/>
      <c r="Q349" s="218"/>
      <c r="R349" s="218"/>
      <c r="S349" s="218"/>
      <c r="T349" s="219"/>
      <c r="AT349" s="220" t="s">
        <v>256</v>
      </c>
      <c r="AU349" s="220" t="s">
        <v>90</v>
      </c>
      <c r="AV349" s="13" t="s">
        <v>90</v>
      </c>
      <c r="AW349" s="13" t="s">
        <v>4</v>
      </c>
      <c r="AX349" s="13" t="s">
        <v>88</v>
      </c>
      <c r="AY349" s="220" t="s">
        <v>155</v>
      </c>
    </row>
    <row r="350" spans="1:65" s="2" customFormat="1" ht="16.5" customHeight="1">
      <c r="A350" s="34"/>
      <c r="B350" s="35"/>
      <c r="C350" s="187" t="s">
        <v>636</v>
      </c>
      <c r="D350" s="187" t="s">
        <v>158</v>
      </c>
      <c r="E350" s="188" t="s">
        <v>801</v>
      </c>
      <c r="F350" s="189" t="s">
        <v>802</v>
      </c>
      <c r="G350" s="190" t="s">
        <v>360</v>
      </c>
      <c r="H350" s="191">
        <v>28.014</v>
      </c>
      <c r="I350" s="192"/>
      <c r="J350" s="193">
        <f>ROUND(I350*H350,2)</f>
        <v>0</v>
      </c>
      <c r="K350" s="194"/>
      <c r="L350" s="39"/>
      <c r="M350" s="195" t="s">
        <v>1</v>
      </c>
      <c r="N350" s="196" t="s">
        <v>45</v>
      </c>
      <c r="O350" s="71"/>
      <c r="P350" s="197">
        <f>O350*H350</f>
        <v>0</v>
      </c>
      <c r="Q350" s="197">
        <v>0</v>
      </c>
      <c r="R350" s="197">
        <f>Q350*H350</f>
        <v>0</v>
      </c>
      <c r="S350" s="197">
        <v>0</v>
      </c>
      <c r="T350" s="198">
        <f>S350*H350</f>
        <v>0</v>
      </c>
      <c r="U350" s="34"/>
      <c r="V350" s="34"/>
      <c r="W350" s="34"/>
      <c r="X350" s="34"/>
      <c r="Y350" s="34"/>
      <c r="Z350" s="34"/>
      <c r="AA350" s="34"/>
      <c r="AB350" s="34"/>
      <c r="AC350" s="34"/>
      <c r="AD350" s="34"/>
      <c r="AE350" s="34"/>
      <c r="AR350" s="199" t="s">
        <v>175</v>
      </c>
      <c r="AT350" s="199" t="s">
        <v>158</v>
      </c>
      <c r="AU350" s="199" t="s">
        <v>90</v>
      </c>
      <c r="AY350" s="17" t="s">
        <v>155</v>
      </c>
      <c r="BE350" s="200">
        <f>IF(N350="základní",J350,0)</f>
        <v>0</v>
      </c>
      <c r="BF350" s="200">
        <f>IF(N350="snížená",J350,0)</f>
        <v>0</v>
      </c>
      <c r="BG350" s="200">
        <f>IF(N350="zákl. přenesená",J350,0)</f>
        <v>0</v>
      </c>
      <c r="BH350" s="200">
        <f>IF(N350="sníž. přenesená",J350,0)</f>
        <v>0</v>
      </c>
      <c r="BI350" s="200">
        <f>IF(N350="nulová",J350,0)</f>
        <v>0</v>
      </c>
      <c r="BJ350" s="17" t="s">
        <v>88</v>
      </c>
      <c r="BK350" s="200">
        <f>ROUND(I350*H350,2)</f>
        <v>0</v>
      </c>
      <c r="BL350" s="17" t="s">
        <v>175</v>
      </c>
      <c r="BM350" s="199" t="s">
        <v>3313</v>
      </c>
    </row>
    <row r="351" spans="1:47" s="2" customFormat="1" ht="58.5">
      <c r="A351" s="34"/>
      <c r="B351" s="35"/>
      <c r="C351" s="36"/>
      <c r="D351" s="201" t="s">
        <v>164</v>
      </c>
      <c r="E351" s="36"/>
      <c r="F351" s="202" t="s">
        <v>804</v>
      </c>
      <c r="G351" s="36"/>
      <c r="H351" s="36"/>
      <c r="I351" s="203"/>
      <c r="J351" s="36"/>
      <c r="K351" s="36"/>
      <c r="L351" s="39"/>
      <c r="M351" s="204"/>
      <c r="N351" s="205"/>
      <c r="O351" s="71"/>
      <c r="P351" s="71"/>
      <c r="Q351" s="71"/>
      <c r="R351" s="71"/>
      <c r="S351" s="71"/>
      <c r="T351" s="72"/>
      <c r="U351" s="34"/>
      <c r="V351" s="34"/>
      <c r="W351" s="34"/>
      <c r="X351" s="34"/>
      <c r="Y351" s="34"/>
      <c r="Z351" s="34"/>
      <c r="AA351" s="34"/>
      <c r="AB351" s="34"/>
      <c r="AC351" s="34"/>
      <c r="AD351" s="34"/>
      <c r="AE351" s="34"/>
      <c r="AT351" s="17" t="s">
        <v>164</v>
      </c>
      <c r="AU351" s="17" t="s">
        <v>90</v>
      </c>
    </row>
    <row r="352" spans="2:63" s="12" customFormat="1" ht="22.9" customHeight="1">
      <c r="B352" s="171"/>
      <c r="C352" s="172"/>
      <c r="D352" s="173" t="s">
        <v>79</v>
      </c>
      <c r="E352" s="185" t="s">
        <v>805</v>
      </c>
      <c r="F352" s="185" t="s">
        <v>806</v>
      </c>
      <c r="G352" s="172"/>
      <c r="H352" s="172"/>
      <c r="I352" s="175"/>
      <c r="J352" s="186">
        <f>BK352</f>
        <v>0</v>
      </c>
      <c r="K352" s="172"/>
      <c r="L352" s="177"/>
      <c r="M352" s="178"/>
      <c r="N352" s="179"/>
      <c r="O352" s="179"/>
      <c r="P352" s="180">
        <f>P353</f>
        <v>0</v>
      </c>
      <c r="Q352" s="179"/>
      <c r="R352" s="180">
        <f>R353</f>
        <v>0</v>
      </c>
      <c r="S352" s="179"/>
      <c r="T352" s="181">
        <f>T353</f>
        <v>0</v>
      </c>
      <c r="AR352" s="182" t="s">
        <v>88</v>
      </c>
      <c r="AT352" s="183" t="s">
        <v>79</v>
      </c>
      <c r="AU352" s="183" t="s">
        <v>88</v>
      </c>
      <c r="AY352" s="182" t="s">
        <v>155</v>
      </c>
      <c r="BK352" s="184">
        <f>BK353</f>
        <v>0</v>
      </c>
    </row>
    <row r="353" spans="1:65" s="2" customFormat="1" ht="16.5" customHeight="1">
      <c r="A353" s="34"/>
      <c r="B353" s="35"/>
      <c r="C353" s="187" t="s">
        <v>640</v>
      </c>
      <c r="D353" s="187" t="s">
        <v>158</v>
      </c>
      <c r="E353" s="188" t="s">
        <v>994</v>
      </c>
      <c r="F353" s="189" t="s">
        <v>995</v>
      </c>
      <c r="G353" s="190" t="s">
        <v>360</v>
      </c>
      <c r="H353" s="191">
        <v>173.078</v>
      </c>
      <c r="I353" s="192"/>
      <c r="J353" s="193">
        <f>ROUND(I353*H353,2)</f>
        <v>0</v>
      </c>
      <c r="K353" s="194"/>
      <c r="L353" s="39"/>
      <c r="M353" s="254" t="s">
        <v>1</v>
      </c>
      <c r="N353" s="255" t="s">
        <v>45</v>
      </c>
      <c r="O353" s="208"/>
      <c r="P353" s="256">
        <f>O353*H353</f>
        <v>0</v>
      </c>
      <c r="Q353" s="256">
        <v>0</v>
      </c>
      <c r="R353" s="256">
        <f>Q353*H353</f>
        <v>0</v>
      </c>
      <c r="S353" s="256">
        <v>0</v>
      </c>
      <c r="T353" s="257">
        <f>S353*H353</f>
        <v>0</v>
      </c>
      <c r="U353" s="34"/>
      <c r="V353" s="34"/>
      <c r="W353" s="34"/>
      <c r="X353" s="34"/>
      <c r="Y353" s="34"/>
      <c r="Z353" s="34"/>
      <c r="AA353" s="34"/>
      <c r="AB353" s="34"/>
      <c r="AC353" s="34"/>
      <c r="AD353" s="34"/>
      <c r="AE353" s="34"/>
      <c r="AR353" s="199" t="s">
        <v>175</v>
      </c>
      <c r="AT353" s="199" t="s">
        <v>158</v>
      </c>
      <c r="AU353" s="199" t="s">
        <v>90</v>
      </c>
      <c r="AY353" s="17" t="s">
        <v>155</v>
      </c>
      <c r="BE353" s="200">
        <f>IF(N353="základní",J353,0)</f>
        <v>0</v>
      </c>
      <c r="BF353" s="200">
        <f>IF(N353="snížená",J353,0)</f>
        <v>0</v>
      </c>
      <c r="BG353" s="200">
        <f>IF(N353="zákl. přenesená",J353,0)</f>
        <v>0</v>
      </c>
      <c r="BH353" s="200">
        <f>IF(N353="sníž. přenesená",J353,0)</f>
        <v>0</v>
      </c>
      <c r="BI353" s="200">
        <f>IF(N353="nulová",J353,0)</f>
        <v>0</v>
      </c>
      <c r="BJ353" s="17" t="s">
        <v>88</v>
      </c>
      <c r="BK353" s="200">
        <f>ROUND(I353*H353,2)</f>
        <v>0</v>
      </c>
      <c r="BL353" s="17" t="s">
        <v>175</v>
      </c>
      <c r="BM353" s="199" t="s">
        <v>3314</v>
      </c>
    </row>
    <row r="354" spans="1:31" s="2" customFormat="1" ht="6.95" customHeight="1">
      <c r="A354" s="34"/>
      <c r="B354" s="54"/>
      <c r="C354" s="55"/>
      <c r="D354" s="55"/>
      <c r="E354" s="55"/>
      <c r="F354" s="55"/>
      <c r="G354" s="55"/>
      <c r="H354" s="55"/>
      <c r="I354" s="55"/>
      <c r="J354" s="55"/>
      <c r="K354" s="55"/>
      <c r="L354" s="39"/>
      <c r="M354" s="34"/>
      <c r="O354" s="34"/>
      <c r="P354" s="34"/>
      <c r="Q354" s="34"/>
      <c r="R354" s="34"/>
      <c r="S354" s="34"/>
      <c r="T354" s="34"/>
      <c r="U354" s="34"/>
      <c r="V354" s="34"/>
      <c r="W354" s="34"/>
      <c r="X354" s="34"/>
      <c r="Y354" s="34"/>
      <c r="Z354" s="34"/>
      <c r="AA354" s="34"/>
      <c r="AB354" s="34"/>
      <c r="AC354" s="34"/>
      <c r="AD354" s="34"/>
      <c r="AE354" s="34"/>
    </row>
  </sheetData>
  <sheetProtection algorithmName="SHA-512" hashValue="fAkefGPoWPcZ+3l6g0U9OGSIVJ/+T0MA4e5LSJnWzzYYx9LcDbW0Qr/jFE4sdecpizJ2xD+ELYHXianGW9CxZg==" saltValue="IhL2Bfg5zCtGB6VEZPE84sYyTBcf08nkX9GaQ4bI7mRHj5vs5jDg3z9v3BedHKBGska/bJbflop+pRXuI02sdw==" spinCount="100000" sheet="1" objects="1" scenarios="1" formatColumns="0" formatRows="0" autoFilter="0"/>
  <autoFilter ref="C123:K35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7"/>
  <sheetViews>
    <sheetView showGridLines="0" workbookViewId="0" topLeftCell="A1">
      <selection activeCell="F122" sqref="F12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89</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129</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ROUND(J121,2)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ROUND((SUM(BE121:BE156)),2)</f>
        <v>0</v>
      </c>
      <c r="G33" s="34"/>
      <c r="H33" s="34"/>
      <c r="I33" s="124">
        <v>0.21</v>
      </c>
      <c r="J33" s="123">
        <f>ROUND(((SUM(BE121:BE156))*I33),2)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ROUND((SUM(BF121:BF156)),2)</f>
        <v>0</v>
      </c>
      <c r="G34" s="34"/>
      <c r="H34" s="34"/>
      <c r="I34" s="124">
        <v>0.15</v>
      </c>
      <c r="J34" s="123">
        <f>ROUND(((SUM(BF121:BF156))*I34),2)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ROUND((SUM(BG121:BG156)),2)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ROUND((SUM(BH121:BH156)),2)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ROUND((SUM(BI121:BI156)),2)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000 - VRN</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J121</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135</v>
      </c>
      <c r="E97" s="150"/>
      <c r="F97" s="150"/>
      <c r="G97" s="150"/>
      <c r="H97" s="150"/>
      <c r="I97" s="150"/>
      <c r="J97" s="151">
        <f>J122</f>
        <v>0</v>
      </c>
      <c r="K97" s="148"/>
      <c r="L97" s="152"/>
    </row>
    <row r="98" spans="2:12" s="10" customFormat="1" ht="19.9" customHeight="1" hidden="1">
      <c r="B98" s="153"/>
      <c r="C98" s="154"/>
      <c r="D98" s="155" t="s">
        <v>136</v>
      </c>
      <c r="E98" s="156"/>
      <c r="F98" s="156"/>
      <c r="G98" s="156"/>
      <c r="H98" s="156"/>
      <c r="I98" s="156"/>
      <c r="J98" s="157">
        <f>J123</f>
        <v>0</v>
      </c>
      <c r="K98" s="154"/>
      <c r="L98" s="158"/>
    </row>
    <row r="99" spans="2:12" s="10" customFormat="1" ht="19.9" customHeight="1" hidden="1">
      <c r="B99" s="153"/>
      <c r="C99" s="154"/>
      <c r="D99" s="155" t="s">
        <v>137</v>
      </c>
      <c r="E99" s="156"/>
      <c r="F99" s="156"/>
      <c r="G99" s="156"/>
      <c r="H99" s="156"/>
      <c r="I99" s="156"/>
      <c r="J99" s="157">
        <f>J136</f>
        <v>0</v>
      </c>
      <c r="K99" s="154"/>
      <c r="L99" s="158"/>
    </row>
    <row r="100" spans="2:12" s="10" customFormat="1" ht="19.9" customHeight="1" hidden="1">
      <c r="B100" s="153"/>
      <c r="C100" s="154"/>
      <c r="D100" s="155" t="s">
        <v>138</v>
      </c>
      <c r="E100" s="156"/>
      <c r="F100" s="156"/>
      <c r="G100" s="156"/>
      <c r="H100" s="156"/>
      <c r="I100" s="156"/>
      <c r="J100" s="157">
        <f>J143</f>
        <v>0</v>
      </c>
      <c r="K100" s="154"/>
      <c r="L100" s="158"/>
    </row>
    <row r="101" spans="2:12" s="10" customFormat="1" ht="19.9" customHeight="1" hidden="1">
      <c r="B101" s="153"/>
      <c r="C101" s="154"/>
      <c r="D101" s="155" t="s">
        <v>139</v>
      </c>
      <c r="E101" s="156"/>
      <c r="F101" s="156"/>
      <c r="G101" s="156"/>
      <c r="H101" s="156"/>
      <c r="I101" s="156"/>
      <c r="J101" s="157">
        <f>J150</f>
        <v>0</v>
      </c>
      <c r="K101" s="154"/>
      <c r="L101" s="158"/>
    </row>
    <row r="102" spans="1:31" s="2" customFormat="1" ht="21.75" customHeight="1" hidden="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hidden="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4" ht="11.25" hidden="1"/>
    <row r="105" ht="11.25" hidden="1"/>
    <row r="106" ht="11.25" hidden="1"/>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140</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06" t="str">
        <f>E7</f>
        <v>REVITALIZACE LOKALITY MARTINSKÉ NÁMĚSTÍ TŘEBÍČ</v>
      </c>
      <c r="F111" s="307"/>
      <c r="G111" s="307"/>
      <c r="H111" s="307"/>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128</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262" t="str">
        <f>E9</f>
        <v>SO 000 - VRN</v>
      </c>
      <c r="F113" s="308"/>
      <c r="G113" s="308"/>
      <c r="H113" s="308"/>
      <c r="I113" s="36"/>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20</v>
      </c>
      <c r="D115" s="36"/>
      <c r="E115" s="36"/>
      <c r="F115" s="27" t="str">
        <f>F12</f>
        <v>Třebíč</v>
      </c>
      <c r="G115" s="36"/>
      <c r="H115" s="36"/>
      <c r="I115" s="29" t="s">
        <v>22</v>
      </c>
      <c r="J115" s="66" t="str">
        <f>IF(J12="","",J12)</f>
        <v>1. 11. 2022</v>
      </c>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25.7" customHeight="1">
      <c r="A117" s="34"/>
      <c r="B117" s="35"/>
      <c r="C117" s="29" t="s">
        <v>24</v>
      </c>
      <c r="D117" s="36"/>
      <c r="E117" s="36"/>
      <c r="F117" s="27" t="str">
        <f>E15</f>
        <v>Město Třebíč</v>
      </c>
      <c r="G117" s="36"/>
      <c r="H117" s="36"/>
      <c r="I117" s="29" t="s">
        <v>32</v>
      </c>
      <c r="J117" s="32" t="str">
        <f>E21</f>
        <v>PROfi Jihlava, spol. s r.o.</v>
      </c>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30</v>
      </c>
      <c r="D118" s="36"/>
      <c r="E118" s="36"/>
      <c r="F118" s="27" t="str">
        <f>IF(E18="","",E18)</f>
        <v>Vyplň údaj</v>
      </c>
      <c r="G118" s="36"/>
      <c r="H118" s="36"/>
      <c r="I118" s="29" t="s">
        <v>37</v>
      </c>
      <c r="J118" s="32" t="str">
        <f>E24</f>
        <v xml:space="preserve"> </v>
      </c>
      <c r="K118" s="36"/>
      <c r="L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11" customFormat="1" ht="29.25" customHeight="1">
      <c r="A120" s="159"/>
      <c r="B120" s="160"/>
      <c r="C120" s="161" t="s">
        <v>141</v>
      </c>
      <c r="D120" s="162" t="s">
        <v>65</v>
      </c>
      <c r="E120" s="162" t="s">
        <v>61</v>
      </c>
      <c r="F120" s="162" t="s">
        <v>62</v>
      </c>
      <c r="G120" s="162" t="s">
        <v>142</v>
      </c>
      <c r="H120" s="162" t="s">
        <v>143</v>
      </c>
      <c r="I120" s="162" t="s">
        <v>144</v>
      </c>
      <c r="J120" s="163" t="s">
        <v>132</v>
      </c>
      <c r="K120" s="164" t="s">
        <v>145</v>
      </c>
      <c r="L120" s="165"/>
      <c r="M120" s="75" t="s">
        <v>1</v>
      </c>
      <c r="N120" s="76" t="s">
        <v>44</v>
      </c>
      <c r="O120" s="76" t="s">
        <v>146</v>
      </c>
      <c r="P120" s="76" t="s">
        <v>147</v>
      </c>
      <c r="Q120" s="76" t="s">
        <v>148</v>
      </c>
      <c r="R120" s="76" t="s">
        <v>149</v>
      </c>
      <c r="S120" s="76" t="s">
        <v>150</v>
      </c>
      <c r="T120" s="77" t="s">
        <v>151</v>
      </c>
      <c r="U120" s="159"/>
      <c r="V120" s="159"/>
      <c r="W120" s="159"/>
      <c r="X120" s="159"/>
      <c r="Y120" s="159"/>
      <c r="Z120" s="159"/>
      <c r="AA120" s="159"/>
      <c r="AB120" s="159"/>
      <c r="AC120" s="159"/>
      <c r="AD120" s="159"/>
      <c r="AE120" s="159"/>
    </row>
    <row r="121" spans="1:63" s="2" customFormat="1" ht="22.9" customHeight="1">
      <c r="A121" s="34"/>
      <c r="B121" s="35"/>
      <c r="C121" s="82" t="s">
        <v>152</v>
      </c>
      <c r="D121" s="36"/>
      <c r="E121" s="36"/>
      <c r="F121" s="36"/>
      <c r="G121" s="36"/>
      <c r="H121" s="36"/>
      <c r="I121" s="36"/>
      <c r="J121" s="166">
        <f>BK121</f>
        <v>0</v>
      </c>
      <c r="K121" s="36"/>
      <c r="L121" s="39"/>
      <c r="M121" s="78"/>
      <c r="N121" s="167"/>
      <c r="O121" s="79"/>
      <c r="P121" s="168">
        <f>P122</f>
        <v>0</v>
      </c>
      <c r="Q121" s="79"/>
      <c r="R121" s="168">
        <f>R122</f>
        <v>0</v>
      </c>
      <c r="S121" s="79"/>
      <c r="T121" s="169">
        <f>T122</f>
        <v>0</v>
      </c>
      <c r="U121" s="34"/>
      <c r="V121" s="34"/>
      <c r="W121" s="34"/>
      <c r="X121" s="34"/>
      <c r="Y121" s="34"/>
      <c r="Z121" s="34"/>
      <c r="AA121" s="34"/>
      <c r="AB121" s="34"/>
      <c r="AC121" s="34"/>
      <c r="AD121" s="34"/>
      <c r="AE121" s="34"/>
      <c r="AT121" s="17" t="s">
        <v>79</v>
      </c>
      <c r="AU121" s="17" t="s">
        <v>134</v>
      </c>
      <c r="BK121" s="170">
        <f>BK122</f>
        <v>0</v>
      </c>
    </row>
    <row r="122" spans="2:63" s="12" customFormat="1" ht="25.9" customHeight="1">
      <c r="B122" s="171"/>
      <c r="C122" s="172"/>
      <c r="D122" s="173" t="s">
        <v>79</v>
      </c>
      <c r="E122" s="174" t="s">
        <v>86</v>
      </c>
      <c r="F122" s="174" t="s">
        <v>153</v>
      </c>
      <c r="G122" s="172"/>
      <c r="H122" s="172"/>
      <c r="I122" s="175"/>
      <c r="J122" s="176">
        <f>BK122</f>
        <v>0</v>
      </c>
      <c r="K122" s="172"/>
      <c r="L122" s="177"/>
      <c r="M122" s="178"/>
      <c r="N122" s="179"/>
      <c r="O122" s="179"/>
      <c r="P122" s="180">
        <f>P123+P136+P143+P150</f>
        <v>0</v>
      </c>
      <c r="Q122" s="179"/>
      <c r="R122" s="180">
        <f>R123+R136+R143+R150</f>
        <v>0</v>
      </c>
      <c r="S122" s="179"/>
      <c r="T122" s="181">
        <f>T123+T136+T143+T150</f>
        <v>0</v>
      </c>
      <c r="AR122" s="182" t="s">
        <v>154</v>
      </c>
      <c r="AT122" s="183" t="s">
        <v>79</v>
      </c>
      <c r="AU122" s="183" t="s">
        <v>80</v>
      </c>
      <c r="AY122" s="182" t="s">
        <v>155</v>
      </c>
      <c r="BK122" s="184">
        <f>BK123+BK136+BK143+BK150</f>
        <v>0</v>
      </c>
    </row>
    <row r="123" spans="2:63" s="12" customFormat="1" ht="22.9" customHeight="1">
      <c r="B123" s="171"/>
      <c r="C123" s="172"/>
      <c r="D123" s="173" t="s">
        <v>79</v>
      </c>
      <c r="E123" s="185" t="s">
        <v>156</v>
      </c>
      <c r="F123" s="185" t="s">
        <v>157</v>
      </c>
      <c r="G123" s="172"/>
      <c r="H123" s="172"/>
      <c r="I123" s="175"/>
      <c r="J123" s="186">
        <f>BK123</f>
        <v>0</v>
      </c>
      <c r="K123" s="172"/>
      <c r="L123" s="177"/>
      <c r="M123" s="178"/>
      <c r="N123" s="179"/>
      <c r="O123" s="179"/>
      <c r="P123" s="180">
        <f>SUM(P124:P135)</f>
        <v>0</v>
      </c>
      <c r="Q123" s="179"/>
      <c r="R123" s="180">
        <f>SUM(R124:R135)</f>
        <v>0</v>
      </c>
      <c r="S123" s="179"/>
      <c r="T123" s="181">
        <f>SUM(T124:T135)</f>
        <v>0</v>
      </c>
      <c r="AR123" s="182" t="s">
        <v>154</v>
      </c>
      <c r="AT123" s="183" t="s">
        <v>79</v>
      </c>
      <c r="AU123" s="183" t="s">
        <v>88</v>
      </c>
      <c r="AY123" s="182" t="s">
        <v>155</v>
      </c>
      <c r="BK123" s="184">
        <f>SUM(BK124:BK135)</f>
        <v>0</v>
      </c>
    </row>
    <row r="124" spans="1:65" s="2" customFormat="1" ht="16.5" customHeight="1">
      <c r="A124" s="34"/>
      <c r="B124" s="35"/>
      <c r="C124" s="187" t="s">
        <v>88</v>
      </c>
      <c r="D124" s="187" t="s">
        <v>158</v>
      </c>
      <c r="E124" s="188" t="s">
        <v>159</v>
      </c>
      <c r="F124" s="189" t="s">
        <v>160</v>
      </c>
      <c r="G124" s="190" t="s">
        <v>161</v>
      </c>
      <c r="H124" s="191">
        <v>1</v>
      </c>
      <c r="I124" s="192"/>
      <c r="J124" s="193">
        <f>ROUND(I124*H124,2)</f>
        <v>0</v>
      </c>
      <c r="K124" s="194"/>
      <c r="L124" s="39"/>
      <c r="M124" s="195" t="s">
        <v>1</v>
      </c>
      <c r="N124" s="196" t="s">
        <v>45</v>
      </c>
      <c r="O124" s="71"/>
      <c r="P124" s="197">
        <f>O124*H124</f>
        <v>0</v>
      </c>
      <c r="Q124" s="197">
        <v>0</v>
      </c>
      <c r="R124" s="197">
        <f>Q124*H124</f>
        <v>0</v>
      </c>
      <c r="S124" s="197">
        <v>0</v>
      </c>
      <c r="T124" s="198">
        <f>S124*H124</f>
        <v>0</v>
      </c>
      <c r="U124" s="34"/>
      <c r="V124" s="34"/>
      <c r="W124" s="34"/>
      <c r="X124" s="34"/>
      <c r="Y124" s="34"/>
      <c r="Z124" s="34"/>
      <c r="AA124" s="34"/>
      <c r="AB124" s="34"/>
      <c r="AC124" s="34"/>
      <c r="AD124" s="34"/>
      <c r="AE124" s="34"/>
      <c r="AR124" s="199" t="s">
        <v>162</v>
      </c>
      <c r="AT124" s="199" t="s">
        <v>158</v>
      </c>
      <c r="AU124" s="199" t="s">
        <v>90</v>
      </c>
      <c r="AY124" s="17" t="s">
        <v>155</v>
      </c>
      <c r="BE124" s="200">
        <f>IF(N124="základní",J124,0)</f>
        <v>0</v>
      </c>
      <c r="BF124" s="200">
        <f>IF(N124="snížená",J124,0)</f>
        <v>0</v>
      </c>
      <c r="BG124" s="200">
        <f>IF(N124="zákl. přenesená",J124,0)</f>
        <v>0</v>
      </c>
      <c r="BH124" s="200">
        <f>IF(N124="sníž. přenesená",J124,0)</f>
        <v>0</v>
      </c>
      <c r="BI124" s="200">
        <f>IF(N124="nulová",J124,0)</f>
        <v>0</v>
      </c>
      <c r="BJ124" s="17" t="s">
        <v>88</v>
      </c>
      <c r="BK124" s="200">
        <f>ROUND(I124*H124,2)</f>
        <v>0</v>
      </c>
      <c r="BL124" s="17" t="s">
        <v>162</v>
      </c>
      <c r="BM124" s="199" t="s">
        <v>163</v>
      </c>
    </row>
    <row r="125" spans="1:47" s="2" customFormat="1" ht="48.75">
      <c r="A125" s="34"/>
      <c r="B125" s="35"/>
      <c r="C125" s="36"/>
      <c r="D125" s="201" t="s">
        <v>164</v>
      </c>
      <c r="E125" s="36"/>
      <c r="F125" s="202" t="s">
        <v>165</v>
      </c>
      <c r="G125" s="36"/>
      <c r="H125" s="36"/>
      <c r="I125" s="203"/>
      <c r="J125" s="36"/>
      <c r="K125" s="36"/>
      <c r="L125" s="39"/>
      <c r="M125" s="204"/>
      <c r="N125" s="205"/>
      <c r="O125" s="71"/>
      <c r="P125" s="71"/>
      <c r="Q125" s="71"/>
      <c r="R125" s="71"/>
      <c r="S125" s="71"/>
      <c r="T125" s="72"/>
      <c r="U125" s="34"/>
      <c r="V125" s="34"/>
      <c r="W125" s="34"/>
      <c r="X125" s="34"/>
      <c r="Y125" s="34"/>
      <c r="Z125" s="34"/>
      <c r="AA125" s="34"/>
      <c r="AB125" s="34"/>
      <c r="AC125" s="34"/>
      <c r="AD125" s="34"/>
      <c r="AE125" s="34"/>
      <c r="AT125" s="17" t="s">
        <v>164</v>
      </c>
      <c r="AU125" s="17" t="s">
        <v>90</v>
      </c>
    </row>
    <row r="126" spans="1:65" s="2" customFormat="1" ht="16.5" customHeight="1">
      <c r="A126" s="34"/>
      <c r="B126" s="35"/>
      <c r="C126" s="187" t="s">
        <v>90</v>
      </c>
      <c r="D126" s="187" t="s">
        <v>158</v>
      </c>
      <c r="E126" s="188" t="s">
        <v>166</v>
      </c>
      <c r="F126" s="189" t="s">
        <v>167</v>
      </c>
      <c r="G126" s="190" t="s">
        <v>161</v>
      </c>
      <c r="H126" s="191">
        <v>1</v>
      </c>
      <c r="I126" s="192"/>
      <c r="J126" s="193">
        <f>ROUND(I126*H126,2)</f>
        <v>0</v>
      </c>
      <c r="K126" s="194"/>
      <c r="L126" s="39"/>
      <c r="M126" s="195" t="s">
        <v>1</v>
      </c>
      <c r="N126" s="196" t="s">
        <v>45</v>
      </c>
      <c r="O126" s="71"/>
      <c r="P126" s="197">
        <f>O126*H126</f>
        <v>0</v>
      </c>
      <c r="Q126" s="197">
        <v>0</v>
      </c>
      <c r="R126" s="197">
        <f>Q126*H126</f>
        <v>0</v>
      </c>
      <c r="S126" s="197">
        <v>0</v>
      </c>
      <c r="T126" s="198">
        <f>S126*H126</f>
        <v>0</v>
      </c>
      <c r="U126" s="34"/>
      <c r="V126" s="34"/>
      <c r="W126" s="34"/>
      <c r="X126" s="34"/>
      <c r="Y126" s="34"/>
      <c r="Z126" s="34"/>
      <c r="AA126" s="34"/>
      <c r="AB126" s="34"/>
      <c r="AC126" s="34"/>
      <c r="AD126" s="34"/>
      <c r="AE126" s="34"/>
      <c r="AR126" s="199" t="s">
        <v>162</v>
      </c>
      <c r="AT126" s="199" t="s">
        <v>158</v>
      </c>
      <c r="AU126" s="199" t="s">
        <v>90</v>
      </c>
      <c r="AY126" s="17" t="s">
        <v>155</v>
      </c>
      <c r="BE126" s="200">
        <f>IF(N126="základní",J126,0)</f>
        <v>0</v>
      </c>
      <c r="BF126" s="200">
        <f>IF(N126="snížená",J126,0)</f>
        <v>0</v>
      </c>
      <c r="BG126" s="200">
        <f>IF(N126="zákl. přenesená",J126,0)</f>
        <v>0</v>
      </c>
      <c r="BH126" s="200">
        <f>IF(N126="sníž. přenesená",J126,0)</f>
        <v>0</v>
      </c>
      <c r="BI126" s="200">
        <f>IF(N126="nulová",J126,0)</f>
        <v>0</v>
      </c>
      <c r="BJ126" s="17" t="s">
        <v>88</v>
      </c>
      <c r="BK126" s="200">
        <f>ROUND(I126*H126,2)</f>
        <v>0</v>
      </c>
      <c r="BL126" s="17" t="s">
        <v>162</v>
      </c>
      <c r="BM126" s="199" t="s">
        <v>168</v>
      </c>
    </row>
    <row r="127" spans="1:47" s="2" customFormat="1" ht="58.5">
      <c r="A127" s="34"/>
      <c r="B127" s="35"/>
      <c r="C127" s="36"/>
      <c r="D127" s="201" t="s">
        <v>164</v>
      </c>
      <c r="E127" s="36"/>
      <c r="F127" s="202" t="s">
        <v>169</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164</v>
      </c>
      <c r="AU127" s="17" t="s">
        <v>90</v>
      </c>
    </row>
    <row r="128" spans="1:65" s="2" customFormat="1" ht="16.5" customHeight="1">
      <c r="A128" s="34"/>
      <c r="B128" s="35"/>
      <c r="C128" s="187" t="s">
        <v>170</v>
      </c>
      <c r="D128" s="187" t="s">
        <v>158</v>
      </c>
      <c r="E128" s="188" t="s">
        <v>171</v>
      </c>
      <c r="F128" s="189" t="s">
        <v>172</v>
      </c>
      <c r="G128" s="190" t="s">
        <v>161</v>
      </c>
      <c r="H128" s="191">
        <v>1</v>
      </c>
      <c r="I128" s="192"/>
      <c r="J128" s="193">
        <f>ROUND(I128*H128,2)</f>
        <v>0</v>
      </c>
      <c r="K128" s="194"/>
      <c r="L128" s="39"/>
      <c r="M128" s="195" t="s">
        <v>1</v>
      </c>
      <c r="N128" s="196" t="s">
        <v>45</v>
      </c>
      <c r="O128" s="71"/>
      <c r="P128" s="197">
        <f>O128*H128</f>
        <v>0</v>
      </c>
      <c r="Q128" s="197">
        <v>0</v>
      </c>
      <c r="R128" s="197">
        <f>Q128*H128</f>
        <v>0</v>
      </c>
      <c r="S128" s="197">
        <v>0</v>
      </c>
      <c r="T128" s="198">
        <f>S128*H128</f>
        <v>0</v>
      </c>
      <c r="U128" s="34"/>
      <c r="V128" s="34"/>
      <c r="W128" s="34"/>
      <c r="X128" s="34"/>
      <c r="Y128" s="34"/>
      <c r="Z128" s="34"/>
      <c r="AA128" s="34"/>
      <c r="AB128" s="34"/>
      <c r="AC128" s="34"/>
      <c r="AD128" s="34"/>
      <c r="AE128" s="34"/>
      <c r="AR128" s="199" t="s">
        <v>162</v>
      </c>
      <c r="AT128" s="199" t="s">
        <v>158</v>
      </c>
      <c r="AU128" s="199" t="s">
        <v>90</v>
      </c>
      <c r="AY128" s="17" t="s">
        <v>155</v>
      </c>
      <c r="BE128" s="200">
        <f>IF(N128="základní",J128,0)</f>
        <v>0</v>
      </c>
      <c r="BF128" s="200">
        <f>IF(N128="snížená",J128,0)</f>
        <v>0</v>
      </c>
      <c r="BG128" s="200">
        <f>IF(N128="zákl. přenesená",J128,0)</f>
        <v>0</v>
      </c>
      <c r="BH128" s="200">
        <f>IF(N128="sníž. přenesená",J128,0)</f>
        <v>0</v>
      </c>
      <c r="BI128" s="200">
        <f>IF(N128="nulová",J128,0)</f>
        <v>0</v>
      </c>
      <c r="BJ128" s="17" t="s">
        <v>88</v>
      </c>
      <c r="BK128" s="200">
        <f>ROUND(I128*H128,2)</f>
        <v>0</v>
      </c>
      <c r="BL128" s="17" t="s">
        <v>162</v>
      </c>
      <c r="BM128" s="199" t="s">
        <v>173</v>
      </c>
    </row>
    <row r="129" spans="1:47" s="2" customFormat="1" ht="29.25">
      <c r="A129" s="34"/>
      <c r="B129" s="35"/>
      <c r="C129" s="36"/>
      <c r="D129" s="201" t="s">
        <v>164</v>
      </c>
      <c r="E129" s="36"/>
      <c r="F129" s="202" t="s">
        <v>174</v>
      </c>
      <c r="G129" s="36"/>
      <c r="H129" s="36"/>
      <c r="I129" s="203"/>
      <c r="J129" s="36"/>
      <c r="K129" s="36"/>
      <c r="L129" s="39"/>
      <c r="M129" s="204"/>
      <c r="N129" s="205"/>
      <c r="O129" s="71"/>
      <c r="P129" s="71"/>
      <c r="Q129" s="71"/>
      <c r="R129" s="71"/>
      <c r="S129" s="71"/>
      <c r="T129" s="72"/>
      <c r="U129" s="34"/>
      <c r="V129" s="34"/>
      <c r="W129" s="34"/>
      <c r="X129" s="34"/>
      <c r="Y129" s="34"/>
      <c r="Z129" s="34"/>
      <c r="AA129" s="34"/>
      <c r="AB129" s="34"/>
      <c r="AC129" s="34"/>
      <c r="AD129" s="34"/>
      <c r="AE129" s="34"/>
      <c r="AT129" s="17" t="s">
        <v>164</v>
      </c>
      <c r="AU129" s="17" t="s">
        <v>90</v>
      </c>
    </row>
    <row r="130" spans="1:65" s="2" customFormat="1" ht="16.5" customHeight="1">
      <c r="A130" s="34"/>
      <c r="B130" s="35"/>
      <c r="C130" s="187" t="s">
        <v>175</v>
      </c>
      <c r="D130" s="187" t="s">
        <v>158</v>
      </c>
      <c r="E130" s="188" t="s">
        <v>176</v>
      </c>
      <c r="F130" s="189" t="s">
        <v>177</v>
      </c>
      <c r="G130" s="190" t="s">
        <v>161</v>
      </c>
      <c r="H130" s="191">
        <v>1</v>
      </c>
      <c r="I130" s="192"/>
      <c r="J130" s="193">
        <f>ROUND(I130*H130,2)</f>
        <v>0</v>
      </c>
      <c r="K130" s="194"/>
      <c r="L130" s="39"/>
      <c r="M130" s="195" t="s">
        <v>1</v>
      </c>
      <c r="N130" s="196" t="s">
        <v>45</v>
      </c>
      <c r="O130" s="71"/>
      <c r="P130" s="197">
        <f>O130*H130</f>
        <v>0</v>
      </c>
      <c r="Q130" s="197">
        <v>0</v>
      </c>
      <c r="R130" s="197">
        <f>Q130*H130</f>
        <v>0</v>
      </c>
      <c r="S130" s="197">
        <v>0</v>
      </c>
      <c r="T130" s="198">
        <f>S130*H130</f>
        <v>0</v>
      </c>
      <c r="U130" s="34"/>
      <c r="V130" s="34"/>
      <c r="W130" s="34"/>
      <c r="X130" s="34"/>
      <c r="Y130" s="34"/>
      <c r="Z130" s="34"/>
      <c r="AA130" s="34"/>
      <c r="AB130" s="34"/>
      <c r="AC130" s="34"/>
      <c r="AD130" s="34"/>
      <c r="AE130" s="34"/>
      <c r="AR130" s="199" t="s">
        <v>162</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162</v>
      </c>
      <c r="BM130" s="199" t="s">
        <v>178</v>
      </c>
    </row>
    <row r="131" spans="1:47" s="2" customFormat="1" ht="29.25">
      <c r="A131" s="34"/>
      <c r="B131" s="35"/>
      <c r="C131" s="36"/>
      <c r="D131" s="201" t="s">
        <v>164</v>
      </c>
      <c r="E131" s="36"/>
      <c r="F131" s="202" t="s">
        <v>179</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1:65" s="2" customFormat="1" ht="16.5" customHeight="1">
      <c r="A132" s="34"/>
      <c r="B132" s="35"/>
      <c r="C132" s="187" t="s">
        <v>154</v>
      </c>
      <c r="D132" s="187" t="s">
        <v>158</v>
      </c>
      <c r="E132" s="188" t="s">
        <v>180</v>
      </c>
      <c r="F132" s="189" t="s">
        <v>181</v>
      </c>
      <c r="G132" s="190" t="s">
        <v>161</v>
      </c>
      <c r="H132" s="191">
        <v>1</v>
      </c>
      <c r="I132" s="192"/>
      <c r="J132" s="193">
        <f>ROUND(I132*H132,2)</f>
        <v>0</v>
      </c>
      <c r="K132" s="194"/>
      <c r="L132" s="39"/>
      <c r="M132" s="195" t="s">
        <v>1</v>
      </c>
      <c r="N132" s="196" t="s">
        <v>45</v>
      </c>
      <c r="O132" s="71"/>
      <c r="P132" s="197">
        <f>O132*H132</f>
        <v>0</v>
      </c>
      <c r="Q132" s="197">
        <v>0</v>
      </c>
      <c r="R132" s="197">
        <f>Q132*H132</f>
        <v>0</v>
      </c>
      <c r="S132" s="197">
        <v>0</v>
      </c>
      <c r="T132" s="198">
        <f>S132*H132</f>
        <v>0</v>
      </c>
      <c r="U132" s="34"/>
      <c r="V132" s="34"/>
      <c r="W132" s="34"/>
      <c r="X132" s="34"/>
      <c r="Y132" s="34"/>
      <c r="Z132" s="34"/>
      <c r="AA132" s="34"/>
      <c r="AB132" s="34"/>
      <c r="AC132" s="34"/>
      <c r="AD132" s="34"/>
      <c r="AE132" s="34"/>
      <c r="AR132" s="199" t="s">
        <v>162</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162</v>
      </c>
      <c r="BM132" s="199" t="s">
        <v>182</v>
      </c>
    </row>
    <row r="133" spans="1:47" s="2" customFormat="1" ht="68.25">
      <c r="A133" s="34"/>
      <c r="B133" s="35"/>
      <c r="C133" s="36"/>
      <c r="D133" s="201" t="s">
        <v>164</v>
      </c>
      <c r="E133" s="36"/>
      <c r="F133" s="202" t="s">
        <v>183</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1:65" s="2" customFormat="1" ht="16.5" customHeight="1">
      <c r="A134" s="34"/>
      <c r="B134" s="35"/>
      <c r="C134" s="187" t="s">
        <v>184</v>
      </c>
      <c r="D134" s="187" t="s">
        <v>158</v>
      </c>
      <c r="E134" s="188" t="s">
        <v>185</v>
      </c>
      <c r="F134" s="189" t="s">
        <v>186</v>
      </c>
      <c r="G134" s="190" t="s">
        <v>161</v>
      </c>
      <c r="H134" s="191">
        <v>1</v>
      </c>
      <c r="I134" s="192"/>
      <c r="J134" s="193">
        <f>ROUND(I134*H134,2)</f>
        <v>0</v>
      </c>
      <c r="K134" s="194"/>
      <c r="L134" s="39"/>
      <c r="M134" s="195" t="s">
        <v>1</v>
      </c>
      <c r="N134" s="196" t="s">
        <v>45</v>
      </c>
      <c r="O134" s="71"/>
      <c r="P134" s="197">
        <f>O134*H134</f>
        <v>0</v>
      </c>
      <c r="Q134" s="197">
        <v>0</v>
      </c>
      <c r="R134" s="197">
        <f>Q134*H134</f>
        <v>0</v>
      </c>
      <c r="S134" s="197">
        <v>0</v>
      </c>
      <c r="T134" s="198">
        <f>S134*H134</f>
        <v>0</v>
      </c>
      <c r="U134" s="34"/>
      <c r="V134" s="34"/>
      <c r="W134" s="34"/>
      <c r="X134" s="34"/>
      <c r="Y134" s="34"/>
      <c r="Z134" s="34"/>
      <c r="AA134" s="34"/>
      <c r="AB134" s="34"/>
      <c r="AC134" s="34"/>
      <c r="AD134" s="34"/>
      <c r="AE134" s="34"/>
      <c r="AR134" s="199" t="s">
        <v>162</v>
      </c>
      <c r="AT134" s="199" t="s">
        <v>158</v>
      </c>
      <c r="AU134" s="199" t="s">
        <v>90</v>
      </c>
      <c r="AY134" s="17" t="s">
        <v>155</v>
      </c>
      <c r="BE134" s="200">
        <f>IF(N134="základní",J134,0)</f>
        <v>0</v>
      </c>
      <c r="BF134" s="200">
        <f>IF(N134="snížená",J134,0)</f>
        <v>0</v>
      </c>
      <c r="BG134" s="200">
        <f>IF(N134="zákl. přenesená",J134,0)</f>
        <v>0</v>
      </c>
      <c r="BH134" s="200">
        <f>IF(N134="sníž. přenesená",J134,0)</f>
        <v>0</v>
      </c>
      <c r="BI134" s="200">
        <f>IF(N134="nulová",J134,0)</f>
        <v>0</v>
      </c>
      <c r="BJ134" s="17" t="s">
        <v>88</v>
      </c>
      <c r="BK134" s="200">
        <f>ROUND(I134*H134,2)</f>
        <v>0</v>
      </c>
      <c r="BL134" s="17" t="s">
        <v>162</v>
      </c>
      <c r="BM134" s="199" t="s">
        <v>187</v>
      </c>
    </row>
    <row r="135" spans="1:47" s="2" customFormat="1" ht="19.5">
      <c r="A135" s="34"/>
      <c r="B135" s="35"/>
      <c r="C135" s="36"/>
      <c r="D135" s="201" t="s">
        <v>164</v>
      </c>
      <c r="E135" s="36"/>
      <c r="F135" s="202" t="s">
        <v>188</v>
      </c>
      <c r="G135" s="36"/>
      <c r="H135" s="36"/>
      <c r="I135" s="203"/>
      <c r="J135" s="36"/>
      <c r="K135" s="36"/>
      <c r="L135" s="39"/>
      <c r="M135" s="204"/>
      <c r="N135" s="205"/>
      <c r="O135" s="71"/>
      <c r="P135" s="71"/>
      <c r="Q135" s="71"/>
      <c r="R135" s="71"/>
      <c r="S135" s="71"/>
      <c r="T135" s="72"/>
      <c r="U135" s="34"/>
      <c r="V135" s="34"/>
      <c r="W135" s="34"/>
      <c r="X135" s="34"/>
      <c r="Y135" s="34"/>
      <c r="Z135" s="34"/>
      <c r="AA135" s="34"/>
      <c r="AB135" s="34"/>
      <c r="AC135" s="34"/>
      <c r="AD135" s="34"/>
      <c r="AE135" s="34"/>
      <c r="AT135" s="17" t="s">
        <v>164</v>
      </c>
      <c r="AU135" s="17" t="s">
        <v>90</v>
      </c>
    </row>
    <row r="136" spans="2:63" s="12" customFormat="1" ht="22.9" customHeight="1">
      <c r="B136" s="171"/>
      <c r="C136" s="172"/>
      <c r="D136" s="173" t="s">
        <v>79</v>
      </c>
      <c r="E136" s="185" t="s">
        <v>189</v>
      </c>
      <c r="F136" s="185" t="s">
        <v>190</v>
      </c>
      <c r="G136" s="172"/>
      <c r="H136" s="172"/>
      <c r="I136" s="175"/>
      <c r="J136" s="186">
        <f>BK136</f>
        <v>0</v>
      </c>
      <c r="K136" s="172"/>
      <c r="L136" s="177"/>
      <c r="M136" s="178"/>
      <c r="N136" s="179"/>
      <c r="O136" s="179"/>
      <c r="P136" s="180">
        <f>SUM(P137:P142)</f>
        <v>0</v>
      </c>
      <c r="Q136" s="179"/>
      <c r="R136" s="180">
        <f>SUM(R137:R142)</f>
        <v>0</v>
      </c>
      <c r="S136" s="179"/>
      <c r="T136" s="181">
        <f>SUM(T137:T142)</f>
        <v>0</v>
      </c>
      <c r="AR136" s="182" t="s">
        <v>154</v>
      </c>
      <c r="AT136" s="183" t="s">
        <v>79</v>
      </c>
      <c r="AU136" s="183" t="s">
        <v>88</v>
      </c>
      <c r="AY136" s="182" t="s">
        <v>155</v>
      </c>
      <c r="BK136" s="184">
        <f>SUM(BK137:BK142)</f>
        <v>0</v>
      </c>
    </row>
    <row r="137" spans="1:65" s="2" customFormat="1" ht="16.5" customHeight="1">
      <c r="A137" s="34"/>
      <c r="B137" s="35"/>
      <c r="C137" s="187" t="s">
        <v>191</v>
      </c>
      <c r="D137" s="187" t="s">
        <v>158</v>
      </c>
      <c r="E137" s="188" t="s">
        <v>192</v>
      </c>
      <c r="F137" s="189" t="s">
        <v>193</v>
      </c>
      <c r="G137" s="190" t="s">
        <v>161</v>
      </c>
      <c r="H137" s="191">
        <v>1</v>
      </c>
      <c r="I137" s="192"/>
      <c r="J137" s="193">
        <f>ROUND(I137*H137,2)</f>
        <v>0</v>
      </c>
      <c r="K137" s="194"/>
      <c r="L137" s="39"/>
      <c r="M137" s="195" t="s">
        <v>1</v>
      </c>
      <c r="N137" s="196" t="s">
        <v>45</v>
      </c>
      <c r="O137" s="71"/>
      <c r="P137" s="197">
        <f>O137*H137</f>
        <v>0</v>
      </c>
      <c r="Q137" s="197">
        <v>0</v>
      </c>
      <c r="R137" s="197">
        <f>Q137*H137</f>
        <v>0</v>
      </c>
      <c r="S137" s="197">
        <v>0</v>
      </c>
      <c r="T137" s="198">
        <f>S137*H137</f>
        <v>0</v>
      </c>
      <c r="U137" s="34"/>
      <c r="V137" s="34"/>
      <c r="W137" s="34"/>
      <c r="X137" s="34"/>
      <c r="Y137" s="34"/>
      <c r="Z137" s="34"/>
      <c r="AA137" s="34"/>
      <c r="AB137" s="34"/>
      <c r="AC137" s="34"/>
      <c r="AD137" s="34"/>
      <c r="AE137" s="34"/>
      <c r="AR137" s="199" t="s">
        <v>162</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162</v>
      </c>
      <c r="BM137" s="199" t="s">
        <v>194</v>
      </c>
    </row>
    <row r="138" spans="1:47" s="2" customFormat="1" ht="19.5">
      <c r="A138" s="34"/>
      <c r="B138" s="35"/>
      <c r="C138" s="36"/>
      <c r="D138" s="201" t="s">
        <v>164</v>
      </c>
      <c r="E138" s="36"/>
      <c r="F138" s="202" t="s">
        <v>195</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1:65" s="2" customFormat="1" ht="16.5" customHeight="1">
      <c r="A139" s="34"/>
      <c r="B139" s="35"/>
      <c r="C139" s="187" t="s">
        <v>196</v>
      </c>
      <c r="D139" s="187" t="s">
        <v>158</v>
      </c>
      <c r="E139" s="188" t="s">
        <v>197</v>
      </c>
      <c r="F139" s="189" t="s">
        <v>198</v>
      </c>
      <c r="G139" s="190" t="s">
        <v>161</v>
      </c>
      <c r="H139" s="191">
        <v>1</v>
      </c>
      <c r="I139" s="192"/>
      <c r="J139" s="193">
        <f>ROUND(I139*H139,2)</f>
        <v>0</v>
      </c>
      <c r="K139" s="194"/>
      <c r="L139" s="39"/>
      <c r="M139" s="195" t="s">
        <v>1</v>
      </c>
      <c r="N139" s="196" t="s">
        <v>45</v>
      </c>
      <c r="O139" s="71"/>
      <c r="P139" s="197">
        <f>O139*H139</f>
        <v>0</v>
      </c>
      <c r="Q139" s="197">
        <v>0</v>
      </c>
      <c r="R139" s="197">
        <f>Q139*H139</f>
        <v>0</v>
      </c>
      <c r="S139" s="197">
        <v>0</v>
      </c>
      <c r="T139" s="198">
        <f>S139*H139</f>
        <v>0</v>
      </c>
      <c r="U139" s="34"/>
      <c r="V139" s="34"/>
      <c r="W139" s="34"/>
      <c r="X139" s="34"/>
      <c r="Y139" s="34"/>
      <c r="Z139" s="34"/>
      <c r="AA139" s="34"/>
      <c r="AB139" s="34"/>
      <c r="AC139" s="34"/>
      <c r="AD139" s="34"/>
      <c r="AE139" s="34"/>
      <c r="AR139" s="199" t="s">
        <v>162</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162</v>
      </c>
      <c r="BM139" s="199" t="s">
        <v>199</v>
      </c>
    </row>
    <row r="140" spans="1:47" s="2" customFormat="1" ht="39">
      <c r="A140" s="34"/>
      <c r="B140" s="35"/>
      <c r="C140" s="36"/>
      <c r="D140" s="201" t="s">
        <v>164</v>
      </c>
      <c r="E140" s="36"/>
      <c r="F140" s="202" t="s">
        <v>200</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1:65" s="2" customFormat="1" ht="16.5" customHeight="1">
      <c r="A141" s="34"/>
      <c r="B141" s="35"/>
      <c r="C141" s="187" t="s">
        <v>201</v>
      </c>
      <c r="D141" s="187" t="s">
        <v>158</v>
      </c>
      <c r="E141" s="188" t="s">
        <v>202</v>
      </c>
      <c r="F141" s="189" t="s">
        <v>203</v>
      </c>
      <c r="G141" s="190" t="s">
        <v>161</v>
      </c>
      <c r="H141" s="191">
        <v>1</v>
      </c>
      <c r="I141" s="192"/>
      <c r="J141" s="193">
        <f>ROUND(I141*H141,2)</f>
        <v>0</v>
      </c>
      <c r="K141" s="194"/>
      <c r="L141" s="39"/>
      <c r="M141" s="195" t="s">
        <v>1</v>
      </c>
      <c r="N141" s="196" t="s">
        <v>45</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162</v>
      </c>
      <c r="AT141" s="199" t="s">
        <v>158</v>
      </c>
      <c r="AU141" s="199" t="s">
        <v>90</v>
      </c>
      <c r="AY141" s="17" t="s">
        <v>155</v>
      </c>
      <c r="BE141" s="200">
        <f>IF(N141="základní",J141,0)</f>
        <v>0</v>
      </c>
      <c r="BF141" s="200">
        <f>IF(N141="snížená",J141,0)</f>
        <v>0</v>
      </c>
      <c r="BG141" s="200">
        <f>IF(N141="zákl. přenesená",J141,0)</f>
        <v>0</v>
      </c>
      <c r="BH141" s="200">
        <f>IF(N141="sníž. přenesená",J141,0)</f>
        <v>0</v>
      </c>
      <c r="BI141" s="200">
        <f>IF(N141="nulová",J141,0)</f>
        <v>0</v>
      </c>
      <c r="BJ141" s="17" t="s">
        <v>88</v>
      </c>
      <c r="BK141" s="200">
        <f>ROUND(I141*H141,2)</f>
        <v>0</v>
      </c>
      <c r="BL141" s="17" t="s">
        <v>162</v>
      </c>
      <c r="BM141" s="199" t="s">
        <v>204</v>
      </c>
    </row>
    <row r="142" spans="1:47" s="2" customFormat="1" ht="29.25">
      <c r="A142" s="34"/>
      <c r="B142" s="35"/>
      <c r="C142" s="36"/>
      <c r="D142" s="201" t="s">
        <v>164</v>
      </c>
      <c r="E142" s="36"/>
      <c r="F142" s="202" t="s">
        <v>205</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164</v>
      </c>
      <c r="AU142" s="17" t="s">
        <v>90</v>
      </c>
    </row>
    <row r="143" spans="2:63" s="12" customFormat="1" ht="22.9" customHeight="1">
      <c r="B143" s="171"/>
      <c r="C143" s="172"/>
      <c r="D143" s="173" t="s">
        <v>79</v>
      </c>
      <c r="E143" s="185" t="s">
        <v>206</v>
      </c>
      <c r="F143" s="185" t="s">
        <v>207</v>
      </c>
      <c r="G143" s="172"/>
      <c r="H143" s="172"/>
      <c r="I143" s="175"/>
      <c r="J143" s="186">
        <f>BK143</f>
        <v>0</v>
      </c>
      <c r="K143" s="172"/>
      <c r="L143" s="177"/>
      <c r="M143" s="178"/>
      <c r="N143" s="179"/>
      <c r="O143" s="179"/>
      <c r="P143" s="180">
        <f>SUM(P144:P149)</f>
        <v>0</v>
      </c>
      <c r="Q143" s="179"/>
      <c r="R143" s="180">
        <f>SUM(R144:R149)</f>
        <v>0</v>
      </c>
      <c r="S143" s="179"/>
      <c r="T143" s="181">
        <f>SUM(T144:T149)</f>
        <v>0</v>
      </c>
      <c r="AR143" s="182" t="s">
        <v>154</v>
      </c>
      <c r="AT143" s="183" t="s">
        <v>79</v>
      </c>
      <c r="AU143" s="183" t="s">
        <v>88</v>
      </c>
      <c r="AY143" s="182" t="s">
        <v>155</v>
      </c>
      <c r="BK143" s="184">
        <f>SUM(BK144:BK149)</f>
        <v>0</v>
      </c>
    </row>
    <row r="144" spans="1:65" s="2" customFormat="1" ht="16.5" customHeight="1">
      <c r="A144" s="34"/>
      <c r="B144" s="35"/>
      <c r="C144" s="187" t="s">
        <v>208</v>
      </c>
      <c r="D144" s="187" t="s">
        <v>158</v>
      </c>
      <c r="E144" s="188" t="s">
        <v>209</v>
      </c>
      <c r="F144" s="189" t="s">
        <v>210</v>
      </c>
      <c r="G144" s="190" t="s">
        <v>161</v>
      </c>
      <c r="H144" s="191">
        <v>1</v>
      </c>
      <c r="I144" s="192"/>
      <c r="J144" s="193">
        <f>ROUND(I144*H144,2)</f>
        <v>0</v>
      </c>
      <c r="K144" s="194"/>
      <c r="L144" s="39"/>
      <c r="M144" s="195" t="s">
        <v>1</v>
      </c>
      <c r="N144" s="196" t="s">
        <v>45</v>
      </c>
      <c r="O144" s="71"/>
      <c r="P144" s="197">
        <f>O144*H144</f>
        <v>0</v>
      </c>
      <c r="Q144" s="197">
        <v>0</v>
      </c>
      <c r="R144" s="197">
        <f>Q144*H144</f>
        <v>0</v>
      </c>
      <c r="S144" s="197">
        <v>0</v>
      </c>
      <c r="T144" s="198">
        <f>S144*H144</f>
        <v>0</v>
      </c>
      <c r="U144" s="34"/>
      <c r="V144" s="34"/>
      <c r="W144" s="34"/>
      <c r="X144" s="34"/>
      <c r="Y144" s="34"/>
      <c r="Z144" s="34"/>
      <c r="AA144" s="34"/>
      <c r="AB144" s="34"/>
      <c r="AC144" s="34"/>
      <c r="AD144" s="34"/>
      <c r="AE144" s="34"/>
      <c r="AR144" s="199" t="s">
        <v>162</v>
      </c>
      <c r="AT144" s="199" t="s">
        <v>158</v>
      </c>
      <c r="AU144" s="199" t="s">
        <v>90</v>
      </c>
      <c r="AY144" s="17" t="s">
        <v>155</v>
      </c>
      <c r="BE144" s="200">
        <f>IF(N144="základní",J144,0)</f>
        <v>0</v>
      </c>
      <c r="BF144" s="200">
        <f>IF(N144="snížená",J144,0)</f>
        <v>0</v>
      </c>
      <c r="BG144" s="200">
        <f>IF(N144="zákl. přenesená",J144,0)</f>
        <v>0</v>
      </c>
      <c r="BH144" s="200">
        <f>IF(N144="sníž. přenesená",J144,0)</f>
        <v>0</v>
      </c>
      <c r="BI144" s="200">
        <f>IF(N144="nulová",J144,0)</f>
        <v>0</v>
      </c>
      <c r="BJ144" s="17" t="s">
        <v>88</v>
      </c>
      <c r="BK144" s="200">
        <f>ROUND(I144*H144,2)</f>
        <v>0</v>
      </c>
      <c r="BL144" s="17" t="s">
        <v>162</v>
      </c>
      <c r="BM144" s="199" t="s">
        <v>211</v>
      </c>
    </row>
    <row r="145" spans="1:47" s="2" customFormat="1" ht="29.25">
      <c r="A145" s="34"/>
      <c r="B145" s="35"/>
      <c r="C145" s="36"/>
      <c r="D145" s="201" t="s">
        <v>164</v>
      </c>
      <c r="E145" s="36"/>
      <c r="F145" s="202" t="s">
        <v>212</v>
      </c>
      <c r="G145" s="36"/>
      <c r="H145" s="36"/>
      <c r="I145" s="203"/>
      <c r="J145" s="36"/>
      <c r="K145" s="36"/>
      <c r="L145" s="39"/>
      <c r="M145" s="204"/>
      <c r="N145" s="205"/>
      <c r="O145" s="71"/>
      <c r="P145" s="71"/>
      <c r="Q145" s="71"/>
      <c r="R145" s="71"/>
      <c r="S145" s="71"/>
      <c r="T145" s="72"/>
      <c r="U145" s="34"/>
      <c r="V145" s="34"/>
      <c r="W145" s="34"/>
      <c r="X145" s="34"/>
      <c r="Y145" s="34"/>
      <c r="Z145" s="34"/>
      <c r="AA145" s="34"/>
      <c r="AB145" s="34"/>
      <c r="AC145" s="34"/>
      <c r="AD145" s="34"/>
      <c r="AE145" s="34"/>
      <c r="AT145" s="17" t="s">
        <v>164</v>
      </c>
      <c r="AU145" s="17" t="s">
        <v>90</v>
      </c>
    </row>
    <row r="146" spans="1:65" s="2" customFormat="1" ht="16.5" customHeight="1">
      <c r="A146" s="34"/>
      <c r="B146" s="35"/>
      <c r="C146" s="187" t="s">
        <v>213</v>
      </c>
      <c r="D146" s="187" t="s">
        <v>158</v>
      </c>
      <c r="E146" s="188" t="s">
        <v>214</v>
      </c>
      <c r="F146" s="189" t="s">
        <v>215</v>
      </c>
      <c r="G146" s="190" t="s">
        <v>161</v>
      </c>
      <c r="H146" s="191">
        <v>1</v>
      </c>
      <c r="I146" s="192"/>
      <c r="J146" s="193">
        <f>ROUND(I146*H146,2)</f>
        <v>0</v>
      </c>
      <c r="K146" s="194"/>
      <c r="L146" s="39"/>
      <c r="M146" s="195" t="s">
        <v>1</v>
      </c>
      <c r="N146" s="196" t="s">
        <v>45</v>
      </c>
      <c r="O146" s="71"/>
      <c r="P146" s="197">
        <f>O146*H146</f>
        <v>0</v>
      </c>
      <c r="Q146" s="197">
        <v>0</v>
      </c>
      <c r="R146" s="197">
        <f>Q146*H146</f>
        <v>0</v>
      </c>
      <c r="S146" s="197">
        <v>0</v>
      </c>
      <c r="T146" s="198">
        <f>S146*H146</f>
        <v>0</v>
      </c>
      <c r="U146" s="34"/>
      <c r="V146" s="34"/>
      <c r="W146" s="34"/>
      <c r="X146" s="34"/>
      <c r="Y146" s="34"/>
      <c r="Z146" s="34"/>
      <c r="AA146" s="34"/>
      <c r="AB146" s="34"/>
      <c r="AC146" s="34"/>
      <c r="AD146" s="34"/>
      <c r="AE146" s="34"/>
      <c r="AR146" s="199" t="s">
        <v>162</v>
      </c>
      <c r="AT146" s="199" t="s">
        <v>158</v>
      </c>
      <c r="AU146" s="199" t="s">
        <v>90</v>
      </c>
      <c r="AY146" s="17" t="s">
        <v>155</v>
      </c>
      <c r="BE146" s="200">
        <f>IF(N146="základní",J146,0)</f>
        <v>0</v>
      </c>
      <c r="BF146" s="200">
        <f>IF(N146="snížená",J146,0)</f>
        <v>0</v>
      </c>
      <c r="BG146" s="200">
        <f>IF(N146="zákl. přenesená",J146,0)</f>
        <v>0</v>
      </c>
      <c r="BH146" s="200">
        <f>IF(N146="sníž. přenesená",J146,0)</f>
        <v>0</v>
      </c>
      <c r="BI146" s="200">
        <f>IF(N146="nulová",J146,0)</f>
        <v>0</v>
      </c>
      <c r="BJ146" s="17" t="s">
        <v>88</v>
      </c>
      <c r="BK146" s="200">
        <f>ROUND(I146*H146,2)</f>
        <v>0</v>
      </c>
      <c r="BL146" s="17" t="s">
        <v>162</v>
      </c>
      <c r="BM146" s="199" t="s">
        <v>216</v>
      </c>
    </row>
    <row r="147" spans="1:47" s="2" customFormat="1" ht="39">
      <c r="A147" s="34"/>
      <c r="B147" s="35"/>
      <c r="C147" s="36"/>
      <c r="D147" s="201" t="s">
        <v>164</v>
      </c>
      <c r="E147" s="36"/>
      <c r="F147" s="202" t="s">
        <v>217</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164</v>
      </c>
      <c r="AU147" s="17" t="s">
        <v>90</v>
      </c>
    </row>
    <row r="148" spans="1:65" s="2" customFormat="1" ht="16.5" customHeight="1">
      <c r="A148" s="34"/>
      <c r="B148" s="35"/>
      <c r="C148" s="187" t="s">
        <v>218</v>
      </c>
      <c r="D148" s="187" t="s">
        <v>158</v>
      </c>
      <c r="E148" s="188" t="s">
        <v>219</v>
      </c>
      <c r="F148" s="189" t="s">
        <v>220</v>
      </c>
      <c r="G148" s="190" t="s">
        <v>161</v>
      </c>
      <c r="H148" s="191">
        <v>1</v>
      </c>
      <c r="I148" s="192"/>
      <c r="J148" s="193">
        <f>ROUND(I148*H148,2)</f>
        <v>0</v>
      </c>
      <c r="K148" s="194"/>
      <c r="L148" s="39"/>
      <c r="M148" s="195" t="s">
        <v>1</v>
      </c>
      <c r="N148" s="196" t="s">
        <v>45</v>
      </c>
      <c r="O148" s="71"/>
      <c r="P148" s="197">
        <f>O148*H148</f>
        <v>0</v>
      </c>
      <c r="Q148" s="197">
        <v>0</v>
      </c>
      <c r="R148" s="197">
        <f>Q148*H148</f>
        <v>0</v>
      </c>
      <c r="S148" s="197">
        <v>0</v>
      </c>
      <c r="T148" s="198">
        <f>S148*H148</f>
        <v>0</v>
      </c>
      <c r="U148" s="34"/>
      <c r="V148" s="34"/>
      <c r="W148" s="34"/>
      <c r="X148" s="34"/>
      <c r="Y148" s="34"/>
      <c r="Z148" s="34"/>
      <c r="AA148" s="34"/>
      <c r="AB148" s="34"/>
      <c r="AC148" s="34"/>
      <c r="AD148" s="34"/>
      <c r="AE148" s="34"/>
      <c r="AR148" s="199" t="s">
        <v>162</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162</v>
      </c>
      <c r="BM148" s="199" t="s">
        <v>221</v>
      </c>
    </row>
    <row r="149" spans="1:47" s="2" customFormat="1" ht="19.5">
      <c r="A149" s="34"/>
      <c r="B149" s="35"/>
      <c r="C149" s="36"/>
      <c r="D149" s="201" t="s">
        <v>164</v>
      </c>
      <c r="E149" s="36"/>
      <c r="F149" s="202" t="s">
        <v>222</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63" s="12" customFormat="1" ht="22.9" customHeight="1">
      <c r="B150" s="171"/>
      <c r="C150" s="172"/>
      <c r="D150" s="173" t="s">
        <v>79</v>
      </c>
      <c r="E150" s="185" t="s">
        <v>223</v>
      </c>
      <c r="F150" s="185" t="s">
        <v>224</v>
      </c>
      <c r="G150" s="172"/>
      <c r="H150" s="172"/>
      <c r="I150" s="175"/>
      <c r="J150" s="186">
        <f>BK150</f>
        <v>0</v>
      </c>
      <c r="K150" s="172"/>
      <c r="L150" s="177"/>
      <c r="M150" s="178"/>
      <c r="N150" s="179"/>
      <c r="O150" s="179"/>
      <c r="P150" s="180">
        <f>SUM(P151:P156)</f>
        <v>0</v>
      </c>
      <c r="Q150" s="179"/>
      <c r="R150" s="180">
        <f>SUM(R151:R156)</f>
        <v>0</v>
      </c>
      <c r="S150" s="179"/>
      <c r="T150" s="181">
        <f>SUM(T151:T156)</f>
        <v>0</v>
      </c>
      <c r="AR150" s="182" t="s">
        <v>154</v>
      </c>
      <c r="AT150" s="183" t="s">
        <v>79</v>
      </c>
      <c r="AU150" s="183" t="s">
        <v>88</v>
      </c>
      <c r="AY150" s="182" t="s">
        <v>155</v>
      </c>
      <c r="BK150" s="184">
        <f>SUM(BK151:BK156)</f>
        <v>0</v>
      </c>
    </row>
    <row r="151" spans="1:65" s="2" customFormat="1" ht="16.5" customHeight="1">
      <c r="A151" s="34"/>
      <c r="B151" s="35"/>
      <c r="C151" s="187" t="s">
        <v>225</v>
      </c>
      <c r="D151" s="187" t="s">
        <v>158</v>
      </c>
      <c r="E151" s="188" t="s">
        <v>226</v>
      </c>
      <c r="F151" s="189" t="s">
        <v>227</v>
      </c>
      <c r="G151" s="190" t="s">
        <v>161</v>
      </c>
      <c r="H151" s="191">
        <v>1</v>
      </c>
      <c r="I151" s="192"/>
      <c r="J151" s="193">
        <f>ROUND(I151*H151,2)</f>
        <v>0</v>
      </c>
      <c r="K151" s="194"/>
      <c r="L151" s="39"/>
      <c r="M151" s="195" t="s">
        <v>1</v>
      </c>
      <c r="N151" s="196" t="s">
        <v>45</v>
      </c>
      <c r="O151" s="71"/>
      <c r="P151" s="197">
        <f>O151*H151</f>
        <v>0</v>
      </c>
      <c r="Q151" s="197">
        <v>0</v>
      </c>
      <c r="R151" s="197">
        <f>Q151*H151</f>
        <v>0</v>
      </c>
      <c r="S151" s="197">
        <v>0</v>
      </c>
      <c r="T151" s="198">
        <f>S151*H151</f>
        <v>0</v>
      </c>
      <c r="U151" s="34"/>
      <c r="V151" s="34"/>
      <c r="W151" s="34"/>
      <c r="X151" s="34"/>
      <c r="Y151" s="34"/>
      <c r="Z151" s="34"/>
      <c r="AA151" s="34"/>
      <c r="AB151" s="34"/>
      <c r="AC151" s="34"/>
      <c r="AD151" s="34"/>
      <c r="AE151" s="34"/>
      <c r="AR151" s="199" t="s">
        <v>162</v>
      </c>
      <c r="AT151" s="199" t="s">
        <v>158</v>
      </c>
      <c r="AU151" s="199" t="s">
        <v>90</v>
      </c>
      <c r="AY151" s="17" t="s">
        <v>155</v>
      </c>
      <c r="BE151" s="200">
        <f>IF(N151="základní",J151,0)</f>
        <v>0</v>
      </c>
      <c r="BF151" s="200">
        <f>IF(N151="snížená",J151,0)</f>
        <v>0</v>
      </c>
      <c r="BG151" s="200">
        <f>IF(N151="zákl. přenesená",J151,0)</f>
        <v>0</v>
      </c>
      <c r="BH151" s="200">
        <f>IF(N151="sníž. přenesená",J151,0)</f>
        <v>0</v>
      </c>
      <c r="BI151" s="200">
        <f>IF(N151="nulová",J151,0)</f>
        <v>0</v>
      </c>
      <c r="BJ151" s="17" t="s">
        <v>88</v>
      </c>
      <c r="BK151" s="200">
        <f>ROUND(I151*H151,2)</f>
        <v>0</v>
      </c>
      <c r="BL151" s="17" t="s">
        <v>162</v>
      </c>
      <c r="BM151" s="199" t="s">
        <v>228</v>
      </c>
    </row>
    <row r="152" spans="1:47" s="2" customFormat="1" ht="48.75">
      <c r="A152" s="34"/>
      <c r="B152" s="35"/>
      <c r="C152" s="36"/>
      <c r="D152" s="201" t="s">
        <v>164</v>
      </c>
      <c r="E152" s="36"/>
      <c r="F152" s="202" t="s">
        <v>229</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164</v>
      </c>
      <c r="AU152" s="17" t="s">
        <v>90</v>
      </c>
    </row>
    <row r="153" spans="1:65" s="2" customFormat="1" ht="16.5" customHeight="1">
      <c r="A153" s="34"/>
      <c r="B153" s="35"/>
      <c r="C153" s="187" t="s">
        <v>230</v>
      </c>
      <c r="D153" s="187" t="s">
        <v>158</v>
      </c>
      <c r="E153" s="188" t="s">
        <v>231</v>
      </c>
      <c r="F153" s="189" t="s">
        <v>232</v>
      </c>
      <c r="G153" s="190" t="s">
        <v>161</v>
      </c>
      <c r="H153" s="191">
        <v>1</v>
      </c>
      <c r="I153" s="192"/>
      <c r="J153" s="193">
        <f>ROUND(I153*H153,2)</f>
        <v>0</v>
      </c>
      <c r="K153" s="194"/>
      <c r="L153" s="39"/>
      <c r="M153" s="195" t="s">
        <v>1</v>
      </c>
      <c r="N153" s="196" t="s">
        <v>45</v>
      </c>
      <c r="O153" s="71"/>
      <c r="P153" s="197">
        <f>O153*H153</f>
        <v>0</v>
      </c>
      <c r="Q153" s="197">
        <v>0</v>
      </c>
      <c r="R153" s="197">
        <f>Q153*H153</f>
        <v>0</v>
      </c>
      <c r="S153" s="197">
        <v>0</v>
      </c>
      <c r="T153" s="198">
        <f>S153*H153</f>
        <v>0</v>
      </c>
      <c r="U153" s="34"/>
      <c r="V153" s="34"/>
      <c r="W153" s="34"/>
      <c r="X153" s="34"/>
      <c r="Y153" s="34"/>
      <c r="Z153" s="34"/>
      <c r="AA153" s="34"/>
      <c r="AB153" s="34"/>
      <c r="AC153" s="34"/>
      <c r="AD153" s="34"/>
      <c r="AE153" s="34"/>
      <c r="AR153" s="199" t="s">
        <v>162</v>
      </c>
      <c r="AT153" s="199" t="s">
        <v>158</v>
      </c>
      <c r="AU153" s="199" t="s">
        <v>90</v>
      </c>
      <c r="AY153" s="17" t="s">
        <v>155</v>
      </c>
      <c r="BE153" s="200">
        <f>IF(N153="základní",J153,0)</f>
        <v>0</v>
      </c>
      <c r="BF153" s="200">
        <f>IF(N153="snížená",J153,0)</f>
        <v>0</v>
      </c>
      <c r="BG153" s="200">
        <f>IF(N153="zákl. přenesená",J153,0)</f>
        <v>0</v>
      </c>
      <c r="BH153" s="200">
        <f>IF(N153="sníž. přenesená",J153,0)</f>
        <v>0</v>
      </c>
      <c r="BI153" s="200">
        <f>IF(N153="nulová",J153,0)</f>
        <v>0</v>
      </c>
      <c r="BJ153" s="17" t="s">
        <v>88</v>
      </c>
      <c r="BK153" s="200">
        <f>ROUND(I153*H153,2)</f>
        <v>0</v>
      </c>
      <c r="BL153" s="17" t="s">
        <v>162</v>
      </c>
      <c r="BM153" s="199" t="s">
        <v>233</v>
      </c>
    </row>
    <row r="154" spans="1:47" s="2" customFormat="1" ht="29.25">
      <c r="A154" s="34"/>
      <c r="B154" s="35"/>
      <c r="C154" s="36"/>
      <c r="D154" s="201" t="s">
        <v>164</v>
      </c>
      <c r="E154" s="36"/>
      <c r="F154" s="202" t="s">
        <v>234</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164</v>
      </c>
      <c r="AU154" s="17" t="s">
        <v>90</v>
      </c>
    </row>
    <row r="155" spans="1:65" s="2" customFormat="1" ht="16.5" customHeight="1">
      <c r="A155" s="34"/>
      <c r="B155" s="35"/>
      <c r="C155" s="187" t="s">
        <v>8</v>
      </c>
      <c r="D155" s="187" t="s">
        <v>158</v>
      </c>
      <c r="E155" s="188" t="s">
        <v>235</v>
      </c>
      <c r="F155" s="189" t="s">
        <v>236</v>
      </c>
      <c r="G155" s="190" t="s">
        <v>161</v>
      </c>
      <c r="H155" s="191">
        <v>1</v>
      </c>
      <c r="I155" s="192"/>
      <c r="J155" s="193">
        <f>ROUND(I155*H155,2)</f>
        <v>0</v>
      </c>
      <c r="K155" s="194"/>
      <c r="L155" s="39"/>
      <c r="M155" s="195" t="s">
        <v>1</v>
      </c>
      <c r="N155" s="196" t="s">
        <v>45</v>
      </c>
      <c r="O155" s="71"/>
      <c r="P155" s="197">
        <f>O155*H155</f>
        <v>0</v>
      </c>
      <c r="Q155" s="197">
        <v>0</v>
      </c>
      <c r="R155" s="197">
        <f>Q155*H155</f>
        <v>0</v>
      </c>
      <c r="S155" s="197">
        <v>0</v>
      </c>
      <c r="T155" s="198">
        <f>S155*H155</f>
        <v>0</v>
      </c>
      <c r="U155" s="34"/>
      <c r="V155" s="34"/>
      <c r="W155" s="34"/>
      <c r="X155" s="34"/>
      <c r="Y155" s="34"/>
      <c r="Z155" s="34"/>
      <c r="AA155" s="34"/>
      <c r="AB155" s="34"/>
      <c r="AC155" s="34"/>
      <c r="AD155" s="34"/>
      <c r="AE155" s="34"/>
      <c r="AR155" s="199" t="s">
        <v>162</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162</v>
      </c>
      <c r="BM155" s="199" t="s">
        <v>237</v>
      </c>
    </row>
    <row r="156" spans="1:47" s="2" customFormat="1" ht="39">
      <c r="A156" s="34"/>
      <c r="B156" s="35"/>
      <c r="C156" s="36"/>
      <c r="D156" s="201" t="s">
        <v>164</v>
      </c>
      <c r="E156" s="36"/>
      <c r="F156" s="202" t="s">
        <v>238</v>
      </c>
      <c r="G156" s="36"/>
      <c r="H156" s="36"/>
      <c r="I156" s="203"/>
      <c r="J156" s="36"/>
      <c r="K156" s="36"/>
      <c r="L156" s="39"/>
      <c r="M156" s="206"/>
      <c r="N156" s="207"/>
      <c r="O156" s="208"/>
      <c r="P156" s="208"/>
      <c r="Q156" s="208"/>
      <c r="R156" s="208"/>
      <c r="S156" s="208"/>
      <c r="T156" s="209"/>
      <c r="U156" s="34"/>
      <c r="V156" s="34"/>
      <c r="W156" s="34"/>
      <c r="X156" s="34"/>
      <c r="Y156" s="34"/>
      <c r="Z156" s="34"/>
      <c r="AA156" s="34"/>
      <c r="AB156" s="34"/>
      <c r="AC156" s="34"/>
      <c r="AD156" s="34"/>
      <c r="AE156" s="34"/>
      <c r="AT156" s="17" t="s">
        <v>164</v>
      </c>
      <c r="AU156" s="17" t="s">
        <v>90</v>
      </c>
    </row>
    <row r="157" spans="1:31" s="2" customFormat="1" ht="6.95" customHeight="1">
      <c r="A157" s="34"/>
      <c r="B157" s="54"/>
      <c r="C157" s="55"/>
      <c r="D157" s="55"/>
      <c r="E157" s="55"/>
      <c r="F157" s="55"/>
      <c r="G157" s="55"/>
      <c r="H157" s="55"/>
      <c r="I157" s="55"/>
      <c r="J157" s="55"/>
      <c r="K157" s="55"/>
      <c r="L157" s="39"/>
      <c r="M157" s="34"/>
      <c r="O157" s="34"/>
      <c r="P157" s="34"/>
      <c r="Q157" s="34"/>
      <c r="R157" s="34"/>
      <c r="S157" s="34"/>
      <c r="T157" s="34"/>
      <c r="U157" s="34"/>
      <c r="V157" s="34"/>
      <c r="W157" s="34"/>
      <c r="X157" s="34"/>
      <c r="Y157" s="34"/>
      <c r="Z157" s="34"/>
      <c r="AA157" s="34"/>
      <c r="AB157" s="34"/>
      <c r="AC157" s="34"/>
      <c r="AD157" s="34"/>
      <c r="AE157" s="34"/>
    </row>
  </sheetData>
  <sheetProtection algorithmName="SHA-512" hashValue="95oa/e152BFfj39se0GO0b+ke/IZKL9Jsel6Zc3JlCNChIIDkBOuWRODGkRdzrTw1f6W1in+pPk7bcJnLgVtGA==" saltValue="Wer/PwQIWGSXAcKAWFSJajRXLyRPKUvu0+Axy9+GcyPRifrKLlvAeWCkFeqH1SbdN3+4n59uJ5Mo+w1eCPcI/g==" spinCount="100000" sheet="1" objects="1" scenarios="1" formatColumns="0" formatRows="0" autoFilter="0"/>
  <autoFilter ref="C120:K156"/>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21"/>
  <sheetViews>
    <sheetView showGridLines="0" workbookViewId="0" topLeftCell="A1">
      <selection activeCell="F125" sqref="F12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93</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239</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ROUND((SUM(BE124:BE420)),2)</f>
        <v>0</v>
      </c>
      <c r="G33" s="34"/>
      <c r="H33" s="34"/>
      <c r="I33" s="124">
        <v>0.21</v>
      </c>
      <c r="J33" s="123">
        <f>ROUND(((SUM(BE124:BE420))*I33),2)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ROUND((SUM(BF124:BF420)),2)</f>
        <v>0</v>
      </c>
      <c r="G34" s="34"/>
      <c r="H34" s="34"/>
      <c r="I34" s="124">
        <v>0.15</v>
      </c>
      <c r="J34" s="123">
        <f>ROUND(((SUM(BF124:BF420))*I34),2)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ROUND((SUM(BG124:BG420)),2)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ROUND((SUM(BH124:BH420)),2)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ROUND((SUM(BI124:BI420)),2)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200a - Kanalizace Martinské náměstí-stoky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J215</f>
        <v>0</v>
      </c>
      <c r="K99" s="154"/>
      <c r="L99" s="158"/>
    </row>
    <row r="100" spans="2:12" s="10" customFormat="1" ht="19.9" customHeight="1" hidden="1">
      <c r="B100" s="153"/>
      <c r="C100" s="154"/>
      <c r="D100" s="155" t="s">
        <v>243</v>
      </c>
      <c r="E100" s="156"/>
      <c r="F100" s="156"/>
      <c r="G100" s="156"/>
      <c r="H100" s="156"/>
      <c r="I100" s="156"/>
      <c r="J100" s="157">
        <f>J225</f>
        <v>0</v>
      </c>
      <c r="K100" s="154"/>
      <c r="L100" s="158"/>
    </row>
    <row r="101" spans="2:12" s="10" customFormat="1" ht="19.9" customHeight="1" hidden="1">
      <c r="B101" s="153"/>
      <c r="C101" s="154"/>
      <c r="D101" s="155" t="s">
        <v>244</v>
      </c>
      <c r="E101" s="156"/>
      <c r="F101" s="156"/>
      <c r="G101" s="156"/>
      <c r="H101" s="156"/>
      <c r="I101" s="156"/>
      <c r="J101" s="157">
        <f>J274</f>
        <v>0</v>
      </c>
      <c r="K101" s="154"/>
      <c r="L101" s="158"/>
    </row>
    <row r="102" spans="2:12" s="10" customFormat="1" ht="19.9" customHeight="1" hidden="1">
      <c r="B102" s="153"/>
      <c r="C102" s="154"/>
      <c r="D102" s="155" t="s">
        <v>245</v>
      </c>
      <c r="E102" s="156"/>
      <c r="F102" s="156"/>
      <c r="G102" s="156"/>
      <c r="H102" s="156"/>
      <c r="I102" s="156"/>
      <c r="J102" s="157">
        <f>J378</f>
        <v>0</v>
      </c>
      <c r="K102" s="154"/>
      <c r="L102" s="158"/>
    </row>
    <row r="103" spans="2:12" s="10" customFormat="1" ht="19.9" customHeight="1" hidden="1">
      <c r="B103" s="153"/>
      <c r="C103" s="154"/>
      <c r="D103" s="155" t="s">
        <v>246</v>
      </c>
      <c r="E103" s="156"/>
      <c r="F103" s="156"/>
      <c r="G103" s="156"/>
      <c r="H103" s="156"/>
      <c r="I103" s="156"/>
      <c r="J103" s="157">
        <f>J387</f>
        <v>0</v>
      </c>
      <c r="K103" s="154"/>
      <c r="L103" s="158"/>
    </row>
    <row r="104" spans="2:12" s="10" customFormat="1" ht="19.9" customHeight="1" hidden="1">
      <c r="B104" s="153"/>
      <c r="C104" s="154"/>
      <c r="D104" s="155" t="s">
        <v>247</v>
      </c>
      <c r="E104" s="156"/>
      <c r="F104" s="156"/>
      <c r="G104" s="156"/>
      <c r="H104" s="156"/>
      <c r="I104" s="156"/>
      <c r="J104" s="157">
        <f>J419</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200a - Kanalizace Martinské náměstí-stoky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328.7201138</v>
      </c>
      <c r="S124" s="79"/>
      <c r="T124" s="169">
        <f>T125</f>
        <v>220.12955</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P126+P215+P225+P274+P378+P387+P419</f>
        <v>0</v>
      </c>
      <c r="Q125" s="179"/>
      <c r="R125" s="180">
        <f>R126+R215+R225+R274+R378+R387+R419</f>
        <v>328.7201138</v>
      </c>
      <c r="S125" s="179"/>
      <c r="T125" s="181">
        <f>T126+T215+T225+T274+T378+T387+T419</f>
        <v>220.12955</v>
      </c>
      <c r="AR125" s="182" t="s">
        <v>88</v>
      </c>
      <c r="AT125" s="183" t="s">
        <v>79</v>
      </c>
      <c r="AU125" s="183" t="s">
        <v>80</v>
      </c>
      <c r="AY125" s="182" t="s">
        <v>155</v>
      </c>
      <c r="BK125" s="184">
        <f>BK126+BK215+BK225+BK274+BK378+BK387+BK419</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SUM(P127:P214)</f>
        <v>0</v>
      </c>
      <c r="Q126" s="179"/>
      <c r="R126" s="180">
        <f>SUM(R127:R214)</f>
        <v>262.41814</v>
      </c>
      <c r="S126" s="179"/>
      <c r="T126" s="181">
        <f>SUM(T127:T214)</f>
        <v>215.78435</v>
      </c>
      <c r="AR126" s="182" t="s">
        <v>88</v>
      </c>
      <c r="AT126" s="183" t="s">
        <v>79</v>
      </c>
      <c r="AU126" s="183" t="s">
        <v>88</v>
      </c>
      <c r="AY126" s="182" t="s">
        <v>155</v>
      </c>
      <c r="BK126" s="184">
        <f>SUM(BK127:BK214)</f>
        <v>0</v>
      </c>
    </row>
    <row r="127" spans="1:65" s="2" customFormat="1" ht="16.5" customHeight="1">
      <c r="A127" s="34"/>
      <c r="B127" s="35"/>
      <c r="C127" s="187" t="s">
        <v>88</v>
      </c>
      <c r="D127" s="187" t="s">
        <v>158</v>
      </c>
      <c r="E127" s="188" t="s">
        <v>251</v>
      </c>
      <c r="F127" s="189" t="s">
        <v>252</v>
      </c>
      <c r="G127" s="190" t="s">
        <v>253</v>
      </c>
      <c r="H127" s="191">
        <v>64.066</v>
      </c>
      <c r="I127" s="192"/>
      <c r="J127" s="193">
        <f>ROUND(I127*H127,2)</f>
        <v>0</v>
      </c>
      <c r="K127" s="194"/>
      <c r="L127" s="39"/>
      <c r="M127" s="195" t="s">
        <v>1</v>
      </c>
      <c r="N127" s="196" t="s">
        <v>45</v>
      </c>
      <c r="O127" s="71"/>
      <c r="P127" s="197">
        <f>O127*H127</f>
        <v>0</v>
      </c>
      <c r="Q127" s="197">
        <v>0</v>
      </c>
      <c r="R127" s="197">
        <f>Q127*H127</f>
        <v>0</v>
      </c>
      <c r="S127" s="197">
        <v>0.295</v>
      </c>
      <c r="T127" s="198">
        <f>S127*H127</f>
        <v>18.89947</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254</v>
      </c>
    </row>
    <row r="128" spans="1:47" s="2" customFormat="1" ht="243.75">
      <c r="A128" s="34"/>
      <c r="B128" s="35"/>
      <c r="C128" s="36"/>
      <c r="D128" s="201" t="s">
        <v>164</v>
      </c>
      <c r="E128" s="36"/>
      <c r="F128" s="202" t="s">
        <v>255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257</v>
      </c>
      <c r="G129" s="211"/>
      <c r="H129" s="214">
        <v>63.42</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258</v>
      </c>
      <c r="G130" s="211"/>
      <c r="H130" s="214">
        <v>0.646</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64.066</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21.75" customHeight="1">
      <c r="A132" s="34"/>
      <c r="B132" s="35"/>
      <c r="C132" s="187" t="s">
        <v>90</v>
      </c>
      <c r="D132" s="187" t="s">
        <v>158</v>
      </c>
      <c r="E132" s="188" t="s">
        <v>260</v>
      </c>
      <c r="F132" s="189" t="s">
        <v>261</v>
      </c>
      <c r="G132" s="190" t="s">
        <v>253</v>
      </c>
      <c r="H132" s="191">
        <v>55.329</v>
      </c>
      <c r="I132" s="192"/>
      <c r="J132" s="193">
        <f>ROUND(I132*H132,2)</f>
        <v>0</v>
      </c>
      <c r="K132" s="194"/>
      <c r="L132" s="39"/>
      <c r="M132" s="195" t="s">
        <v>1</v>
      </c>
      <c r="N132" s="196" t="s">
        <v>45</v>
      </c>
      <c r="O132" s="71"/>
      <c r="P132" s="197">
        <f>O132*H132</f>
        <v>0</v>
      </c>
      <c r="Q132" s="197">
        <v>0</v>
      </c>
      <c r="R132" s="197">
        <f>Q132*H132</f>
        <v>0</v>
      </c>
      <c r="S132" s="197">
        <v>0.32</v>
      </c>
      <c r="T132" s="198">
        <f>S132*H132</f>
        <v>17.705280000000002</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262</v>
      </c>
    </row>
    <row r="133" spans="1:47" s="2" customFormat="1" ht="68.25">
      <c r="A133" s="34"/>
      <c r="B133" s="35"/>
      <c r="C133" s="36"/>
      <c r="D133" s="201" t="s">
        <v>164</v>
      </c>
      <c r="E133" s="36"/>
      <c r="F133" s="202" t="s">
        <v>263</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264</v>
      </c>
      <c r="G134" s="211"/>
      <c r="H134" s="214">
        <v>54.36</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265</v>
      </c>
      <c r="G135" s="211"/>
      <c r="H135" s="214">
        <v>0.969</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55.329</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21.75" customHeight="1">
      <c r="A137" s="34"/>
      <c r="B137" s="35"/>
      <c r="C137" s="187" t="s">
        <v>170</v>
      </c>
      <c r="D137" s="187" t="s">
        <v>158</v>
      </c>
      <c r="E137" s="188" t="s">
        <v>266</v>
      </c>
      <c r="F137" s="189" t="s">
        <v>267</v>
      </c>
      <c r="G137" s="190" t="s">
        <v>253</v>
      </c>
      <c r="H137" s="191">
        <v>119.395</v>
      </c>
      <c r="I137" s="192"/>
      <c r="J137" s="193">
        <f>ROUND(I137*H137,2)</f>
        <v>0</v>
      </c>
      <c r="K137" s="194"/>
      <c r="L137" s="39"/>
      <c r="M137" s="195" t="s">
        <v>1</v>
      </c>
      <c r="N137" s="196" t="s">
        <v>45</v>
      </c>
      <c r="O137" s="71"/>
      <c r="P137" s="197">
        <f>O137*H137</f>
        <v>0</v>
      </c>
      <c r="Q137" s="197">
        <v>0</v>
      </c>
      <c r="R137" s="197">
        <f>Q137*H137</f>
        <v>0</v>
      </c>
      <c r="S137" s="197">
        <v>0.58</v>
      </c>
      <c r="T137" s="198">
        <f>S137*H137</f>
        <v>69.2491</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268</v>
      </c>
    </row>
    <row r="138" spans="1:47" s="2" customFormat="1" ht="331.5">
      <c r="A138" s="34"/>
      <c r="B138" s="35"/>
      <c r="C138" s="36"/>
      <c r="D138" s="201" t="s">
        <v>164</v>
      </c>
      <c r="E138" s="36"/>
      <c r="F138" s="202" t="s">
        <v>269</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270</v>
      </c>
      <c r="G139" s="211"/>
      <c r="H139" s="214">
        <v>117.78</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3" customFormat="1" ht="11.25">
      <c r="B140" s="210"/>
      <c r="C140" s="211"/>
      <c r="D140" s="201" t="s">
        <v>256</v>
      </c>
      <c r="E140" s="212" t="s">
        <v>1</v>
      </c>
      <c r="F140" s="213" t="s">
        <v>271</v>
      </c>
      <c r="G140" s="211"/>
      <c r="H140" s="214">
        <v>1.615</v>
      </c>
      <c r="I140" s="215"/>
      <c r="J140" s="211"/>
      <c r="K140" s="211"/>
      <c r="L140" s="216"/>
      <c r="M140" s="217"/>
      <c r="N140" s="218"/>
      <c r="O140" s="218"/>
      <c r="P140" s="218"/>
      <c r="Q140" s="218"/>
      <c r="R140" s="218"/>
      <c r="S140" s="218"/>
      <c r="T140" s="219"/>
      <c r="AT140" s="220" t="s">
        <v>256</v>
      </c>
      <c r="AU140" s="220" t="s">
        <v>90</v>
      </c>
      <c r="AV140" s="13" t="s">
        <v>90</v>
      </c>
      <c r="AW140" s="13" t="s">
        <v>36</v>
      </c>
      <c r="AX140" s="13" t="s">
        <v>80</v>
      </c>
      <c r="AY140" s="220" t="s">
        <v>155</v>
      </c>
    </row>
    <row r="141" spans="2:51" s="14" customFormat="1" ht="11.25">
      <c r="B141" s="221"/>
      <c r="C141" s="222"/>
      <c r="D141" s="201" t="s">
        <v>256</v>
      </c>
      <c r="E141" s="223" t="s">
        <v>1</v>
      </c>
      <c r="F141" s="224" t="s">
        <v>259</v>
      </c>
      <c r="G141" s="222"/>
      <c r="H141" s="225">
        <v>119.395</v>
      </c>
      <c r="I141" s="226"/>
      <c r="J141" s="222"/>
      <c r="K141" s="222"/>
      <c r="L141" s="227"/>
      <c r="M141" s="228"/>
      <c r="N141" s="229"/>
      <c r="O141" s="229"/>
      <c r="P141" s="229"/>
      <c r="Q141" s="229"/>
      <c r="R141" s="229"/>
      <c r="S141" s="229"/>
      <c r="T141" s="230"/>
      <c r="AT141" s="231" t="s">
        <v>256</v>
      </c>
      <c r="AU141" s="231" t="s">
        <v>90</v>
      </c>
      <c r="AV141" s="14" t="s">
        <v>175</v>
      </c>
      <c r="AW141" s="14" t="s">
        <v>36</v>
      </c>
      <c r="AX141" s="14" t="s">
        <v>88</v>
      </c>
      <c r="AY141" s="231" t="s">
        <v>155</v>
      </c>
    </row>
    <row r="142" spans="1:65" s="2" customFormat="1" ht="16.5" customHeight="1">
      <c r="A142" s="34"/>
      <c r="B142" s="35"/>
      <c r="C142" s="187" t="s">
        <v>175</v>
      </c>
      <c r="D142" s="187" t="s">
        <v>158</v>
      </c>
      <c r="E142" s="188" t="s">
        <v>272</v>
      </c>
      <c r="F142" s="189" t="s">
        <v>273</v>
      </c>
      <c r="G142" s="190" t="s">
        <v>253</v>
      </c>
      <c r="H142" s="191">
        <v>175.047</v>
      </c>
      <c r="I142" s="192"/>
      <c r="J142" s="193">
        <f>ROUND(I142*H142,2)</f>
        <v>0</v>
      </c>
      <c r="K142" s="194"/>
      <c r="L142" s="39"/>
      <c r="M142" s="195" t="s">
        <v>1</v>
      </c>
      <c r="N142" s="196" t="s">
        <v>45</v>
      </c>
      <c r="O142" s="71"/>
      <c r="P142" s="197">
        <f>O142*H142</f>
        <v>0</v>
      </c>
      <c r="Q142" s="197">
        <v>0</v>
      </c>
      <c r="R142" s="197">
        <f>Q142*H142</f>
        <v>0</v>
      </c>
      <c r="S142" s="197">
        <v>0.3</v>
      </c>
      <c r="T142" s="198">
        <f>S142*H142</f>
        <v>52.5141</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274</v>
      </c>
    </row>
    <row r="143" spans="1:47" s="2" customFormat="1" ht="58.5">
      <c r="A143" s="34"/>
      <c r="B143" s="35"/>
      <c r="C143" s="36"/>
      <c r="D143" s="201" t="s">
        <v>164</v>
      </c>
      <c r="E143" s="36"/>
      <c r="F143" s="202" t="s">
        <v>275</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276</v>
      </c>
      <c r="G144" s="211"/>
      <c r="H144" s="214">
        <v>15.1</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3" customFormat="1" ht="11.25">
      <c r="B145" s="210"/>
      <c r="C145" s="211"/>
      <c r="D145" s="201" t="s">
        <v>256</v>
      </c>
      <c r="E145" s="212" t="s">
        <v>1</v>
      </c>
      <c r="F145" s="213" t="s">
        <v>277</v>
      </c>
      <c r="G145" s="211"/>
      <c r="H145" s="214">
        <v>43.249</v>
      </c>
      <c r="I145" s="215"/>
      <c r="J145" s="211"/>
      <c r="K145" s="211"/>
      <c r="L145" s="216"/>
      <c r="M145" s="217"/>
      <c r="N145" s="218"/>
      <c r="O145" s="218"/>
      <c r="P145" s="218"/>
      <c r="Q145" s="218"/>
      <c r="R145" s="218"/>
      <c r="S145" s="218"/>
      <c r="T145" s="219"/>
      <c r="AT145" s="220" t="s">
        <v>256</v>
      </c>
      <c r="AU145" s="220" t="s">
        <v>90</v>
      </c>
      <c r="AV145" s="13" t="s">
        <v>90</v>
      </c>
      <c r="AW145" s="13" t="s">
        <v>36</v>
      </c>
      <c r="AX145" s="13" t="s">
        <v>80</v>
      </c>
      <c r="AY145" s="220" t="s">
        <v>155</v>
      </c>
    </row>
    <row r="146" spans="2:51" s="14" customFormat="1" ht="11.25">
      <c r="B146" s="221"/>
      <c r="C146" s="222"/>
      <c r="D146" s="201" t="s">
        <v>256</v>
      </c>
      <c r="E146" s="223" t="s">
        <v>1</v>
      </c>
      <c r="F146" s="224" t="s">
        <v>259</v>
      </c>
      <c r="G146" s="222"/>
      <c r="H146" s="225">
        <v>58.349</v>
      </c>
      <c r="I146" s="226"/>
      <c r="J146" s="222"/>
      <c r="K146" s="222"/>
      <c r="L146" s="227"/>
      <c r="M146" s="228"/>
      <c r="N146" s="229"/>
      <c r="O146" s="229"/>
      <c r="P146" s="229"/>
      <c r="Q146" s="229"/>
      <c r="R146" s="229"/>
      <c r="S146" s="229"/>
      <c r="T146" s="230"/>
      <c r="AT146" s="231" t="s">
        <v>256</v>
      </c>
      <c r="AU146" s="231" t="s">
        <v>90</v>
      </c>
      <c r="AV146" s="14" t="s">
        <v>175</v>
      </c>
      <c r="AW146" s="14" t="s">
        <v>36</v>
      </c>
      <c r="AX146" s="14" t="s">
        <v>88</v>
      </c>
      <c r="AY146" s="231" t="s">
        <v>155</v>
      </c>
    </row>
    <row r="147" spans="2:51" s="13" customFormat="1" ht="11.25">
      <c r="B147" s="210"/>
      <c r="C147" s="211"/>
      <c r="D147" s="201" t="s">
        <v>256</v>
      </c>
      <c r="E147" s="211"/>
      <c r="F147" s="213" t="s">
        <v>278</v>
      </c>
      <c r="G147" s="211"/>
      <c r="H147" s="214">
        <v>175.047</v>
      </c>
      <c r="I147" s="215"/>
      <c r="J147" s="211"/>
      <c r="K147" s="211"/>
      <c r="L147" s="216"/>
      <c r="M147" s="217"/>
      <c r="N147" s="218"/>
      <c r="O147" s="218"/>
      <c r="P147" s="218"/>
      <c r="Q147" s="218"/>
      <c r="R147" s="218"/>
      <c r="S147" s="218"/>
      <c r="T147" s="219"/>
      <c r="AT147" s="220" t="s">
        <v>256</v>
      </c>
      <c r="AU147" s="220" t="s">
        <v>90</v>
      </c>
      <c r="AV147" s="13" t="s">
        <v>90</v>
      </c>
      <c r="AW147" s="13" t="s">
        <v>4</v>
      </c>
      <c r="AX147" s="13" t="s">
        <v>88</v>
      </c>
      <c r="AY147" s="220" t="s">
        <v>155</v>
      </c>
    </row>
    <row r="148" spans="1:65" s="2" customFormat="1" ht="21.75" customHeight="1">
      <c r="A148" s="34"/>
      <c r="B148" s="35"/>
      <c r="C148" s="187" t="s">
        <v>154</v>
      </c>
      <c r="D148" s="187" t="s">
        <v>158</v>
      </c>
      <c r="E148" s="188" t="s">
        <v>279</v>
      </c>
      <c r="F148" s="189" t="s">
        <v>280</v>
      </c>
      <c r="G148" s="190" t="s">
        <v>253</v>
      </c>
      <c r="H148" s="191">
        <v>183.138</v>
      </c>
      <c r="I148" s="192"/>
      <c r="J148" s="193">
        <f>ROUND(I148*H148,2)</f>
        <v>0</v>
      </c>
      <c r="K148" s="194"/>
      <c r="L148" s="39"/>
      <c r="M148" s="195" t="s">
        <v>1</v>
      </c>
      <c r="N148" s="196" t="s">
        <v>45</v>
      </c>
      <c r="O148" s="71"/>
      <c r="P148" s="197">
        <f>O148*H148</f>
        <v>0</v>
      </c>
      <c r="Q148" s="197">
        <v>0</v>
      </c>
      <c r="R148" s="197">
        <f>Q148*H148</f>
        <v>0</v>
      </c>
      <c r="S148" s="197">
        <v>0.3</v>
      </c>
      <c r="T148" s="198">
        <f>S148*H148</f>
        <v>54.9414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281</v>
      </c>
    </row>
    <row r="149" spans="1:47" s="2" customFormat="1" ht="58.5">
      <c r="A149" s="34"/>
      <c r="B149" s="35"/>
      <c r="C149" s="36"/>
      <c r="D149" s="201" t="s">
        <v>164</v>
      </c>
      <c r="E149" s="36"/>
      <c r="F149" s="202" t="s">
        <v>282</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283</v>
      </c>
      <c r="G150" s="211"/>
      <c r="H150" s="214">
        <v>61.046</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2:51" s="13" customFormat="1" ht="11.25">
      <c r="B151" s="210"/>
      <c r="C151" s="211"/>
      <c r="D151" s="201" t="s">
        <v>256</v>
      </c>
      <c r="E151" s="211"/>
      <c r="F151" s="213" t="s">
        <v>284</v>
      </c>
      <c r="G151" s="211"/>
      <c r="H151" s="214">
        <v>183.138</v>
      </c>
      <c r="I151" s="215"/>
      <c r="J151" s="211"/>
      <c r="K151" s="211"/>
      <c r="L151" s="216"/>
      <c r="M151" s="217"/>
      <c r="N151" s="218"/>
      <c r="O151" s="218"/>
      <c r="P151" s="218"/>
      <c r="Q151" s="218"/>
      <c r="R151" s="218"/>
      <c r="S151" s="218"/>
      <c r="T151" s="219"/>
      <c r="AT151" s="220" t="s">
        <v>256</v>
      </c>
      <c r="AU151" s="220" t="s">
        <v>90</v>
      </c>
      <c r="AV151" s="13" t="s">
        <v>90</v>
      </c>
      <c r="AW151" s="13" t="s">
        <v>4</v>
      </c>
      <c r="AX151" s="13" t="s">
        <v>88</v>
      </c>
      <c r="AY151" s="220" t="s">
        <v>155</v>
      </c>
    </row>
    <row r="152" spans="1:65" s="2" customFormat="1" ht="16.5" customHeight="1">
      <c r="A152" s="34"/>
      <c r="B152" s="35"/>
      <c r="C152" s="187" t="s">
        <v>184</v>
      </c>
      <c r="D152" s="187" t="s">
        <v>158</v>
      </c>
      <c r="E152" s="188" t="s">
        <v>285</v>
      </c>
      <c r="F152" s="189" t="s">
        <v>286</v>
      </c>
      <c r="G152" s="190" t="s">
        <v>287</v>
      </c>
      <c r="H152" s="191">
        <v>5</v>
      </c>
      <c r="I152" s="192"/>
      <c r="J152" s="193">
        <f>ROUND(I152*H152,2)</f>
        <v>0</v>
      </c>
      <c r="K152" s="194"/>
      <c r="L152" s="39"/>
      <c r="M152" s="195" t="s">
        <v>1</v>
      </c>
      <c r="N152" s="196" t="s">
        <v>45</v>
      </c>
      <c r="O152" s="71"/>
      <c r="P152" s="197">
        <f>O152*H152</f>
        <v>0</v>
      </c>
      <c r="Q152" s="197">
        <v>0</v>
      </c>
      <c r="R152" s="197">
        <f>Q152*H152</f>
        <v>0</v>
      </c>
      <c r="S152" s="197">
        <v>0.29</v>
      </c>
      <c r="T152" s="198">
        <f>S152*H152</f>
        <v>1.45</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288</v>
      </c>
    </row>
    <row r="153" spans="1:47" s="2" customFormat="1" ht="263.25">
      <c r="A153" s="34"/>
      <c r="B153" s="35"/>
      <c r="C153" s="36"/>
      <c r="D153" s="201" t="s">
        <v>164</v>
      </c>
      <c r="E153" s="36"/>
      <c r="F153" s="202" t="s">
        <v>289</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154</v>
      </c>
      <c r="G154" s="211"/>
      <c r="H154" s="214">
        <v>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191</v>
      </c>
      <c r="D155" s="187" t="s">
        <v>158</v>
      </c>
      <c r="E155" s="188" t="s">
        <v>290</v>
      </c>
      <c r="F155" s="189" t="s">
        <v>291</v>
      </c>
      <c r="G155" s="190" t="s">
        <v>287</v>
      </c>
      <c r="H155" s="191">
        <v>5</v>
      </c>
      <c r="I155" s="192"/>
      <c r="J155" s="193">
        <f>ROUND(I155*H155,2)</f>
        <v>0</v>
      </c>
      <c r="K155" s="194"/>
      <c r="L155" s="39"/>
      <c r="M155" s="195" t="s">
        <v>1</v>
      </c>
      <c r="N155" s="196" t="s">
        <v>45</v>
      </c>
      <c r="O155" s="71"/>
      <c r="P155" s="197">
        <f>O155*H155</f>
        <v>0</v>
      </c>
      <c r="Q155" s="197">
        <v>0</v>
      </c>
      <c r="R155" s="197">
        <f>Q155*H155</f>
        <v>0</v>
      </c>
      <c r="S155" s="197">
        <v>0.205</v>
      </c>
      <c r="T155" s="198">
        <f>S155*H155</f>
        <v>1.025</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292</v>
      </c>
    </row>
    <row r="156" spans="1:47" s="2" customFormat="1" ht="48.75">
      <c r="A156" s="34"/>
      <c r="B156" s="35"/>
      <c r="C156" s="36"/>
      <c r="D156" s="201" t="s">
        <v>164</v>
      </c>
      <c r="E156" s="36"/>
      <c r="F156" s="202" t="s">
        <v>293</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154</v>
      </c>
      <c r="G157" s="211"/>
      <c r="H157" s="214">
        <v>5</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16.5" customHeight="1">
      <c r="A158" s="34"/>
      <c r="B158" s="35"/>
      <c r="C158" s="187" t="s">
        <v>196</v>
      </c>
      <c r="D158" s="187" t="s">
        <v>158</v>
      </c>
      <c r="E158" s="188" t="s">
        <v>294</v>
      </c>
      <c r="F158" s="189" t="s">
        <v>295</v>
      </c>
      <c r="G158" s="190" t="s">
        <v>287</v>
      </c>
      <c r="H158" s="191">
        <v>30</v>
      </c>
      <c r="I158" s="192"/>
      <c r="J158" s="193">
        <f>ROUND(I158*H158,2)</f>
        <v>0</v>
      </c>
      <c r="K158" s="194"/>
      <c r="L158" s="39"/>
      <c r="M158" s="195" t="s">
        <v>1</v>
      </c>
      <c r="N158" s="196" t="s">
        <v>45</v>
      </c>
      <c r="O158" s="71"/>
      <c r="P158" s="197">
        <f>O158*H158</f>
        <v>0</v>
      </c>
      <c r="Q158" s="197">
        <v>0.00868</v>
      </c>
      <c r="R158" s="197">
        <f>Q158*H158</f>
        <v>0.2604</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296</v>
      </c>
    </row>
    <row r="159" spans="1:47" s="2" customFormat="1" ht="117">
      <c r="A159" s="34"/>
      <c r="B159" s="35"/>
      <c r="C159" s="36"/>
      <c r="D159" s="201" t="s">
        <v>164</v>
      </c>
      <c r="E159" s="36"/>
      <c r="F159" s="202" t="s">
        <v>297</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298</v>
      </c>
      <c r="G160" s="211"/>
      <c r="H160" s="214">
        <v>30</v>
      </c>
      <c r="I160" s="215"/>
      <c r="J160" s="211"/>
      <c r="K160" s="211"/>
      <c r="L160" s="216"/>
      <c r="M160" s="217"/>
      <c r="N160" s="218"/>
      <c r="O160" s="218"/>
      <c r="P160" s="218"/>
      <c r="Q160" s="218"/>
      <c r="R160" s="218"/>
      <c r="S160" s="218"/>
      <c r="T160" s="219"/>
      <c r="AT160" s="220" t="s">
        <v>256</v>
      </c>
      <c r="AU160" s="220" t="s">
        <v>90</v>
      </c>
      <c r="AV160" s="13" t="s">
        <v>90</v>
      </c>
      <c r="AW160" s="13" t="s">
        <v>36</v>
      </c>
      <c r="AX160" s="13" t="s">
        <v>88</v>
      </c>
      <c r="AY160" s="220" t="s">
        <v>155</v>
      </c>
    </row>
    <row r="161" spans="1:65" s="2" customFormat="1" ht="16.5" customHeight="1">
      <c r="A161" s="34"/>
      <c r="B161" s="35"/>
      <c r="C161" s="187" t="s">
        <v>201</v>
      </c>
      <c r="D161" s="187" t="s">
        <v>158</v>
      </c>
      <c r="E161" s="188" t="s">
        <v>299</v>
      </c>
      <c r="F161" s="189" t="s">
        <v>300</v>
      </c>
      <c r="G161" s="190" t="s">
        <v>287</v>
      </c>
      <c r="H161" s="191">
        <v>55</v>
      </c>
      <c r="I161" s="192"/>
      <c r="J161" s="193">
        <f>ROUND(I161*H161,2)</f>
        <v>0</v>
      </c>
      <c r="K161" s="194"/>
      <c r="L161" s="39"/>
      <c r="M161" s="195" t="s">
        <v>1</v>
      </c>
      <c r="N161" s="196" t="s">
        <v>45</v>
      </c>
      <c r="O161" s="71"/>
      <c r="P161" s="197">
        <f>O161*H161</f>
        <v>0</v>
      </c>
      <c r="Q161" s="197">
        <v>0.0369</v>
      </c>
      <c r="R161" s="197">
        <f>Q161*H161</f>
        <v>2.0295</v>
      </c>
      <c r="S161" s="197">
        <v>0</v>
      </c>
      <c r="T161" s="198">
        <f>S161*H161</f>
        <v>0</v>
      </c>
      <c r="U161" s="34"/>
      <c r="V161" s="34"/>
      <c r="W161" s="34"/>
      <c r="X161" s="34"/>
      <c r="Y161" s="34"/>
      <c r="Z161" s="34"/>
      <c r="AA161" s="34"/>
      <c r="AB161" s="34"/>
      <c r="AC161" s="34"/>
      <c r="AD161" s="34"/>
      <c r="AE161" s="34"/>
      <c r="AR161" s="199" t="s">
        <v>175</v>
      </c>
      <c r="AT161" s="199" t="s">
        <v>158</v>
      </c>
      <c r="AU161" s="199" t="s">
        <v>90</v>
      </c>
      <c r="AY161" s="17" t="s">
        <v>155</v>
      </c>
      <c r="BE161" s="200">
        <f>IF(N161="základní",J161,0)</f>
        <v>0</v>
      </c>
      <c r="BF161" s="200">
        <f>IF(N161="snížená",J161,0)</f>
        <v>0</v>
      </c>
      <c r="BG161" s="200">
        <f>IF(N161="zákl. přenesená",J161,0)</f>
        <v>0</v>
      </c>
      <c r="BH161" s="200">
        <f>IF(N161="sníž. přenesená",J161,0)</f>
        <v>0</v>
      </c>
      <c r="BI161" s="200">
        <f>IF(N161="nulová",J161,0)</f>
        <v>0</v>
      </c>
      <c r="BJ161" s="17" t="s">
        <v>88</v>
      </c>
      <c r="BK161" s="200">
        <f>ROUND(I161*H161,2)</f>
        <v>0</v>
      </c>
      <c r="BL161" s="17" t="s">
        <v>175</v>
      </c>
      <c r="BM161" s="199" t="s">
        <v>301</v>
      </c>
    </row>
    <row r="162" spans="1:47" s="2" customFormat="1" ht="58.5">
      <c r="A162" s="34"/>
      <c r="B162" s="35"/>
      <c r="C162" s="36"/>
      <c r="D162" s="201" t="s">
        <v>164</v>
      </c>
      <c r="E162" s="36"/>
      <c r="F162" s="202" t="s">
        <v>302</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164</v>
      </c>
      <c r="AU162" s="17" t="s">
        <v>90</v>
      </c>
    </row>
    <row r="163" spans="2:51" s="13" customFormat="1" ht="11.25">
      <c r="B163" s="210"/>
      <c r="C163" s="211"/>
      <c r="D163" s="201" t="s">
        <v>256</v>
      </c>
      <c r="E163" s="212" t="s">
        <v>1</v>
      </c>
      <c r="F163" s="213" t="s">
        <v>303</v>
      </c>
      <c r="G163" s="211"/>
      <c r="H163" s="214">
        <v>55</v>
      </c>
      <c r="I163" s="215"/>
      <c r="J163" s="211"/>
      <c r="K163" s="211"/>
      <c r="L163" s="216"/>
      <c r="M163" s="217"/>
      <c r="N163" s="218"/>
      <c r="O163" s="218"/>
      <c r="P163" s="218"/>
      <c r="Q163" s="218"/>
      <c r="R163" s="218"/>
      <c r="S163" s="218"/>
      <c r="T163" s="219"/>
      <c r="AT163" s="220" t="s">
        <v>256</v>
      </c>
      <c r="AU163" s="220" t="s">
        <v>90</v>
      </c>
      <c r="AV163" s="13" t="s">
        <v>90</v>
      </c>
      <c r="AW163" s="13" t="s">
        <v>36</v>
      </c>
      <c r="AX163" s="13" t="s">
        <v>88</v>
      </c>
      <c r="AY163" s="220" t="s">
        <v>155</v>
      </c>
    </row>
    <row r="164" spans="1:65" s="2" customFormat="1" ht="16.5" customHeight="1">
      <c r="A164" s="34"/>
      <c r="B164" s="35"/>
      <c r="C164" s="187" t="s">
        <v>208</v>
      </c>
      <c r="D164" s="187" t="s">
        <v>158</v>
      </c>
      <c r="E164" s="188" t="s">
        <v>304</v>
      </c>
      <c r="F164" s="189" t="s">
        <v>305</v>
      </c>
      <c r="G164" s="190" t="s">
        <v>306</v>
      </c>
      <c r="H164" s="191">
        <v>159.022</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307</v>
      </c>
    </row>
    <row r="165" spans="1:47" s="2" customFormat="1" ht="312">
      <c r="A165" s="34"/>
      <c r="B165" s="35"/>
      <c r="C165" s="36"/>
      <c r="D165" s="201" t="s">
        <v>164</v>
      </c>
      <c r="E165" s="36"/>
      <c r="F165" s="202" t="s">
        <v>308</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309</v>
      </c>
      <c r="G166" s="211"/>
      <c r="H166" s="214">
        <v>159.022</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1:65" s="2" customFormat="1" ht="21.75" customHeight="1">
      <c r="A167" s="34"/>
      <c r="B167" s="35"/>
      <c r="C167" s="187" t="s">
        <v>213</v>
      </c>
      <c r="D167" s="187" t="s">
        <v>158</v>
      </c>
      <c r="E167" s="188" t="s">
        <v>310</v>
      </c>
      <c r="F167" s="189" t="s">
        <v>311</v>
      </c>
      <c r="G167" s="190" t="s">
        <v>306</v>
      </c>
      <c r="H167" s="191">
        <v>113.426</v>
      </c>
      <c r="I167" s="192"/>
      <c r="J167" s="193">
        <f>ROUND(I167*H167,2)</f>
        <v>0</v>
      </c>
      <c r="K167" s="194"/>
      <c r="L167" s="39"/>
      <c r="M167" s="195" t="s">
        <v>1</v>
      </c>
      <c r="N167" s="196" t="s">
        <v>45</v>
      </c>
      <c r="O167" s="71"/>
      <c r="P167" s="197">
        <f>O167*H167</f>
        <v>0</v>
      </c>
      <c r="Q167" s="197">
        <v>0</v>
      </c>
      <c r="R167" s="197">
        <f>Q167*H167</f>
        <v>0</v>
      </c>
      <c r="S167" s="197">
        <v>0</v>
      </c>
      <c r="T167" s="198">
        <f>S167*H167</f>
        <v>0</v>
      </c>
      <c r="U167" s="34"/>
      <c r="V167" s="34"/>
      <c r="W167" s="34"/>
      <c r="X167" s="34"/>
      <c r="Y167" s="34"/>
      <c r="Z167" s="34"/>
      <c r="AA167" s="34"/>
      <c r="AB167" s="34"/>
      <c r="AC167" s="34"/>
      <c r="AD167" s="34"/>
      <c r="AE167" s="34"/>
      <c r="AR167" s="199" t="s">
        <v>175</v>
      </c>
      <c r="AT167" s="199" t="s">
        <v>158</v>
      </c>
      <c r="AU167" s="199" t="s">
        <v>90</v>
      </c>
      <c r="AY167" s="17" t="s">
        <v>155</v>
      </c>
      <c r="BE167" s="200">
        <f>IF(N167="základní",J167,0)</f>
        <v>0</v>
      </c>
      <c r="BF167" s="200">
        <f>IF(N167="snížená",J167,0)</f>
        <v>0</v>
      </c>
      <c r="BG167" s="200">
        <f>IF(N167="zákl. přenesená",J167,0)</f>
        <v>0</v>
      </c>
      <c r="BH167" s="200">
        <f>IF(N167="sníž. přenesená",J167,0)</f>
        <v>0</v>
      </c>
      <c r="BI167" s="200">
        <f>IF(N167="nulová",J167,0)</f>
        <v>0</v>
      </c>
      <c r="BJ167" s="17" t="s">
        <v>88</v>
      </c>
      <c r="BK167" s="200">
        <f>ROUND(I167*H167,2)</f>
        <v>0</v>
      </c>
      <c r="BL167" s="17" t="s">
        <v>175</v>
      </c>
      <c r="BM167" s="199" t="s">
        <v>312</v>
      </c>
    </row>
    <row r="168" spans="1:47" s="2" customFormat="1" ht="78">
      <c r="A168" s="34"/>
      <c r="B168" s="35"/>
      <c r="C168" s="36"/>
      <c r="D168" s="201" t="s">
        <v>164</v>
      </c>
      <c r="E168" s="36"/>
      <c r="F168" s="202" t="s">
        <v>313</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164</v>
      </c>
      <c r="AU168" s="17" t="s">
        <v>90</v>
      </c>
    </row>
    <row r="169" spans="2:51" s="13" customFormat="1" ht="11.25">
      <c r="B169" s="210"/>
      <c r="C169" s="211"/>
      <c r="D169" s="201" t="s">
        <v>256</v>
      </c>
      <c r="E169" s="212" t="s">
        <v>1</v>
      </c>
      <c r="F169" s="213" t="s">
        <v>314</v>
      </c>
      <c r="G169" s="211"/>
      <c r="H169" s="214">
        <v>223.782</v>
      </c>
      <c r="I169" s="215"/>
      <c r="J169" s="211"/>
      <c r="K169" s="211"/>
      <c r="L169" s="216"/>
      <c r="M169" s="217"/>
      <c r="N169" s="218"/>
      <c r="O169" s="218"/>
      <c r="P169" s="218"/>
      <c r="Q169" s="218"/>
      <c r="R169" s="218"/>
      <c r="S169" s="218"/>
      <c r="T169" s="219"/>
      <c r="AT169" s="220" t="s">
        <v>256</v>
      </c>
      <c r="AU169" s="220" t="s">
        <v>90</v>
      </c>
      <c r="AV169" s="13" t="s">
        <v>90</v>
      </c>
      <c r="AW169" s="13" t="s">
        <v>36</v>
      </c>
      <c r="AX169" s="13" t="s">
        <v>80</v>
      </c>
      <c r="AY169" s="220" t="s">
        <v>155</v>
      </c>
    </row>
    <row r="170" spans="2:51" s="13" customFormat="1" ht="11.25">
      <c r="B170" s="210"/>
      <c r="C170" s="211"/>
      <c r="D170" s="201" t="s">
        <v>256</v>
      </c>
      <c r="E170" s="212" t="s">
        <v>1</v>
      </c>
      <c r="F170" s="213" t="s">
        <v>315</v>
      </c>
      <c r="G170" s="211"/>
      <c r="H170" s="214">
        <v>3.069</v>
      </c>
      <c r="I170" s="215"/>
      <c r="J170" s="211"/>
      <c r="K170" s="211"/>
      <c r="L170" s="216"/>
      <c r="M170" s="217"/>
      <c r="N170" s="218"/>
      <c r="O170" s="218"/>
      <c r="P170" s="218"/>
      <c r="Q170" s="218"/>
      <c r="R170" s="218"/>
      <c r="S170" s="218"/>
      <c r="T170" s="219"/>
      <c r="AT170" s="220" t="s">
        <v>256</v>
      </c>
      <c r="AU170" s="220" t="s">
        <v>90</v>
      </c>
      <c r="AV170" s="13" t="s">
        <v>90</v>
      </c>
      <c r="AW170" s="13" t="s">
        <v>36</v>
      </c>
      <c r="AX170" s="13" t="s">
        <v>80</v>
      </c>
      <c r="AY170" s="220" t="s">
        <v>155</v>
      </c>
    </row>
    <row r="171" spans="2:51" s="14" customFormat="1" ht="11.25">
      <c r="B171" s="221"/>
      <c r="C171" s="222"/>
      <c r="D171" s="201" t="s">
        <v>256</v>
      </c>
      <c r="E171" s="223" t="s">
        <v>1</v>
      </c>
      <c r="F171" s="224" t="s">
        <v>259</v>
      </c>
      <c r="G171" s="222"/>
      <c r="H171" s="225">
        <v>226.851</v>
      </c>
      <c r="I171" s="226"/>
      <c r="J171" s="222"/>
      <c r="K171" s="222"/>
      <c r="L171" s="227"/>
      <c r="M171" s="228"/>
      <c r="N171" s="229"/>
      <c r="O171" s="229"/>
      <c r="P171" s="229"/>
      <c r="Q171" s="229"/>
      <c r="R171" s="229"/>
      <c r="S171" s="229"/>
      <c r="T171" s="230"/>
      <c r="AT171" s="231" t="s">
        <v>256</v>
      </c>
      <c r="AU171" s="231" t="s">
        <v>90</v>
      </c>
      <c r="AV171" s="14" t="s">
        <v>175</v>
      </c>
      <c r="AW171" s="14" t="s">
        <v>36</v>
      </c>
      <c r="AX171" s="14" t="s">
        <v>88</v>
      </c>
      <c r="AY171" s="231" t="s">
        <v>155</v>
      </c>
    </row>
    <row r="172" spans="2:51" s="13" customFormat="1" ht="11.25">
      <c r="B172" s="210"/>
      <c r="C172" s="211"/>
      <c r="D172" s="201" t="s">
        <v>256</v>
      </c>
      <c r="E172" s="211"/>
      <c r="F172" s="213" t="s">
        <v>316</v>
      </c>
      <c r="G172" s="211"/>
      <c r="H172" s="214">
        <v>113.426</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218</v>
      </c>
      <c r="D173" s="187" t="s">
        <v>158</v>
      </c>
      <c r="E173" s="188" t="s">
        <v>317</v>
      </c>
      <c r="F173" s="189" t="s">
        <v>318</v>
      </c>
      <c r="G173" s="190" t="s">
        <v>306</v>
      </c>
      <c r="H173" s="191">
        <v>34.028</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319</v>
      </c>
    </row>
    <row r="174" spans="1:47" s="2" customFormat="1" ht="58.5">
      <c r="A174" s="34"/>
      <c r="B174" s="35"/>
      <c r="C174" s="36"/>
      <c r="D174" s="201" t="s">
        <v>164</v>
      </c>
      <c r="E174" s="36"/>
      <c r="F174" s="202" t="s">
        <v>320</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321</v>
      </c>
      <c r="G175" s="211"/>
      <c r="H175" s="214">
        <v>226.851</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322</v>
      </c>
      <c r="G176" s="211"/>
      <c r="H176" s="214">
        <v>34.028</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21.75" customHeight="1">
      <c r="A177" s="34"/>
      <c r="B177" s="35"/>
      <c r="C177" s="187" t="s">
        <v>225</v>
      </c>
      <c r="D177" s="187" t="s">
        <v>158</v>
      </c>
      <c r="E177" s="188" t="s">
        <v>323</v>
      </c>
      <c r="F177" s="189" t="s">
        <v>324</v>
      </c>
      <c r="G177" s="190" t="s">
        <v>306</v>
      </c>
      <c r="H177" s="191">
        <v>34.028</v>
      </c>
      <c r="I177" s="192"/>
      <c r="J177" s="193">
        <f>ROUND(I177*H177,2)</f>
        <v>0</v>
      </c>
      <c r="K177" s="194"/>
      <c r="L177" s="39"/>
      <c r="M177" s="195" t="s">
        <v>1</v>
      </c>
      <c r="N177" s="196" t="s">
        <v>45</v>
      </c>
      <c r="O177" s="71"/>
      <c r="P177" s="197">
        <f>O177*H177</f>
        <v>0</v>
      </c>
      <c r="Q177" s="197">
        <v>0</v>
      </c>
      <c r="R177" s="197">
        <f>Q177*H177</f>
        <v>0</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325</v>
      </c>
    </row>
    <row r="178" spans="1:47" s="2" customFormat="1" ht="58.5">
      <c r="A178" s="34"/>
      <c r="B178" s="35"/>
      <c r="C178" s="36"/>
      <c r="D178" s="201" t="s">
        <v>164</v>
      </c>
      <c r="E178" s="36"/>
      <c r="F178" s="202" t="s">
        <v>326</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321</v>
      </c>
      <c r="G179" s="211"/>
      <c r="H179" s="214">
        <v>226.851</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2:51" s="13" customFormat="1" ht="11.25">
      <c r="B180" s="210"/>
      <c r="C180" s="211"/>
      <c r="D180" s="201" t="s">
        <v>256</v>
      </c>
      <c r="E180" s="211"/>
      <c r="F180" s="213" t="s">
        <v>322</v>
      </c>
      <c r="G180" s="211"/>
      <c r="H180" s="214">
        <v>34.028</v>
      </c>
      <c r="I180" s="215"/>
      <c r="J180" s="211"/>
      <c r="K180" s="211"/>
      <c r="L180" s="216"/>
      <c r="M180" s="217"/>
      <c r="N180" s="218"/>
      <c r="O180" s="218"/>
      <c r="P180" s="218"/>
      <c r="Q180" s="218"/>
      <c r="R180" s="218"/>
      <c r="S180" s="218"/>
      <c r="T180" s="219"/>
      <c r="AT180" s="220" t="s">
        <v>256</v>
      </c>
      <c r="AU180" s="220" t="s">
        <v>90</v>
      </c>
      <c r="AV180" s="13" t="s">
        <v>90</v>
      </c>
      <c r="AW180" s="13" t="s">
        <v>4</v>
      </c>
      <c r="AX180" s="13" t="s">
        <v>88</v>
      </c>
      <c r="AY180" s="220" t="s">
        <v>155</v>
      </c>
    </row>
    <row r="181" spans="1:65" s="2" customFormat="1" ht="21.75" customHeight="1">
      <c r="A181" s="34"/>
      <c r="B181" s="35"/>
      <c r="C181" s="187" t="s">
        <v>230</v>
      </c>
      <c r="D181" s="187" t="s">
        <v>158</v>
      </c>
      <c r="E181" s="188" t="s">
        <v>327</v>
      </c>
      <c r="F181" s="189" t="s">
        <v>328</v>
      </c>
      <c r="G181" s="190" t="s">
        <v>306</v>
      </c>
      <c r="H181" s="191">
        <v>45.37</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329</v>
      </c>
    </row>
    <row r="182" spans="1:47" s="2" customFormat="1" ht="58.5">
      <c r="A182" s="34"/>
      <c r="B182" s="35"/>
      <c r="C182" s="36"/>
      <c r="D182" s="201" t="s">
        <v>164</v>
      </c>
      <c r="E182" s="36"/>
      <c r="F182" s="202" t="s">
        <v>330</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321</v>
      </c>
      <c r="G183" s="211"/>
      <c r="H183" s="214">
        <v>226.851</v>
      </c>
      <c r="I183" s="215"/>
      <c r="J183" s="211"/>
      <c r="K183" s="211"/>
      <c r="L183" s="216"/>
      <c r="M183" s="217"/>
      <c r="N183" s="218"/>
      <c r="O183" s="218"/>
      <c r="P183" s="218"/>
      <c r="Q183" s="218"/>
      <c r="R183" s="218"/>
      <c r="S183" s="218"/>
      <c r="T183" s="219"/>
      <c r="AT183" s="220" t="s">
        <v>256</v>
      </c>
      <c r="AU183" s="220" t="s">
        <v>90</v>
      </c>
      <c r="AV183" s="13" t="s">
        <v>90</v>
      </c>
      <c r="AW183" s="13" t="s">
        <v>36</v>
      </c>
      <c r="AX183" s="13" t="s">
        <v>88</v>
      </c>
      <c r="AY183" s="220" t="s">
        <v>155</v>
      </c>
    </row>
    <row r="184" spans="2:51" s="13" customFormat="1" ht="11.25">
      <c r="B184" s="210"/>
      <c r="C184" s="211"/>
      <c r="D184" s="201" t="s">
        <v>256</v>
      </c>
      <c r="E184" s="211"/>
      <c r="F184" s="213" t="s">
        <v>331</v>
      </c>
      <c r="G184" s="211"/>
      <c r="H184" s="214">
        <v>45.37</v>
      </c>
      <c r="I184" s="215"/>
      <c r="J184" s="211"/>
      <c r="K184" s="211"/>
      <c r="L184" s="216"/>
      <c r="M184" s="217"/>
      <c r="N184" s="218"/>
      <c r="O184" s="218"/>
      <c r="P184" s="218"/>
      <c r="Q184" s="218"/>
      <c r="R184" s="218"/>
      <c r="S184" s="218"/>
      <c r="T184" s="219"/>
      <c r="AT184" s="220" t="s">
        <v>256</v>
      </c>
      <c r="AU184" s="220" t="s">
        <v>90</v>
      </c>
      <c r="AV184" s="13" t="s">
        <v>90</v>
      </c>
      <c r="AW184" s="13" t="s">
        <v>4</v>
      </c>
      <c r="AX184" s="13" t="s">
        <v>88</v>
      </c>
      <c r="AY184" s="220" t="s">
        <v>155</v>
      </c>
    </row>
    <row r="185" spans="1:65" s="2" customFormat="1" ht="16.5" customHeight="1">
      <c r="A185" s="34"/>
      <c r="B185" s="35"/>
      <c r="C185" s="187" t="s">
        <v>8</v>
      </c>
      <c r="D185" s="187" t="s">
        <v>158</v>
      </c>
      <c r="E185" s="188" t="s">
        <v>332</v>
      </c>
      <c r="F185" s="189" t="s">
        <v>333</v>
      </c>
      <c r="G185" s="190" t="s">
        <v>253</v>
      </c>
      <c r="H185" s="191">
        <v>374.4</v>
      </c>
      <c r="I185" s="192"/>
      <c r="J185" s="193">
        <f>ROUND(I185*H185,2)</f>
        <v>0</v>
      </c>
      <c r="K185" s="194"/>
      <c r="L185" s="39"/>
      <c r="M185" s="195" t="s">
        <v>1</v>
      </c>
      <c r="N185" s="196" t="s">
        <v>45</v>
      </c>
      <c r="O185" s="71"/>
      <c r="P185" s="197">
        <f>O185*H185</f>
        <v>0</v>
      </c>
      <c r="Q185" s="197">
        <v>0.00085</v>
      </c>
      <c r="R185" s="197">
        <f>Q185*H185</f>
        <v>0.31823999999999997</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334</v>
      </c>
    </row>
    <row r="186" spans="1:47" s="2" customFormat="1" ht="19.5">
      <c r="A186" s="34"/>
      <c r="B186" s="35"/>
      <c r="C186" s="36"/>
      <c r="D186" s="201" t="s">
        <v>164</v>
      </c>
      <c r="E186" s="36"/>
      <c r="F186" s="202" t="s">
        <v>335</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164</v>
      </c>
      <c r="AU186" s="17" t="s">
        <v>90</v>
      </c>
    </row>
    <row r="187" spans="2:51" s="13" customFormat="1" ht="11.25">
      <c r="B187" s="210"/>
      <c r="C187" s="211"/>
      <c r="D187" s="201" t="s">
        <v>256</v>
      </c>
      <c r="E187" s="212" t="s">
        <v>1</v>
      </c>
      <c r="F187" s="213" t="s">
        <v>336</v>
      </c>
      <c r="G187" s="211"/>
      <c r="H187" s="214">
        <v>374.4</v>
      </c>
      <c r="I187" s="215"/>
      <c r="J187" s="211"/>
      <c r="K187" s="211"/>
      <c r="L187" s="216"/>
      <c r="M187" s="217"/>
      <c r="N187" s="218"/>
      <c r="O187" s="218"/>
      <c r="P187" s="218"/>
      <c r="Q187" s="218"/>
      <c r="R187" s="218"/>
      <c r="S187" s="218"/>
      <c r="T187" s="219"/>
      <c r="AT187" s="220" t="s">
        <v>256</v>
      </c>
      <c r="AU187" s="220" t="s">
        <v>90</v>
      </c>
      <c r="AV187" s="13" t="s">
        <v>90</v>
      </c>
      <c r="AW187" s="13" t="s">
        <v>36</v>
      </c>
      <c r="AX187" s="13" t="s">
        <v>88</v>
      </c>
      <c r="AY187" s="220" t="s">
        <v>155</v>
      </c>
    </row>
    <row r="188" spans="1:65" s="2" customFormat="1" ht="16.5" customHeight="1">
      <c r="A188" s="34"/>
      <c r="B188" s="35"/>
      <c r="C188" s="187" t="s">
        <v>337</v>
      </c>
      <c r="D188" s="187" t="s">
        <v>158</v>
      </c>
      <c r="E188" s="188" t="s">
        <v>338</v>
      </c>
      <c r="F188" s="189" t="s">
        <v>339</v>
      </c>
      <c r="G188" s="190" t="s">
        <v>253</v>
      </c>
      <c r="H188" s="191">
        <v>374.4</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340</v>
      </c>
    </row>
    <row r="189" spans="1:65" s="2" customFormat="1" ht="16.5" customHeight="1">
      <c r="A189" s="34"/>
      <c r="B189" s="35"/>
      <c r="C189" s="187" t="s">
        <v>341</v>
      </c>
      <c r="D189" s="187" t="s">
        <v>158</v>
      </c>
      <c r="E189" s="188" t="s">
        <v>342</v>
      </c>
      <c r="F189" s="189" t="s">
        <v>343</v>
      </c>
      <c r="G189" s="190" t="s">
        <v>306</v>
      </c>
      <c r="H189" s="191">
        <v>117.496</v>
      </c>
      <c r="I189" s="192"/>
      <c r="J189" s="193">
        <f>ROUND(I189*H189,2)</f>
        <v>0</v>
      </c>
      <c r="K189" s="194"/>
      <c r="L189" s="39"/>
      <c r="M189" s="195" t="s">
        <v>1</v>
      </c>
      <c r="N189" s="196" t="s">
        <v>45</v>
      </c>
      <c r="O189" s="71"/>
      <c r="P189" s="197">
        <f>O189*H189</f>
        <v>0</v>
      </c>
      <c r="Q189" s="197">
        <v>0</v>
      </c>
      <c r="R189" s="197">
        <f>Q189*H189</f>
        <v>0</v>
      </c>
      <c r="S189" s="197">
        <v>0</v>
      </c>
      <c r="T189" s="198">
        <f>S189*H189</f>
        <v>0</v>
      </c>
      <c r="U189" s="34"/>
      <c r="V189" s="34"/>
      <c r="W189" s="34"/>
      <c r="X189" s="34"/>
      <c r="Y189" s="34"/>
      <c r="Z189" s="34"/>
      <c r="AA189" s="34"/>
      <c r="AB189" s="34"/>
      <c r="AC189" s="34"/>
      <c r="AD189" s="34"/>
      <c r="AE189" s="34"/>
      <c r="AR189" s="199" t="s">
        <v>175</v>
      </c>
      <c r="AT189" s="199" t="s">
        <v>158</v>
      </c>
      <c r="AU189" s="199" t="s">
        <v>90</v>
      </c>
      <c r="AY189" s="17" t="s">
        <v>155</v>
      </c>
      <c r="BE189" s="200">
        <f>IF(N189="základní",J189,0)</f>
        <v>0</v>
      </c>
      <c r="BF189" s="200">
        <f>IF(N189="snížená",J189,0)</f>
        <v>0</v>
      </c>
      <c r="BG189" s="200">
        <f>IF(N189="zákl. přenesená",J189,0)</f>
        <v>0</v>
      </c>
      <c r="BH189" s="200">
        <f>IF(N189="sníž. přenesená",J189,0)</f>
        <v>0</v>
      </c>
      <c r="BI189" s="200">
        <f>IF(N189="nulová",J189,0)</f>
        <v>0</v>
      </c>
      <c r="BJ189" s="17" t="s">
        <v>88</v>
      </c>
      <c r="BK189" s="200">
        <f>ROUND(I189*H189,2)</f>
        <v>0</v>
      </c>
      <c r="BL189" s="17" t="s">
        <v>175</v>
      </c>
      <c r="BM189" s="199" t="s">
        <v>344</v>
      </c>
    </row>
    <row r="190" spans="1:47" s="2" customFormat="1" ht="214.5">
      <c r="A190" s="34"/>
      <c r="B190" s="35"/>
      <c r="C190" s="36"/>
      <c r="D190" s="201" t="s">
        <v>164</v>
      </c>
      <c r="E190" s="36"/>
      <c r="F190" s="202" t="s">
        <v>345</v>
      </c>
      <c r="G190" s="36"/>
      <c r="H190" s="36"/>
      <c r="I190" s="203"/>
      <c r="J190" s="36"/>
      <c r="K190" s="36"/>
      <c r="L190" s="39"/>
      <c r="M190" s="204"/>
      <c r="N190" s="205"/>
      <c r="O190" s="71"/>
      <c r="P190" s="71"/>
      <c r="Q190" s="71"/>
      <c r="R190" s="71"/>
      <c r="S190" s="71"/>
      <c r="T190" s="72"/>
      <c r="U190" s="34"/>
      <c r="V190" s="34"/>
      <c r="W190" s="34"/>
      <c r="X190" s="34"/>
      <c r="Y190" s="34"/>
      <c r="Z190" s="34"/>
      <c r="AA190" s="34"/>
      <c r="AB190" s="34"/>
      <c r="AC190" s="34"/>
      <c r="AD190" s="34"/>
      <c r="AE190" s="34"/>
      <c r="AT190" s="17" t="s">
        <v>164</v>
      </c>
      <c r="AU190" s="17" t="s">
        <v>90</v>
      </c>
    </row>
    <row r="191" spans="2:51" s="13" customFormat="1" ht="11.25">
      <c r="B191" s="210"/>
      <c r="C191" s="211"/>
      <c r="D191" s="201" t="s">
        <v>256</v>
      </c>
      <c r="E191" s="212" t="s">
        <v>1</v>
      </c>
      <c r="F191" s="213" t="s">
        <v>314</v>
      </c>
      <c r="G191" s="211"/>
      <c r="H191" s="214">
        <v>223.782</v>
      </c>
      <c r="I191" s="215"/>
      <c r="J191" s="211"/>
      <c r="K191" s="211"/>
      <c r="L191" s="216"/>
      <c r="M191" s="217"/>
      <c r="N191" s="218"/>
      <c r="O191" s="218"/>
      <c r="P191" s="218"/>
      <c r="Q191" s="218"/>
      <c r="R191" s="218"/>
      <c r="S191" s="218"/>
      <c r="T191" s="219"/>
      <c r="AT191" s="220" t="s">
        <v>256</v>
      </c>
      <c r="AU191" s="220" t="s">
        <v>90</v>
      </c>
      <c r="AV191" s="13" t="s">
        <v>90</v>
      </c>
      <c r="AW191" s="13" t="s">
        <v>36</v>
      </c>
      <c r="AX191" s="13" t="s">
        <v>80</v>
      </c>
      <c r="AY191" s="220" t="s">
        <v>155</v>
      </c>
    </row>
    <row r="192" spans="2:51" s="13" customFormat="1" ht="11.25">
      <c r="B192" s="210"/>
      <c r="C192" s="211"/>
      <c r="D192" s="201" t="s">
        <v>256</v>
      </c>
      <c r="E192" s="212" t="s">
        <v>1</v>
      </c>
      <c r="F192" s="213" t="s">
        <v>315</v>
      </c>
      <c r="G192" s="211"/>
      <c r="H192" s="214">
        <v>3.069</v>
      </c>
      <c r="I192" s="215"/>
      <c r="J192" s="211"/>
      <c r="K192" s="211"/>
      <c r="L192" s="216"/>
      <c r="M192" s="217"/>
      <c r="N192" s="218"/>
      <c r="O192" s="218"/>
      <c r="P192" s="218"/>
      <c r="Q192" s="218"/>
      <c r="R192" s="218"/>
      <c r="S192" s="218"/>
      <c r="T192" s="219"/>
      <c r="AT192" s="220" t="s">
        <v>256</v>
      </c>
      <c r="AU192" s="220" t="s">
        <v>90</v>
      </c>
      <c r="AV192" s="13" t="s">
        <v>90</v>
      </c>
      <c r="AW192" s="13" t="s">
        <v>36</v>
      </c>
      <c r="AX192" s="13" t="s">
        <v>80</v>
      </c>
      <c r="AY192" s="220" t="s">
        <v>155</v>
      </c>
    </row>
    <row r="193" spans="2:51" s="15" customFormat="1" ht="11.25">
      <c r="B193" s="232"/>
      <c r="C193" s="233"/>
      <c r="D193" s="201" t="s">
        <v>256</v>
      </c>
      <c r="E193" s="234" t="s">
        <v>1</v>
      </c>
      <c r="F193" s="235" t="s">
        <v>346</v>
      </c>
      <c r="G193" s="233"/>
      <c r="H193" s="236">
        <v>226.851</v>
      </c>
      <c r="I193" s="237"/>
      <c r="J193" s="233"/>
      <c r="K193" s="233"/>
      <c r="L193" s="238"/>
      <c r="M193" s="239"/>
      <c r="N193" s="240"/>
      <c r="O193" s="240"/>
      <c r="P193" s="240"/>
      <c r="Q193" s="240"/>
      <c r="R193" s="240"/>
      <c r="S193" s="240"/>
      <c r="T193" s="241"/>
      <c r="AT193" s="242" t="s">
        <v>256</v>
      </c>
      <c r="AU193" s="242" t="s">
        <v>90</v>
      </c>
      <c r="AV193" s="15" t="s">
        <v>170</v>
      </c>
      <c r="AW193" s="15" t="s">
        <v>36</v>
      </c>
      <c r="AX193" s="15" t="s">
        <v>80</v>
      </c>
      <c r="AY193" s="242" t="s">
        <v>155</v>
      </c>
    </row>
    <row r="194" spans="2:51" s="13" customFormat="1" ht="11.25">
      <c r="B194" s="210"/>
      <c r="C194" s="211"/>
      <c r="D194" s="201" t="s">
        <v>256</v>
      </c>
      <c r="E194" s="212" t="s">
        <v>1</v>
      </c>
      <c r="F194" s="213" t="s">
        <v>347</v>
      </c>
      <c r="G194" s="211"/>
      <c r="H194" s="214">
        <v>-103.175</v>
      </c>
      <c r="I194" s="215"/>
      <c r="J194" s="211"/>
      <c r="K194" s="211"/>
      <c r="L194" s="216"/>
      <c r="M194" s="217"/>
      <c r="N194" s="218"/>
      <c r="O194" s="218"/>
      <c r="P194" s="218"/>
      <c r="Q194" s="218"/>
      <c r="R194" s="218"/>
      <c r="S194" s="218"/>
      <c r="T194" s="219"/>
      <c r="AT194" s="220" t="s">
        <v>256</v>
      </c>
      <c r="AU194" s="220" t="s">
        <v>90</v>
      </c>
      <c r="AV194" s="13" t="s">
        <v>90</v>
      </c>
      <c r="AW194" s="13" t="s">
        <v>36</v>
      </c>
      <c r="AX194" s="13" t="s">
        <v>80</v>
      </c>
      <c r="AY194" s="220" t="s">
        <v>155</v>
      </c>
    </row>
    <row r="195" spans="2:51" s="13" customFormat="1" ht="11.25">
      <c r="B195" s="210"/>
      <c r="C195" s="211"/>
      <c r="D195" s="201" t="s">
        <v>256</v>
      </c>
      <c r="E195" s="212" t="s">
        <v>1</v>
      </c>
      <c r="F195" s="213" t="s">
        <v>348</v>
      </c>
      <c r="G195" s="211"/>
      <c r="H195" s="214">
        <v>-6.18</v>
      </c>
      <c r="I195" s="215"/>
      <c r="J195" s="211"/>
      <c r="K195" s="211"/>
      <c r="L195" s="216"/>
      <c r="M195" s="217"/>
      <c r="N195" s="218"/>
      <c r="O195" s="218"/>
      <c r="P195" s="218"/>
      <c r="Q195" s="218"/>
      <c r="R195" s="218"/>
      <c r="S195" s="218"/>
      <c r="T195" s="219"/>
      <c r="AT195" s="220" t="s">
        <v>256</v>
      </c>
      <c r="AU195" s="220" t="s">
        <v>90</v>
      </c>
      <c r="AV195" s="13" t="s">
        <v>90</v>
      </c>
      <c r="AW195" s="13" t="s">
        <v>36</v>
      </c>
      <c r="AX195" s="13" t="s">
        <v>80</v>
      </c>
      <c r="AY195" s="220" t="s">
        <v>155</v>
      </c>
    </row>
    <row r="196" spans="2:51" s="14" customFormat="1" ht="11.25">
      <c r="B196" s="221"/>
      <c r="C196" s="222"/>
      <c r="D196" s="201" t="s">
        <v>256</v>
      </c>
      <c r="E196" s="223" t="s">
        <v>1</v>
      </c>
      <c r="F196" s="224" t="s">
        <v>259</v>
      </c>
      <c r="G196" s="222"/>
      <c r="H196" s="225">
        <v>117.496</v>
      </c>
      <c r="I196" s="226"/>
      <c r="J196" s="222"/>
      <c r="K196" s="222"/>
      <c r="L196" s="227"/>
      <c r="M196" s="228"/>
      <c r="N196" s="229"/>
      <c r="O196" s="229"/>
      <c r="P196" s="229"/>
      <c r="Q196" s="229"/>
      <c r="R196" s="229"/>
      <c r="S196" s="229"/>
      <c r="T196" s="230"/>
      <c r="AT196" s="231" t="s">
        <v>256</v>
      </c>
      <c r="AU196" s="231" t="s">
        <v>90</v>
      </c>
      <c r="AV196" s="14" t="s">
        <v>175</v>
      </c>
      <c r="AW196" s="14" t="s">
        <v>36</v>
      </c>
      <c r="AX196" s="14" t="s">
        <v>88</v>
      </c>
      <c r="AY196" s="231" t="s">
        <v>155</v>
      </c>
    </row>
    <row r="197" spans="1:65" s="2" customFormat="1" ht="16.5" customHeight="1">
      <c r="A197" s="34"/>
      <c r="B197" s="35"/>
      <c r="C197" s="187" t="s">
        <v>349</v>
      </c>
      <c r="D197" s="187" t="s">
        <v>158</v>
      </c>
      <c r="E197" s="188" t="s">
        <v>350</v>
      </c>
      <c r="F197" s="189" t="s">
        <v>351</v>
      </c>
      <c r="G197" s="190" t="s">
        <v>306</v>
      </c>
      <c r="H197" s="191">
        <v>58.748</v>
      </c>
      <c r="I197" s="192"/>
      <c r="J197" s="193">
        <f>ROUND(I197*H197,2)</f>
        <v>0</v>
      </c>
      <c r="K197" s="194"/>
      <c r="L197" s="39"/>
      <c r="M197" s="195" t="s">
        <v>1</v>
      </c>
      <c r="N197" s="196" t="s">
        <v>45</v>
      </c>
      <c r="O197" s="71"/>
      <c r="P197" s="197">
        <f>O197*H197</f>
        <v>0</v>
      </c>
      <c r="Q197" s="197">
        <v>0</v>
      </c>
      <c r="R197" s="197">
        <f>Q197*H197</f>
        <v>0</v>
      </c>
      <c r="S197" s="197">
        <v>0</v>
      </c>
      <c r="T197" s="198">
        <f>S197*H197</f>
        <v>0</v>
      </c>
      <c r="U197" s="34"/>
      <c r="V197" s="34"/>
      <c r="W197" s="34"/>
      <c r="X197" s="34"/>
      <c r="Y197" s="34"/>
      <c r="Z197" s="34"/>
      <c r="AA197" s="34"/>
      <c r="AB197" s="34"/>
      <c r="AC197" s="34"/>
      <c r="AD197" s="34"/>
      <c r="AE197" s="34"/>
      <c r="AR197" s="199" t="s">
        <v>175</v>
      </c>
      <c r="AT197" s="199" t="s">
        <v>158</v>
      </c>
      <c r="AU197" s="199" t="s">
        <v>90</v>
      </c>
      <c r="AY197" s="17" t="s">
        <v>155</v>
      </c>
      <c r="BE197" s="200">
        <f>IF(N197="základní",J197,0)</f>
        <v>0</v>
      </c>
      <c r="BF197" s="200">
        <f>IF(N197="snížená",J197,0)</f>
        <v>0</v>
      </c>
      <c r="BG197" s="200">
        <f>IF(N197="zákl. přenesená",J197,0)</f>
        <v>0</v>
      </c>
      <c r="BH197" s="200">
        <f>IF(N197="sníž. přenesená",J197,0)</f>
        <v>0</v>
      </c>
      <c r="BI197" s="200">
        <f>IF(N197="nulová",J197,0)</f>
        <v>0</v>
      </c>
      <c r="BJ197" s="17" t="s">
        <v>88</v>
      </c>
      <c r="BK197" s="200">
        <f>ROUND(I197*H197,2)</f>
        <v>0</v>
      </c>
      <c r="BL197" s="17" t="s">
        <v>175</v>
      </c>
      <c r="BM197" s="199" t="s">
        <v>352</v>
      </c>
    </row>
    <row r="198" spans="1:47" s="2" customFormat="1" ht="204.75">
      <c r="A198" s="34"/>
      <c r="B198" s="35"/>
      <c r="C198" s="36"/>
      <c r="D198" s="201" t="s">
        <v>164</v>
      </c>
      <c r="E198" s="36"/>
      <c r="F198" s="202" t="s">
        <v>353</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164</v>
      </c>
      <c r="AU198" s="17" t="s">
        <v>90</v>
      </c>
    </row>
    <row r="199" spans="2:51" s="13" customFormat="1" ht="11.25">
      <c r="B199" s="210"/>
      <c r="C199" s="211"/>
      <c r="D199" s="201" t="s">
        <v>256</v>
      </c>
      <c r="E199" s="212" t="s">
        <v>1</v>
      </c>
      <c r="F199" s="213" t="s">
        <v>354</v>
      </c>
      <c r="G199" s="211"/>
      <c r="H199" s="214">
        <v>117.496</v>
      </c>
      <c r="I199" s="215"/>
      <c r="J199" s="211"/>
      <c r="K199" s="211"/>
      <c r="L199" s="216"/>
      <c r="M199" s="217"/>
      <c r="N199" s="218"/>
      <c r="O199" s="218"/>
      <c r="P199" s="218"/>
      <c r="Q199" s="218"/>
      <c r="R199" s="218"/>
      <c r="S199" s="218"/>
      <c r="T199" s="219"/>
      <c r="AT199" s="220" t="s">
        <v>256</v>
      </c>
      <c r="AU199" s="220" t="s">
        <v>90</v>
      </c>
      <c r="AV199" s="13" t="s">
        <v>90</v>
      </c>
      <c r="AW199" s="13" t="s">
        <v>36</v>
      </c>
      <c r="AX199" s="13" t="s">
        <v>88</v>
      </c>
      <c r="AY199" s="220" t="s">
        <v>155</v>
      </c>
    </row>
    <row r="200" spans="2:51" s="13" customFormat="1" ht="11.25">
      <c r="B200" s="210"/>
      <c r="C200" s="211"/>
      <c r="D200" s="201" t="s">
        <v>256</v>
      </c>
      <c r="E200" s="211"/>
      <c r="F200" s="213" t="s">
        <v>355</v>
      </c>
      <c r="G200" s="211"/>
      <c r="H200" s="214">
        <v>58.748</v>
      </c>
      <c r="I200" s="215"/>
      <c r="J200" s="211"/>
      <c r="K200" s="211"/>
      <c r="L200" s="216"/>
      <c r="M200" s="217"/>
      <c r="N200" s="218"/>
      <c r="O200" s="218"/>
      <c r="P200" s="218"/>
      <c r="Q200" s="218"/>
      <c r="R200" s="218"/>
      <c r="S200" s="218"/>
      <c r="T200" s="219"/>
      <c r="AT200" s="220" t="s">
        <v>256</v>
      </c>
      <c r="AU200" s="220" t="s">
        <v>90</v>
      </c>
      <c r="AV200" s="13" t="s">
        <v>90</v>
      </c>
      <c r="AW200" s="13" t="s">
        <v>4</v>
      </c>
      <c r="AX200" s="13" t="s">
        <v>88</v>
      </c>
      <c r="AY200" s="220" t="s">
        <v>155</v>
      </c>
    </row>
    <row r="201" spans="1:65" s="2" customFormat="1" ht="16.5" customHeight="1">
      <c r="A201" s="34"/>
      <c r="B201" s="35"/>
      <c r="C201" s="243" t="s">
        <v>356</v>
      </c>
      <c r="D201" s="243" t="s">
        <v>357</v>
      </c>
      <c r="E201" s="244" t="s">
        <v>358</v>
      </c>
      <c r="F201" s="245" t="s">
        <v>359</v>
      </c>
      <c r="G201" s="246" t="s">
        <v>360</v>
      </c>
      <c r="H201" s="247">
        <v>117.496</v>
      </c>
      <c r="I201" s="248"/>
      <c r="J201" s="249">
        <f>ROUND(I201*H201,2)</f>
        <v>0</v>
      </c>
      <c r="K201" s="250"/>
      <c r="L201" s="251"/>
      <c r="M201" s="252" t="s">
        <v>1</v>
      </c>
      <c r="N201" s="253" t="s">
        <v>45</v>
      </c>
      <c r="O201" s="71"/>
      <c r="P201" s="197">
        <f>O201*H201</f>
        <v>0</v>
      </c>
      <c r="Q201" s="197">
        <v>1</v>
      </c>
      <c r="R201" s="197">
        <f>Q201*H201</f>
        <v>117.496</v>
      </c>
      <c r="S201" s="197">
        <v>0</v>
      </c>
      <c r="T201" s="198">
        <f>S201*H201</f>
        <v>0</v>
      </c>
      <c r="U201" s="34"/>
      <c r="V201" s="34"/>
      <c r="W201" s="34"/>
      <c r="X201" s="34"/>
      <c r="Y201" s="34"/>
      <c r="Z201" s="34"/>
      <c r="AA201" s="34"/>
      <c r="AB201" s="34"/>
      <c r="AC201" s="34"/>
      <c r="AD201" s="34"/>
      <c r="AE201" s="34"/>
      <c r="AR201" s="199" t="s">
        <v>196</v>
      </c>
      <c r="AT201" s="199" t="s">
        <v>357</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361</v>
      </c>
    </row>
    <row r="202" spans="1:47" s="2" customFormat="1" ht="19.5">
      <c r="A202" s="34"/>
      <c r="B202" s="35"/>
      <c r="C202" s="36"/>
      <c r="D202" s="201" t="s">
        <v>164</v>
      </c>
      <c r="E202" s="36"/>
      <c r="F202" s="202" t="s">
        <v>362</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363</v>
      </c>
      <c r="G203" s="211"/>
      <c r="H203" s="214">
        <v>58.748</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2:51" s="13" customFormat="1" ht="11.25">
      <c r="B204" s="210"/>
      <c r="C204" s="211"/>
      <c r="D204" s="201" t="s">
        <v>256</v>
      </c>
      <c r="E204" s="211"/>
      <c r="F204" s="213" t="s">
        <v>364</v>
      </c>
      <c r="G204" s="211"/>
      <c r="H204" s="214">
        <v>117.496</v>
      </c>
      <c r="I204" s="215"/>
      <c r="J204" s="211"/>
      <c r="K204" s="211"/>
      <c r="L204" s="216"/>
      <c r="M204" s="217"/>
      <c r="N204" s="218"/>
      <c r="O204" s="218"/>
      <c r="P204" s="218"/>
      <c r="Q204" s="218"/>
      <c r="R204" s="218"/>
      <c r="S204" s="218"/>
      <c r="T204" s="219"/>
      <c r="AT204" s="220" t="s">
        <v>256</v>
      </c>
      <c r="AU204" s="220" t="s">
        <v>90</v>
      </c>
      <c r="AV204" s="13" t="s">
        <v>90</v>
      </c>
      <c r="AW204" s="13" t="s">
        <v>4</v>
      </c>
      <c r="AX204" s="13" t="s">
        <v>88</v>
      </c>
      <c r="AY204" s="220" t="s">
        <v>155</v>
      </c>
    </row>
    <row r="205" spans="1:65" s="2" customFormat="1" ht="16.5" customHeight="1">
      <c r="A205" s="34"/>
      <c r="B205" s="35"/>
      <c r="C205" s="187" t="s">
        <v>365</v>
      </c>
      <c r="D205" s="187" t="s">
        <v>158</v>
      </c>
      <c r="E205" s="188" t="s">
        <v>366</v>
      </c>
      <c r="F205" s="189" t="s">
        <v>367</v>
      </c>
      <c r="G205" s="190" t="s">
        <v>306</v>
      </c>
      <c r="H205" s="191">
        <v>71.157</v>
      </c>
      <c r="I205" s="192"/>
      <c r="J205" s="193">
        <f>ROUND(I205*H205,2)</f>
        <v>0</v>
      </c>
      <c r="K205" s="194"/>
      <c r="L205" s="39"/>
      <c r="M205" s="195" t="s">
        <v>1</v>
      </c>
      <c r="N205" s="196" t="s">
        <v>45</v>
      </c>
      <c r="O205" s="71"/>
      <c r="P205" s="197">
        <f>O205*H205</f>
        <v>0</v>
      </c>
      <c r="Q205" s="197">
        <v>0</v>
      </c>
      <c r="R205" s="197">
        <f>Q205*H205</f>
        <v>0</v>
      </c>
      <c r="S205" s="197">
        <v>0</v>
      </c>
      <c r="T205" s="198">
        <f>S205*H205</f>
        <v>0</v>
      </c>
      <c r="U205" s="34"/>
      <c r="V205" s="34"/>
      <c r="W205" s="34"/>
      <c r="X205" s="34"/>
      <c r="Y205" s="34"/>
      <c r="Z205" s="34"/>
      <c r="AA205" s="34"/>
      <c r="AB205" s="34"/>
      <c r="AC205" s="34"/>
      <c r="AD205" s="34"/>
      <c r="AE205" s="34"/>
      <c r="AR205" s="199" t="s">
        <v>175</v>
      </c>
      <c r="AT205" s="199" t="s">
        <v>158</v>
      </c>
      <c r="AU205" s="199" t="s">
        <v>90</v>
      </c>
      <c r="AY205" s="17" t="s">
        <v>155</v>
      </c>
      <c r="BE205" s="200">
        <f>IF(N205="základní",J205,0)</f>
        <v>0</v>
      </c>
      <c r="BF205" s="200">
        <f>IF(N205="snížená",J205,0)</f>
        <v>0</v>
      </c>
      <c r="BG205" s="200">
        <f>IF(N205="zákl. přenesená",J205,0)</f>
        <v>0</v>
      </c>
      <c r="BH205" s="200">
        <f>IF(N205="sníž. přenesená",J205,0)</f>
        <v>0</v>
      </c>
      <c r="BI205" s="200">
        <f>IF(N205="nulová",J205,0)</f>
        <v>0</v>
      </c>
      <c r="BJ205" s="17" t="s">
        <v>88</v>
      </c>
      <c r="BK205" s="200">
        <f>ROUND(I205*H205,2)</f>
        <v>0</v>
      </c>
      <c r="BL205" s="17" t="s">
        <v>175</v>
      </c>
      <c r="BM205" s="199" t="s">
        <v>368</v>
      </c>
    </row>
    <row r="206" spans="1:47" s="2" customFormat="1" ht="146.25">
      <c r="A206" s="34"/>
      <c r="B206" s="35"/>
      <c r="C206" s="36"/>
      <c r="D206" s="201" t="s">
        <v>164</v>
      </c>
      <c r="E206" s="36"/>
      <c r="F206" s="202" t="s">
        <v>369</v>
      </c>
      <c r="G206" s="36"/>
      <c r="H206" s="36"/>
      <c r="I206" s="203"/>
      <c r="J206" s="36"/>
      <c r="K206" s="36"/>
      <c r="L206" s="39"/>
      <c r="M206" s="204"/>
      <c r="N206" s="205"/>
      <c r="O206" s="71"/>
      <c r="P206" s="71"/>
      <c r="Q206" s="71"/>
      <c r="R206" s="71"/>
      <c r="S206" s="71"/>
      <c r="T206" s="72"/>
      <c r="U206" s="34"/>
      <c r="V206" s="34"/>
      <c r="W206" s="34"/>
      <c r="X206" s="34"/>
      <c r="Y206" s="34"/>
      <c r="Z206" s="34"/>
      <c r="AA206" s="34"/>
      <c r="AB206" s="34"/>
      <c r="AC206" s="34"/>
      <c r="AD206" s="34"/>
      <c r="AE206" s="34"/>
      <c r="AT206" s="17" t="s">
        <v>164</v>
      </c>
      <c r="AU206" s="17" t="s">
        <v>90</v>
      </c>
    </row>
    <row r="207" spans="2:51" s="13" customFormat="1" ht="11.25">
      <c r="B207" s="210"/>
      <c r="C207" s="211"/>
      <c r="D207" s="201" t="s">
        <v>256</v>
      </c>
      <c r="E207" s="212" t="s">
        <v>1</v>
      </c>
      <c r="F207" s="213" t="s">
        <v>370</v>
      </c>
      <c r="G207" s="211"/>
      <c r="H207" s="214">
        <v>103.175</v>
      </c>
      <c r="I207" s="215"/>
      <c r="J207" s="211"/>
      <c r="K207" s="211"/>
      <c r="L207" s="216"/>
      <c r="M207" s="217"/>
      <c r="N207" s="218"/>
      <c r="O207" s="218"/>
      <c r="P207" s="218"/>
      <c r="Q207" s="218"/>
      <c r="R207" s="218"/>
      <c r="S207" s="218"/>
      <c r="T207" s="219"/>
      <c r="AT207" s="220" t="s">
        <v>256</v>
      </c>
      <c r="AU207" s="220" t="s">
        <v>90</v>
      </c>
      <c r="AV207" s="13" t="s">
        <v>90</v>
      </c>
      <c r="AW207" s="13" t="s">
        <v>36</v>
      </c>
      <c r="AX207" s="13" t="s">
        <v>80</v>
      </c>
      <c r="AY207" s="220" t="s">
        <v>155</v>
      </c>
    </row>
    <row r="208" spans="2:51" s="13" customFormat="1" ht="11.25">
      <c r="B208" s="210"/>
      <c r="C208" s="211"/>
      <c r="D208" s="201" t="s">
        <v>256</v>
      </c>
      <c r="E208" s="212" t="s">
        <v>1</v>
      </c>
      <c r="F208" s="213" t="s">
        <v>371</v>
      </c>
      <c r="G208" s="211"/>
      <c r="H208" s="214">
        <v>-20.436</v>
      </c>
      <c r="I208" s="215"/>
      <c r="J208" s="211"/>
      <c r="K208" s="211"/>
      <c r="L208" s="216"/>
      <c r="M208" s="217"/>
      <c r="N208" s="218"/>
      <c r="O208" s="218"/>
      <c r="P208" s="218"/>
      <c r="Q208" s="218"/>
      <c r="R208" s="218"/>
      <c r="S208" s="218"/>
      <c r="T208" s="219"/>
      <c r="AT208" s="220" t="s">
        <v>256</v>
      </c>
      <c r="AU208" s="220" t="s">
        <v>90</v>
      </c>
      <c r="AV208" s="13" t="s">
        <v>90</v>
      </c>
      <c r="AW208" s="13" t="s">
        <v>36</v>
      </c>
      <c r="AX208" s="13" t="s">
        <v>80</v>
      </c>
      <c r="AY208" s="220" t="s">
        <v>155</v>
      </c>
    </row>
    <row r="209" spans="2:51" s="13" customFormat="1" ht="11.25">
      <c r="B209" s="210"/>
      <c r="C209" s="211"/>
      <c r="D209" s="201" t="s">
        <v>256</v>
      </c>
      <c r="E209" s="212" t="s">
        <v>1</v>
      </c>
      <c r="F209" s="213" t="s">
        <v>372</v>
      </c>
      <c r="G209" s="211"/>
      <c r="H209" s="214">
        <v>-5.771</v>
      </c>
      <c r="I209" s="215"/>
      <c r="J209" s="211"/>
      <c r="K209" s="211"/>
      <c r="L209" s="216"/>
      <c r="M209" s="217"/>
      <c r="N209" s="218"/>
      <c r="O209" s="218"/>
      <c r="P209" s="218"/>
      <c r="Q209" s="218"/>
      <c r="R209" s="218"/>
      <c r="S209" s="218"/>
      <c r="T209" s="219"/>
      <c r="AT209" s="220" t="s">
        <v>256</v>
      </c>
      <c r="AU209" s="220" t="s">
        <v>90</v>
      </c>
      <c r="AV209" s="13" t="s">
        <v>90</v>
      </c>
      <c r="AW209" s="13" t="s">
        <v>36</v>
      </c>
      <c r="AX209" s="13" t="s">
        <v>80</v>
      </c>
      <c r="AY209" s="220" t="s">
        <v>155</v>
      </c>
    </row>
    <row r="210" spans="2:51" s="13" customFormat="1" ht="11.25">
      <c r="B210" s="210"/>
      <c r="C210" s="211"/>
      <c r="D210" s="201" t="s">
        <v>256</v>
      </c>
      <c r="E210" s="212" t="s">
        <v>1</v>
      </c>
      <c r="F210" s="213" t="s">
        <v>373</v>
      </c>
      <c r="G210" s="211"/>
      <c r="H210" s="214">
        <v>-5.811</v>
      </c>
      <c r="I210" s="215"/>
      <c r="J210" s="211"/>
      <c r="K210" s="211"/>
      <c r="L210" s="216"/>
      <c r="M210" s="217"/>
      <c r="N210" s="218"/>
      <c r="O210" s="218"/>
      <c r="P210" s="218"/>
      <c r="Q210" s="218"/>
      <c r="R210" s="218"/>
      <c r="S210" s="218"/>
      <c r="T210" s="219"/>
      <c r="AT210" s="220" t="s">
        <v>256</v>
      </c>
      <c r="AU210" s="220" t="s">
        <v>90</v>
      </c>
      <c r="AV210" s="13" t="s">
        <v>90</v>
      </c>
      <c r="AW210" s="13" t="s">
        <v>36</v>
      </c>
      <c r="AX210" s="13" t="s">
        <v>80</v>
      </c>
      <c r="AY210" s="220" t="s">
        <v>155</v>
      </c>
    </row>
    <row r="211" spans="2:51" s="14" customFormat="1" ht="11.25">
      <c r="B211" s="221"/>
      <c r="C211" s="222"/>
      <c r="D211" s="201" t="s">
        <v>256</v>
      </c>
      <c r="E211" s="223" t="s">
        <v>1</v>
      </c>
      <c r="F211" s="224" t="s">
        <v>259</v>
      </c>
      <c r="G211" s="222"/>
      <c r="H211" s="225">
        <v>71.157</v>
      </c>
      <c r="I211" s="226"/>
      <c r="J211" s="222"/>
      <c r="K211" s="222"/>
      <c r="L211" s="227"/>
      <c r="M211" s="228"/>
      <c r="N211" s="229"/>
      <c r="O211" s="229"/>
      <c r="P211" s="229"/>
      <c r="Q211" s="229"/>
      <c r="R211" s="229"/>
      <c r="S211" s="229"/>
      <c r="T211" s="230"/>
      <c r="AT211" s="231" t="s">
        <v>256</v>
      </c>
      <c r="AU211" s="231" t="s">
        <v>90</v>
      </c>
      <c r="AV211" s="14" t="s">
        <v>175</v>
      </c>
      <c r="AW211" s="14" t="s">
        <v>36</v>
      </c>
      <c r="AX211" s="14" t="s">
        <v>88</v>
      </c>
      <c r="AY211" s="231" t="s">
        <v>155</v>
      </c>
    </row>
    <row r="212" spans="1:65" s="2" customFormat="1" ht="16.5" customHeight="1">
      <c r="A212" s="34"/>
      <c r="B212" s="35"/>
      <c r="C212" s="243" t="s">
        <v>7</v>
      </c>
      <c r="D212" s="243" t="s">
        <v>357</v>
      </c>
      <c r="E212" s="244" t="s">
        <v>374</v>
      </c>
      <c r="F212" s="245" t="s">
        <v>375</v>
      </c>
      <c r="G212" s="246" t="s">
        <v>360</v>
      </c>
      <c r="H212" s="247">
        <v>142.314</v>
      </c>
      <c r="I212" s="248"/>
      <c r="J212" s="249">
        <f>ROUND(I212*H212,2)</f>
        <v>0</v>
      </c>
      <c r="K212" s="250"/>
      <c r="L212" s="251"/>
      <c r="M212" s="252" t="s">
        <v>1</v>
      </c>
      <c r="N212" s="253" t="s">
        <v>45</v>
      </c>
      <c r="O212" s="71"/>
      <c r="P212" s="197">
        <f>O212*H212</f>
        <v>0</v>
      </c>
      <c r="Q212" s="197">
        <v>1</v>
      </c>
      <c r="R212" s="197">
        <f>Q212*H212</f>
        <v>142.314</v>
      </c>
      <c r="S212" s="197">
        <v>0</v>
      </c>
      <c r="T212" s="198">
        <f>S212*H212</f>
        <v>0</v>
      </c>
      <c r="U212" s="34"/>
      <c r="V212" s="34"/>
      <c r="W212" s="34"/>
      <c r="X212" s="34"/>
      <c r="Y212" s="34"/>
      <c r="Z212" s="34"/>
      <c r="AA212" s="34"/>
      <c r="AB212" s="34"/>
      <c r="AC212" s="34"/>
      <c r="AD212" s="34"/>
      <c r="AE212" s="34"/>
      <c r="AR212" s="199" t="s">
        <v>196</v>
      </c>
      <c r="AT212" s="199" t="s">
        <v>357</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376</v>
      </c>
    </row>
    <row r="213" spans="1:47" s="2" customFormat="1" ht="29.25">
      <c r="A213" s="34"/>
      <c r="B213" s="35"/>
      <c r="C213" s="36"/>
      <c r="D213" s="201" t="s">
        <v>164</v>
      </c>
      <c r="E213" s="36"/>
      <c r="F213" s="202" t="s">
        <v>377</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1"/>
      <c r="F214" s="213" t="s">
        <v>378</v>
      </c>
      <c r="G214" s="211"/>
      <c r="H214" s="214">
        <v>142.314</v>
      </c>
      <c r="I214" s="215"/>
      <c r="J214" s="211"/>
      <c r="K214" s="211"/>
      <c r="L214" s="216"/>
      <c r="M214" s="217"/>
      <c r="N214" s="218"/>
      <c r="O214" s="218"/>
      <c r="P214" s="218"/>
      <c r="Q214" s="218"/>
      <c r="R214" s="218"/>
      <c r="S214" s="218"/>
      <c r="T214" s="219"/>
      <c r="AT214" s="220" t="s">
        <v>256</v>
      </c>
      <c r="AU214" s="220" t="s">
        <v>90</v>
      </c>
      <c r="AV214" s="13" t="s">
        <v>90</v>
      </c>
      <c r="AW214" s="13" t="s">
        <v>4</v>
      </c>
      <c r="AX214" s="13" t="s">
        <v>88</v>
      </c>
      <c r="AY214" s="220" t="s">
        <v>155</v>
      </c>
    </row>
    <row r="215" spans="2:63" s="12" customFormat="1" ht="22.9" customHeight="1">
      <c r="B215" s="171"/>
      <c r="C215" s="172"/>
      <c r="D215" s="173" t="s">
        <v>79</v>
      </c>
      <c r="E215" s="185" t="s">
        <v>175</v>
      </c>
      <c r="F215" s="185" t="s">
        <v>379</v>
      </c>
      <c r="G215" s="172"/>
      <c r="H215" s="172"/>
      <c r="I215" s="175"/>
      <c r="J215" s="186">
        <f>BK215</f>
        <v>0</v>
      </c>
      <c r="K215" s="172"/>
      <c r="L215" s="177"/>
      <c r="M215" s="178"/>
      <c r="N215" s="179"/>
      <c r="O215" s="179"/>
      <c r="P215" s="180">
        <f>SUM(P216:P224)</f>
        <v>0</v>
      </c>
      <c r="Q215" s="179"/>
      <c r="R215" s="180">
        <f>SUM(R216:R224)</f>
        <v>1.659726</v>
      </c>
      <c r="S215" s="179"/>
      <c r="T215" s="181">
        <f>SUM(T216:T224)</f>
        <v>0</v>
      </c>
      <c r="AR215" s="182" t="s">
        <v>88</v>
      </c>
      <c r="AT215" s="183" t="s">
        <v>79</v>
      </c>
      <c r="AU215" s="183" t="s">
        <v>88</v>
      </c>
      <c r="AY215" s="182" t="s">
        <v>155</v>
      </c>
      <c r="BK215" s="184">
        <f>SUM(BK216:BK224)</f>
        <v>0</v>
      </c>
    </row>
    <row r="216" spans="1:65" s="2" customFormat="1" ht="16.5" customHeight="1">
      <c r="A216" s="34"/>
      <c r="B216" s="35"/>
      <c r="C216" s="187" t="s">
        <v>380</v>
      </c>
      <c r="D216" s="187" t="s">
        <v>158</v>
      </c>
      <c r="E216" s="188" t="s">
        <v>381</v>
      </c>
      <c r="F216" s="189" t="s">
        <v>382</v>
      </c>
      <c r="G216" s="190" t="s">
        <v>383</v>
      </c>
      <c r="H216" s="191">
        <v>63</v>
      </c>
      <c r="I216" s="192"/>
      <c r="J216" s="193">
        <f>ROUND(I216*H216,2)</f>
        <v>0</v>
      </c>
      <c r="K216" s="194"/>
      <c r="L216" s="39"/>
      <c r="M216" s="195" t="s">
        <v>1</v>
      </c>
      <c r="N216" s="196" t="s">
        <v>45</v>
      </c>
      <c r="O216" s="71"/>
      <c r="P216" s="197">
        <f>O216*H216</f>
        <v>0</v>
      </c>
      <c r="Q216" s="197">
        <v>0.00165</v>
      </c>
      <c r="R216" s="197">
        <f>Q216*H216</f>
        <v>0.10395</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384</v>
      </c>
    </row>
    <row r="217" spans="1:47" s="2" customFormat="1" ht="48.75">
      <c r="A217" s="34"/>
      <c r="B217" s="35"/>
      <c r="C217" s="36"/>
      <c r="D217" s="201" t="s">
        <v>164</v>
      </c>
      <c r="E217" s="36"/>
      <c r="F217" s="202" t="s">
        <v>385</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1:65" s="2" customFormat="1" ht="16.5" customHeight="1">
      <c r="A218" s="34"/>
      <c r="B218" s="35"/>
      <c r="C218" s="243" t="s">
        <v>386</v>
      </c>
      <c r="D218" s="243" t="s">
        <v>357</v>
      </c>
      <c r="E218" s="244" t="s">
        <v>387</v>
      </c>
      <c r="F218" s="245" t="s">
        <v>388</v>
      </c>
      <c r="G218" s="246" t="s">
        <v>383</v>
      </c>
      <c r="H218" s="247">
        <v>63</v>
      </c>
      <c r="I218" s="248"/>
      <c r="J218" s="249">
        <f>ROUND(I218*H218,2)</f>
        <v>0</v>
      </c>
      <c r="K218" s="250"/>
      <c r="L218" s="251"/>
      <c r="M218" s="252" t="s">
        <v>1</v>
      </c>
      <c r="N218" s="253" t="s">
        <v>45</v>
      </c>
      <c r="O218" s="71"/>
      <c r="P218" s="197">
        <f>O218*H218</f>
        <v>0</v>
      </c>
      <c r="Q218" s="197">
        <v>0.02</v>
      </c>
      <c r="R218" s="197">
        <f>Q218*H218</f>
        <v>1.26</v>
      </c>
      <c r="S218" s="197">
        <v>0</v>
      </c>
      <c r="T218" s="198">
        <f>S218*H218</f>
        <v>0</v>
      </c>
      <c r="U218" s="34"/>
      <c r="V218" s="34"/>
      <c r="W218" s="34"/>
      <c r="X218" s="34"/>
      <c r="Y218" s="34"/>
      <c r="Z218" s="34"/>
      <c r="AA218" s="34"/>
      <c r="AB218" s="34"/>
      <c r="AC218" s="34"/>
      <c r="AD218" s="34"/>
      <c r="AE218" s="34"/>
      <c r="AR218" s="199" t="s">
        <v>196</v>
      </c>
      <c r="AT218" s="199" t="s">
        <v>357</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389</v>
      </c>
    </row>
    <row r="219" spans="1:65" s="2" customFormat="1" ht="16.5" customHeight="1">
      <c r="A219" s="34"/>
      <c r="B219" s="35"/>
      <c r="C219" s="187" t="s">
        <v>390</v>
      </c>
      <c r="D219" s="187" t="s">
        <v>158</v>
      </c>
      <c r="E219" s="188" t="s">
        <v>391</v>
      </c>
      <c r="F219" s="189" t="s">
        <v>392</v>
      </c>
      <c r="G219" s="190" t="s">
        <v>306</v>
      </c>
      <c r="H219" s="191">
        <v>8.174</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393</v>
      </c>
    </row>
    <row r="220" spans="2:51" s="13" customFormat="1" ht="11.25">
      <c r="B220" s="210"/>
      <c r="C220" s="211"/>
      <c r="D220" s="201" t="s">
        <v>256</v>
      </c>
      <c r="E220" s="212" t="s">
        <v>1</v>
      </c>
      <c r="F220" s="213" t="s">
        <v>394</v>
      </c>
      <c r="G220" s="211"/>
      <c r="H220" s="214">
        <v>8.174</v>
      </c>
      <c r="I220" s="215"/>
      <c r="J220" s="211"/>
      <c r="K220" s="211"/>
      <c r="L220" s="216"/>
      <c r="M220" s="217"/>
      <c r="N220" s="218"/>
      <c r="O220" s="218"/>
      <c r="P220" s="218"/>
      <c r="Q220" s="218"/>
      <c r="R220" s="218"/>
      <c r="S220" s="218"/>
      <c r="T220" s="219"/>
      <c r="AT220" s="220" t="s">
        <v>256</v>
      </c>
      <c r="AU220" s="220" t="s">
        <v>90</v>
      </c>
      <c r="AV220" s="13" t="s">
        <v>90</v>
      </c>
      <c r="AW220" s="13" t="s">
        <v>36</v>
      </c>
      <c r="AX220" s="13" t="s">
        <v>88</v>
      </c>
      <c r="AY220" s="220" t="s">
        <v>155</v>
      </c>
    </row>
    <row r="221" spans="1:65" s="2" customFormat="1" ht="16.5" customHeight="1">
      <c r="A221" s="34"/>
      <c r="B221" s="35"/>
      <c r="C221" s="187" t="s">
        <v>395</v>
      </c>
      <c r="D221" s="187" t="s">
        <v>158</v>
      </c>
      <c r="E221" s="188" t="s">
        <v>396</v>
      </c>
      <c r="F221" s="189" t="s">
        <v>397</v>
      </c>
      <c r="G221" s="190" t="s">
        <v>306</v>
      </c>
      <c r="H221" s="191">
        <v>21.867</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398</v>
      </c>
    </row>
    <row r="222" spans="2:51" s="13" customFormat="1" ht="11.25">
      <c r="B222" s="210"/>
      <c r="C222" s="211"/>
      <c r="D222" s="201" t="s">
        <v>256</v>
      </c>
      <c r="E222" s="212" t="s">
        <v>1</v>
      </c>
      <c r="F222" s="213" t="s">
        <v>399</v>
      </c>
      <c r="G222" s="211"/>
      <c r="H222" s="214">
        <v>21.867</v>
      </c>
      <c r="I222" s="215"/>
      <c r="J222" s="211"/>
      <c r="K222" s="211"/>
      <c r="L222" s="216"/>
      <c r="M222" s="217"/>
      <c r="N222" s="218"/>
      <c r="O222" s="218"/>
      <c r="P222" s="218"/>
      <c r="Q222" s="218"/>
      <c r="R222" s="218"/>
      <c r="S222" s="218"/>
      <c r="T222" s="219"/>
      <c r="AT222" s="220" t="s">
        <v>256</v>
      </c>
      <c r="AU222" s="220" t="s">
        <v>90</v>
      </c>
      <c r="AV222" s="13" t="s">
        <v>90</v>
      </c>
      <c r="AW222" s="13" t="s">
        <v>36</v>
      </c>
      <c r="AX222" s="13" t="s">
        <v>88</v>
      </c>
      <c r="AY222" s="220" t="s">
        <v>155</v>
      </c>
    </row>
    <row r="223" spans="1:65" s="2" customFormat="1" ht="16.5" customHeight="1">
      <c r="A223" s="34"/>
      <c r="B223" s="35"/>
      <c r="C223" s="187" t="s">
        <v>400</v>
      </c>
      <c r="D223" s="187" t="s">
        <v>158</v>
      </c>
      <c r="E223" s="188" t="s">
        <v>401</v>
      </c>
      <c r="F223" s="189" t="s">
        <v>402</v>
      </c>
      <c r="G223" s="190" t="s">
        <v>253</v>
      </c>
      <c r="H223" s="191">
        <v>46.8</v>
      </c>
      <c r="I223" s="192"/>
      <c r="J223" s="193">
        <f>ROUND(I223*H223,2)</f>
        <v>0</v>
      </c>
      <c r="K223" s="194"/>
      <c r="L223" s="39"/>
      <c r="M223" s="195" t="s">
        <v>1</v>
      </c>
      <c r="N223" s="196" t="s">
        <v>45</v>
      </c>
      <c r="O223" s="71"/>
      <c r="P223" s="197">
        <f>O223*H223</f>
        <v>0</v>
      </c>
      <c r="Q223" s="197">
        <v>0.00632</v>
      </c>
      <c r="R223" s="197">
        <f>Q223*H223</f>
        <v>0.295776</v>
      </c>
      <c r="S223" s="197">
        <v>0</v>
      </c>
      <c r="T223" s="198">
        <f>S223*H223</f>
        <v>0</v>
      </c>
      <c r="U223" s="34"/>
      <c r="V223" s="34"/>
      <c r="W223" s="34"/>
      <c r="X223" s="34"/>
      <c r="Y223" s="34"/>
      <c r="Z223" s="34"/>
      <c r="AA223" s="34"/>
      <c r="AB223" s="34"/>
      <c r="AC223" s="34"/>
      <c r="AD223" s="34"/>
      <c r="AE223" s="34"/>
      <c r="AR223" s="199" t="s">
        <v>175</v>
      </c>
      <c r="AT223" s="199" t="s">
        <v>158</v>
      </c>
      <c r="AU223" s="199" t="s">
        <v>90</v>
      </c>
      <c r="AY223" s="17" t="s">
        <v>155</v>
      </c>
      <c r="BE223" s="200">
        <f>IF(N223="základní",J223,0)</f>
        <v>0</v>
      </c>
      <c r="BF223" s="200">
        <f>IF(N223="snížená",J223,0)</f>
        <v>0</v>
      </c>
      <c r="BG223" s="200">
        <f>IF(N223="zákl. přenesená",J223,0)</f>
        <v>0</v>
      </c>
      <c r="BH223" s="200">
        <f>IF(N223="sníž. přenesená",J223,0)</f>
        <v>0</v>
      </c>
      <c r="BI223" s="200">
        <f>IF(N223="nulová",J223,0)</f>
        <v>0</v>
      </c>
      <c r="BJ223" s="17" t="s">
        <v>88</v>
      </c>
      <c r="BK223" s="200">
        <f>ROUND(I223*H223,2)</f>
        <v>0</v>
      </c>
      <c r="BL223" s="17" t="s">
        <v>175</v>
      </c>
      <c r="BM223" s="199" t="s">
        <v>403</v>
      </c>
    </row>
    <row r="224" spans="2:51" s="13" customFormat="1" ht="11.25">
      <c r="B224" s="210"/>
      <c r="C224" s="211"/>
      <c r="D224" s="201" t="s">
        <v>256</v>
      </c>
      <c r="E224" s="212" t="s">
        <v>1</v>
      </c>
      <c r="F224" s="213" t="s">
        <v>404</v>
      </c>
      <c r="G224" s="211"/>
      <c r="H224" s="214">
        <v>46.8</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2:63" s="12" customFormat="1" ht="22.9" customHeight="1">
      <c r="B225" s="171"/>
      <c r="C225" s="172"/>
      <c r="D225" s="173" t="s">
        <v>79</v>
      </c>
      <c r="E225" s="185" t="s">
        <v>154</v>
      </c>
      <c r="F225" s="185" t="s">
        <v>405</v>
      </c>
      <c r="G225" s="172"/>
      <c r="H225" s="172"/>
      <c r="I225" s="175"/>
      <c r="J225" s="186">
        <f>BK225</f>
        <v>0</v>
      </c>
      <c r="K225" s="172"/>
      <c r="L225" s="177"/>
      <c r="M225" s="178"/>
      <c r="N225" s="179"/>
      <c r="O225" s="179"/>
      <c r="P225" s="180">
        <f>SUM(P226:P273)</f>
        <v>0</v>
      </c>
      <c r="Q225" s="179"/>
      <c r="R225" s="180">
        <f>SUM(R226:R273)</f>
        <v>21.63006158</v>
      </c>
      <c r="S225" s="179"/>
      <c r="T225" s="181">
        <f>SUM(T226:T273)</f>
        <v>0</v>
      </c>
      <c r="AR225" s="182" t="s">
        <v>88</v>
      </c>
      <c r="AT225" s="183" t="s">
        <v>79</v>
      </c>
      <c r="AU225" s="183" t="s">
        <v>88</v>
      </c>
      <c r="AY225" s="182" t="s">
        <v>155</v>
      </c>
      <c r="BK225" s="184">
        <f>SUM(BK226:BK273)</f>
        <v>0</v>
      </c>
    </row>
    <row r="226" spans="1:65" s="2" customFormat="1" ht="16.5" customHeight="1">
      <c r="A226" s="34"/>
      <c r="B226" s="35"/>
      <c r="C226" s="187" t="s">
        <v>406</v>
      </c>
      <c r="D226" s="187" t="s">
        <v>158</v>
      </c>
      <c r="E226" s="188" t="s">
        <v>407</v>
      </c>
      <c r="F226" s="189" t="s">
        <v>408</v>
      </c>
      <c r="G226" s="190" t="s">
        <v>253</v>
      </c>
      <c r="H226" s="191">
        <v>43.249</v>
      </c>
      <c r="I226" s="192"/>
      <c r="J226" s="193">
        <f>ROUND(I226*H226,2)</f>
        <v>0</v>
      </c>
      <c r="K226" s="194"/>
      <c r="L226" s="39"/>
      <c r="M226" s="195" t="s">
        <v>1</v>
      </c>
      <c r="N226" s="196" t="s">
        <v>45</v>
      </c>
      <c r="O226" s="71"/>
      <c r="P226" s="197">
        <f>O226*H226</f>
        <v>0</v>
      </c>
      <c r="Q226" s="197">
        <v>0</v>
      </c>
      <c r="R226" s="197">
        <f>Q226*H226</f>
        <v>0</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409</v>
      </c>
    </row>
    <row r="227" spans="1:47" s="2" customFormat="1" ht="29.25">
      <c r="A227" s="34"/>
      <c r="B227" s="35"/>
      <c r="C227" s="36"/>
      <c r="D227" s="201" t="s">
        <v>164</v>
      </c>
      <c r="E227" s="36"/>
      <c r="F227" s="202" t="s">
        <v>410</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164</v>
      </c>
      <c r="AU227" s="17" t="s">
        <v>90</v>
      </c>
    </row>
    <row r="228" spans="2:51" s="13" customFormat="1" ht="11.25">
      <c r="B228" s="210"/>
      <c r="C228" s="211"/>
      <c r="D228" s="201" t="s">
        <v>256</v>
      </c>
      <c r="E228" s="212" t="s">
        <v>1</v>
      </c>
      <c r="F228" s="213" t="s">
        <v>411</v>
      </c>
      <c r="G228" s="211"/>
      <c r="H228" s="214">
        <v>43.249</v>
      </c>
      <c r="I228" s="215"/>
      <c r="J228" s="211"/>
      <c r="K228" s="211"/>
      <c r="L228" s="216"/>
      <c r="M228" s="217"/>
      <c r="N228" s="218"/>
      <c r="O228" s="218"/>
      <c r="P228" s="218"/>
      <c r="Q228" s="218"/>
      <c r="R228" s="218"/>
      <c r="S228" s="218"/>
      <c r="T228" s="219"/>
      <c r="AT228" s="220" t="s">
        <v>256</v>
      </c>
      <c r="AU228" s="220" t="s">
        <v>90</v>
      </c>
      <c r="AV228" s="13" t="s">
        <v>90</v>
      </c>
      <c r="AW228" s="13" t="s">
        <v>36</v>
      </c>
      <c r="AX228" s="13" t="s">
        <v>88</v>
      </c>
      <c r="AY228" s="220" t="s">
        <v>155</v>
      </c>
    </row>
    <row r="229" spans="1:65" s="2" customFormat="1" ht="16.5" customHeight="1">
      <c r="A229" s="34"/>
      <c r="B229" s="35"/>
      <c r="C229" s="187" t="s">
        <v>412</v>
      </c>
      <c r="D229" s="187" t="s">
        <v>158</v>
      </c>
      <c r="E229" s="188" t="s">
        <v>413</v>
      </c>
      <c r="F229" s="189" t="s">
        <v>414</v>
      </c>
      <c r="G229" s="190" t="s">
        <v>253</v>
      </c>
      <c r="H229" s="191">
        <v>61.046</v>
      </c>
      <c r="I229" s="192"/>
      <c r="J229" s="193">
        <f>ROUND(I229*H229,2)</f>
        <v>0</v>
      </c>
      <c r="K229" s="194"/>
      <c r="L229" s="39"/>
      <c r="M229" s="195" t="s">
        <v>1</v>
      </c>
      <c r="N229" s="196" t="s">
        <v>45</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175</v>
      </c>
      <c r="AT229" s="199" t="s">
        <v>158</v>
      </c>
      <c r="AU229" s="199" t="s">
        <v>90</v>
      </c>
      <c r="AY229" s="17" t="s">
        <v>155</v>
      </c>
      <c r="BE229" s="200">
        <f>IF(N229="základní",J229,0)</f>
        <v>0</v>
      </c>
      <c r="BF229" s="200">
        <f>IF(N229="snížená",J229,0)</f>
        <v>0</v>
      </c>
      <c r="BG229" s="200">
        <f>IF(N229="zákl. přenesená",J229,0)</f>
        <v>0</v>
      </c>
      <c r="BH229" s="200">
        <f>IF(N229="sníž. přenesená",J229,0)</f>
        <v>0</v>
      </c>
      <c r="BI229" s="200">
        <f>IF(N229="nulová",J229,0)</f>
        <v>0</v>
      </c>
      <c r="BJ229" s="17" t="s">
        <v>88</v>
      </c>
      <c r="BK229" s="200">
        <f>ROUND(I229*H229,2)</f>
        <v>0</v>
      </c>
      <c r="BL229" s="17" t="s">
        <v>175</v>
      </c>
      <c r="BM229" s="199" t="s">
        <v>415</v>
      </c>
    </row>
    <row r="230" spans="1:47" s="2" customFormat="1" ht="29.25">
      <c r="A230" s="34"/>
      <c r="B230" s="35"/>
      <c r="C230" s="36"/>
      <c r="D230" s="201" t="s">
        <v>164</v>
      </c>
      <c r="E230" s="36"/>
      <c r="F230" s="202" t="s">
        <v>416</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164</v>
      </c>
      <c r="AU230" s="17" t="s">
        <v>90</v>
      </c>
    </row>
    <row r="231" spans="2:51" s="13" customFormat="1" ht="11.25">
      <c r="B231" s="210"/>
      <c r="C231" s="211"/>
      <c r="D231" s="201" t="s">
        <v>256</v>
      </c>
      <c r="E231" s="212" t="s">
        <v>1</v>
      </c>
      <c r="F231" s="213" t="s">
        <v>283</v>
      </c>
      <c r="G231" s="211"/>
      <c r="H231" s="214">
        <v>61.046</v>
      </c>
      <c r="I231" s="215"/>
      <c r="J231" s="211"/>
      <c r="K231" s="211"/>
      <c r="L231" s="216"/>
      <c r="M231" s="217"/>
      <c r="N231" s="218"/>
      <c r="O231" s="218"/>
      <c r="P231" s="218"/>
      <c r="Q231" s="218"/>
      <c r="R231" s="218"/>
      <c r="S231" s="218"/>
      <c r="T231" s="219"/>
      <c r="AT231" s="220" t="s">
        <v>256</v>
      </c>
      <c r="AU231" s="220" t="s">
        <v>90</v>
      </c>
      <c r="AV231" s="13" t="s">
        <v>90</v>
      </c>
      <c r="AW231" s="13" t="s">
        <v>36</v>
      </c>
      <c r="AX231" s="13" t="s">
        <v>88</v>
      </c>
      <c r="AY231" s="220" t="s">
        <v>155</v>
      </c>
    </row>
    <row r="232" spans="1:65" s="2" customFormat="1" ht="16.5" customHeight="1">
      <c r="A232" s="34"/>
      <c r="B232" s="35"/>
      <c r="C232" s="187" t="s">
        <v>417</v>
      </c>
      <c r="D232" s="187" t="s">
        <v>158</v>
      </c>
      <c r="E232" s="188" t="s">
        <v>418</v>
      </c>
      <c r="F232" s="189" t="s">
        <v>419</v>
      </c>
      <c r="G232" s="190" t="s">
        <v>253</v>
      </c>
      <c r="H232" s="191">
        <v>101.598</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420</v>
      </c>
    </row>
    <row r="233" spans="1:47" s="2" customFormat="1" ht="29.25">
      <c r="A233" s="34"/>
      <c r="B233" s="35"/>
      <c r="C233" s="36"/>
      <c r="D233" s="201" t="s">
        <v>164</v>
      </c>
      <c r="E233" s="36"/>
      <c r="F233" s="202" t="s">
        <v>421</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422</v>
      </c>
      <c r="G234" s="211"/>
      <c r="H234" s="214">
        <v>86.498</v>
      </c>
      <c r="I234" s="215"/>
      <c r="J234" s="211"/>
      <c r="K234" s="211"/>
      <c r="L234" s="216"/>
      <c r="M234" s="217"/>
      <c r="N234" s="218"/>
      <c r="O234" s="218"/>
      <c r="P234" s="218"/>
      <c r="Q234" s="218"/>
      <c r="R234" s="218"/>
      <c r="S234" s="218"/>
      <c r="T234" s="219"/>
      <c r="AT234" s="220" t="s">
        <v>256</v>
      </c>
      <c r="AU234" s="220" t="s">
        <v>90</v>
      </c>
      <c r="AV234" s="13" t="s">
        <v>90</v>
      </c>
      <c r="AW234" s="13" t="s">
        <v>36</v>
      </c>
      <c r="AX234" s="13" t="s">
        <v>80</v>
      </c>
      <c r="AY234" s="220" t="s">
        <v>155</v>
      </c>
    </row>
    <row r="235" spans="2:51" s="13" customFormat="1" ht="11.25">
      <c r="B235" s="210"/>
      <c r="C235" s="211"/>
      <c r="D235" s="201" t="s">
        <v>256</v>
      </c>
      <c r="E235" s="212" t="s">
        <v>1</v>
      </c>
      <c r="F235" s="213" t="s">
        <v>276</v>
      </c>
      <c r="G235" s="211"/>
      <c r="H235" s="214">
        <v>15.1</v>
      </c>
      <c r="I235" s="215"/>
      <c r="J235" s="211"/>
      <c r="K235" s="211"/>
      <c r="L235" s="216"/>
      <c r="M235" s="217"/>
      <c r="N235" s="218"/>
      <c r="O235" s="218"/>
      <c r="P235" s="218"/>
      <c r="Q235" s="218"/>
      <c r="R235" s="218"/>
      <c r="S235" s="218"/>
      <c r="T235" s="219"/>
      <c r="AT235" s="220" t="s">
        <v>256</v>
      </c>
      <c r="AU235" s="220" t="s">
        <v>90</v>
      </c>
      <c r="AV235" s="13" t="s">
        <v>90</v>
      </c>
      <c r="AW235" s="13" t="s">
        <v>36</v>
      </c>
      <c r="AX235" s="13" t="s">
        <v>80</v>
      </c>
      <c r="AY235" s="220" t="s">
        <v>155</v>
      </c>
    </row>
    <row r="236" spans="2:51" s="14" customFormat="1" ht="11.25">
      <c r="B236" s="221"/>
      <c r="C236" s="222"/>
      <c r="D236" s="201" t="s">
        <v>256</v>
      </c>
      <c r="E236" s="223" t="s">
        <v>1</v>
      </c>
      <c r="F236" s="224" t="s">
        <v>259</v>
      </c>
      <c r="G236" s="222"/>
      <c r="H236" s="225">
        <v>101.598</v>
      </c>
      <c r="I236" s="226"/>
      <c r="J236" s="222"/>
      <c r="K236" s="222"/>
      <c r="L236" s="227"/>
      <c r="M236" s="228"/>
      <c r="N236" s="229"/>
      <c r="O236" s="229"/>
      <c r="P236" s="229"/>
      <c r="Q236" s="229"/>
      <c r="R236" s="229"/>
      <c r="S236" s="229"/>
      <c r="T236" s="230"/>
      <c r="AT236" s="231" t="s">
        <v>256</v>
      </c>
      <c r="AU236" s="231" t="s">
        <v>90</v>
      </c>
      <c r="AV236" s="14" t="s">
        <v>175</v>
      </c>
      <c r="AW236" s="14" t="s">
        <v>36</v>
      </c>
      <c r="AX236" s="14" t="s">
        <v>88</v>
      </c>
      <c r="AY236" s="231" t="s">
        <v>155</v>
      </c>
    </row>
    <row r="237" spans="1:65" s="2" customFormat="1" ht="16.5" customHeight="1">
      <c r="A237" s="34"/>
      <c r="B237" s="35"/>
      <c r="C237" s="187" t="s">
        <v>423</v>
      </c>
      <c r="D237" s="187" t="s">
        <v>158</v>
      </c>
      <c r="E237" s="188" t="s">
        <v>424</v>
      </c>
      <c r="F237" s="189" t="s">
        <v>425</v>
      </c>
      <c r="G237" s="190" t="s">
        <v>253</v>
      </c>
      <c r="H237" s="191">
        <v>122.092</v>
      </c>
      <c r="I237" s="192"/>
      <c r="J237" s="193">
        <f>ROUND(I237*H237,2)</f>
        <v>0</v>
      </c>
      <c r="K237" s="194"/>
      <c r="L237" s="39"/>
      <c r="M237" s="195" t="s">
        <v>1</v>
      </c>
      <c r="N237" s="196" t="s">
        <v>45</v>
      </c>
      <c r="O237" s="71"/>
      <c r="P237" s="197">
        <f>O237*H237</f>
        <v>0</v>
      </c>
      <c r="Q237" s="197">
        <v>0</v>
      </c>
      <c r="R237" s="197">
        <f>Q237*H237</f>
        <v>0</v>
      </c>
      <c r="S237" s="197">
        <v>0</v>
      </c>
      <c r="T237" s="198">
        <f>S237*H237</f>
        <v>0</v>
      </c>
      <c r="U237" s="34"/>
      <c r="V237" s="34"/>
      <c r="W237" s="34"/>
      <c r="X237" s="34"/>
      <c r="Y237" s="34"/>
      <c r="Z237" s="34"/>
      <c r="AA237" s="34"/>
      <c r="AB237" s="34"/>
      <c r="AC237" s="34"/>
      <c r="AD237" s="34"/>
      <c r="AE237" s="34"/>
      <c r="AR237" s="199" t="s">
        <v>175</v>
      </c>
      <c r="AT237" s="199" t="s">
        <v>158</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426</v>
      </c>
    </row>
    <row r="238" spans="1:47" s="2" customFormat="1" ht="29.25">
      <c r="A238" s="34"/>
      <c r="B238" s="35"/>
      <c r="C238" s="36"/>
      <c r="D238" s="201" t="s">
        <v>164</v>
      </c>
      <c r="E238" s="36"/>
      <c r="F238" s="202" t="s">
        <v>427</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428</v>
      </c>
      <c r="G239" s="211"/>
      <c r="H239" s="214">
        <v>122.092</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1:65" s="2" customFormat="1" ht="16.5" customHeight="1">
      <c r="A240" s="34"/>
      <c r="B240" s="35"/>
      <c r="C240" s="187" t="s">
        <v>429</v>
      </c>
      <c r="D240" s="187" t="s">
        <v>158</v>
      </c>
      <c r="E240" s="188" t="s">
        <v>430</v>
      </c>
      <c r="F240" s="189" t="s">
        <v>431</v>
      </c>
      <c r="G240" s="190" t="s">
        <v>253</v>
      </c>
      <c r="H240" s="191">
        <v>58.349</v>
      </c>
      <c r="I240" s="192"/>
      <c r="J240" s="193">
        <f>ROUND(I240*H240,2)</f>
        <v>0</v>
      </c>
      <c r="K240" s="194"/>
      <c r="L240" s="39"/>
      <c r="M240" s="195" t="s">
        <v>1</v>
      </c>
      <c r="N240" s="196" t="s">
        <v>45</v>
      </c>
      <c r="O240" s="71"/>
      <c r="P240" s="197">
        <f>O240*H240</f>
        <v>0</v>
      </c>
      <c r="Q240" s="197">
        <v>0</v>
      </c>
      <c r="R240" s="197">
        <f>Q240*H240</f>
        <v>0</v>
      </c>
      <c r="S240" s="197">
        <v>0</v>
      </c>
      <c r="T240" s="198">
        <f>S240*H240</f>
        <v>0</v>
      </c>
      <c r="U240" s="34"/>
      <c r="V240" s="34"/>
      <c r="W240" s="34"/>
      <c r="X240" s="34"/>
      <c r="Y240" s="34"/>
      <c r="Z240" s="34"/>
      <c r="AA240" s="34"/>
      <c r="AB240" s="34"/>
      <c r="AC240" s="34"/>
      <c r="AD240" s="34"/>
      <c r="AE240" s="34"/>
      <c r="AR240" s="199" t="s">
        <v>175</v>
      </c>
      <c r="AT240" s="199" t="s">
        <v>158</v>
      </c>
      <c r="AU240" s="199" t="s">
        <v>90</v>
      </c>
      <c r="AY240" s="17" t="s">
        <v>155</v>
      </c>
      <c r="BE240" s="200">
        <f>IF(N240="základní",J240,0)</f>
        <v>0</v>
      </c>
      <c r="BF240" s="200">
        <f>IF(N240="snížená",J240,0)</f>
        <v>0</v>
      </c>
      <c r="BG240" s="200">
        <f>IF(N240="zákl. přenesená",J240,0)</f>
        <v>0</v>
      </c>
      <c r="BH240" s="200">
        <f>IF(N240="sníž. přenesená",J240,0)</f>
        <v>0</v>
      </c>
      <c r="BI240" s="200">
        <f>IF(N240="nulová",J240,0)</f>
        <v>0</v>
      </c>
      <c r="BJ240" s="17" t="s">
        <v>88</v>
      </c>
      <c r="BK240" s="200">
        <f>ROUND(I240*H240,2)</f>
        <v>0</v>
      </c>
      <c r="BL240" s="17" t="s">
        <v>175</v>
      </c>
      <c r="BM240" s="199" t="s">
        <v>432</v>
      </c>
    </row>
    <row r="241" spans="1:47" s="2" customFormat="1" ht="29.25">
      <c r="A241" s="34"/>
      <c r="B241" s="35"/>
      <c r="C241" s="36"/>
      <c r="D241" s="201" t="s">
        <v>164</v>
      </c>
      <c r="E241" s="36"/>
      <c r="F241" s="202" t="s">
        <v>433</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164</v>
      </c>
      <c r="AU241" s="17" t="s">
        <v>90</v>
      </c>
    </row>
    <row r="242" spans="2:51" s="13" customFormat="1" ht="11.25">
      <c r="B242" s="210"/>
      <c r="C242" s="211"/>
      <c r="D242" s="201" t="s">
        <v>256</v>
      </c>
      <c r="E242" s="212" t="s">
        <v>1</v>
      </c>
      <c r="F242" s="213" t="s">
        <v>276</v>
      </c>
      <c r="G242" s="211"/>
      <c r="H242" s="214">
        <v>15.1</v>
      </c>
      <c r="I242" s="215"/>
      <c r="J242" s="211"/>
      <c r="K242" s="211"/>
      <c r="L242" s="216"/>
      <c r="M242" s="217"/>
      <c r="N242" s="218"/>
      <c r="O242" s="218"/>
      <c r="P242" s="218"/>
      <c r="Q242" s="218"/>
      <c r="R242" s="218"/>
      <c r="S242" s="218"/>
      <c r="T242" s="219"/>
      <c r="AT242" s="220" t="s">
        <v>256</v>
      </c>
      <c r="AU242" s="220" t="s">
        <v>90</v>
      </c>
      <c r="AV242" s="13" t="s">
        <v>90</v>
      </c>
      <c r="AW242" s="13" t="s">
        <v>36</v>
      </c>
      <c r="AX242" s="13" t="s">
        <v>80</v>
      </c>
      <c r="AY242" s="220" t="s">
        <v>155</v>
      </c>
    </row>
    <row r="243" spans="2:51" s="13" customFormat="1" ht="11.25">
      <c r="B243" s="210"/>
      <c r="C243" s="211"/>
      <c r="D243" s="201" t="s">
        <v>256</v>
      </c>
      <c r="E243" s="212" t="s">
        <v>1</v>
      </c>
      <c r="F243" s="213" t="s">
        <v>277</v>
      </c>
      <c r="G243" s="211"/>
      <c r="H243" s="214">
        <v>43.249</v>
      </c>
      <c r="I243" s="215"/>
      <c r="J243" s="211"/>
      <c r="K243" s="211"/>
      <c r="L243" s="216"/>
      <c r="M243" s="217"/>
      <c r="N243" s="218"/>
      <c r="O243" s="218"/>
      <c r="P243" s="218"/>
      <c r="Q243" s="218"/>
      <c r="R243" s="218"/>
      <c r="S243" s="218"/>
      <c r="T243" s="219"/>
      <c r="AT243" s="220" t="s">
        <v>256</v>
      </c>
      <c r="AU243" s="220" t="s">
        <v>90</v>
      </c>
      <c r="AV243" s="13" t="s">
        <v>90</v>
      </c>
      <c r="AW243" s="13" t="s">
        <v>36</v>
      </c>
      <c r="AX243" s="13" t="s">
        <v>80</v>
      </c>
      <c r="AY243" s="220" t="s">
        <v>155</v>
      </c>
    </row>
    <row r="244" spans="2:51" s="14" customFormat="1" ht="11.25">
      <c r="B244" s="221"/>
      <c r="C244" s="222"/>
      <c r="D244" s="201" t="s">
        <v>256</v>
      </c>
      <c r="E244" s="223" t="s">
        <v>1</v>
      </c>
      <c r="F244" s="224" t="s">
        <v>259</v>
      </c>
      <c r="G244" s="222"/>
      <c r="H244" s="225">
        <v>58.349</v>
      </c>
      <c r="I244" s="226"/>
      <c r="J244" s="222"/>
      <c r="K244" s="222"/>
      <c r="L244" s="227"/>
      <c r="M244" s="228"/>
      <c r="N244" s="229"/>
      <c r="O244" s="229"/>
      <c r="P244" s="229"/>
      <c r="Q244" s="229"/>
      <c r="R244" s="229"/>
      <c r="S244" s="229"/>
      <c r="T244" s="230"/>
      <c r="AT244" s="231" t="s">
        <v>256</v>
      </c>
      <c r="AU244" s="231" t="s">
        <v>90</v>
      </c>
      <c r="AV244" s="14" t="s">
        <v>175</v>
      </c>
      <c r="AW244" s="14" t="s">
        <v>36</v>
      </c>
      <c r="AX244" s="14" t="s">
        <v>88</v>
      </c>
      <c r="AY244" s="231" t="s">
        <v>155</v>
      </c>
    </row>
    <row r="245" spans="1:65" s="2" customFormat="1" ht="16.5" customHeight="1">
      <c r="A245" s="34"/>
      <c r="B245" s="35"/>
      <c r="C245" s="187" t="s">
        <v>434</v>
      </c>
      <c r="D245" s="187" t="s">
        <v>158</v>
      </c>
      <c r="E245" s="188" t="s">
        <v>435</v>
      </c>
      <c r="F245" s="189" t="s">
        <v>436</v>
      </c>
      <c r="G245" s="190" t="s">
        <v>253</v>
      </c>
      <c r="H245" s="191">
        <v>61.046</v>
      </c>
      <c r="I245" s="192"/>
      <c r="J245" s="193">
        <f>ROUND(I245*H245,2)</f>
        <v>0</v>
      </c>
      <c r="K245" s="194"/>
      <c r="L245" s="39"/>
      <c r="M245" s="195" t="s">
        <v>1</v>
      </c>
      <c r="N245" s="196" t="s">
        <v>45</v>
      </c>
      <c r="O245" s="71"/>
      <c r="P245" s="197">
        <f>O245*H245</f>
        <v>0</v>
      </c>
      <c r="Q245" s="197">
        <v>0</v>
      </c>
      <c r="R245" s="197">
        <f>Q245*H245</f>
        <v>0</v>
      </c>
      <c r="S245" s="197">
        <v>0</v>
      </c>
      <c r="T245" s="198">
        <f>S245*H245</f>
        <v>0</v>
      </c>
      <c r="U245" s="34"/>
      <c r="V245" s="34"/>
      <c r="W245" s="34"/>
      <c r="X245" s="34"/>
      <c r="Y245" s="34"/>
      <c r="Z245" s="34"/>
      <c r="AA245" s="34"/>
      <c r="AB245" s="34"/>
      <c r="AC245" s="34"/>
      <c r="AD245" s="34"/>
      <c r="AE245" s="34"/>
      <c r="AR245" s="199" t="s">
        <v>175</v>
      </c>
      <c r="AT245" s="199" t="s">
        <v>158</v>
      </c>
      <c r="AU245" s="199" t="s">
        <v>90</v>
      </c>
      <c r="AY245" s="17" t="s">
        <v>155</v>
      </c>
      <c r="BE245" s="200">
        <f>IF(N245="základní",J245,0)</f>
        <v>0</v>
      </c>
      <c r="BF245" s="200">
        <f>IF(N245="snížená",J245,0)</f>
        <v>0</v>
      </c>
      <c r="BG245" s="200">
        <f>IF(N245="zákl. přenesená",J245,0)</f>
        <v>0</v>
      </c>
      <c r="BH245" s="200">
        <f>IF(N245="sníž. přenesená",J245,0)</f>
        <v>0</v>
      </c>
      <c r="BI245" s="200">
        <f>IF(N245="nulová",J245,0)</f>
        <v>0</v>
      </c>
      <c r="BJ245" s="17" t="s">
        <v>88</v>
      </c>
      <c r="BK245" s="200">
        <f>ROUND(I245*H245,2)</f>
        <v>0</v>
      </c>
      <c r="BL245" s="17" t="s">
        <v>175</v>
      </c>
      <c r="BM245" s="199" t="s">
        <v>437</v>
      </c>
    </row>
    <row r="246" spans="1:47" s="2" customFormat="1" ht="29.25">
      <c r="A246" s="34"/>
      <c r="B246" s="35"/>
      <c r="C246" s="36"/>
      <c r="D246" s="201" t="s">
        <v>164</v>
      </c>
      <c r="E246" s="36"/>
      <c r="F246" s="202" t="s">
        <v>438</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164</v>
      </c>
      <c r="AU246" s="17" t="s">
        <v>90</v>
      </c>
    </row>
    <row r="247" spans="2:51" s="13" customFormat="1" ht="11.25">
      <c r="B247" s="210"/>
      <c r="C247" s="211"/>
      <c r="D247" s="201" t="s">
        <v>256</v>
      </c>
      <c r="E247" s="212" t="s">
        <v>1</v>
      </c>
      <c r="F247" s="213" t="s">
        <v>283</v>
      </c>
      <c r="G247" s="211"/>
      <c r="H247" s="214">
        <v>61.046</v>
      </c>
      <c r="I247" s="215"/>
      <c r="J247" s="211"/>
      <c r="K247" s="211"/>
      <c r="L247" s="216"/>
      <c r="M247" s="217"/>
      <c r="N247" s="218"/>
      <c r="O247" s="218"/>
      <c r="P247" s="218"/>
      <c r="Q247" s="218"/>
      <c r="R247" s="218"/>
      <c r="S247" s="218"/>
      <c r="T247" s="219"/>
      <c r="AT247" s="220" t="s">
        <v>256</v>
      </c>
      <c r="AU247" s="220" t="s">
        <v>90</v>
      </c>
      <c r="AV247" s="13" t="s">
        <v>90</v>
      </c>
      <c r="AW247" s="13" t="s">
        <v>36</v>
      </c>
      <c r="AX247" s="13" t="s">
        <v>88</v>
      </c>
      <c r="AY247" s="220" t="s">
        <v>155</v>
      </c>
    </row>
    <row r="248" spans="1:65" s="2" customFormat="1" ht="16.5" customHeight="1">
      <c r="A248" s="34"/>
      <c r="B248" s="35"/>
      <c r="C248" s="187" t="s">
        <v>439</v>
      </c>
      <c r="D248" s="187" t="s">
        <v>158</v>
      </c>
      <c r="E248" s="188" t="s">
        <v>440</v>
      </c>
      <c r="F248" s="189" t="s">
        <v>441</v>
      </c>
      <c r="G248" s="190" t="s">
        <v>253</v>
      </c>
      <c r="H248" s="191">
        <v>15.1</v>
      </c>
      <c r="I248" s="192"/>
      <c r="J248" s="193">
        <f>ROUND(I248*H248,2)</f>
        <v>0</v>
      </c>
      <c r="K248" s="194"/>
      <c r="L248" s="39"/>
      <c r="M248" s="195" t="s">
        <v>1</v>
      </c>
      <c r="N248" s="196" t="s">
        <v>45</v>
      </c>
      <c r="O248" s="71"/>
      <c r="P248" s="197">
        <f>O248*H248</f>
        <v>0</v>
      </c>
      <c r="Q248" s="197">
        <v>0</v>
      </c>
      <c r="R248" s="197">
        <f>Q248*H248</f>
        <v>0</v>
      </c>
      <c r="S248" s="197">
        <v>0</v>
      </c>
      <c r="T248" s="198">
        <f>S248*H248</f>
        <v>0</v>
      </c>
      <c r="U248" s="34"/>
      <c r="V248" s="34"/>
      <c r="W248" s="34"/>
      <c r="X248" s="34"/>
      <c r="Y248" s="34"/>
      <c r="Z248" s="34"/>
      <c r="AA248" s="34"/>
      <c r="AB248" s="34"/>
      <c r="AC248" s="34"/>
      <c r="AD248" s="34"/>
      <c r="AE248" s="34"/>
      <c r="AR248" s="199" t="s">
        <v>175</v>
      </c>
      <c r="AT248" s="199" t="s">
        <v>158</v>
      </c>
      <c r="AU248" s="199" t="s">
        <v>90</v>
      </c>
      <c r="AY248" s="17" t="s">
        <v>155</v>
      </c>
      <c r="BE248" s="200">
        <f>IF(N248="základní",J248,0)</f>
        <v>0</v>
      </c>
      <c r="BF248" s="200">
        <f>IF(N248="snížená",J248,0)</f>
        <v>0</v>
      </c>
      <c r="BG248" s="200">
        <f>IF(N248="zákl. přenesená",J248,0)</f>
        <v>0</v>
      </c>
      <c r="BH248" s="200">
        <f>IF(N248="sníž. přenesená",J248,0)</f>
        <v>0</v>
      </c>
      <c r="BI248" s="200">
        <f>IF(N248="nulová",J248,0)</f>
        <v>0</v>
      </c>
      <c r="BJ248" s="17" t="s">
        <v>88</v>
      </c>
      <c r="BK248" s="200">
        <f>ROUND(I248*H248,2)</f>
        <v>0</v>
      </c>
      <c r="BL248" s="17" t="s">
        <v>175</v>
      </c>
      <c r="BM248" s="199" t="s">
        <v>442</v>
      </c>
    </row>
    <row r="249" spans="1:47" s="2" customFormat="1" ht="156">
      <c r="A249" s="34"/>
      <c r="B249" s="35"/>
      <c r="C249" s="36"/>
      <c r="D249" s="201" t="s">
        <v>164</v>
      </c>
      <c r="E249" s="36"/>
      <c r="F249" s="202" t="s">
        <v>443</v>
      </c>
      <c r="G249" s="36"/>
      <c r="H249" s="36"/>
      <c r="I249" s="203"/>
      <c r="J249" s="36"/>
      <c r="K249" s="36"/>
      <c r="L249" s="39"/>
      <c r="M249" s="204"/>
      <c r="N249" s="205"/>
      <c r="O249" s="71"/>
      <c r="P249" s="71"/>
      <c r="Q249" s="71"/>
      <c r="R249" s="71"/>
      <c r="S249" s="71"/>
      <c r="T249" s="72"/>
      <c r="U249" s="34"/>
      <c r="V249" s="34"/>
      <c r="W249" s="34"/>
      <c r="X249" s="34"/>
      <c r="Y249" s="34"/>
      <c r="Z249" s="34"/>
      <c r="AA249" s="34"/>
      <c r="AB249" s="34"/>
      <c r="AC249" s="34"/>
      <c r="AD249" s="34"/>
      <c r="AE249" s="34"/>
      <c r="AT249" s="17" t="s">
        <v>164</v>
      </c>
      <c r="AU249" s="17" t="s">
        <v>90</v>
      </c>
    </row>
    <row r="250" spans="2:51" s="13" customFormat="1" ht="11.25">
      <c r="B250" s="210"/>
      <c r="C250" s="211"/>
      <c r="D250" s="201" t="s">
        <v>256</v>
      </c>
      <c r="E250" s="212" t="s">
        <v>1</v>
      </c>
      <c r="F250" s="213" t="s">
        <v>276</v>
      </c>
      <c r="G250" s="211"/>
      <c r="H250" s="214">
        <v>15.1</v>
      </c>
      <c r="I250" s="215"/>
      <c r="J250" s="211"/>
      <c r="K250" s="211"/>
      <c r="L250" s="216"/>
      <c r="M250" s="217"/>
      <c r="N250" s="218"/>
      <c r="O250" s="218"/>
      <c r="P250" s="218"/>
      <c r="Q250" s="218"/>
      <c r="R250" s="218"/>
      <c r="S250" s="218"/>
      <c r="T250" s="219"/>
      <c r="AT250" s="220" t="s">
        <v>256</v>
      </c>
      <c r="AU250" s="220" t="s">
        <v>90</v>
      </c>
      <c r="AV250" s="13" t="s">
        <v>90</v>
      </c>
      <c r="AW250" s="13" t="s">
        <v>36</v>
      </c>
      <c r="AX250" s="13" t="s">
        <v>88</v>
      </c>
      <c r="AY250" s="220" t="s">
        <v>155</v>
      </c>
    </row>
    <row r="251" spans="1:65" s="2" customFormat="1" ht="16.5" customHeight="1">
      <c r="A251" s="34"/>
      <c r="B251" s="35"/>
      <c r="C251" s="187" t="s">
        <v>444</v>
      </c>
      <c r="D251" s="187" t="s">
        <v>158</v>
      </c>
      <c r="E251" s="188" t="s">
        <v>445</v>
      </c>
      <c r="F251" s="189" t="s">
        <v>446</v>
      </c>
      <c r="G251" s="190" t="s">
        <v>253</v>
      </c>
      <c r="H251" s="191">
        <v>43.249</v>
      </c>
      <c r="I251" s="192"/>
      <c r="J251" s="193">
        <f>ROUND(I251*H251,2)</f>
        <v>0</v>
      </c>
      <c r="K251" s="194"/>
      <c r="L251" s="39"/>
      <c r="M251" s="195" t="s">
        <v>1</v>
      </c>
      <c r="N251" s="196" t="s">
        <v>45</v>
      </c>
      <c r="O251" s="71"/>
      <c r="P251" s="197">
        <f>O251*H251</f>
        <v>0</v>
      </c>
      <c r="Q251" s="197">
        <v>0</v>
      </c>
      <c r="R251" s="197">
        <f>Q251*H251</f>
        <v>0</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447</v>
      </c>
    </row>
    <row r="252" spans="1:47" s="2" customFormat="1" ht="48.75">
      <c r="A252" s="34"/>
      <c r="B252" s="35"/>
      <c r="C252" s="36"/>
      <c r="D252" s="201" t="s">
        <v>164</v>
      </c>
      <c r="E252" s="36"/>
      <c r="F252" s="202" t="s">
        <v>448</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2:51" s="13" customFormat="1" ht="11.25">
      <c r="B253" s="210"/>
      <c r="C253" s="211"/>
      <c r="D253" s="201" t="s">
        <v>256</v>
      </c>
      <c r="E253" s="212" t="s">
        <v>1</v>
      </c>
      <c r="F253" s="213" t="s">
        <v>277</v>
      </c>
      <c r="G253" s="211"/>
      <c r="H253" s="214">
        <v>43.249</v>
      </c>
      <c r="I253" s="215"/>
      <c r="J253" s="211"/>
      <c r="K253" s="211"/>
      <c r="L253" s="216"/>
      <c r="M253" s="217"/>
      <c r="N253" s="218"/>
      <c r="O253" s="218"/>
      <c r="P253" s="218"/>
      <c r="Q253" s="218"/>
      <c r="R253" s="218"/>
      <c r="S253" s="218"/>
      <c r="T253" s="219"/>
      <c r="AT253" s="220" t="s">
        <v>256</v>
      </c>
      <c r="AU253" s="220" t="s">
        <v>90</v>
      </c>
      <c r="AV253" s="13" t="s">
        <v>90</v>
      </c>
      <c r="AW253" s="13" t="s">
        <v>36</v>
      </c>
      <c r="AX253" s="13" t="s">
        <v>88</v>
      </c>
      <c r="AY253" s="220" t="s">
        <v>155</v>
      </c>
    </row>
    <row r="254" spans="1:65" s="2" customFormat="1" ht="16.5" customHeight="1">
      <c r="A254" s="34"/>
      <c r="B254" s="35"/>
      <c r="C254" s="187" t="s">
        <v>449</v>
      </c>
      <c r="D254" s="187" t="s">
        <v>158</v>
      </c>
      <c r="E254" s="188" t="s">
        <v>450</v>
      </c>
      <c r="F254" s="189" t="s">
        <v>451</v>
      </c>
      <c r="G254" s="190" t="s">
        <v>253</v>
      </c>
      <c r="H254" s="191">
        <v>61.046</v>
      </c>
      <c r="I254" s="192"/>
      <c r="J254" s="193">
        <f>ROUND(I254*H254,2)</f>
        <v>0</v>
      </c>
      <c r="K254" s="194"/>
      <c r="L254" s="39"/>
      <c r="M254" s="195" t="s">
        <v>1</v>
      </c>
      <c r="N254" s="196" t="s">
        <v>45</v>
      </c>
      <c r="O254" s="71"/>
      <c r="P254" s="197">
        <f>O254*H254</f>
        <v>0</v>
      </c>
      <c r="Q254" s="197">
        <v>0</v>
      </c>
      <c r="R254" s="197">
        <f>Q254*H254</f>
        <v>0</v>
      </c>
      <c r="S254" s="197">
        <v>0</v>
      </c>
      <c r="T254" s="198">
        <f>S254*H254</f>
        <v>0</v>
      </c>
      <c r="U254" s="34"/>
      <c r="V254" s="34"/>
      <c r="W254" s="34"/>
      <c r="X254" s="34"/>
      <c r="Y254" s="34"/>
      <c r="Z254" s="34"/>
      <c r="AA254" s="34"/>
      <c r="AB254" s="34"/>
      <c r="AC254" s="34"/>
      <c r="AD254" s="34"/>
      <c r="AE254" s="34"/>
      <c r="AR254" s="199" t="s">
        <v>175</v>
      </c>
      <c r="AT254" s="199" t="s">
        <v>158</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452</v>
      </c>
    </row>
    <row r="255" spans="1:47" s="2" customFormat="1" ht="48.75">
      <c r="A255" s="34"/>
      <c r="B255" s="35"/>
      <c r="C255" s="36"/>
      <c r="D255" s="201" t="s">
        <v>164</v>
      </c>
      <c r="E255" s="36"/>
      <c r="F255" s="202" t="s">
        <v>453</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283</v>
      </c>
      <c r="G256" s="211"/>
      <c r="H256" s="214">
        <v>61.046</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1:65" s="2" customFormat="1" ht="16.5" customHeight="1">
      <c r="A257" s="34"/>
      <c r="B257" s="35"/>
      <c r="C257" s="187" t="s">
        <v>454</v>
      </c>
      <c r="D257" s="187" t="s">
        <v>158</v>
      </c>
      <c r="E257" s="188" t="s">
        <v>455</v>
      </c>
      <c r="F257" s="189" t="s">
        <v>456</v>
      </c>
      <c r="G257" s="190" t="s">
        <v>253</v>
      </c>
      <c r="H257" s="191">
        <v>61.046</v>
      </c>
      <c r="I257" s="192"/>
      <c r="J257" s="193">
        <f>ROUND(I257*H257,2)</f>
        <v>0</v>
      </c>
      <c r="K257" s="194"/>
      <c r="L257" s="39"/>
      <c r="M257" s="195" t="s">
        <v>1</v>
      </c>
      <c r="N257" s="196" t="s">
        <v>45</v>
      </c>
      <c r="O257" s="71"/>
      <c r="P257" s="197">
        <f>O257*H257</f>
        <v>0</v>
      </c>
      <c r="Q257" s="197">
        <v>0.1837</v>
      </c>
      <c r="R257" s="197">
        <f>Q257*H257</f>
        <v>11.2141502</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457</v>
      </c>
    </row>
    <row r="258" spans="1:47" s="2" customFormat="1" ht="292.5">
      <c r="A258" s="34"/>
      <c r="B258" s="35"/>
      <c r="C258" s="36"/>
      <c r="D258" s="201" t="s">
        <v>164</v>
      </c>
      <c r="E258" s="36"/>
      <c r="F258" s="202" t="s">
        <v>458</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2:51" s="13" customFormat="1" ht="11.25">
      <c r="B259" s="210"/>
      <c r="C259" s="211"/>
      <c r="D259" s="201" t="s">
        <v>256</v>
      </c>
      <c r="E259" s="212" t="s">
        <v>1</v>
      </c>
      <c r="F259" s="213" t="s">
        <v>459</v>
      </c>
      <c r="G259" s="211"/>
      <c r="H259" s="214">
        <v>61.046</v>
      </c>
      <c r="I259" s="215"/>
      <c r="J259" s="211"/>
      <c r="K259" s="211"/>
      <c r="L259" s="216"/>
      <c r="M259" s="217"/>
      <c r="N259" s="218"/>
      <c r="O259" s="218"/>
      <c r="P259" s="218"/>
      <c r="Q259" s="218"/>
      <c r="R259" s="218"/>
      <c r="S259" s="218"/>
      <c r="T259" s="219"/>
      <c r="AT259" s="220" t="s">
        <v>256</v>
      </c>
      <c r="AU259" s="220" t="s">
        <v>90</v>
      </c>
      <c r="AV259" s="13" t="s">
        <v>90</v>
      </c>
      <c r="AW259" s="13" t="s">
        <v>36</v>
      </c>
      <c r="AX259" s="13" t="s">
        <v>88</v>
      </c>
      <c r="AY259" s="220" t="s">
        <v>155</v>
      </c>
    </row>
    <row r="260" spans="1:65" s="2" customFormat="1" ht="16.5" customHeight="1">
      <c r="A260" s="34"/>
      <c r="B260" s="35"/>
      <c r="C260" s="243" t="s">
        <v>460</v>
      </c>
      <c r="D260" s="243" t="s">
        <v>357</v>
      </c>
      <c r="E260" s="244" t="s">
        <v>461</v>
      </c>
      <c r="F260" s="245" t="s">
        <v>462</v>
      </c>
      <c r="G260" s="246" t="s">
        <v>253</v>
      </c>
      <c r="H260" s="247">
        <v>12.209</v>
      </c>
      <c r="I260" s="248"/>
      <c r="J260" s="249">
        <f>ROUND(I260*H260,2)</f>
        <v>0</v>
      </c>
      <c r="K260" s="250"/>
      <c r="L260" s="251"/>
      <c r="M260" s="252" t="s">
        <v>1</v>
      </c>
      <c r="N260" s="253" t="s">
        <v>45</v>
      </c>
      <c r="O260" s="71"/>
      <c r="P260" s="197">
        <f>O260*H260</f>
        <v>0</v>
      </c>
      <c r="Q260" s="197">
        <v>0.222</v>
      </c>
      <c r="R260" s="197">
        <f>Q260*H260</f>
        <v>2.710398</v>
      </c>
      <c r="S260" s="197">
        <v>0</v>
      </c>
      <c r="T260" s="198">
        <f>S260*H260</f>
        <v>0</v>
      </c>
      <c r="U260" s="34"/>
      <c r="V260" s="34"/>
      <c r="W260" s="34"/>
      <c r="X260" s="34"/>
      <c r="Y260" s="34"/>
      <c r="Z260" s="34"/>
      <c r="AA260" s="34"/>
      <c r="AB260" s="34"/>
      <c r="AC260" s="34"/>
      <c r="AD260" s="34"/>
      <c r="AE260" s="34"/>
      <c r="AR260" s="199" t="s">
        <v>196</v>
      </c>
      <c r="AT260" s="199" t="s">
        <v>357</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463</v>
      </c>
    </row>
    <row r="261" spans="1:47" s="2" customFormat="1" ht="19.5">
      <c r="A261" s="34"/>
      <c r="B261" s="35"/>
      <c r="C261" s="36"/>
      <c r="D261" s="201" t="s">
        <v>164</v>
      </c>
      <c r="E261" s="36"/>
      <c r="F261" s="202" t="s">
        <v>464</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2:51" s="13" customFormat="1" ht="11.25">
      <c r="B262" s="210"/>
      <c r="C262" s="211"/>
      <c r="D262" s="201" t="s">
        <v>256</v>
      </c>
      <c r="E262" s="212" t="s">
        <v>1</v>
      </c>
      <c r="F262" s="213" t="s">
        <v>465</v>
      </c>
      <c r="G262" s="211"/>
      <c r="H262" s="214">
        <v>61.046</v>
      </c>
      <c r="I262" s="215"/>
      <c r="J262" s="211"/>
      <c r="K262" s="211"/>
      <c r="L262" s="216"/>
      <c r="M262" s="217"/>
      <c r="N262" s="218"/>
      <c r="O262" s="218"/>
      <c r="P262" s="218"/>
      <c r="Q262" s="218"/>
      <c r="R262" s="218"/>
      <c r="S262" s="218"/>
      <c r="T262" s="219"/>
      <c r="AT262" s="220" t="s">
        <v>256</v>
      </c>
      <c r="AU262" s="220" t="s">
        <v>90</v>
      </c>
      <c r="AV262" s="13" t="s">
        <v>90</v>
      </c>
      <c r="AW262" s="13" t="s">
        <v>36</v>
      </c>
      <c r="AX262" s="13" t="s">
        <v>88</v>
      </c>
      <c r="AY262" s="220" t="s">
        <v>155</v>
      </c>
    </row>
    <row r="263" spans="2:51" s="13" customFormat="1" ht="11.25">
      <c r="B263" s="210"/>
      <c r="C263" s="211"/>
      <c r="D263" s="201" t="s">
        <v>256</v>
      </c>
      <c r="E263" s="211"/>
      <c r="F263" s="213" t="s">
        <v>466</v>
      </c>
      <c r="G263" s="211"/>
      <c r="H263" s="214">
        <v>12.209</v>
      </c>
      <c r="I263" s="215"/>
      <c r="J263" s="211"/>
      <c r="K263" s="211"/>
      <c r="L263" s="216"/>
      <c r="M263" s="217"/>
      <c r="N263" s="218"/>
      <c r="O263" s="218"/>
      <c r="P263" s="218"/>
      <c r="Q263" s="218"/>
      <c r="R263" s="218"/>
      <c r="S263" s="218"/>
      <c r="T263" s="219"/>
      <c r="AT263" s="220" t="s">
        <v>256</v>
      </c>
      <c r="AU263" s="220" t="s">
        <v>90</v>
      </c>
      <c r="AV263" s="13" t="s">
        <v>90</v>
      </c>
      <c r="AW263" s="13" t="s">
        <v>4</v>
      </c>
      <c r="AX263" s="13" t="s">
        <v>88</v>
      </c>
      <c r="AY263" s="220" t="s">
        <v>155</v>
      </c>
    </row>
    <row r="264" spans="1:65" s="2" customFormat="1" ht="16.5" customHeight="1">
      <c r="A264" s="34"/>
      <c r="B264" s="35"/>
      <c r="C264" s="187" t="s">
        <v>467</v>
      </c>
      <c r="D264" s="187" t="s">
        <v>158</v>
      </c>
      <c r="E264" s="188" t="s">
        <v>468</v>
      </c>
      <c r="F264" s="189" t="s">
        <v>469</v>
      </c>
      <c r="G264" s="190" t="s">
        <v>253</v>
      </c>
      <c r="H264" s="191">
        <v>15.1</v>
      </c>
      <c r="I264" s="192"/>
      <c r="J264" s="193">
        <f>ROUND(I264*H264,2)</f>
        <v>0</v>
      </c>
      <c r="K264" s="194"/>
      <c r="L264" s="39"/>
      <c r="M264" s="195" t="s">
        <v>1</v>
      </c>
      <c r="N264" s="196" t="s">
        <v>45</v>
      </c>
      <c r="O264" s="71"/>
      <c r="P264" s="197">
        <f>O264*H264</f>
        <v>0</v>
      </c>
      <c r="Q264" s="197">
        <v>0.167</v>
      </c>
      <c r="R264" s="197">
        <f>Q264*H264</f>
        <v>2.5217</v>
      </c>
      <c r="S264" s="197">
        <v>0</v>
      </c>
      <c r="T264" s="198">
        <f>S264*H264</f>
        <v>0</v>
      </c>
      <c r="U264" s="34"/>
      <c r="V264" s="34"/>
      <c r="W264" s="34"/>
      <c r="X264" s="34"/>
      <c r="Y264" s="34"/>
      <c r="Z264" s="34"/>
      <c r="AA264" s="34"/>
      <c r="AB264" s="34"/>
      <c r="AC264" s="34"/>
      <c r="AD264" s="34"/>
      <c r="AE264" s="34"/>
      <c r="AR264" s="199" t="s">
        <v>175</v>
      </c>
      <c r="AT264" s="199" t="s">
        <v>158</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470</v>
      </c>
    </row>
    <row r="265" spans="1:47" s="2" customFormat="1" ht="117">
      <c r="A265" s="34"/>
      <c r="B265" s="35"/>
      <c r="C265" s="36"/>
      <c r="D265" s="201" t="s">
        <v>164</v>
      </c>
      <c r="E265" s="36"/>
      <c r="F265" s="202" t="s">
        <v>471</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2:51" s="13" customFormat="1" ht="11.25">
      <c r="B266" s="210"/>
      <c r="C266" s="211"/>
      <c r="D266" s="201" t="s">
        <v>256</v>
      </c>
      <c r="E266" s="212" t="s">
        <v>1</v>
      </c>
      <c r="F266" s="213" t="s">
        <v>276</v>
      </c>
      <c r="G266" s="211"/>
      <c r="H266" s="214">
        <v>15.1</v>
      </c>
      <c r="I266" s="215"/>
      <c r="J266" s="211"/>
      <c r="K266" s="211"/>
      <c r="L266" s="216"/>
      <c r="M266" s="217"/>
      <c r="N266" s="218"/>
      <c r="O266" s="218"/>
      <c r="P266" s="218"/>
      <c r="Q266" s="218"/>
      <c r="R266" s="218"/>
      <c r="S266" s="218"/>
      <c r="T266" s="219"/>
      <c r="AT266" s="220" t="s">
        <v>256</v>
      </c>
      <c r="AU266" s="220" t="s">
        <v>90</v>
      </c>
      <c r="AV266" s="13" t="s">
        <v>90</v>
      </c>
      <c r="AW266" s="13" t="s">
        <v>36</v>
      </c>
      <c r="AX266" s="13" t="s">
        <v>88</v>
      </c>
      <c r="AY266" s="220" t="s">
        <v>155</v>
      </c>
    </row>
    <row r="267" spans="1:65" s="2" customFormat="1" ht="16.5" customHeight="1">
      <c r="A267" s="34"/>
      <c r="B267" s="35"/>
      <c r="C267" s="243" t="s">
        <v>472</v>
      </c>
      <c r="D267" s="243" t="s">
        <v>357</v>
      </c>
      <c r="E267" s="244" t="s">
        <v>473</v>
      </c>
      <c r="F267" s="245" t="s">
        <v>474</v>
      </c>
      <c r="G267" s="246" t="s">
        <v>253</v>
      </c>
      <c r="H267" s="247">
        <v>3.02</v>
      </c>
      <c r="I267" s="248"/>
      <c r="J267" s="249">
        <f>ROUND(I267*H267,2)</f>
        <v>0</v>
      </c>
      <c r="K267" s="250"/>
      <c r="L267" s="251"/>
      <c r="M267" s="252" t="s">
        <v>1</v>
      </c>
      <c r="N267" s="253" t="s">
        <v>45</v>
      </c>
      <c r="O267" s="71"/>
      <c r="P267" s="197">
        <f>O267*H267</f>
        <v>0</v>
      </c>
      <c r="Q267" s="197">
        <v>0.118</v>
      </c>
      <c r="R267" s="197">
        <f>Q267*H267</f>
        <v>0.35636</v>
      </c>
      <c r="S267" s="197">
        <v>0</v>
      </c>
      <c r="T267" s="198">
        <f>S267*H267</f>
        <v>0</v>
      </c>
      <c r="U267" s="34"/>
      <c r="V267" s="34"/>
      <c r="W267" s="34"/>
      <c r="X267" s="34"/>
      <c r="Y267" s="34"/>
      <c r="Z267" s="34"/>
      <c r="AA267" s="34"/>
      <c r="AB267" s="34"/>
      <c r="AC267" s="34"/>
      <c r="AD267" s="34"/>
      <c r="AE267" s="34"/>
      <c r="AR267" s="199" t="s">
        <v>196</v>
      </c>
      <c r="AT267" s="199" t="s">
        <v>357</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475</v>
      </c>
    </row>
    <row r="268" spans="1:47" s="2" customFormat="1" ht="19.5">
      <c r="A268" s="34"/>
      <c r="B268" s="35"/>
      <c r="C268" s="36"/>
      <c r="D268" s="201" t="s">
        <v>164</v>
      </c>
      <c r="E268" s="36"/>
      <c r="F268" s="202" t="s">
        <v>464</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2:51" s="13" customFormat="1" ht="11.25">
      <c r="B269" s="210"/>
      <c r="C269" s="211"/>
      <c r="D269" s="201" t="s">
        <v>256</v>
      </c>
      <c r="E269" s="212" t="s">
        <v>1</v>
      </c>
      <c r="F269" s="213" t="s">
        <v>476</v>
      </c>
      <c r="G269" s="211"/>
      <c r="H269" s="214">
        <v>15.1</v>
      </c>
      <c r="I269" s="215"/>
      <c r="J269" s="211"/>
      <c r="K269" s="211"/>
      <c r="L269" s="216"/>
      <c r="M269" s="217"/>
      <c r="N269" s="218"/>
      <c r="O269" s="218"/>
      <c r="P269" s="218"/>
      <c r="Q269" s="218"/>
      <c r="R269" s="218"/>
      <c r="S269" s="218"/>
      <c r="T269" s="219"/>
      <c r="AT269" s="220" t="s">
        <v>256</v>
      </c>
      <c r="AU269" s="220" t="s">
        <v>90</v>
      </c>
      <c r="AV269" s="13" t="s">
        <v>90</v>
      </c>
      <c r="AW269" s="13" t="s">
        <v>36</v>
      </c>
      <c r="AX269" s="13" t="s">
        <v>88</v>
      </c>
      <c r="AY269" s="220" t="s">
        <v>155</v>
      </c>
    </row>
    <row r="270" spans="2:51" s="13" customFormat="1" ht="11.25">
      <c r="B270" s="210"/>
      <c r="C270" s="211"/>
      <c r="D270" s="201" t="s">
        <v>256</v>
      </c>
      <c r="E270" s="211"/>
      <c r="F270" s="213" t="s">
        <v>477</v>
      </c>
      <c r="G270" s="211"/>
      <c r="H270" s="214">
        <v>3.02</v>
      </c>
      <c r="I270" s="215"/>
      <c r="J270" s="211"/>
      <c r="K270" s="211"/>
      <c r="L270" s="216"/>
      <c r="M270" s="217"/>
      <c r="N270" s="218"/>
      <c r="O270" s="218"/>
      <c r="P270" s="218"/>
      <c r="Q270" s="218"/>
      <c r="R270" s="218"/>
      <c r="S270" s="218"/>
      <c r="T270" s="219"/>
      <c r="AT270" s="220" t="s">
        <v>256</v>
      </c>
      <c r="AU270" s="220" t="s">
        <v>90</v>
      </c>
      <c r="AV270" s="13" t="s">
        <v>90</v>
      </c>
      <c r="AW270" s="13" t="s">
        <v>4</v>
      </c>
      <c r="AX270" s="13" t="s">
        <v>88</v>
      </c>
      <c r="AY270" s="220" t="s">
        <v>155</v>
      </c>
    </row>
    <row r="271" spans="1:65" s="2" customFormat="1" ht="21.75" customHeight="1">
      <c r="A271" s="34"/>
      <c r="B271" s="35"/>
      <c r="C271" s="187" t="s">
        <v>478</v>
      </c>
      <c r="D271" s="187" t="s">
        <v>158</v>
      </c>
      <c r="E271" s="188" t="s">
        <v>479</v>
      </c>
      <c r="F271" s="189" t="s">
        <v>480</v>
      </c>
      <c r="G271" s="190" t="s">
        <v>253</v>
      </c>
      <c r="H271" s="191">
        <v>43.249</v>
      </c>
      <c r="I271" s="192"/>
      <c r="J271" s="193">
        <f>ROUND(I271*H271,2)</f>
        <v>0</v>
      </c>
      <c r="K271" s="194"/>
      <c r="L271" s="39"/>
      <c r="M271" s="195" t="s">
        <v>1</v>
      </c>
      <c r="N271" s="196" t="s">
        <v>45</v>
      </c>
      <c r="O271" s="71"/>
      <c r="P271" s="197">
        <f>O271*H271</f>
        <v>0</v>
      </c>
      <c r="Q271" s="197">
        <v>0.11162</v>
      </c>
      <c r="R271" s="197">
        <f>Q271*H271</f>
        <v>4.827453380000001</v>
      </c>
      <c r="S271" s="197">
        <v>0</v>
      </c>
      <c r="T271" s="198">
        <f>S271*H271</f>
        <v>0</v>
      </c>
      <c r="U271" s="34"/>
      <c r="V271" s="34"/>
      <c r="W271" s="34"/>
      <c r="X271" s="34"/>
      <c r="Y271" s="34"/>
      <c r="Z271" s="34"/>
      <c r="AA271" s="34"/>
      <c r="AB271" s="34"/>
      <c r="AC271" s="34"/>
      <c r="AD271" s="34"/>
      <c r="AE271" s="34"/>
      <c r="AR271" s="199" t="s">
        <v>175</v>
      </c>
      <c r="AT271" s="199" t="s">
        <v>158</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481</v>
      </c>
    </row>
    <row r="272" spans="1:47" s="2" customFormat="1" ht="243.75">
      <c r="A272" s="34"/>
      <c r="B272" s="35"/>
      <c r="C272" s="36"/>
      <c r="D272" s="201" t="s">
        <v>164</v>
      </c>
      <c r="E272" s="36"/>
      <c r="F272" s="202" t="s">
        <v>482</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2:51" s="13" customFormat="1" ht="11.25">
      <c r="B273" s="210"/>
      <c r="C273" s="211"/>
      <c r="D273" s="201" t="s">
        <v>256</v>
      </c>
      <c r="E273" s="212" t="s">
        <v>1</v>
      </c>
      <c r="F273" s="213" t="s">
        <v>277</v>
      </c>
      <c r="G273" s="211"/>
      <c r="H273" s="214">
        <v>43.249</v>
      </c>
      <c r="I273" s="215"/>
      <c r="J273" s="211"/>
      <c r="K273" s="211"/>
      <c r="L273" s="216"/>
      <c r="M273" s="217"/>
      <c r="N273" s="218"/>
      <c r="O273" s="218"/>
      <c r="P273" s="218"/>
      <c r="Q273" s="218"/>
      <c r="R273" s="218"/>
      <c r="S273" s="218"/>
      <c r="T273" s="219"/>
      <c r="AT273" s="220" t="s">
        <v>256</v>
      </c>
      <c r="AU273" s="220" t="s">
        <v>90</v>
      </c>
      <c r="AV273" s="13" t="s">
        <v>90</v>
      </c>
      <c r="AW273" s="13" t="s">
        <v>36</v>
      </c>
      <c r="AX273" s="13" t="s">
        <v>88</v>
      </c>
      <c r="AY273" s="220" t="s">
        <v>155</v>
      </c>
    </row>
    <row r="274" spans="2:63" s="12" customFormat="1" ht="22.9" customHeight="1">
      <c r="B274" s="171"/>
      <c r="C274" s="172"/>
      <c r="D274" s="173" t="s">
        <v>79</v>
      </c>
      <c r="E274" s="185" t="s">
        <v>196</v>
      </c>
      <c r="F274" s="185" t="s">
        <v>483</v>
      </c>
      <c r="G274" s="172"/>
      <c r="H274" s="172"/>
      <c r="I274" s="175"/>
      <c r="J274" s="186">
        <f>BK274</f>
        <v>0</v>
      </c>
      <c r="K274" s="172"/>
      <c r="L274" s="177"/>
      <c r="M274" s="178"/>
      <c r="N274" s="179"/>
      <c r="O274" s="179"/>
      <c r="P274" s="180">
        <f>SUM(P275:P377)</f>
        <v>0</v>
      </c>
      <c r="Q274" s="179"/>
      <c r="R274" s="180">
        <f>SUM(R275:R377)</f>
        <v>43.01218622000001</v>
      </c>
      <c r="S274" s="179"/>
      <c r="T274" s="181">
        <f>SUM(T275:T377)</f>
        <v>4.3452</v>
      </c>
      <c r="AR274" s="182" t="s">
        <v>88</v>
      </c>
      <c r="AT274" s="183" t="s">
        <v>79</v>
      </c>
      <c r="AU274" s="183" t="s">
        <v>88</v>
      </c>
      <c r="AY274" s="182" t="s">
        <v>155</v>
      </c>
      <c r="BK274" s="184">
        <f>SUM(BK275:BK377)</f>
        <v>0</v>
      </c>
    </row>
    <row r="275" spans="1:65" s="2" customFormat="1" ht="16.5" customHeight="1">
      <c r="A275" s="34"/>
      <c r="B275" s="35"/>
      <c r="C275" s="187" t="s">
        <v>484</v>
      </c>
      <c r="D275" s="187" t="s">
        <v>158</v>
      </c>
      <c r="E275" s="188" t="s">
        <v>485</v>
      </c>
      <c r="F275" s="189" t="s">
        <v>486</v>
      </c>
      <c r="G275" s="190" t="s">
        <v>306</v>
      </c>
      <c r="H275" s="191">
        <v>7.242</v>
      </c>
      <c r="I275" s="192"/>
      <c r="J275" s="193">
        <f>ROUND(I275*H275,2)</f>
        <v>0</v>
      </c>
      <c r="K275" s="194"/>
      <c r="L275" s="39"/>
      <c r="M275" s="195" t="s">
        <v>1</v>
      </c>
      <c r="N275" s="196" t="s">
        <v>45</v>
      </c>
      <c r="O275" s="71"/>
      <c r="P275" s="197">
        <f>O275*H275</f>
        <v>0</v>
      </c>
      <c r="Q275" s="197">
        <v>0</v>
      </c>
      <c r="R275" s="197">
        <f>Q275*H275</f>
        <v>0</v>
      </c>
      <c r="S275" s="197">
        <v>0.6</v>
      </c>
      <c r="T275" s="198">
        <f>S275*H275</f>
        <v>4.3452</v>
      </c>
      <c r="U275" s="34"/>
      <c r="V275" s="34"/>
      <c r="W275" s="34"/>
      <c r="X275" s="34"/>
      <c r="Y275" s="34"/>
      <c r="Z275" s="34"/>
      <c r="AA275" s="34"/>
      <c r="AB275" s="34"/>
      <c r="AC275" s="34"/>
      <c r="AD275" s="34"/>
      <c r="AE275" s="34"/>
      <c r="AR275" s="199" t="s">
        <v>175</v>
      </c>
      <c r="AT275" s="199" t="s">
        <v>158</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487</v>
      </c>
    </row>
    <row r="276" spans="1:47" s="2" customFormat="1" ht="107.25">
      <c r="A276" s="34"/>
      <c r="B276" s="35"/>
      <c r="C276" s="36"/>
      <c r="D276" s="201" t="s">
        <v>164</v>
      </c>
      <c r="E276" s="36"/>
      <c r="F276" s="202" t="s">
        <v>488</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2:51" s="13" customFormat="1" ht="11.25">
      <c r="B277" s="210"/>
      <c r="C277" s="211"/>
      <c r="D277" s="201" t="s">
        <v>256</v>
      </c>
      <c r="E277" s="212" t="s">
        <v>1</v>
      </c>
      <c r="F277" s="213" t="s">
        <v>489</v>
      </c>
      <c r="G277" s="211"/>
      <c r="H277" s="214">
        <v>7.242</v>
      </c>
      <c r="I277" s="215"/>
      <c r="J277" s="211"/>
      <c r="K277" s="211"/>
      <c r="L277" s="216"/>
      <c r="M277" s="217"/>
      <c r="N277" s="218"/>
      <c r="O277" s="218"/>
      <c r="P277" s="218"/>
      <c r="Q277" s="218"/>
      <c r="R277" s="218"/>
      <c r="S277" s="218"/>
      <c r="T277" s="219"/>
      <c r="AT277" s="220" t="s">
        <v>256</v>
      </c>
      <c r="AU277" s="220" t="s">
        <v>90</v>
      </c>
      <c r="AV277" s="13" t="s">
        <v>90</v>
      </c>
      <c r="AW277" s="13" t="s">
        <v>36</v>
      </c>
      <c r="AX277" s="13" t="s">
        <v>88</v>
      </c>
      <c r="AY277" s="220" t="s">
        <v>155</v>
      </c>
    </row>
    <row r="278" spans="1:65" s="2" customFormat="1" ht="21.75" customHeight="1">
      <c r="A278" s="34"/>
      <c r="B278" s="35"/>
      <c r="C278" s="187" t="s">
        <v>490</v>
      </c>
      <c r="D278" s="187" t="s">
        <v>158</v>
      </c>
      <c r="E278" s="188" t="s">
        <v>491</v>
      </c>
      <c r="F278" s="189" t="s">
        <v>492</v>
      </c>
      <c r="G278" s="190" t="s">
        <v>383</v>
      </c>
      <c r="H278" s="191">
        <v>1</v>
      </c>
      <c r="I278" s="192"/>
      <c r="J278" s="193">
        <f>ROUND(I278*H278,2)</f>
        <v>0</v>
      </c>
      <c r="K278" s="194"/>
      <c r="L278" s="39"/>
      <c r="M278" s="195" t="s">
        <v>1</v>
      </c>
      <c r="N278" s="196" t="s">
        <v>45</v>
      </c>
      <c r="O278" s="71"/>
      <c r="P278" s="197">
        <f>O278*H278</f>
        <v>0</v>
      </c>
      <c r="Q278" s="197">
        <v>0.0017</v>
      </c>
      <c r="R278" s="197">
        <f>Q278*H278</f>
        <v>0.0017</v>
      </c>
      <c r="S278" s="197">
        <v>0</v>
      </c>
      <c r="T278" s="198">
        <f>S278*H278</f>
        <v>0</v>
      </c>
      <c r="U278" s="34"/>
      <c r="V278" s="34"/>
      <c r="W278" s="34"/>
      <c r="X278" s="34"/>
      <c r="Y278" s="34"/>
      <c r="Z278" s="34"/>
      <c r="AA278" s="34"/>
      <c r="AB278" s="34"/>
      <c r="AC278" s="34"/>
      <c r="AD278" s="34"/>
      <c r="AE278" s="34"/>
      <c r="AR278" s="199" t="s">
        <v>175</v>
      </c>
      <c r="AT278" s="199" t="s">
        <v>158</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493</v>
      </c>
    </row>
    <row r="279" spans="1:47" s="2" customFormat="1" ht="117">
      <c r="A279" s="34"/>
      <c r="B279" s="35"/>
      <c r="C279" s="36"/>
      <c r="D279" s="201" t="s">
        <v>164</v>
      </c>
      <c r="E279" s="36"/>
      <c r="F279" s="202" t="s">
        <v>494</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1:65" s="2" customFormat="1" ht="21.75" customHeight="1">
      <c r="A280" s="34"/>
      <c r="B280" s="35"/>
      <c r="C280" s="187" t="s">
        <v>495</v>
      </c>
      <c r="D280" s="187" t="s">
        <v>158</v>
      </c>
      <c r="E280" s="188" t="s">
        <v>496</v>
      </c>
      <c r="F280" s="189" t="s">
        <v>497</v>
      </c>
      <c r="G280" s="190" t="s">
        <v>287</v>
      </c>
      <c r="H280" s="191">
        <v>78</v>
      </c>
      <c r="I280" s="192"/>
      <c r="J280" s="193">
        <f>ROUND(I280*H280,2)</f>
        <v>0</v>
      </c>
      <c r="K280" s="194"/>
      <c r="L280" s="39"/>
      <c r="M280" s="195" t="s">
        <v>1</v>
      </c>
      <c r="N280" s="196" t="s">
        <v>45</v>
      </c>
      <c r="O280" s="71"/>
      <c r="P280" s="197">
        <f>O280*H280</f>
        <v>0</v>
      </c>
      <c r="Q280" s="197">
        <v>8E-05</v>
      </c>
      <c r="R280" s="197">
        <f>Q280*H280</f>
        <v>0.006240000000000001</v>
      </c>
      <c r="S280" s="197">
        <v>0</v>
      </c>
      <c r="T280" s="198">
        <f>S280*H280</f>
        <v>0</v>
      </c>
      <c r="U280" s="34"/>
      <c r="V280" s="34"/>
      <c r="W280" s="34"/>
      <c r="X280" s="34"/>
      <c r="Y280" s="34"/>
      <c r="Z280" s="34"/>
      <c r="AA280" s="34"/>
      <c r="AB280" s="34"/>
      <c r="AC280" s="34"/>
      <c r="AD280" s="34"/>
      <c r="AE280" s="34"/>
      <c r="AR280" s="199" t="s">
        <v>175</v>
      </c>
      <c r="AT280" s="199" t="s">
        <v>158</v>
      </c>
      <c r="AU280" s="199" t="s">
        <v>90</v>
      </c>
      <c r="AY280" s="17" t="s">
        <v>155</v>
      </c>
      <c r="BE280" s="200">
        <f>IF(N280="základní",J280,0)</f>
        <v>0</v>
      </c>
      <c r="BF280" s="200">
        <f>IF(N280="snížená",J280,0)</f>
        <v>0</v>
      </c>
      <c r="BG280" s="200">
        <f>IF(N280="zákl. přenesená",J280,0)</f>
        <v>0</v>
      </c>
      <c r="BH280" s="200">
        <f>IF(N280="sníž. přenesená",J280,0)</f>
        <v>0</v>
      </c>
      <c r="BI280" s="200">
        <f>IF(N280="nulová",J280,0)</f>
        <v>0</v>
      </c>
      <c r="BJ280" s="17" t="s">
        <v>88</v>
      </c>
      <c r="BK280" s="200">
        <f>ROUND(I280*H280,2)</f>
        <v>0</v>
      </c>
      <c r="BL280" s="17" t="s">
        <v>175</v>
      </c>
      <c r="BM280" s="199" t="s">
        <v>498</v>
      </c>
    </row>
    <row r="281" spans="1:47" s="2" customFormat="1" ht="48.75">
      <c r="A281" s="34"/>
      <c r="B281" s="35"/>
      <c r="C281" s="36"/>
      <c r="D281" s="201" t="s">
        <v>164</v>
      </c>
      <c r="E281" s="36"/>
      <c r="F281" s="202" t="s">
        <v>499</v>
      </c>
      <c r="G281" s="36"/>
      <c r="H281" s="36"/>
      <c r="I281" s="203"/>
      <c r="J281" s="36"/>
      <c r="K281" s="36"/>
      <c r="L281" s="39"/>
      <c r="M281" s="204"/>
      <c r="N281" s="205"/>
      <c r="O281" s="71"/>
      <c r="P281" s="71"/>
      <c r="Q281" s="71"/>
      <c r="R281" s="71"/>
      <c r="S281" s="71"/>
      <c r="T281" s="72"/>
      <c r="U281" s="34"/>
      <c r="V281" s="34"/>
      <c r="W281" s="34"/>
      <c r="X281" s="34"/>
      <c r="Y281" s="34"/>
      <c r="Z281" s="34"/>
      <c r="AA281" s="34"/>
      <c r="AB281" s="34"/>
      <c r="AC281" s="34"/>
      <c r="AD281" s="34"/>
      <c r="AE281" s="34"/>
      <c r="AT281" s="17" t="s">
        <v>164</v>
      </c>
      <c r="AU281" s="17" t="s">
        <v>90</v>
      </c>
    </row>
    <row r="282" spans="2:51" s="13" customFormat="1" ht="11.25">
      <c r="B282" s="210"/>
      <c r="C282" s="211"/>
      <c r="D282" s="201" t="s">
        <v>256</v>
      </c>
      <c r="E282" s="212" t="s">
        <v>1</v>
      </c>
      <c r="F282" s="213" t="s">
        <v>500</v>
      </c>
      <c r="G282" s="211"/>
      <c r="H282" s="214">
        <v>38</v>
      </c>
      <c r="I282" s="215"/>
      <c r="J282" s="211"/>
      <c r="K282" s="211"/>
      <c r="L282" s="216"/>
      <c r="M282" s="217"/>
      <c r="N282" s="218"/>
      <c r="O282" s="218"/>
      <c r="P282" s="218"/>
      <c r="Q282" s="218"/>
      <c r="R282" s="218"/>
      <c r="S282" s="218"/>
      <c r="T282" s="219"/>
      <c r="AT282" s="220" t="s">
        <v>256</v>
      </c>
      <c r="AU282" s="220" t="s">
        <v>90</v>
      </c>
      <c r="AV282" s="13" t="s">
        <v>90</v>
      </c>
      <c r="AW282" s="13" t="s">
        <v>36</v>
      </c>
      <c r="AX282" s="13" t="s">
        <v>80</v>
      </c>
      <c r="AY282" s="220" t="s">
        <v>155</v>
      </c>
    </row>
    <row r="283" spans="2:51" s="13" customFormat="1" ht="11.25">
      <c r="B283" s="210"/>
      <c r="C283" s="211"/>
      <c r="D283" s="201" t="s">
        <v>256</v>
      </c>
      <c r="E283" s="212" t="s">
        <v>1</v>
      </c>
      <c r="F283" s="213" t="s">
        <v>501</v>
      </c>
      <c r="G283" s="211"/>
      <c r="H283" s="214">
        <v>40</v>
      </c>
      <c r="I283" s="215"/>
      <c r="J283" s="211"/>
      <c r="K283" s="211"/>
      <c r="L283" s="216"/>
      <c r="M283" s="217"/>
      <c r="N283" s="218"/>
      <c r="O283" s="218"/>
      <c r="P283" s="218"/>
      <c r="Q283" s="218"/>
      <c r="R283" s="218"/>
      <c r="S283" s="218"/>
      <c r="T283" s="219"/>
      <c r="AT283" s="220" t="s">
        <v>256</v>
      </c>
      <c r="AU283" s="220" t="s">
        <v>90</v>
      </c>
      <c r="AV283" s="13" t="s">
        <v>90</v>
      </c>
      <c r="AW283" s="13" t="s">
        <v>36</v>
      </c>
      <c r="AX283" s="13" t="s">
        <v>80</v>
      </c>
      <c r="AY283" s="220" t="s">
        <v>155</v>
      </c>
    </row>
    <row r="284" spans="2:51" s="14" customFormat="1" ht="11.25">
      <c r="B284" s="221"/>
      <c r="C284" s="222"/>
      <c r="D284" s="201" t="s">
        <v>256</v>
      </c>
      <c r="E284" s="223" t="s">
        <v>1</v>
      </c>
      <c r="F284" s="224" t="s">
        <v>259</v>
      </c>
      <c r="G284" s="222"/>
      <c r="H284" s="225">
        <v>78</v>
      </c>
      <c r="I284" s="226"/>
      <c r="J284" s="222"/>
      <c r="K284" s="222"/>
      <c r="L284" s="227"/>
      <c r="M284" s="228"/>
      <c r="N284" s="229"/>
      <c r="O284" s="229"/>
      <c r="P284" s="229"/>
      <c r="Q284" s="229"/>
      <c r="R284" s="229"/>
      <c r="S284" s="229"/>
      <c r="T284" s="230"/>
      <c r="AT284" s="231" t="s">
        <v>256</v>
      </c>
      <c r="AU284" s="231" t="s">
        <v>90</v>
      </c>
      <c r="AV284" s="14" t="s">
        <v>175</v>
      </c>
      <c r="AW284" s="14" t="s">
        <v>36</v>
      </c>
      <c r="AX284" s="14" t="s">
        <v>88</v>
      </c>
      <c r="AY284" s="231" t="s">
        <v>155</v>
      </c>
    </row>
    <row r="285" spans="1:65" s="2" customFormat="1" ht="16.5" customHeight="1">
      <c r="A285" s="34"/>
      <c r="B285" s="35"/>
      <c r="C285" s="243" t="s">
        <v>502</v>
      </c>
      <c r="D285" s="243" t="s">
        <v>357</v>
      </c>
      <c r="E285" s="244" t="s">
        <v>503</v>
      </c>
      <c r="F285" s="245" t="s">
        <v>504</v>
      </c>
      <c r="G285" s="246" t="s">
        <v>287</v>
      </c>
      <c r="H285" s="247">
        <v>79.17</v>
      </c>
      <c r="I285" s="248"/>
      <c r="J285" s="249">
        <f>ROUND(I285*H285,2)</f>
        <v>0</v>
      </c>
      <c r="K285" s="250"/>
      <c r="L285" s="251"/>
      <c r="M285" s="252" t="s">
        <v>1</v>
      </c>
      <c r="N285" s="253" t="s">
        <v>45</v>
      </c>
      <c r="O285" s="71"/>
      <c r="P285" s="197">
        <f>O285*H285</f>
        <v>0</v>
      </c>
      <c r="Q285" s="197">
        <v>0.1</v>
      </c>
      <c r="R285" s="197">
        <f>Q285*H285</f>
        <v>7.917000000000001</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505</v>
      </c>
    </row>
    <row r="286" spans="2:51" s="13" customFormat="1" ht="11.25">
      <c r="B286" s="210"/>
      <c r="C286" s="211"/>
      <c r="D286" s="201" t="s">
        <v>256</v>
      </c>
      <c r="E286" s="211"/>
      <c r="F286" s="213" t="s">
        <v>506</v>
      </c>
      <c r="G286" s="211"/>
      <c r="H286" s="214">
        <v>79.17</v>
      </c>
      <c r="I286" s="215"/>
      <c r="J286" s="211"/>
      <c r="K286" s="211"/>
      <c r="L286" s="216"/>
      <c r="M286" s="217"/>
      <c r="N286" s="218"/>
      <c r="O286" s="218"/>
      <c r="P286" s="218"/>
      <c r="Q286" s="218"/>
      <c r="R286" s="218"/>
      <c r="S286" s="218"/>
      <c r="T286" s="219"/>
      <c r="AT286" s="220" t="s">
        <v>256</v>
      </c>
      <c r="AU286" s="220" t="s">
        <v>90</v>
      </c>
      <c r="AV286" s="13" t="s">
        <v>90</v>
      </c>
      <c r="AW286" s="13" t="s">
        <v>4</v>
      </c>
      <c r="AX286" s="13" t="s">
        <v>88</v>
      </c>
      <c r="AY286" s="220" t="s">
        <v>155</v>
      </c>
    </row>
    <row r="287" spans="1:65" s="2" customFormat="1" ht="16.5" customHeight="1">
      <c r="A287" s="34"/>
      <c r="B287" s="35"/>
      <c r="C287" s="187" t="s">
        <v>507</v>
      </c>
      <c r="D287" s="187" t="s">
        <v>158</v>
      </c>
      <c r="E287" s="188" t="s">
        <v>508</v>
      </c>
      <c r="F287" s="189" t="s">
        <v>509</v>
      </c>
      <c r="G287" s="190" t="s">
        <v>383</v>
      </c>
      <c r="H287" s="191">
        <v>9</v>
      </c>
      <c r="I287" s="192"/>
      <c r="J287" s="193">
        <f>ROUND(I287*H287,2)</f>
        <v>0</v>
      </c>
      <c r="K287" s="194"/>
      <c r="L287" s="39"/>
      <c r="M287" s="195" t="s">
        <v>1</v>
      </c>
      <c r="N287" s="196" t="s">
        <v>45</v>
      </c>
      <c r="O287" s="71"/>
      <c r="P287" s="197">
        <f>O287*H287</f>
        <v>0</v>
      </c>
      <c r="Q287" s="197">
        <v>0.00016</v>
      </c>
      <c r="R287" s="197">
        <f>Q287*H287</f>
        <v>0.00144</v>
      </c>
      <c r="S287" s="197">
        <v>0</v>
      </c>
      <c r="T287" s="198">
        <f>S287*H287</f>
        <v>0</v>
      </c>
      <c r="U287" s="34"/>
      <c r="V287" s="34"/>
      <c r="W287" s="34"/>
      <c r="X287" s="34"/>
      <c r="Y287" s="34"/>
      <c r="Z287" s="34"/>
      <c r="AA287" s="34"/>
      <c r="AB287" s="34"/>
      <c r="AC287" s="34"/>
      <c r="AD287" s="34"/>
      <c r="AE287" s="34"/>
      <c r="AR287" s="199" t="s">
        <v>175</v>
      </c>
      <c r="AT287" s="199" t="s">
        <v>158</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510</v>
      </c>
    </row>
    <row r="288" spans="1:47" s="2" customFormat="1" ht="117">
      <c r="A288" s="34"/>
      <c r="B288" s="35"/>
      <c r="C288" s="36"/>
      <c r="D288" s="201" t="s">
        <v>164</v>
      </c>
      <c r="E288" s="36"/>
      <c r="F288" s="202" t="s">
        <v>511</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2:51" s="13" customFormat="1" ht="11.25">
      <c r="B289" s="210"/>
      <c r="C289" s="211"/>
      <c r="D289" s="201" t="s">
        <v>256</v>
      </c>
      <c r="E289" s="212" t="s">
        <v>1</v>
      </c>
      <c r="F289" s="213" t="s">
        <v>512</v>
      </c>
      <c r="G289" s="211"/>
      <c r="H289" s="214">
        <v>4</v>
      </c>
      <c r="I289" s="215"/>
      <c r="J289" s="211"/>
      <c r="K289" s="211"/>
      <c r="L289" s="216"/>
      <c r="M289" s="217"/>
      <c r="N289" s="218"/>
      <c r="O289" s="218"/>
      <c r="P289" s="218"/>
      <c r="Q289" s="218"/>
      <c r="R289" s="218"/>
      <c r="S289" s="218"/>
      <c r="T289" s="219"/>
      <c r="AT289" s="220" t="s">
        <v>256</v>
      </c>
      <c r="AU289" s="220" t="s">
        <v>90</v>
      </c>
      <c r="AV289" s="13" t="s">
        <v>90</v>
      </c>
      <c r="AW289" s="13" t="s">
        <v>36</v>
      </c>
      <c r="AX289" s="13" t="s">
        <v>80</v>
      </c>
      <c r="AY289" s="220" t="s">
        <v>155</v>
      </c>
    </row>
    <row r="290" spans="2:51" s="13" customFormat="1" ht="11.25">
      <c r="B290" s="210"/>
      <c r="C290" s="211"/>
      <c r="D290" s="201" t="s">
        <v>256</v>
      </c>
      <c r="E290" s="212" t="s">
        <v>1</v>
      </c>
      <c r="F290" s="213" t="s">
        <v>513</v>
      </c>
      <c r="G290" s="211"/>
      <c r="H290" s="214">
        <v>5</v>
      </c>
      <c r="I290" s="215"/>
      <c r="J290" s="211"/>
      <c r="K290" s="211"/>
      <c r="L290" s="216"/>
      <c r="M290" s="217"/>
      <c r="N290" s="218"/>
      <c r="O290" s="218"/>
      <c r="P290" s="218"/>
      <c r="Q290" s="218"/>
      <c r="R290" s="218"/>
      <c r="S290" s="218"/>
      <c r="T290" s="219"/>
      <c r="AT290" s="220" t="s">
        <v>256</v>
      </c>
      <c r="AU290" s="220" t="s">
        <v>90</v>
      </c>
      <c r="AV290" s="13" t="s">
        <v>90</v>
      </c>
      <c r="AW290" s="13" t="s">
        <v>36</v>
      </c>
      <c r="AX290" s="13" t="s">
        <v>80</v>
      </c>
      <c r="AY290" s="220" t="s">
        <v>155</v>
      </c>
    </row>
    <row r="291" spans="2:51" s="14" customFormat="1" ht="11.25">
      <c r="B291" s="221"/>
      <c r="C291" s="222"/>
      <c r="D291" s="201" t="s">
        <v>256</v>
      </c>
      <c r="E291" s="223" t="s">
        <v>1</v>
      </c>
      <c r="F291" s="224" t="s">
        <v>259</v>
      </c>
      <c r="G291" s="222"/>
      <c r="H291" s="225">
        <v>9</v>
      </c>
      <c r="I291" s="226"/>
      <c r="J291" s="222"/>
      <c r="K291" s="222"/>
      <c r="L291" s="227"/>
      <c r="M291" s="228"/>
      <c r="N291" s="229"/>
      <c r="O291" s="229"/>
      <c r="P291" s="229"/>
      <c r="Q291" s="229"/>
      <c r="R291" s="229"/>
      <c r="S291" s="229"/>
      <c r="T291" s="230"/>
      <c r="AT291" s="231" t="s">
        <v>256</v>
      </c>
      <c r="AU291" s="231" t="s">
        <v>90</v>
      </c>
      <c r="AV291" s="14" t="s">
        <v>175</v>
      </c>
      <c r="AW291" s="14" t="s">
        <v>36</v>
      </c>
      <c r="AX291" s="14" t="s">
        <v>88</v>
      </c>
      <c r="AY291" s="231" t="s">
        <v>155</v>
      </c>
    </row>
    <row r="292" spans="1:65" s="2" customFormat="1" ht="21.75" customHeight="1">
      <c r="A292" s="34"/>
      <c r="B292" s="35"/>
      <c r="C292" s="243" t="s">
        <v>514</v>
      </c>
      <c r="D292" s="243" t="s">
        <v>357</v>
      </c>
      <c r="E292" s="244" t="s">
        <v>515</v>
      </c>
      <c r="F292" s="245" t="s">
        <v>516</v>
      </c>
      <c r="G292" s="246" t="s">
        <v>383</v>
      </c>
      <c r="H292" s="247">
        <v>8.12</v>
      </c>
      <c r="I292" s="248"/>
      <c r="J292" s="249">
        <f>ROUND(I292*H292,2)</f>
        <v>0</v>
      </c>
      <c r="K292" s="250"/>
      <c r="L292" s="251"/>
      <c r="M292" s="252" t="s">
        <v>1</v>
      </c>
      <c r="N292" s="253" t="s">
        <v>45</v>
      </c>
      <c r="O292" s="71"/>
      <c r="P292" s="197">
        <f>O292*H292</f>
        <v>0</v>
      </c>
      <c r="Q292" s="197">
        <v>0.073</v>
      </c>
      <c r="R292" s="197">
        <f>Q292*H292</f>
        <v>0.59276</v>
      </c>
      <c r="S292" s="197">
        <v>0</v>
      </c>
      <c r="T292" s="198">
        <f>S292*H292</f>
        <v>0</v>
      </c>
      <c r="U292" s="34"/>
      <c r="V292" s="34"/>
      <c r="W292" s="34"/>
      <c r="X292" s="34"/>
      <c r="Y292" s="34"/>
      <c r="Z292" s="34"/>
      <c r="AA292" s="34"/>
      <c r="AB292" s="34"/>
      <c r="AC292" s="34"/>
      <c r="AD292" s="34"/>
      <c r="AE292" s="34"/>
      <c r="AR292" s="199" t="s">
        <v>196</v>
      </c>
      <c r="AT292" s="199" t="s">
        <v>357</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517</v>
      </c>
    </row>
    <row r="293" spans="2:51" s="13" customFormat="1" ht="11.25">
      <c r="B293" s="210"/>
      <c r="C293" s="211"/>
      <c r="D293" s="201" t="s">
        <v>256</v>
      </c>
      <c r="E293" s="212" t="s">
        <v>1</v>
      </c>
      <c r="F293" s="213" t="s">
        <v>196</v>
      </c>
      <c r="G293" s="211"/>
      <c r="H293" s="214">
        <v>8</v>
      </c>
      <c r="I293" s="215"/>
      <c r="J293" s="211"/>
      <c r="K293" s="211"/>
      <c r="L293" s="216"/>
      <c r="M293" s="217"/>
      <c r="N293" s="218"/>
      <c r="O293" s="218"/>
      <c r="P293" s="218"/>
      <c r="Q293" s="218"/>
      <c r="R293" s="218"/>
      <c r="S293" s="218"/>
      <c r="T293" s="219"/>
      <c r="AT293" s="220" t="s">
        <v>256</v>
      </c>
      <c r="AU293" s="220" t="s">
        <v>90</v>
      </c>
      <c r="AV293" s="13" t="s">
        <v>90</v>
      </c>
      <c r="AW293" s="13" t="s">
        <v>36</v>
      </c>
      <c r="AX293" s="13" t="s">
        <v>88</v>
      </c>
      <c r="AY293" s="220" t="s">
        <v>155</v>
      </c>
    </row>
    <row r="294" spans="2:51" s="13" customFormat="1" ht="11.25">
      <c r="B294" s="210"/>
      <c r="C294" s="211"/>
      <c r="D294" s="201" t="s">
        <v>256</v>
      </c>
      <c r="E294" s="211"/>
      <c r="F294" s="213" t="s">
        <v>518</v>
      </c>
      <c r="G294" s="211"/>
      <c r="H294" s="214">
        <v>8.12</v>
      </c>
      <c r="I294" s="215"/>
      <c r="J294" s="211"/>
      <c r="K294" s="211"/>
      <c r="L294" s="216"/>
      <c r="M294" s="217"/>
      <c r="N294" s="218"/>
      <c r="O294" s="218"/>
      <c r="P294" s="218"/>
      <c r="Q294" s="218"/>
      <c r="R294" s="218"/>
      <c r="S294" s="218"/>
      <c r="T294" s="219"/>
      <c r="AT294" s="220" t="s">
        <v>256</v>
      </c>
      <c r="AU294" s="220" t="s">
        <v>90</v>
      </c>
      <c r="AV294" s="13" t="s">
        <v>90</v>
      </c>
      <c r="AW294" s="13" t="s">
        <v>4</v>
      </c>
      <c r="AX294" s="13" t="s">
        <v>88</v>
      </c>
      <c r="AY294" s="220" t="s">
        <v>155</v>
      </c>
    </row>
    <row r="295" spans="1:65" s="2" customFormat="1" ht="21.75" customHeight="1">
      <c r="A295" s="34"/>
      <c r="B295" s="35"/>
      <c r="C295" s="243" t="s">
        <v>519</v>
      </c>
      <c r="D295" s="243" t="s">
        <v>357</v>
      </c>
      <c r="E295" s="244" t="s">
        <v>520</v>
      </c>
      <c r="F295" s="245" t="s">
        <v>521</v>
      </c>
      <c r="G295" s="246" t="s">
        <v>383</v>
      </c>
      <c r="H295" s="247">
        <v>1.015</v>
      </c>
      <c r="I295" s="248"/>
      <c r="J295" s="249">
        <f>ROUND(I295*H295,2)</f>
        <v>0</v>
      </c>
      <c r="K295" s="250"/>
      <c r="L295" s="251"/>
      <c r="M295" s="252" t="s">
        <v>1</v>
      </c>
      <c r="N295" s="253" t="s">
        <v>45</v>
      </c>
      <c r="O295" s="71"/>
      <c r="P295" s="197">
        <f>O295*H295</f>
        <v>0</v>
      </c>
      <c r="Q295" s="197">
        <v>0.086</v>
      </c>
      <c r="R295" s="197">
        <f>Q295*H295</f>
        <v>0.08728999999999998</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522</v>
      </c>
    </row>
    <row r="296" spans="2:51" s="13" customFormat="1" ht="11.25">
      <c r="B296" s="210"/>
      <c r="C296" s="211"/>
      <c r="D296" s="201" t="s">
        <v>256</v>
      </c>
      <c r="E296" s="212" t="s">
        <v>1</v>
      </c>
      <c r="F296" s="213" t="s">
        <v>88</v>
      </c>
      <c r="G296" s="211"/>
      <c r="H296" s="214">
        <v>1</v>
      </c>
      <c r="I296" s="215"/>
      <c r="J296" s="211"/>
      <c r="K296" s="211"/>
      <c r="L296" s="216"/>
      <c r="M296" s="217"/>
      <c r="N296" s="218"/>
      <c r="O296" s="218"/>
      <c r="P296" s="218"/>
      <c r="Q296" s="218"/>
      <c r="R296" s="218"/>
      <c r="S296" s="218"/>
      <c r="T296" s="219"/>
      <c r="AT296" s="220" t="s">
        <v>256</v>
      </c>
      <c r="AU296" s="220" t="s">
        <v>90</v>
      </c>
      <c r="AV296" s="13" t="s">
        <v>90</v>
      </c>
      <c r="AW296" s="13" t="s">
        <v>36</v>
      </c>
      <c r="AX296" s="13" t="s">
        <v>88</v>
      </c>
      <c r="AY296" s="220" t="s">
        <v>155</v>
      </c>
    </row>
    <row r="297" spans="2:51" s="13" customFormat="1" ht="11.25">
      <c r="B297" s="210"/>
      <c r="C297" s="211"/>
      <c r="D297" s="201" t="s">
        <v>256</v>
      </c>
      <c r="E297" s="211"/>
      <c r="F297" s="213" t="s">
        <v>523</v>
      </c>
      <c r="G297" s="211"/>
      <c r="H297" s="214">
        <v>1.015</v>
      </c>
      <c r="I297" s="215"/>
      <c r="J297" s="211"/>
      <c r="K297" s="211"/>
      <c r="L297" s="216"/>
      <c r="M297" s="217"/>
      <c r="N297" s="218"/>
      <c r="O297" s="218"/>
      <c r="P297" s="218"/>
      <c r="Q297" s="218"/>
      <c r="R297" s="218"/>
      <c r="S297" s="218"/>
      <c r="T297" s="219"/>
      <c r="AT297" s="220" t="s">
        <v>256</v>
      </c>
      <c r="AU297" s="220" t="s">
        <v>90</v>
      </c>
      <c r="AV297" s="13" t="s">
        <v>90</v>
      </c>
      <c r="AW297" s="13" t="s">
        <v>4</v>
      </c>
      <c r="AX297" s="13" t="s">
        <v>88</v>
      </c>
      <c r="AY297" s="220" t="s">
        <v>155</v>
      </c>
    </row>
    <row r="298" spans="1:65" s="2" customFormat="1" ht="16.5" customHeight="1">
      <c r="A298" s="34"/>
      <c r="B298" s="35"/>
      <c r="C298" s="187" t="s">
        <v>524</v>
      </c>
      <c r="D298" s="187" t="s">
        <v>158</v>
      </c>
      <c r="E298" s="188" t="s">
        <v>525</v>
      </c>
      <c r="F298" s="189" t="s">
        <v>526</v>
      </c>
      <c r="G298" s="190" t="s">
        <v>383</v>
      </c>
      <c r="H298" s="191">
        <v>9</v>
      </c>
      <c r="I298" s="192"/>
      <c r="J298" s="193">
        <f>ROUND(I298*H298,2)</f>
        <v>0</v>
      </c>
      <c r="K298" s="194"/>
      <c r="L298" s="39"/>
      <c r="M298" s="195" t="s">
        <v>1</v>
      </c>
      <c r="N298" s="196" t="s">
        <v>45</v>
      </c>
      <c r="O298" s="71"/>
      <c r="P298" s="197">
        <f>O298*H298</f>
        <v>0</v>
      </c>
      <c r="Q298" s="197">
        <v>9E-05</v>
      </c>
      <c r="R298" s="197">
        <f>Q298*H298</f>
        <v>0.0008100000000000001</v>
      </c>
      <c r="S298" s="197">
        <v>0</v>
      </c>
      <c r="T298" s="198">
        <f>S298*H298</f>
        <v>0</v>
      </c>
      <c r="U298" s="34"/>
      <c r="V298" s="34"/>
      <c r="W298" s="34"/>
      <c r="X298" s="34"/>
      <c r="Y298" s="34"/>
      <c r="Z298" s="34"/>
      <c r="AA298" s="34"/>
      <c r="AB298" s="34"/>
      <c r="AC298" s="34"/>
      <c r="AD298" s="34"/>
      <c r="AE298" s="34"/>
      <c r="AR298" s="199" t="s">
        <v>175</v>
      </c>
      <c r="AT298" s="199" t="s">
        <v>158</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527</v>
      </c>
    </row>
    <row r="299" spans="2:51" s="13" customFormat="1" ht="11.25">
      <c r="B299" s="210"/>
      <c r="C299" s="211"/>
      <c r="D299" s="201" t="s">
        <v>256</v>
      </c>
      <c r="E299" s="212" t="s">
        <v>1</v>
      </c>
      <c r="F299" s="213" t="s">
        <v>528</v>
      </c>
      <c r="G299" s="211"/>
      <c r="H299" s="214">
        <v>7</v>
      </c>
      <c r="I299" s="215"/>
      <c r="J299" s="211"/>
      <c r="K299" s="211"/>
      <c r="L299" s="216"/>
      <c r="M299" s="217"/>
      <c r="N299" s="218"/>
      <c r="O299" s="218"/>
      <c r="P299" s="218"/>
      <c r="Q299" s="218"/>
      <c r="R299" s="218"/>
      <c r="S299" s="218"/>
      <c r="T299" s="219"/>
      <c r="AT299" s="220" t="s">
        <v>256</v>
      </c>
      <c r="AU299" s="220" t="s">
        <v>90</v>
      </c>
      <c r="AV299" s="13" t="s">
        <v>90</v>
      </c>
      <c r="AW299" s="13" t="s">
        <v>36</v>
      </c>
      <c r="AX299" s="13" t="s">
        <v>80</v>
      </c>
      <c r="AY299" s="220" t="s">
        <v>155</v>
      </c>
    </row>
    <row r="300" spans="2:51" s="13" customFormat="1" ht="11.25">
      <c r="B300" s="210"/>
      <c r="C300" s="211"/>
      <c r="D300" s="201" t="s">
        <v>256</v>
      </c>
      <c r="E300" s="212" t="s">
        <v>1</v>
      </c>
      <c r="F300" s="213" t="s">
        <v>529</v>
      </c>
      <c r="G300" s="211"/>
      <c r="H300" s="214">
        <v>2</v>
      </c>
      <c r="I300" s="215"/>
      <c r="J300" s="211"/>
      <c r="K300" s="211"/>
      <c r="L300" s="216"/>
      <c r="M300" s="217"/>
      <c r="N300" s="218"/>
      <c r="O300" s="218"/>
      <c r="P300" s="218"/>
      <c r="Q300" s="218"/>
      <c r="R300" s="218"/>
      <c r="S300" s="218"/>
      <c r="T300" s="219"/>
      <c r="AT300" s="220" t="s">
        <v>256</v>
      </c>
      <c r="AU300" s="220" t="s">
        <v>90</v>
      </c>
      <c r="AV300" s="13" t="s">
        <v>90</v>
      </c>
      <c r="AW300" s="13" t="s">
        <v>36</v>
      </c>
      <c r="AX300" s="13" t="s">
        <v>80</v>
      </c>
      <c r="AY300" s="220" t="s">
        <v>155</v>
      </c>
    </row>
    <row r="301" spans="2:51" s="14" customFormat="1" ht="11.25">
      <c r="B301" s="221"/>
      <c r="C301" s="222"/>
      <c r="D301" s="201" t="s">
        <v>256</v>
      </c>
      <c r="E301" s="223" t="s">
        <v>1</v>
      </c>
      <c r="F301" s="224" t="s">
        <v>259</v>
      </c>
      <c r="G301" s="222"/>
      <c r="H301" s="225">
        <v>9</v>
      </c>
      <c r="I301" s="226"/>
      <c r="J301" s="222"/>
      <c r="K301" s="222"/>
      <c r="L301" s="227"/>
      <c r="M301" s="228"/>
      <c r="N301" s="229"/>
      <c r="O301" s="229"/>
      <c r="P301" s="229"/>
      <c r="Q301" s="229"/>
      <c r="R301" s="229"/>
      <c r="S301" s="229"/>
      <c r="T301" s="230"/>
      <c r="AT301" s="231" t="s">
        <v>256</v>
      </c>
      <c r="AU301" s="231" t="s">
        <v>90</v>
      </c>
      <c r="AV301" s="14" t="s">
        <v>175</v>
      </c>
      <c r="AW301" s="14" t="s">
        <v>36</v>
      </c>
      <c r="AX301" s="14" t="s">
        <v>88</v>
      </c>
      <c r="AY301" s="231" t="s">
        <v>155</v>
      </c>
    </row>
    <row r="302" spans="1:65" s="2" customFormat="1" ht="16.5" customHeight="1">
      <c r="A302" s="34"/>
      <c r="B302" s="35"/>
      <c r="C302" s="243" t="s">
        <v>530</v>
      </c>
      <c r="D302" s="243" t="s">
        <v>357</v>
      </c>
      <c r="E302" s="244" t="s">
        <v>531</v>
      </c>
      <c r="F302" s="245" t="s">
        <v>532</v>
      </c>
      <c r="G302" s="246" t="s">
        <v>383</v>
      </c>
      <c r="H302" s="247">
        <v>4</v>
      </c>
      <c r="I302" s="248"/>
      <c r="J302" s="249">
        <f>ROUND(I302*H302,2)</f>
        <v>0</v>
      </c>
      <c r="K302" s="250"/>
      <c r="L302" s="251"/>
      <c r="M302" s="252" t="s">
        <v>1</v>
      </c>
      <c r="N302" s="253" t="s">
        <v>45</v>
      </c>
      <c r="O302" s="71"/>
      <c r="P302" s="197">
        <f>O302*H302</f>
        <v>0</v>
      </c>
      <c r="Q302" s="197">
        <v>0.056</v>
      </c>
      <c r="R302" s="197">
        <f>Q302*H302</f>
        <v>0.224</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533</v>
      </c>
    </row>
    <row r="303" spans="1:47" s="2" customFormat="1" ht="19.5">
      <c r="A303" s="34"/>
      <c r="B303" s="35"/>
      <c r="C303" s="36"/>
      <c r="D303" s="201" t="s">
        <v>164</v>
      </c>
      <c r="E303" s="36"/>
      <c r="F303" s="202" t="s">
        <v>534</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21.75" customHeight="1">
      <c r="A304" s="34"/>
      <c r="B304" s="35"/>
      <c r="C304" s="243" t="s">
        <v>535</v>
      </c>
      <c r="D304" s="243" t="s">
        <v>357</v>
      </c>
      <c r="E304" s="244" t="s">
        <v>536</v>
      </c>
      <c r="F304" s="245" t="s">
        <v>537</v>
      </c>
      <c r="G304" s="246" t="s">
        <v>383</v>
      </c>
      <c r="H304" s="247">
        <v>5</v>
      </c>
      <c r="I304" s="248"/>
      <c r="J304" s="249">
        <f>ROUND(I304*H304,2)</f>
        <v>0</v>
      </c>
      <c r="K304" s="250"/>
      <c r="L304" s="251"/>
      <c r="M304" s="252" t="s">
        <v>1</v>
      </c>
      <c r="N304" s="253" t="s">
        <v>45</v>
      </c>
      <c r="O304" s="71"/>
      <c r="P304" s="197">
        <f>O304*H304</f>
        <v>0</v>
      </c>
      <c r="Q304" s="197">
        <v>0.045</v>
      </c>
      <c r="R304" s="197">
        <f>Q304*H304</f>
        <v>0.22499999999999998</v>
      </c>
      <c r="S304" s="197">
        <v>0</v>
      </c>
      <c r="T304" s="198">
        <f>S304*H304</f>
        <v>0</v>
      </c>
      <c r="U304" s="34"/>
      <c r="V304" s="34"/>
      <c r="W304" s="34"/>
      <c r="X304" s="34"/>
      <c r="Y304" s="34"/>
      <c r="Z304" s="34"/>
      <c r="AA304" s="34"/>
      <c r="AB304" s="34"/>
      <c r="AC304" s="34"/>
      <c r="AD304" s="34"/>
      <c r="AE304" s="34"/>
      <c r="AR304" s="199" t="s">
        <v>196</v>
      </c>
      <c r="AT304" s="199" t="s">
        <v>357</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538</v>
      </c>
    </row>
    <row r="305" spans="1:47" s="2" customFormat="1" ht="19.5">
      <c r="A305" s="34"/>
      <c r="B305" s="35"/>
      <c r="C305" s="36"/>
      <c r="D305" s="201" t="s">
        <v>164</v>
      </c>
      <c r="E305" s="36"/>
      <c r="F305" s="202" t="s">
        <v>539</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2:51" s="13" customFormat="1" ht="11.25">
      <c r="B306" s="210"/>
      <c r="C306" s="211"/>
      <c r="D306" s="201" t="s">
        <v>256</v>
      </c>
      <c r="E306" s="211"/>
      <c r="F306" s="213" t="s">
        <v>540</v>
      </c>
      <c r="G306" s="211"/>
      <c r="H306" s="214">
        <v>5</v>
      </c>
      <c r="I306" s="215"/>
      <c r="J306" s="211"/>
      <c r="K306" s="211"/>
      <c r="L306" s="216"/>
      <c r="M306" s="217"/>
      <c r="N306" s="218"/>
      <c r="O306" s="218"/>
      <c r="P306" s="218"/>
      <c r="Q306" s="218"/>
      <c r="R306" s="218"/>
      <c r="S306" s="218"/>
      <c r="T306" s="219"/>
      <c r="AT306" s="220" t="s">
        <v>256</v>
      </c>
      <c r="AU306" s="220" t="s">
        <v>90</v>
      </c>
      <c r="AV306" s="13" t="s">
        <v>90</v>
      </c>
      <c r="AW306" s="13" t="s">
        <v>4</v>
      </c>
      <c r="AX306" s="13" t="s">
        <v>88</v>
      </c>
      <c r="AY306" s="220" t="s">
        <v>155</v>
      </c>
    </row>
    <row r="307" spans="1:65" s="2" customFormat="1" ht="16.5" customHeight="1">
      <c r="A307" s="34"/>
      <c r="B307" s="35"/>
      <c r="C307" s="187" t="s">
        <v>541</v>
      </c>
      <c r="D307" s="187" t="s">
        <v>158</v>
      </c>
      <c r="E307" s="188" t="s">
        <v>542</v>
      </c>
      <c r="F307" s="189" t="s">
        <v>543</v>
      </c>
      <c r="G307" s="190" t="s">
        <v>383</v>
      </c>
      <c r="H307" s="191">
        <v>6</v>
      </c>
      <c r="I307" s="192"/>
      <c r="J307" s="193">
        <f>ROUND(I307*H307,2)</f>
        <v>0</v>
      </c>
      <c r="K307" s="194"/>
      <c r="L307" s="39"/>
      <c r="M307" s="195" t="s">
        <v>1</v>
      </c>
      <c r="N307" s="196" t="s">
        <v>45</v>
      </c>
      <c r="O307" s="71"/>
      <c r="P307" s="197">
        <f>O307*H307</f>
        <v>0</v>
      </c>
      <c r="Q307" s="197">
        <v>0.03573</v>
      </c>
      <c r="R307" s="197">
        <f>Q307*H307</f>
        <v>0.21438</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544</v>
      </c>
    </row>
    <row r="308" spans="1:47" s="2" customFormat="1" ht="146.25">
      <c r="A308" s="34"/>
      <c r="B308" s="35"/>
      <c r="C308" s="36"/>
      <c r="D308" s="201" t="s">
        <v>164</v>
      </c>
      <c r="E308" s="36"/>
      <c r="F308" s="202" t="s">
        <v>545</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164</v>
      </c>
      <c r="AU308" s="17" t="s">
        <v>90</v>
      </c>
    </row>
    <row r="309" spans="1:65" s="2" customFormat="1" ht="21.75" customHeight="1">
      <c r="A309" s="34"/>
      <c r="B309" s="35"/>
      <c r="C309" s="187" t="s">
        <v>546</v>
      </c>
      <c r="D309" s="187" t="s">
        <v>158</v>
      </c>
      <c r="E309" s="188" t="s">
        <v>547</v>
      </c>
      <c r="F309" s="189" t="s">
        <v>548</v>
      </c>
      <c r="G309" s="190" t="s">
        <v>383</v>
      </c>
      <c r="H309" s="191">
        <v>5</v>
      </c>
      <c r="I309" s="192"/>
      <c r="J309" s="193">
        <f>ROUND(I309*H309,2)</f>
        <v>0</v>
      </c>
      <c r="K309" s="194"/>
      <c r="L309" s="39"/>
      <c r="M309" s="195" t="s">
        <v>1</v>
      </c>
      <c r="N309" s="196" t="s">
        <v>45</v>
      </c>
      <c r="O309" s="71"/>
      <c r="P309" s="197">
        <f>O309*H309</f>
        <v>0</v>
      </c>
      <c r="Q309" s="197">
        <v>2.11676</v>
      </c>
      <c r="R309" s="197">
        <f>Q309*H309</f>
        <v>10.5838</v>
      </c>
      <c r="S309" s="197">
        <v>0</v>
      </c>
      <c r="T309" s="198">
        <f>S309*H309</f>
        <v>0</v>
      </c>
      <c r="U309" s="34"/>
      <c r="V309" s="34"/>
      <c r="W309" s="34"/>
      <c r="X309" s="34"/>
      <c r="Y309" s="34"/>
      <c r="Z309" s="34"/>
      <c r="AA309" s="34"/>
      <c r="AB309" s="34"/>
      <c r="AC309" s="34"/>
      <c r="AD309" s="34"/>
      <c r="AE309" s="34"/>
      <c r="AR309" s="199" t="s">
        <v>175</v>
      </c>
      <c r="AT309" s="199" t="s">
        <v>158</v>
      </c>
      <c r="AU309" s="199" t="s">
        <v>90</v>
      </c>
      <c r="AY309" s="17" t="s">
        <v>155</v>
      </c>
      <c r="BE309" s="200">
        <f>IF(N309="základní",J309,0)</f>
        <v>0</v>
      </c>
      <c r="BF309" s="200">
        <f>IF(N309="snížená",J309,0)</f>
        <v>0</v>
      </c>
      <c r="BG309" s="200">
        <f>IF(N309="zákl. přenesená",J309,0)</f>
        <v>0</v>
      </c>
      <c r="BH309" s="200">
        <f>IF(N309="sníž. přenesená",J309,0)</f>
        <v>0</v>
      </c>
      <c r="BI309" s="200">
        <f>IF(N309="nulová",J309,0)</f>
        <v>0</v>
      </c>
      <c r="BJ309" s="17" t="s">
        <v>88</v>
      </c>
      <c r="BK309" s="200">
        <f>ROUND(I309*H309,2)</f>
        <v>0</v>
      </c>
      <c r="BL309" s="17" t="s">
        <v>175</v>
      </c>
      <c r="BM309" s="199" t="s">
        <v>549</v>
      </c>
    </row>
    <row r="310" spans="1:47" s="2" customFormat="1" ht="214.5">
      <c r="A310" s="34"/>
      <c r="B310" s="35"/>
      <c r="C310" s="36"/>
      <c r="D310" s="201" t="s">
        <v>164</v>
      </c>
      <c r="E310" s="36"/>
      <c r="F310" s="202" t="s">
        <v>550</v>
      </c>
      <c r="G310" s="36"/>
      <c r="H310" s="36"/>
      <c r="I310" s="203"/>
      <c r="J310" s="36"/>
      <c r="K310" s="36"/>
      <c r="L310" s="39"/>
      <c r="M310" s="204"/>
      <c r="N310" s="205"/>
      <c r="O310" s="71"/>
      <c r="P310" s="71"/>
      <c r="Q310" s="71"/>
      <c r="R310" s="71"/>
      <c r="S310" s="71"/>
      <c r="T310" s="72"/>
      <c r="U310" s="34"/>
      <c r="V310" s="34"/>
      <c r="W310" s="34"/>
      <c r="X310" s="34"/>
      <c r="Y310" s="34"/>
      <c r="Z310" s="34"/>
      <c r="AA310" s="34"/>
      <c r="AB310" s="34"/>
      <c r="AC310" s="34"/>
      <c r="AD310" s="34"/>
      <c r="AE310" s="34"/>
      <c r="AT310" s="17" t="s">
        <v>164</v>
      </c>
      <c r="AU310" s="17" t="s">
        <v>90</v>
      </c>
    </row>
    <row r="311" spans="1:65" s="2" customFormat="1" ht="16.5" customHeight="1">
      <c r="A311" s="34"/>
      <c r="B311" s="35"/>
      <c r="C311" s="243" t="s">
        <v>551</v>
      </c>
      <c r="D311" s="243" t="s">
        <v>357</v>
      </c>
      <c r="E311" s="244" t="s">
        <v>552</v>
      </c>
      <c r="F311" s="245" t="s">
        <v>553</v>
      </c>
      <c r="G311" s="246" t="s">
        <v>383</v>
      </c>
      <c r="H311" s="247">
        <v>4</v>
      </c>
      <c r="I311" s="248"/>
      <c r="J311" s="249">
        <f aca="true" t="shared" si="0" ref="J311:J317">ROUND(I311*H311,2)</f>
        <v>0</v>
      </c>
      <c r="K311" s="250"/>
      <c r="L311" s="251"/>
      <c r="M311" s="252" t="s">
        <v>1</v>
      </c>
      <c r="N311" s="253" t="s">
        <v>45</v>
      </c>
      <c r="O311" s="71"/>
      <c r="P311" s="197">
        <f aca="true" t="shared" si="1" ref="P311:P317">O311*H311</f>
        <v>0</v>
      </c>
      <c r="Q311" s="197">
        <v>0.021</v>
      </c>
      <c r="R311" s="197">
        <f aca="true" t="shared" si="2" ref="R311:R317">Q311*H311</f>
        <v>0.084</v>
      </c>
      <c r="S311" s="197">
        <v>0</v>
      </c>
      <c r="T311" s="198">
        <f aca="true" t="shared" si="3" ref="T311:T317">S311*H311</f>
        <v>0</v>
      </c>
      <c r="U311" s="34"/>
      <c r="V311" s="34"/>
      <c r="W311" s="34"/>
      <c r="X311" s="34"/>
      <c r="Y311" s="34"/>
      <c r="Z311" s="34"/>
      <c r="AA311" s="34"/>
      <c r="AB311" s="34"/>
      <c r="AC311" s="34"/>
      <c r="AD311" s="34"/>
      <c r="AE311" s="34"/>
      <c r="AR311" s="199" t="s">
        <v>196</v>
      </c>
      <c r="AT311" s="199" t="s">
        <v>357</v>
      </c>
      <c r="AU311" s="199" t="s">
        <v>90</v>
      </c>
      <c r="AY311" s="17" t="s">
        <v>155</v>
      </c>
      <c r="BE311" s="200">
        <f aca="true" t="shared" si="4" ref="BE311:BE317">IF(N311="základní",J311,0)</f>
        <v>0</v>
      </c>
      <c r="BF311" s="200">
        <f aca="true" t="shared" si="5" ref="BF311:BF317">IF(N311="snížená",J311,0)</f>
        <v>0</v>
      </c>
      <c r="BG311" s="200">
        <f aca="true" t="shared" si="6" ref="BG311:BG317">IF(N311="zákl. přenesená",J311,0)</f>
        <v>0</v>
      </c>
      <c r="BH311" s="200">
        <f aca="true" t="shared" si="7" ref="BH311:BH317">IF(N311="sníž. přenesená",J311,0)</f>
        <v>0</v>
      </c>
      <c r="BI311" s="200">
        <f aca="true" t="shared" si="8" ref="BI311:BI317">IF(N311="nulová",J311,0)</f>
        <v>0</v>
      </c>
      <c r="BJ311" s="17" t="s">
        <v>88</v>
      </c>
      <c r="BK311" s="200">
        <f aca="true" t="shared" si="9" ref="BK311:BK317">ROUND(I311*H311,2)</f>
        <v>0</v>
      </c>
      <c r="BL311" s="17" t="s">
        <v>175</v>
      </c>
      <c r="BM311" s="199" t="s">
        <v>554</v>
      </c>
    </row>
    <row r="312" spans="1:65" s="2" customFormat="1" ht="16.5" customHeight="1">
      <c r="A312" s="34"/>
      <c r="B312" s="35"/>
      <c r="C312" s="243" t="s">
        <v>555</v>
      </c>
      <c r="D312" s="243" t="s">
        <v>357</v>
      </c>
      <c r="E312" s="244" t="s">
        <v>556</v>
      </c>
      <c r="F312" s="245" t="s">
        <v>557</v>
      </c>
      <c r="G312" s="246" t="s">
        <v>383</v>
      </c>
      <c r="H312" s="247">
        <v>2</v>
      </c>
      <c r="I312" s="248"/>
      <c r="J312" s="249">
        <f t="shared" si="0"/>
        <v>0</v>
      </c>
      <c r="K312" s="250"/>
      <c r="L312" s="251"/>
      <c r="M312" s="252" t="s">
        <v>1</v>
      </c>
      <c r="N312" s="253" t="s">
        <v>45</v>
      </c>
      <c r="O312" s="71"/>
      <c r="P312" s="197">
        <f t="shared" si="1"/>
        <v>0</v>
      </c>
      <c r="Q312" s="197">
        <v>0.032</v>
      </c>
      <c r="R312" s="197">
        <f t="shared" si="2"/>
        <v>0.064</v>
      </c>
      <c r="S312" s="197">
        <v>0</v>
      </c>
      <c r="T312" s="198">
        <f t="shared" si="3"/>
        <v>0</v>
      </c>
      <c r="U312" s="34"/>
      <c r="V312" s="34"/>
      <c r="W312" s="34"/>
      <c r="X312" s="34"/>
      <c r="Y312" s="34"/>
      <c r="Z312" s="34"/>
      <c r="AA312" s="34"/>
      <c r="AB312" s="34"/>
      <c r="AC312" s="34"/>
      <c r="AD312" s="34"/>
      <c r="AE312" s="34"/>
      <c r="AR312" s="199" t="s">
        <v>196</v>
      </c>
      <c r="AT312" s="199" t="s">
        <v>357</v>
      </c>
      <c r="AU312" s="199" t="s">
        <v>90</v>
      </c>
      <c r="AY312" s="17" t="s">
        <v>155</v>
      </c>
      <c r="BE312" s="200">
        <f t="shared" si="4"/>
        <v>0</v>
      </c>
      <c r="BF312" s="200">
        <f t="shared" si="5"/>
        <v>0</v>
      </c>
      <c r="BG312" s="200">
        <f t="shared" si="6"/>
        <v>0</v>
      </c>
      <c r="BH312" s="200">
        <f t="shared" si="7"/>
        <v>0</v>
      </c>
      <c r="BI312" s="200">
        <f t="shared" si="8"/>
        <v>0</v>
      </c>
      <c r="BJ312" s="17" t="s">
        <v>88</v>
      </c>
      <c r="BK312" s="200">
        <f t="shared" si="9"/>
        <v>0</v>
      </c>
      <c r="BL312" s="17" t="s">
        <v>175</v>
      </c>
      <c r="BM312" s="199" t="s">
        <v>558</v>
      </c>
    </row>
    <row r="313" spans="1:65" s="2" customFormat="1" ht="16.5" customHeight="1">
      <c r="A313" s="34"/>
      <c r="B313" s="35"/>
      <c r="C313" s="243" t="s">
        <v>559</v>
      </c>
      <c r="D313" s="243" t="s">
        <v>357</v>
      </c>
      <c r="E313" s="244" t="s">
        <v>560</v>
      </c>
      <c r="F313" s="245" t="s">
        <v>561</v>
      </c>
      <c r="G313" s="246" t="s">
        <v>383</v>
      </c>
      <c r="H313" s="247">
        <v>1</v>
      </c>
      <c r="I313" s="248"/>
      <c r="J313" s="249">
        <f t="shared" si="0"/>
        <v>0</v>
      </c>
      <c r="K313" s="250"/>
      <c r="L313" s="251"/>
      <c r="M313" s="252" t="s">
        <v>1</v>
      </c>
      <c r="N313" s="253" t="s">
        <v>45</v>
      </c>
      <c r="O313" s="71"/>
      <c r="P313" s="197">
        <f t="shared" si="1"/>
        <v>0</v>
      </c>
      <c r="Q313" s="197">
        <v>0.053</v>
      </c>
      <c r="R313" s="197">
        <f t="shared" si="2"/>
        <v>0.053</v>
      </c>
      <c r="S313" s="197">
        <v>0</v>
      </c>
      <c r="T313" s="198">
        <f t="shared" si="3"/>
        <v>0</v>
      </c>
      <c r="U313" s="34"/>
      <c r="V313" s="34"/>
      <c r="W313" s="34"/>
      <c r="X313" s="34"/>
      <c r="Y313" s="34"/>
      <c r="Z313" s="34"/>
      <c r="AA313" s="34"/>
      <c r="AB313" s="34"/>
      <c r="AC313" s="34"/>
      <c r="AD313" s="34"/>
      <c r="AE313" s="34"/>
      <c r="AR313" s="199" t="s">
        <v>196</v>
      </c>
      <c r="AT313" s="199" t="s">
        <v>357</v>
      </c>
      <c r="AU313" s="199" t="s">
        <v>90</v>
      </c>
      <c r="AY313" s="17" t="s">
        <v>155</v>
      </c>
      <c r="BE313" s="200">
        <f t="shared" si="4"/>
        <v>0</v>
      </c>
      <c r="BF313" s="200">
        <f t="shared" si="5"/>
        <v>0</v>
      </c>
      <c r="BG313" s="200">
        <f t="shared" si="6"/>
        <v>0</v>
      </c>
      <c r="BH313" s="200">
        <f t="shared" si="7"/>
        <v>0</v>
      </c>
      <c r="BI313" s="200">
        <f t="shared" si="8"/>
        <v>0</v>
      </c>
      <c r="BJ313" s="17" t="s">
        <v>88</v>
      </c>
      <c r="BK313" s="200">
        <f t="shared" si="9"/>
        <v>0</v>
      </c>
      <c r="BL313" s="17" t="s">
        <v>175</v>
      </c>
      <c r="BM313" s="199" t="s">
        <v>562</v>
      </c>
    </row>
    <row r="314" spans="1:65" s="2" customFormat="1" ht="16.5" customHeight="1">
      <c r="A314" s="34"/>
      <c r="B314" s="35"/>
      <c r="C314" s="243" t="s">
        <v>563</v>
      </c>
      <c r="D314" s="243" t="s">
        <v>357</v>
      </c>
      <c r="E314" s="244" t="s">
        <v>564</v>
      </c>
      <c r="F314" s="245" t="s">
        <v>565</v>
      </c>
      <c r="G314" s="246" t="s">
        <v>383</v>
      </c>
      <c r="H314" s="247">
        <v>7</v>
      </c>
      <c r="I314" s="248"/>
      <c r="J314" s="249">
        <f t="shared" si="0"/>
        <v>0</v>
      </c>
      <c r="K314" s="250"/>
      <c r="L314" s="251"/>
      <c r="M314" s="252" t="s">
        <v>1</v>
      </c>
      <c r="N314" s="253" t="s">
        <v>45</v>
      </c>
      <c r="O314" s="71"/>
      <c r="P314" s="197">
        <f t="shared" si="1"/>
        <v>0</v>
      </c>
      <c r="Q314" s="197">
        <v>0.526</v>
      </c>
      <c r="R314" s="197">
        <f t="shared" si="2"/>
        <v>3.6820000000000004</v>
      </c>
      <c r="S314" s="197">
        <v>0</v>
      </c>
      <c r="T314" s="198">
        <f t="shared" si="3"/>
        <v>0</v>
      </c>
      <c r="U314" s="34"/>
      <c r="V314" s="34"/>
      <c r="W314" s="34"/>
      <c r="X314" s="34"/>
      <c r="Y314" s="34"/>
      <c r="Z314" s="34"/>
      <c r="AA314" s="34"/>
      <c r="AB314" s="34"/>
      <c r="AC314" s="34"/>
      <c r="AD314" s="34"/>
      <c r="AE314" s="34"/>
      <c r="AR314" s="199" t="s">
        <v>196</v>
      </c>
      <c r="AT314" s="199" t="s">
        <v>357</v>
      </c>
      <c r="AU314" s="199" t="s">
        <v>90</v>
      </c>
      <c r="AY314" s="17" t="s">
        <v>155</v>
      </c>
      <c r="BE314" s="200">
        <f t="shared" si="4"/>
        <v>0</v>
      </c>
      <c r="BF314" s="200">
        <f t="shared" si="5"/>
        <v>0</v>
      </c>
      <c r="BG314" s="200">
        <f t="shared" si="6"/>
        <v>0</v>
      </c>
      <c r="BH314" s="200">
        <f t="shared" si="7"/>
        <v>0</v>
      </c>
      <c r="BI314" s="200">
        <f t="shared" si="8"/>
        <v>0</v>
      </c>
      <c r="BJ314" s="17" t="s">
        <v>88</v>
      </c>
      <c r="BK314" s="200">
        <f t="shared" si="9"/>
        <v>0</v>
      </c>
      <c r="BL314" s="17" t="s">
        <v>175</v>
      </c>
      <c r="BM314" s="199" t="s">
        <v>566</v>
      </c>
    </row>
    <row r="315" spans="1:65" s="2" customFormat="1" ht="16.5" customHeight="1">
      <c r="A315" s="34"/>
      <c r="B315" s="35"/>
      <c r="C315" s="243" t="s">
        <v>567</v>
      </c>
      <c r="D315" s="243" t="s">
        <v>357</v>
      </c>
      <c r="E315" s="244" t="s">
        <v>568</v>
      </c>
      <c r="F315" s="245" t="s">
        <v>569</v>
      </c>
      <c r="G315" s="246" t="s">
        <v>383</v>
      </c>
      <c r="H315" s="247">
        <v>2</v>
      </c>
      <c r="I315" s="248"/>
      <c r="J315" s="249">
        <f t="shared" si="0"/>
        <v>0</v>
      </c>
      <c r="K315" s="250"/>
      <c r="L315" s="251"/>
      <c r="M315" s="252" t="s">
        <v>1</v>
      </c>
      <c r="N315" s="253" t="s">
        <v>45</v>
      </c>
      <c r="O315" s="71"/>
      <c r="P315" s="197">
        <f t="shared" si="1"/>
        <v>0</v>
      </c>
      <c r="Q315" s="197">
        <v>0.262</v>
      </c>
      <c r="R315" s="197">
        <f t="shared" si="2"/>
        <v>0.524</v>
      </c>
      <c r="S315" s="197">
        <v>0</v>
      </c>
      <c r="T315" s="198">
        <f t="shared" si="3"/>
        <v>0</v>
      </c>
      <c r="U315" s="34"/>
      <c r="V315" s="34"/>
      <c r="W315" s="34"/>
      <c r="X315" s="34"/>
      <c r="Y315" s="34"/>
      <c r="Z315" s="34"/>
      <c r="AA315" s="34"/>
      <c r="AB315" s="34"/>
      <c r="AC315" s="34"/>
      <c r="AD315" s="34"/>
      <c r="AE315" s="34"/>
      <c r="AR315" s="199" t="s">
        <v>196</v>
      </c>
      <c r="AT315" s="199" t="s">
        <v>357</v>
      </c>
      <c r="AU315" s="199" t="s">
        <v>90</v>
      </c>
      <c r="AY315" s="17" t="s">
        <v>155</v>
      </c>
      <c r="BE315" s="200">
        <f t="shared" si="4"/>
        <v>0</v>
      </c>
      <c r="BF315" s="200">
        <f t="shared" si="5"/>
        <v>0</v>
      </c>
      <c r="BG315" s="200">
        <f t="shared" si="6"/>
        <v>0</v>
      </c>
      <c r="BH315" s="200">
        <f t="shared" si="7"/>
        <v>0</v>
      </c>
      <c r="BI315" s="200">
        <f t="shared" si="8"/>
        <v>0</v>
      </c>
      <c r="BJ315" s="17" t="s">
        <v>88</v>
      </c>
      <c r="BK315" s="200">
        <f t="shared" si="9"/>
        <v>0</v>
      </c>
      <c r="BL315" s="17" t="s">
        <v>175</v>
      </c>
      <c r="BM315" s="199" t="s">
        <v>570</v>
      </c>
    </row>
    <row r="316" spans="1:65" s="2" customFormat="1" ht="16.5" customHeight="1">
      <c r="A316" s="34"/>
      <c r="B316" s="35"/>
      <c r="C316" s="243" t="s">
        <v>571</v>
      </c>
      <c r="D316" s="243" t="s">
        <v>357</v>
      </c>
      <c r="E316" s="244" t="s">
        <v>572</v>
      </c>
      <c r="F316" s="245" t="s">
        <v>573</v>
      </c>
      <c r="G316" s="246" t="s">
        <v>383</v>
      </c>
      <c r="H316" s="247">
        <v>5</v>
      </c>
      <c r="I316" s="248"/>
      <c r="J316" s="249">
        <f t="shared" si="0"/>
        <v>0</v>
      </c>
      <c r="K316" s="250"/>
      <c r="L316" s="251"/>
      <c r="M316" s="252" t="s">
        <v>1</v>
      </c>
      <c r="N316" s="253" t="s">
        <v>45</v>
      </c>
      <c r="O316" s="71"/>
      <c r="P316" s="197">
        <f t="shared" si="1"/>
        <v>0</v>
      </c>
      <c r="Q316" s="197">
        <v>0.585</v>
      </c>
      <c r="R316" s="197">
        <f t="shared" si="2"/>
        <v>2.925</v>
      </c>
      <c r="S316" s="197">
        <v>0</v>
      </c>
      <c r="T316" s="198">
        <f t="shared" si="3"/>
        <v>0</v>
      </c>
      <c r="U316" s="34"/>
      <c r="V316" s="34"/>
      <c r="W316" s="34"/>
      <c r="X316" s="34"/>
      <c r="Y316" s="34"/>
      <c r="Z316" s="34"/>
      <c r="AA316" s="34"/>
      <c r="AB316" s="34"/>
      <c r="AC316" s="34"/>
      <c r="AD316" s="34"/>
      <c r="AE316" s="34"/>
      <c r="AR316" s="199" t="s">
        <v>196</v>
      </c>
      <c r="AT316" s="199" t="s">
        <v>357</v>
      </c>
      <c r="AU316" s="199" t="s">
        <v>90</v>
      </c>
      <c r="AY316" s="17" t="s">
        <v>155</v>
      </c>
      <c r="BE316" s="200">
        <f t="shared" si="4"/>
        <v>0</v>
      </c>
      <c r="BF316" s="200">
        <f t="shared" si="5"/>
        <v>0</v>
      </c>
      <c r="BG316" s="200">
        <f t="shared" si="6"/>
        <v>0</v>
      </c>
      <c r="BH316" s="200">
        <f t="shared" si="7"/>
        <v>0</v>
      </c>
      <c r="BI316" s="200">
        <f t="shared" si="8"/>
        <v>0</v>
      </c>
      <c r="BJ316" s="17" t="s">
        <v>88</v>
      </c>
      <c r="BK316" s="200">
        <f t="shared" si="9"/>
        <v>0</v>
      </c>
      <c r="BL316" s="17" t="s">
        <v>175</v>
      </c>
      <c r="BM316" s="199" t="s">
        <v>574</v>
      </c>
    </row>
    <row r="317" spans="1:65" s="2" customFormat="1" ht="16.5" customHeight="1">
      <c r="A317" s="34"/>
      <c r="B317" s="35"/>
      <c r="C317" s="243" t="s">
        <v>575</v>
      </c>
      <c r="D317" s="243" t="s">
        <v>357</v>
      </c>
      <c r="E317" s="244" t="s">
        <v>576</v>
      </c>
      <c r="F317" s="245" t="s">
        <v>577</v>
      </c>
      <c r="G317" s="246" t="s">
        <v>383</v>
      </c>
      <c r="H317" s="247">
        <v>5</v>
      </c>
      <c r="I317" s="248"/>
      <c r="J317" s="249">
        <f t="shared" si="0"/>
        <v>0</v>
      </c>
      <c r="K317" s="250"/>
      <c r="L317" s="251"/>
      <c r="M317" s="252" t="s">
        <v>1</v>
      </c>
      <c r="N317" s="253" t="s">
        <v>45</v>
      </c>
      <c r="O317" s="71"/>
      <c r="P317" s="197">
        <f t="shared" si="1"/>
        <v>0</v>
      </c>
      <c r="Q317" s="197">
        <v>1.87</v>
      </c>
      <c r="R317" s="197">
        <f t="shared" si="2"/>
        <v>9.350000000000001</v>
      </c>
      <c r="S317" s="197">
        <v>0</v>
      </c>
      <c r="T317" s="198">
        <f t="shared" si="3"/>
        <v>0</v>
      </c>
      <c r="U317" s="34"/>
      <c r="V317" s="34"/>
      <c r="W317" s="34"/>
      <c r="X317" s="34"/>
      <c r="Y317" s="34"/>
      <c r="Z317" s="34"/>
      <c r="AA317" s="34"/>
      <c r="AB317" s="34"/>
      <c r="AC317" s="34"/>
      <c r="AD317" s="34"/>
      <c r="AE317" s="34"/>
      <c r="AR317" s="199" t="s">
        <v>196</v>
      </c>
      <c r="AT317" s="199" t="s">
        <v>357</v>
      </c>
      <c r="AU317" s="199" t="s">
        <v>90</v>
      </c>
      <c r="AY317" s="17" t="s">
        <v>155</v>
      </c>
      <c r="BE317" s="200">
        <f t="shared" si="4"/>
        <v>0</v>
      </c>
      <c r="BF317" s="200">
        <f t="shared" si="5"/>
        <v>0</v>
      </c>
      <c r="BG317" s="200">
        <f t="shared" si="6"/>
        <v>0</v>
      </c>
      <c r="BH317" s="200">
        <f t="shared" si="7"/>
        <v>0</v>
      </c>
      <c r="BI317" s="200">
        <f t="shared" si="8"/>
        <v>0</v>
      </c>
      <c r="BJ317" s="17" t="s">
        <v>88</v>
      </c>
      <c r="BK317" s="200">
        <f t="shared" si="9"/>
        <v>0</v>
      </c>
      <c r="BL317" s="17" t="s">
        <v>175</v>
      </c>
      <c r="BM317" s="199" t="s">
        <v>578</v>
      </c>
    </row>
    <row r="318" spans="1:47" s="2" customFormat="1" ht="19.5">
      <c r="A318" s="34"/>
      <c r="B318" s="35"/>
      <c r="C318" s="36"/>
      <c r="D318" s="201" t="s">
        <v>164</v>
      </c>
      <c r="E318" s="36"/>
      <c r="F318" s="202" t="s">
        <v>579</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243" t="s">
        <v>580</v>
      </c>
      <c r="D319" s="243" t="s">
        <v>357</v>
      </c>
      <c r="E319" s="244" t="s">
        <v>581</v>
      </c>
      <c r="F319" s="245" t="s">
        <v>582</v>
      </c>
      <c r="G319" s="246" t="s">
        <v>383</v>
      </c>
      <c r="H319" s="247">
        <v>14</v>
      </c>
      <c r="I319" s="248"/>
      <c r="J319" s="249">
        <f>ROUND(I319*H319,2)</f>
        <v>0</v>
      </c>
      <c r="K319" s="250"/>
      <c r="L319" s="251"/>
      <c r="M319" s="252" t="s">
        <v>1</v>
      </c>
      <c r="N319" s="253" t="s">
        <v>45</v>
      </c>
      <c r="O319" s="71"/>
      <c r="P319" s="197">
        <f>O319*H319</f>
        <v>0</v>
      </c>
      <c r="Q319" s="197">
        <v>0.002</v>
      </c>
      <c r="R319" s="197">
        <f>Q319*H319</f>
        <v>0.028</v>
      </c>
      <c r="S319" s="197">
        <v>0</v>
      </c>
      <c r="T319" s="198">
        <f>S319*H319</f>
        <v>0</v>
      </c>
      <c r="U319" s="34"/>
      <c r="V319" s="34"/>
      <c r="W319" s="34"/>
      <c r="X319" s="34"/>
      <c r="Y319" s="34"/>
      <c r="Z319" s="34"/>
      <c r="AA319" s="34"/>
      <c r="AB319" s="34"/>
      <c r="AC319" s="34"/>
      <c r="AD319" s="34"/>
      <c r="AE319" s="34"/>
      <c r="AR319" s="199" t="s">
        <v>196</v>
      </c>
      <c r="AT319" s="199" t="s">
        <v>357</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583</v>
      </c>
    </row>
    <row r="320" spans="1:65" s="2" customFormat="1" ht="16.5" customHeight="1">
      <c r="A320" s="34"/>
      <c r="B320" s="35"/>
      <c r="C320" s="187" t="s">
        <v>584</v>
      </c>
      <c r="D320" s="187" t="s">
        <v>158</v>
      </c>
      <c r="E320" s="188" t="s">
        <v>585</v>
      </c>
      <c r="F320" s="189" t="s">
        <v>586</v>
      </c>
      <c r="G320" s="190" t="s">
        <v>587</v>
      </c>
      <c r="H320" s="191">
        <v>4</v>
      </c>
      <c r="I320" s="192"/>
      <c r="J320" s="193">
        <f>ROUND(I320*H320,2)</f>
        <v>0</v>
      </c>
      <c r="K320" s="194"/>
      <c r="L320" s="39"/>
      <c r="M320" s="195" t="s">
        <v>1</v>
      </c>
      <c r="N320" s="196" t="s">
        <v>45</v>
      </c>
      <c r="O320" s="71"/>
      <c r="P320" s="197">
        <f>O320*H320</f>
        <v>0</v>
      </c>
      <c r="Q320" s="197">
        <v>0.00031</v>
      </c>
      <c r="R320" s="197">
        <f>Q320*H320</f>
        <v>0.00124</v>
      </c>
      <c r="S320" s="197">
        <v>0</v>
      </c>
      <c r="T320" s="198">
        <f>S320*H320</f>
        <v>0</v>
      </c>
      <c r="U320" s="34"/>
      <c r="V320" s="34"/>
      <c r="W320" s="34"/>
      <c r="X320" s="34"/>
      <c r="Y320" s="34"/>
      <c r="Z320" s="34"/>
      <c r="AA320" s="34"/>
      <c r="AB320" s="34"/>
      <c r="AC320" s="34"/>
      <c r="AD320" s="34"/>
      <c r="AE320" s="34"/>
      <c r="AR320" s="199" t="s">
        <v>175</v>
      </c>
      <c r="AT320" s="199" t="s">
        <v>158</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588</v>
      </c>
    </row>
    <row r="321" spans="1:47" s="2" customFormat="1" ht="195">
      <c r="A321" s="34"/>
      <c r="B321" s="35"/>
      <c r="C321" s="36"/>
      <c r="D321" s="201" t="s">
        <v>164</v>
      </c>
      <c r="E321" s="36"/>
      <c r="F321" s="202" t="s">
        <v>589</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1:65" s="2" customFormat="1" ht="16.5" customHeight="1">
      <c r="A322" s="34"/>
      <c r="B322" s="35"/>
      <c r="C322" s="187" t="s">
        <v>590</v>
      </c>
      <c r="D322" s="187" t="s">
        <v>158</v>
      </c>
      <c r="E322" s="188" t="s">
        <v>591</v>
      </c>
      <c r="F322" s="189" t="s">
        <v>592</v>
      </c>
      <c r="G322" s="190" t="s">
        <v>383</v>
      </c>
      <c r="H322" s="191">
        <v>5</v>
      </c>
      <c r="I322" s="192"/>
      <c r="J322" s="193">
        <f>ROUND(I322*H322,2)</f>
        <v>0</v>
      </c>
      <c r="K322" s="194"/>
      <c r="L322" s="39"/>
      <c r="M322" s="195" t="s">
        <v>1</v>
      </c>
      <c r="N322" s="196" t="s">
        <v>45</v>
      </c>
      <c r="O322" s="71"/>
      <c r="P322" s="197">
        <f>O322*H322</f>
        <v>0</v>
      </c>
      <c r="Q322" s="197">
        <v>0.21734</v>
      </c>
      <c r="R322" s="197">
        <f>Q322*H322</f>
        <v>1.0867</v>
      </c>
      <c r="S322" s="197">
        <v>0</v>
      </c>
      <c r="T322" s="198">
        <f>S322*H322</f>
        <v>0</v>
      </c>
      <c r="U322" s="34"/>
      <c r="V322" s="34"/>
      <c r="W322" s="34"/>
      <c r="X322" s="34"/>
      <c r="Y322" s="34"/>
      <c r="Z322" s="34"/>
      <c r="AA322" s="34"/>
      <c r="AB322" s="34"/>
      <c r="AC322" s="34"/>
      <c r="AD322" s="34"/>
      <c r="AE322" s="34"/>
      <c r="AR322" s="199" t="s">
        <v>175</v>
      </c>
      <c r="AT322" s="199" t="s">
        <v>158</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593</v>
      </c>
    </row>
    <row r="323" spans="1:47" s="2" customFormat="1" ht="58.5">
      <c r="A323" s="34"/>
      <c r="B323" s="35"/>
      <c r="C323" s="36"/>
      <c r="D323" s="201" t="s">
        <v>164</v>
      </c>
      <c r="E323" s="36"/>
      <c r="F323" s="202" t="s">
        <v>594</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1:65" s="2" customFormat="1" ht="16.5" customHeight="1">
      <c r="A324" s="34"/>
      <c r="B324" s="35"/>
      <c r="C324" s="243" t="s">
        <v>595</v>
      </c>
      <c r="D324" s="243" t="s">
        <v>357</v>
      </c>
      <c r="E324" s="244" t="s">
        <v>596</v>
      </c>
      <c r="F324" s="245" t="s">
        <v>597</v>
      </c>
      <c r="G324" s="246" t="s">
        <v>383</v>
      </c>
      <c r="H324" s="247">
        <v>5</v>
      </c>
      <c r="I324" s="248"/>
      <c r="J324" s="249">
        <f>ROUND(I324*H324,2)</f>
        <v>0</v>
      </c>
      <c r="K324" s="250"/>
      <c r="L324" s="251"/>
      <c r="M324" s="252" t="s">
        <v>1</v>
      </c>
      <c r="N324" s="253" t="s">
        <v>45</v>
      </c>
      <c r="O324" s="71"/>
      <c r="P324" s="197">
        <f>O324*H324</f>
        <v>0</v>
      </c>
      <c r="Q324" s="197">
        <v>0.101</v>
      </c>
      <c r="R324" s="197">
        <f>Q324*H324</f>
        <v>0.505</v>
      </c>
      <c r="S324" s="197">
        <v>0</v>
      </c>
      <c r="T324" s="198">
        <f>S324*H324</f>
        <v>0</v>
      </c>
      <c r="U324" s="34"/>
      <c r="V324" s="34"/>
      <c r="W324" s="34"/>
      <c r="X324" s="34"/>
      <c r="Y324" s="34"/>
      <c r="Z324" s="34"/>
      <c r="AA324" s="34"/>
      <c r="AB324" s="34"/>
      <c r="AC324" s="34"/>
      <c r="AD324" s="34"/>
      <c r="AE324" s="34"/>
      <c r="AR324" s="199" t="s">
        <v>196</v>
      </c>
      <c r="AT324" s="199" t="s">
        <v>357</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598</v>
      </c>
    </row>
    <row r="325" spans="1:47" s="2" customFormat="1" ht="29.25">
      <c r="A325" s="34"/>
      <c r="B325" s="35"/>
      <c r="C325" s="36"/>
      <c r="D325" s="201" t="s">
        <v>164</v>
      </c>
      <c r="E325" s="36"/>
      <c r="F325" s="202" t="s">
        <v>599</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1:65" s="2" customFormat="1" ht="16.5" customHeight="1">
      <c r="A326" s="34"/>
      <c r="B326" s="35"/>
      <c r="C326" s="187" t="s">
        <v>600</v>
      </c>
      <c r="D326" s="187" t="s">
        <v>158</v>
      </c>
      <c r="E326" s="188" t="s">
        <v>601</v>
      </c>
      <c r="F326" s="189" t="s">
        <v>602</v>
      </c>
      <c r="G326" s="190" t="s">
        <v>306</v>
      </c>
      <c r="H326" s="191">
        <v>1.476</v>
      </c>
      <c r="I326" s="192"/>
      <c r="J326" s="193">
        <f>ROUND(I326*H326,2)</f>
        <v>0</v>
      </c>
      <c r="K326" s="194"/>
      <c r="L326" s="39"/>
      <c r="M326" s="195" t="s">
        <v>1</v>
      </c>
      <c r="N326" s="196" t="s">
        <v>45</v>
      </c>
      <c r="O326" s="71"/>
      <c r="P326" s="197">
        <f>O326*H326</f>
        <v>0</v>
      </c>
      <c r="Q326" s="197">
        <v>2.30102</v>
      </c>
      <c r="R326" s="197">
        <f>Q326*H326</f>
        <v>3.39630552</v>
      </c>
      <c r="S326" s="197">
        <v>0</v>
      </c>
      <c r="T326" s="198">
        <f>S326*H326</f>
        <v>0</v>
      </c>
      <c r="U326" s="34"/>
      <c r="V326" s="34"/>
      <c r="W326" s="34"/>
      <c r="X326" s="34"/>
      <c r="Y326" s="34"/>
      <c r="Z326" s="34"/>
      <c r="AA326" s="34"/>
      <c r="AB326" s="34"/>
      <c r="AC326" s="34"/>
      <c r="AD326" s="34"/>
      <c r="AE326" s="34"/>
      <c r="AR326" s="199" t="s">
        <v>175</v>
      </c>
      <c r="AT326" s="199" t="s">
        <v>158</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603</v>
      </c>
    </row>
    <row r="327" spans="1:47" s="2" customFormat="1" ht="29.25">
      <c r="A327" s="34"/>
      <c r="B327" s="35"/>
      <c r="C327" s="36"/>
      <c r="D327" s="201" t="s">
        <v>164</v>
      </c>
      <c r="E327" s="36"/>
      <c r="F327" s="202" t="s">
        <v>604</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2:51" s="13" customFormat="1" ht="11.25">
      <c r="B328" s="210"/>
      <c r="C328" s="211"/>
      <c r="D328" s="201" t="s">
        <v>256</v>
      </c>
      <c r="E328" s="212" t="s">
        <v>1</v>
      </c>
      <c r="F328" s="213" t="s">
        <v>605</v>
      </c>
      <c r="G328" s="211"/>
      <c r="H328" s="214">
        <v>1.476</v>
      </c>
      <c r="I328" s="215"/>
      <c r="J328" s="211"/>
      <c r="K328" s="211"/>
      <c r="L328" s="216"/>
      <c r="M328" s="217"/>
      <c r="N328" s="218"/>
      <c r="O328" s="218"/>
      <c r="P328" s="218"/>
      <c r="Q328" s="218"/>
      <c r="R328" s="218"/>
      <c r="S328" s="218"/>
      <c r="T328" s="219"/>
      <c r="AT328" s="220" t="s">
        <v>256</v>
      </c>
      <c r="AU328" s="220" t="s">
        <v>90</v>
      </c>
      <c r="AV328" s="13" t="s">
        <v>90</v>
      </c>
      <c r="AW328" s="13" t="s">
        <v>36</v>
      </c>
      <c r="AX328" s="13" t="s">
        <v>88</v>
      </c>
      <c r="AY328" s="220" t="s">
        <v>155</v>
      </c>
    </row>
    <row r="329" spans="1:65" s="2" customFormat="1" ht="16.5" customHeight="1">
      <c r="A329" s="34"/>
      <c r="B329" s="35"/>
      <c r="C329" s="187" t="s">
        <v>606</v>
      </c>
      <c r="D329" s="187" t="s">
        <v>158</v>
      </c>
      <c r="E329" s="188" t="s">
        <v>607</v>
      </c>
      <c r="F329" s="189" t="s">
        <v>608</v>
      </c>
      <c r="G329" s="190" t="s">
        <v>383</v>
      </c>
      <c r="H329" s="191">
        <v>0</v>
      </c>
      <c r="I329" s="192"/>
      <c r="J329" s="193">
        <f>ROUND(I329*H329,2)</f>
        <v>0</v>
      </c>
      <c r="K329" s="194"/>
      <c r="L329" s="39"/>
      <c r="M329" s="195" t="s">
        <v>1</v>
      </c>
      <c r="N329" s="196" t="s">
        <v>45</v>
      </c>
      <c r="O329" s="71"/>
      <c r="P329" s="197">
        <f>O329*H329</f>
        <v>0</v>
      </c>
      <c r="Q329" s="197">
        <v>0.06864</v>
      </c>
      <c r="R329" s="197">
        <f>Q329*H329</f>
        <v>0</v>
      </c>
      <c r="S329" s="197">
        <v>0</v>
      </c>
      <c r="T329" s="198">
        <f>S329*H329</f>
        <v>0</v>
      </c>
      <c r="U329" s="34"/>
      <c r="V329" s="34"/>
      <c r="W329" s="34"/>
      <c r="X329" s="34"/>
      <c r="Y329" s="34"/>
      <c r="Z329" s="34"/>
      <c r="AA329" s="34"/>
      <c r="AB329" s="34"/>
      <c r="AC329" s="34"/>
      <c r="AD329" s="34"/>
      <c r="AE329" s="34"/>
      <c r="AR329" s="199" t="s">
        <v>175</v>
      </c>
      <c r="AT329" s="199" t="s">
        <v>158</v>
      </c>
      <c r="AU329" s="199" t="s">
        <v>90</v>
      </c>
      <c r="AY329" s="17" t="s">
        <v>155</v>
      </c>
      <c r="BE329" s="200">
        <f>IF(N329="základní",J329,0)</f>
        <v>0</v>
      </c>
      <c r="BF329" s="200">
        <f>IF(N329="snížená",J329,0)</f>
        <v>0</v>
      </c>
      <c r="BG329" s="200">
        <f>IF(N329="zákl. přenesená",J329,0)</f>
        <v>0</v>
      </c>
      <c r="BH329" s="200">
        <f>IF(N329="sníž. přenesená",J329,0)</f>
        <v>0</v>
      </c>
      <c r="BI329" s="200">
        <f>IF(N329="nulová",J329,0)</f>
        <v>0</v>
      </c>
      <c r="BJ329" s="17" t="s">
        <v>88</v>
      </c>
      <c r="BK329" s="200">
        <f>ROUND(I329*H329,2)</f>
        <v>0</v>
      </c>
      <c r="BL329" s="17" t="s">
        <v>175</v>
      </c>
      <c r="BM329" s="199" t="s">
        <v>609</v>
      </c>
    </row>
    <row r="330" spans="1:47" s="2" customFormat="1" ht="48.75">
      <c r="A330" s="34"/>
      <c r="B330" s="35"/>
      <c r="C330" s="36"/>
      <c r="D330" s="201" t="s">
        <v>164</v>
      </c>
      <c r="E330" s="36"/>
      <c r="F330" s="202" t="s">
        <v>610</v>
      </c>
      <c r="G330" s="36"/>
      <c r="H330" s="36"/>
      <c r="I330" s="203"/>
      <c r="J330" s="36"/>
      <c r="K330" s="36"/>
      <c r="L330" s="39"/>
      <c r="M330" s="204"/>
      <c r="N330" s="205"/>
      <c r="O330" s="71"/>
      <c r="P330" s="71"/>
      <c r="Q330" s="71"/>
      <c r="R330" s="71"/>
      <c r="S330" s="71"/>
      <c r="T330" s="72"/>
      <c r="U330" s="34"/>
      <c r="V330" s="34"/>
      <c r="W330" s="34"/>
      <c r="X330" s="34"/>
      <c r="Y330" s="34"/>
      <c r="Z330" s="34"/>
      <c r="AA330" s="34"/>
      <c r="AB330" s="34"/>
      <c r="AC330" s="34"/>
      <c r="AD330" s="34"/>
      <c r="AE330" s="34"/>
      <c r="AT330" s="17" t="s">
        <v>164</v>
      </c>
      <c r="AU330" s="17" t="s">
        <v>90</v>
      </c>
    </row>
    <row r="331" spans="1:65" s="2" customFormat="1" ht="16.5" customHeight="1">
      <c r="A331" s="34"/>
      <c r="B331" s="35"/>
      <c r="C331" s="187" t="s">
        <v>611</v>
      </c>
      <c r="D331" s="187" t="s">
        <v>158</v>
      </c>
      <c r="E331" s="188" t="s">
        <v>612</v>
      </c>
      <c r="F331" s="189" t="s">
        <v>613</v>
      </c>
      <c r="G331" s="190" t="s">
        <v>287</v>
      </c>
      <c r="H331" s="191">
        <v>0</v>
      </c>
      <c r="I331" s="192"/>
      <c r="J331" s="193">
        <f>ROUND(I331*H331,2)</f>
        <v>0</v>
      </c>
      <c r="K331" s="194"/>
      <c r="L331" s="39"/>
      <c r="M331" s="195" t="s">
        <v>1</v>
      </c>
      <c r="N331" s="196" t="s">
        <v>45</v>
      </c>
      <c r="O331" s="71"/>
      <c r="P331" s="197">
        <f>O331*H331</f>
        <v>0</v>
      </c>
      <c r="Q331" s="197">
        <v>1E-05</v>
      </c>
      <c r="R331" s="197">
        <f>Q331*H331</f>
        <v>0</v>
      </c>
      <c r="S331" s="197">
        <v>0</v>
      </c>
      <c r="T331" s="198">
        <f>S331*H331</f>
        <v>0</v>
      </c>
      <c r="U331" s="34"/>
      <c r="V331" s="34"/>
      <c r="W331" s="34"/>
      <c r="X331" s="34"/>
      <c r="Y331" s="34"/>
      <c r="Z331" s="34"/>
      <c r="AA331" s="34"/>
      <c r="AB331" s="34"/>
      <c r="AC331" s="34"/>
      <c r="AD331" s="34"/>
      <c r="AE331" s="34"/>
      <c r="AR331" s="199" t="s">
        <v>175</v>
      </c>
      <c r="AT331" s="199" t="s">
        <v>158</v>
      </c>
      <c r="AU331" s="199" t="s">
        <v>90</v>
      </c>
      <c r="AY331" s="17" t="s">
        <v>155</v>
      </c>
      <c r="BE331" s="200">
        <f>IF(N331="základní",J331,0)</f>
        <v>0</v>
      </c>
      <c r="BF331" s="200">
        <f>IF(N331="snížená",J331,0)</f>
        <v>0</v>
      </c>
      <c r="BG331" s="200">
        <f>IF(N331="zákl. přenesená",J331,0)</f>
        <v>0</v>
      </c>
      <c r="BH331" s="200">
        <f>IF(N331="sníž. přenesená",J331,0)</f>
        <v>0</v>
      </c>
      <c r="BI331" s="200">
        <f>IF(N331="nulová",J331,0)</f>
        <v>0</v>
      </c>
      <c r="BJ331" s="17" t="s">
        <v>88</v>
      </c>
      <c r="BK331" s="200">
        <f>ROUND(I331*H331,2)</f>
        <v>0</v>
      </c>
      <c r="BL331" s="17" t="s">
        <v>175</v>
      </c>
      <c r="BM331" s="199" t="s">
        <v>614</v>
      </c>
    </row>
    <row r="332" spans="1:47" s="2" customFormat="1" ht="165.75">
      <c r="A332" s="34"/>
      <c r="B332" s="35"/>
      <c r="C332" s="36"/>
      <c r="D332" s="201" t="s">
        <v>164</v>
      </c>
      <c r="E332" s="36"/>
      <c r="F332" s="202" t="s">
        <v>615</v>
      </c>
      <c r="G332" s="36"/>
      <c r="H332" s="36"/>
      <c r="I332" s="203"/>
      <c r="J332" s="36"/>
      <c r="K332" s="36"/>
      <c r="L332" s="39"/>
      <c r="M332" s="204"/>
      <c r="N332" s="205"/>
      <c r="O332" s="71"/>
      <c r="P332" s="71"/>
      <c r="Q332" s="71"/>
      <c r="R332" s="71"/>
      <c r="S332" s="71"/>
      <c r="T332" s="72"/>
      <c r="U332" s="34"/>
      <c r="V332" s="34"/>
      <c r="W332" s="34"/>
      <c r="X332" s="34"/>
      <c r="Y332" s="34"/>
      <c r="Z332" s="34"/>
      <c r="AA332" s="34"/>
      <c r="AB332" s="34"/>
      <c r="AC332" s="34"/>
      <c r="AD332" s="34"/>
      <c r="AE332" s="34"/>
      <c r="AT332" s="17" t="s">
        <v>164</v>
      </c>
      <c r="AU332" s="17" t="s">
        <v>90</v>
      </c>
    </row>
    <row r="333" spans="1:65" s="2" customFormat="1" ht="16.5" customHeight="1">
      <c r="A333" s="34"/>
      <c r="B333" s="35"/>
      <c r="C333" s="243" t="s">
        <v>616</v>
      </c>
      <c r="D333" s="243" t="s">
        <v>357</v>
      </c>
      <c r="E333" s="244" t="s">
        <v>617</v>
      </c>
      <c r="F333" s="245" t="s">
        <v>618</v>
      </c>
      <c r="G333" s="246" t="s">
        <v>287</v>
      </c>
      <c r="H333" s="247">
        <v>95.41</v>
      </c>
      <c r="I333" s="248"/>
      <c r="J333" s="249">
        <f>ROUND(I333*H333,2)</f>
        <v>0</v>
      </c>
      <c r="K333" s="250"/>
      <c r="L333" s="251"/>
      <c r="M333" s="252" t="s">
        <v>1</v>
      </c>
      <c r="N333" s="253" t="s">
        <v>45</v>
      </c>
      <c r="O333" s="71"/>
      <c r="P333" s="197">
        <f>O333*H333</f>
        <v>0</v>
      </c>
      <c r="Q333" s="197">
        <v>0.00307</v>
      </c>
      <c r="R333" s="197">
        <f>Q333*H333</f>
        <v>0.29290869999999997</v>
      </c>
      <c r="S333" s="197">
        <v>0</v>
      </c>
      <c r="T333" s="198">
        <f>S333*H333</f>
        <v>0</v>
      </c>
      <c r="U333" s="34"/>
      <c r="V333" s="34"/>
      <c r="W333" s="34"/>
      <c r="X333" s="34"/>
      <c r="Y333" s="34"/>
      <c r="Z333" s="34"/>
      <c r="AA333" s="34"/>
      <c r="AB333" s="34"/>
      <c r="AC333" s="34"/>
      <c r="AD333" s="34"/>
      <c r="AE333" s="34"/>
      <c r="AR333" s="199" t="s">
        <v>196</v>
      </c>
      <c r="AT333" s="199" t="s">
        <v>357</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619</v>
      </c>
    </row>
    <row r="334" spans="2:51" s="13" customFormat="1" ht="11.25">
      <c r="B334" s="210"/>
      <c r="C334" s="211"/>
      <c r="D334" s="201" t="s">
        <v>256</v>
      </c>
      <c r="E334" s="211"/>
      <c r="F334" s="213" t="s">
        <v>620</v>
      </c>
      <c r="G334" s="211"/>
      <c r="H334" s="214">
        <v>95.41</v>
      </c>
      <c r="I334" s="215"/>
      <c r="J334" s="211"/>
      <c r="K334" s="211"/>
      <c r="L334" s="216"/>
      <c r="M334" s="217"/>
      <c r="N334" s="218"/>
      <c r="O334" s="218"/>
      <c r="P334" s="218"/>
      <c r="Q334" s="218"/>
      <c r="R334" s="218"/>
      <c r="S334" s="218"/>
      <c r="T334" s="219"/>
      <c r="AT334" s="220" t="s">
        <v>256</v>
      </c>
      <c r="AU334" s="220" t="s">
        <v>90</v>
      </c>
      <c r="AV334" s="13" t="s">
        <v>90</v>
      </c>
      <c r="AW334" s="13" t="s">
        <v>4</v>
      </c>
      <c r="AX334" s="13" t="s">
        <v>88</v>
      </c>
      <c r="AY334" s="220" t="s">
        <v>155</v>
      </c>
    </row>
    <row r="335" spans="1:65" s="2" customFormat="1" ht="16.5" customHeight="1">
      <c r="A335" s="34"/>
      <c r="B335" s="35"/>
      <c r="C335" s="187" t="s">
        <v>621</v>
      </c>
      <c r="D335" s="187" t="s">
        <v>158</v>
      </c>
      <c r="E335" s="188" t="s">
        <v>622</v>
      </c>
      <c r="F335" s="189" t="s">
        <v>623</v>
      </c>
      <c r="G335" s="190" t="s">
        <v>287</v>
      </c>
      <c r="H335" s="191">
        <v>0</v>
      </c>
      <c r="I335" s="192"/>
      <c r="J335" s="193">
        <f>ROUND(I335*H335,2)</f>
        <v>0</v>
      </c>
      <c r="K335" s="194"/>
      <c r="L335" s="39"/>
      <c r="M335" s="195" t="s">
        <v>1</v>
      </c>
      <c r="N335" s="196" t="s">
        <v>45</v>
      </c>
      <c r="O335" s="71"/>
      <c r="P335" s="197">
        <f>O335*H335</f>
        <v>0</v>
      </c>
      <c r="Q335" s="197">
        <v>1E-05</v>
      </c>
      <c r="R335" s="197">
        <f>Q335*H335</f>
        <v>0</v>
      </c>
      <c r="S335" s="197">
        <v>0</v>
      </c>
      <c r="T335" s="198">
        <f>S335*H335</f>
        <v>0</v>
      </c>
      <c r="U335" s="34"/>
      <c r="V335" s="34"/>
      <c r="W335" s="34"/>
      <c r="X335" s="34"/>
      <c r="Y335" s="34"/>
      <c r="Z335" s="34"/>
      <c r="AA335" s="34"/>
      <c r="AB335" s="34"/>
      <c r="AC335" s="34"/>
      <c r="AD335" s="34"/>
      <c r="AE335" s="34"/>
      <c r="AR335" s="199" t="s">
        <v>175</v>
      </c>
      <c r="AT335" s="199" t="s">
        <v>158</v>
      </c>
      <c r="AU335" s="199" t="s">
        <v>90</v>
      </c>
      <c r="AY335" s="17" t="s">
        <v>155</v>
      </c>
      <c r="BE335" s="200">
        <f>IF(N335="základní",J335,0)</f>
        <v>0</v>
      </c>
      <c r="BF335" s="200">
        <f>IF(N335="snížená",J335,0)</f>
        <v>0</v>
      </c>
      <c r="BG335" s="200">
        <f>IF(N335="zákl. přenesená",J335,0)</f>
        <v>0</v>
      </c>
      <c r="BH335" s="200">
        <f>IF(N335="sníž. přenesená",J335,0)</f>
        <v>0</v>
      </c>
      <c r="BI335" s="200">
        <f>IF(N335="nulová",J335,0)</f>
        <v>0</v>
      </c>
      <c r="BJ335" s="17" t="s">
        <v>88</v>
      </c>
      <c r="BK335" s="200">
        <f>ROUND(I335*H335,2)</f>
        <v>0</v>
      </c>
      <c r="BL335" s="17" t="s">
        <v>175</v>
      </c>
      <c r="BM335" s="199" t="s">
        <v>624</v>
      </c>
    </row>
    <row r="336" spans="1:47" s="2" customFormat="1" ht="48.75">
      <c r="A336" s="34"/>
      <c r="B336" s="35"/>
      <c r="C336" s="36"/>
      <c r="D336" s="201" t="s">
        <v>164</v>
      </c>
      <c r="E336" s="36"/>
      <c r="F336" s="202" t="s">
        <v>625</v>
      </c>
      <c r="G336" s="36"/>
      <c r="H336" s="36"/>
      <c r="I336" s="203"/>
      <c r="J336" s="36"/>
      <c r="K336" s="36"/>
      <c r="L336" s="39"/>
      <c r="M336" s="204"/>
      <c r="N336" s="205"/>
      <c r="O336" s="71"/>
      <c r="P336" s="71"/>
      <c r="Q336" s="71"/>
      <c r="R336" s="71"/>
      <c r="S336" s="71"/>
      <c r="T336" s="72"/>
      <c r="U336" s="34"/>
      <c r="V336" s="34"/>
      <c r="W336" s="34"/>
      <c r="X336" s="34"/>
      <c r="Y336" s="34"/>
      <c r="Z336" s="34"/>
      <c r="AA336" s="34"/>
      <c r="AB336" s="34"/>
      <c r="AC336" s="34"/>
      <c r="AD336" s="34"/>
      <c r="AE336" s="34"/>
      <c r="AT336" s="17" t="s">
        <v>164</v>
      </c>
      <c r="AU336" s="17" t="s">
        <v>90</v>
      </c>
    </row>
    <row r="337" spans="1:65" s="2" customFormat="1" ht="16.5" customHeight="1">
      <c r="A337" s="34"/>
      <c r="B337" s="35"/>
      <c r="C337" s="243" t="s">
        <v>626</v>
      </c>
      <c r="D337" s="243" t="s">
        <v>357</v>
      </c>
      <c r="E337" s="244" t="s">
        <v>627</v>
      </c>
      <c r="F337" s="245" t="s">
        <v>628</v>
      </c>
      <c r="G337" s="246" t="s">
        <v>287</v>
      </c>
      <c r="H337" s="247">
        <v>21.315</v>
      </c>
      <c r="I337" s="248"/>
      <c r="J337" s="249">
        <f>ROUND(I337*H337,2)</f>
        <v>0</v>
      </c>
      <c r="K337" s="250"/>
      <c r="L337" s="251"/>
      <c r="M337" s="252" t="s">
        <v>1</v>
      </c>
      <c r="N337" s="253" t="s">
        <v>45</v>
      </c>
      <c r="O337" s="71"/>
      <c r="P337" s="197">
        <f>O337*H337</f>
        <v>0</v>
      </c>
      <c r="Q337" s="197">
        <v>0.0048</v>
      </c>
      <c r="R337" s="197">
        <f>Q337*H337</f>
        <v>0.102312</v>
      </c>
      <c r="S337" s="197">
        <v>0</v>
      </c>
      <c r="T337" s="198">
        <f>S337*H337</f>
        <v>0</v>
      </c>
      <c r="U337" s="34"/>
      <c r="V337" s="34"/>
      <c r="W337" s="34"/>
      <c r="X337" s="34"/>
      <c r="Y337" s="34"/>
      <c r="Z337" s="34"/>
      <c r="AA337" s="34"/>
      <c r="AB337" s="34"/>
      <c r="AC337" s="34"/>
      <c r="AD337" s="34"/>
      <c r="AE337" s="34"/>
      <c r="AR337" s="199" t="s">
        <v>196</v>
      </c>
      <c r="AT337" s="199" t="s">
        <v>357</v>
      </c>
      <c r="AU337" s="199" t="s">
        <v>90</v>
      </c>
      <c r="AY337" s="17" t="s">
        <v>155</v>
      </c>
      <c r="BE337" s="200">
        <f>IF(N337="základní",J337,0)</f>
        <v>0</v>
      </c>
      <c r="BF337" s="200">
        <f>IF(N337="snížená",J337,0)</f>
        <v>0</v>
      </c>
      <c r="BG337" s="200">
        <f>IF(N337="zákl. přenesená",J337,0)</f>
        <v>0</v>
      </c>
      <c r="BH337" s="200">
        <f>IF(N337="sníž. přenesená",J337,0)</f>
        <v>0</v>
      </c>
      <c r="BI337" s="200">
        <f>IF(N337="nulová",J337,0)</f>
        <v>0</v>
      </c>
      <c r="BJ337" s="17" t="s">
        <v>88</v>
      </c>
      <c r="BK337" s="200">
        <f>ROUND(I337*H337,2)</f>
        <v>0</v>
      </c>
      <c r="BL337" s="17" t="s">
        <v>175</v>
      </c>
      <c r="BM337" s="199" t="s">
        <v>629</v>
      </c>
    </row>
    <row r="338" spans="2:51" s="13" customFormat="1" ht="11.25">
      <c r="B338" s="210"/>
      <c r="C338" s="211"/>
      <c r="D338" s="201" t="s">
        <v>256</v>
      </c>
      <c r="E338" s="211"/>
      <c r="F338" s="213" t="s">
        <v>630</v>
      </c>
      <c r="G338" s="211"/>
      <c r="H338" s="214">
        <v>21.315</v>
      </c>
      <c r="I338" s="215"/>
      <c r="J338" s="211"/>
      <c r="K338" s="211"/>
      <c r="L338" s="216"/>
      <c r="M338" s="217"/>
      <c r="N338" s="218"/>
      <c r="O338" s="218"/>
      <c r="P338" s="218"/>
      <c r="Q338" s="218"/>
      <c r="R338" s="218"/>
      <c r="S338" s="218"/>
      <c r="T338" s="219"/>
      <c r="AT338" s="220" t="s">
        <v>256</v>
      </c>
      <c r="AU338" s="220" t="s">
        <v>90</v>
      </c>
      <c r="AV338" s="13" t="s">
        <v>90</v>
      </c>
      <c r="AW338" s="13" t="s">
        <v>4</v>
      </c>
      <c r="AX338" s="13" t="s">
        <v>88</v>
      </c>
      <c r="AY338" s="220" t="s">
        <v>155</v>
      </c>
    </row>
    <row r="339" spans="1:65" s="2" customFormat="1" ht="16.5" customHeight="1">
      <c r="A339" s="34"/>
      <c r="B339" s="35"/>
      <c r="C339" s="187" t="s">
        <v>631</v>
      </c>
      <c r="D339" s="187" t="s">
        <v>158</v>
      </c>
      <c r="E339" s="188" t="s">
        <v>632</v>
      </c>
      <c r="F339" s="189" t="s">
        <v>633</v>
      </c>
      <c r="G339" s="190" t="s">
        <v>383</v>
      </c>
      <c r="H339" s="191">
        <v>0</v>
      </c>
      <c r="I339" s="192"/>
      <c r="J339" s="193">
        <f>ROUND(I339*H339,2)</f>
        <v>0</v>
      </c>
      <c r="K339" s="194"/>
      <c r="L339" s="39"/>
      <c r="M339" s="195" t="s">
        <v>1</v>
      </c>
      <c r="N339" s="196" t="s">
        <v>45</v>
      </c>
      <c r="O339" s="71"/>
      <c r="P339" s="197">
        <f>O339*H339</f>
        <v>0</v>
      </c>
      <c r="Q339" s="197">
        <v>0</v>
      </c>
      <c r="R339" s="197">
        <f>Q339*H339</f>
        <v>0</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634</v>
      </c>
    </row>
    <row r="340" spans="1:47" s="2" customFormat="1" ht="68.25">
      <c r="A340" s="34"/>
      <c r="B340" s="35"/>
      <c r="C340" s="36"/>
      <c r="D340" s="201" t="s">
        <v>164</v>
      </c>
      <c r="E340" s="36"/>
      <c r="F340" s="202" t="s">
        <v>635</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1:65" s="2" customFormat="1" ht="16.5" customHeight="1">
      <c r="A341" s="34"/>
      <c r="B341" s="35"/>
      <c r="C341" s="243" t="s">
        <v>636</v>
      </c>
      <c r="D341" s="243" t="s">
        <v>357</v>
      </c>
      <c r="E341" s="244" t="s">
        <v>637</v>
      </c>
      <c r="F341" s="245" t="s">
        <v>638</v>
      </c>
      <c r="G341" s="246" t="s">
        <v>383</v>
      </c>
      <c r="H341" s="247">
        <v>19</v>
      </c>
      <c r="I341" s="248"/>
      <c r="J341" s="249">
        <f>ROUND(I341*H341,2)</f>
        <v>0</v>
      </c>
      <c r="K341" s="250"/>
      <c r="L341" s="251"/>
      <c r="M341" s="252" t="s">
        <v>1</v>
      </c>
      <c r="N341" s="253" t="s">
        <v>45</v>
      </c>
      <c r="O341" s="71"/>
      <c r="P341" s="197">
        <f>O341*H341</f>
        <v>0</v>
      </c>
      <c r="Q341" s="197">
        <v>0.0008</v>
      </c>
      <c r="R341" s="197">
        <f>Q341*H341</f>
        <v>0.0152</v>
      </c>
      <c r="S341" s="197">
        <v>0</v>
      </c>
      <c r="T341" s="198">
        <f>S341*H341</f>
        <v>0</v>
      </c>
      <c r="U341" s="34"/>
      <c r="V341" s="34"/>
      <c r="W341" s="34"/>
      <c r="X341" s="34"/>
      <c r="Y341" s="34"/>
      <c r="Z341" s="34"/>
      <c r="AA341" s="34"/>
      <c r="AB341" s="34"/>
      <c r="AC341" s="34"/>
      <c r="AD341" s="34"/>
      <c r="AE341" s="34"/>
      <c r="AR341" s="199" t="s">
        <v>196</v>
      </c>
      <c r="AT341" s="199" t="s">
        <v>357</v>
      </c>
      <c r="AU341" s="199" t="s">
        <v>90</v>
      </c>
      <c r="AY341" s="17" t="s">
        <v>155</v>
      </c>
      <c r="BE341" s="200">
        <f>IF(N341="základní",J341,0)</f>
        <v>0</v>
      </c>
      <c r="BF341" s="200">
        <f>IF(N341="snížená",J341,0)</f>
        <v>0</v>
      </c>
      <c r="BG341" s="200">
        <f>IF(N341="zákl. přenesená",J341,0)</f>
        <v>0</v>
      </c>
      <c r="BH341" s="200">
        <f>IF(N341="sníž. přenesená",J341,0)</f>
        <v>0</v>
      </c>
      <c r="BI341" s="200">
        <f>IF(N341="nulová",J341,0)</f>
        <v>0</v>
      </c>
      <c r="BJ341" s="17" t="s">
        <v>88</v>
      </c>
      <c r="BK341" s="200">
        <f>ROUND(I341*H341,2)</f>
        <v>0</v>
      </c>
      <c r="BL341" s="17" t="s">
        <v>175</v>
      </c>
      <c r="BM341" s="199" t="s">
        <v>639</v>
      </c>
    </row>
    <row r="342" spans="1:65" s="2" customFormat="1" ht="16.5" customHeight="1">
      <c r="A342" s="34"/>
      <c r="B342" s="35"/>
      <c r="C342" s="243" t="s">
        <v>640</v>
      </c>
      <c r="D342" s="243" t="s">
        <v>357</v>
      </c>
      <c r="E342" s="244" t="s">
        <v>641</v>
      </c>
      <c r="F342" s="245" t="s">
        <v>642</v>
      </c>
      <c r="G342" s="246" t="s">
        <v>383</v>
      </c>
      <c r="H342" s="247">
        <v>4</v>
      </c>
      <c r="I342" s="248"/>
      <c r="J342" s="249">
        <f>ROUND(I342*H342,2)</f>
        <v>0</v>
      </c>
      <c r="K342" s="250"/>
      <c r="L342" s="251"/>
      <c r="M342" s="252" t="s">
        <v>1</v>
      </c>
      <c r="N342" s="253" t="s">
        <v>45</v>
      </c>
      <c r="O342" s="71"/>
      <c r="P342" s="197">
        <f>O342*H342</f>
        <v>0</v>
      </c>
      <c r="Q342" s="197">
        <v>0.001</v>
      </c>
      <c r="R342" s="197">
        <f>Q342*H342</f>
        <v>0.004</v>
      </c>
      <c r="S342" s="197">
        <v>0</v>
      </c>
      <c r="T342" s="198">
        <f>S342*H342</f>
        <v>0</v>
      </c>
      <c r="U342" s="34"/>
      <c r="V342" s="34"/>
      <c r="W342" s="34"/>
      <c r="X342" s="34"/>
      <c r="Y342" s="34"/>
      <c r="Z342" s="34"/>
      <c r="AA342" s="34"/>
      <c r="AB342" s="34"/>
      <c r="AC342" s="34"/>
      <c r="AD342" s="34"/>
      <c r="AE342" s="34"/>
      <c r="AR342" s="199" t="s">
        <v>196</v>
      </c>
      <c r="AT342" s="199" t="s">
        <v>357</v>
      </c>
      <c r="AU342" s="199" t="s">
        <v>90</v>
      </c>
      <c r="AY342" s="17" t="s">
        <v>155</v>
      </c>
      <c r="BE342" s="200">
        <f>IF(N342="základní",J342,0)</f>
        <v>0</v>
      </c>
      <c r="BF342" s="200">
        <f>IF(N342="snížená",J342,0)</f>
        <v>0</v>
      </c>
      <c r="BG342" s="200">
        <f>IF(N342="zákl. přenesená",J342,0)</f>
        <v>0</v>
      </c>
      <c r="BH342" s="200">
        <f>IF(N342="sníž. přenesená",J342,0)</f>
        <v>0</v>
      </c>
      <c r="BI342" s="200">
        <f>IF(N342="nulová",J342,0)</f>
        <v>0</v>
      </c>
      <c r="BJ342" s="17" t="s">
        <v>88</v>
      </c>
      <c r="BK342" s="200">
        <f>ROUND(I342*H342,2)</f>
        <v>0</v>
      </c>
      <c r="BL342" s="17" t="s">
        <v>175</v>
      </c>
      <c r="BM342" s="199" t="s">
        <v>643</v>
      </c>
    </row>
    <row r="343" spans="1:65" s="2" customFormat="1" ht="16.5" customHeight="1">
      <c r="A343" s="34"/>
      <c r="B343" s="35"/>
      <c r="C343" s="187" t="s">
        <v>644</v>
      </c>
      <c r="D343" s="187" t="s">
        <v>158</v>
      </c>
      <c r="E343" s="188" t="s">
        <v>645</v>
      </c>
      <c r="F343" s="189" t="s">
        <v>646</v>
      </c>
      <c r="G343" s="190" t="s">
        <v>383</v>
      </c>
      <c r="H343" s="191">
        <v>0</v>
      </c>
      <c r="I343" s="192"/>
      <c r="J343" s="193">
        <f>ROUND(I343*H343,2)</f>
        <v>0</v>
      </c>
      <c r="K343" s="194"/>
      <c r="L343" s="39"/>
      <c r="M343" s="195" t="s">
        <v>1</v>
      </c>
      <c r="N343" s="196" t="s">
        <v>45</v>
      </c>
      <c r="O343" s="71"/>
      <c r="P343" s="197">
        <f>O343*H343</f>
        <v>0</v>
      </c>
      <c r="Q343" s="197">
        <v>0</v>
      </c>
      <c r="R343" s="197">
        <f>Q343*H343</f>
        <v>0</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647</v>
      </c>
    </row>
    <row r="344" spans="1:47" s="2" customFormat="1" ht="19.5">
      <c r="A344" s="34"/>
      <c r="B344" s="35"/>
      <c r="C344" s="36"/>
      <c r="D344" s="201" t="s">
        <v>164</v>
      </c>
      <c r="E344" s="36"/>
      <c r="F344" s="202" t="s">
        <v>648</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243" t="s">
        <v>649</v>
      </c>
      <c r="D345" s="243" t="s">
        <v>357</v>
      </c>
      <c r="E345" s="244" t="s">
        <v>650</v>
      </c>
      <c r="F345" s="245" t="s">
        <v>651</v>
      </c>
      <c r="G345" s="246" t="s">
        <v>383</v>
      </c>
      <c r="H345" s="247">
        <v>1</v>
      </c>
      <c r="I345" s="248"/>
      <c r="J345" s="249">
        <f>ROUND(I345*H345,2)</f>
        <v>0</v>
      </c>
      <c r="K345" s="250"/>
      <c r="L345" s="251"/>
      <c r="M345" s="252" t="s">
        <v>1</v>
      </c>
      <c r="N345" s="253" t="s">
        <v>45</v>
      </c>
      <c r="O345" s="71"/>
      <c r="P345" s="197">
        <f>O345*H345</f>
        <v>0</v>
      </c>
      <c r="Q345" s="197">
        <v>0.0018</v>
      </c>
      <c r="R345" s="197">
        <f>Q345*H345</f>
        <v>0.0018</v>
      </c>
      <c r="S345" s="197">
        <v>0</v>
      </c>
      <c r="T345" s="198">
        <f>S345*H345</f>
        <v>0</v>
      </c>
      <c r="U345" s="34"/>
      <c r="V345" s="34"/>
      <c r="W345" s="34"/>
      <c r="X345" s="34"/>
      <c r="Y345" s="34"/>
      <c r="Z345" s="34"/>
      <c r="AA345" s="34"/>
      <c r="AB345" s="34"/>
      <c r="AC345" s="34"/>
      <c r="AD345" s="34"/>
      <c r="AE345" s="34"/>
      <c r="AR345" s="199" t="s">
        <v>196</v>
      </c>
      <c r="AT345" s="199" t="s">
        <v>357</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652</v>
      </c>
    </row>
    <row r="346" spans="1:65" s="2" customFormat="1" ht="16.5" customHeight="1">
      <c r="A346" s="34"/>
      <c r="B346" s="35"/>
      <c r="C346" s="187" t="s">
        <v>653</v>
      </c>
      <c r="D346" s="187" t="s">
        <v>158</v>
      </c>
      <c r="E346" s="188" t="s">
        <v>654</v>
      </c>
      <c r="F346" s="189" t="s">
        <v>655</v>
      </c>
      <c r="G346" s="190" t="s">
        <v>383</v>
      </c>
      <c r="H346" s="191">
        <v>0</v>
      </c>
      <c r="I346" s="192"/>
      <c r="J346" s="193">
        <f>ROUND(I346*H346,2)</f>
        <v>0</v>
      </c>
      <c r="K346" s="194"/>
      <c r="L346" s="39"/>
      <c r="M346" s="195" t="s">
        <v>1</v>
      </c>
      <c r="N346" s="196" t="s">
        <v>45</v>
      </c>
      <c r="O346" s="71"/>
      <c r="P346" s="197">
        <f>O346*H346</f>
        <v>0</v>
      </c>
      <c r="Q346" s="197">
        <v>0</v>
      </c>
      <c r="R346" s="197">
        <f>Q346*H346</f>
        <v>0</v>
      </c>
      <c r="S346" s="197">
        <v>0</v>
      </c>
      <c r="T346" s="198">
        <f>S346*H346</f>
        <v>0</v>
      </c>
      <c r="U346" s="34"/>
      <c r="V346" s="34"/>
      <c r="W346" s="34"/>
      <c r="X346" s="34"/>
      <c r="Y346" s="34"/>
      <c r="Z346" s="34"/>
      <c r="AA346" s="34"/>
      <c r="AB346" s="34"/>
      <c r="AC346" s="34"/>
      <c r="AD346" s="34"/>
      <c r="AE346" s="34"/>
      <c r="AR346" s="199" t="s">
        <v>175</v>
      </c>
      <c r="AT346" s="199" t="s">
        <v>158</v>
      </c>
      <c r="AU346" s="199" t="s">
        <v>90</v>
      </c>
      <c r="AY346" s="17" t="s">
        <v>155</v>
      </c>
      <c r="BE346" s="200">
        <f>IF(N346="základní",J346,0)</f>
        <v>0</v>
      </c>
      <c r="BF346" s="200">
        <f>IF(N346="snížená",J346,0)</f>
        <v>0</v>
      </c>
      <c r="BG346" s="200">
        <f>IF(N346="zákl. přenesená",J346,0)</f>
        <v>0</v>
      </c>
      <c r="BH346" s="200">
        <f>IF(N346="sníž. přenesená",J346,0)</f>
        <v>0</v>
      </c>
      <c r="BI346" s="200">
        <f>IF(N346="nulová",J346,0)</f>
        <v>0</v>
      </c>
      <c r="BJ346" s="17" t="s">
        <v>88</v>
      </c>
      <c r="BK346" s="200">
        <f>ROUND(I346*H346,2)</f>
        <v>0</v>
      </c>
      <c r="BL346" s="17" t="s">
        <v>175</v>
      </c>
      <c r="BM346" s="199" t="s">
        <v>656</v>
      </c>
    </row>
    <row r="347" spans="1:47" s="2" customFormat="1" ht="39">
      <c r="A347" s="34"/>
      <c r="B347" s="35"/>
      <c r="C347" s="36"/>
      <c r="D347" s="201" t="s">
        <v>164</v>
      </c>
      <c r="E347" s="36"/>
      <c r="F347" s="202" t="s">
        <v>657</v>
      </c>
      <c r="G347" s="36"/>
      <c r="H347" s="36"/>
      <c r="I347" s="203"/>
      <c r="J347" s="36"/>
      <c r="K347" s="36"/>
      <c r="L347" s="39"/>
      <c r="M347" s="204"/>
      <c r="N347" s="205"/>
      <c r="O347" s="71"/>
      <c r="P347" s="71"/>
      <c r="Q347" s="71"/>
      <c r="R347" s="71"/>
      <c r="S347" s="71"/>
      <c r="T347" s="72"/>
      <c r="U347" s="34"/>
      <c r="V347" s="34"/>
      <c r="W347" s="34"/>
      <c r="X347" s="34"/>
      <c r="Y347" s="34"/>
      <c r="Z347" s="34"/>
      <c r="AA347" s="34"/>
      <c r="AB347" s="34"/>
      <c r="AC347" s="34"/>
      <c r="AD347" s="34"/>
      <c r="AE347" s="34"/>
      <c r="AT347" s="17" t="s">
        <v>164</v>
      </c>
      <c r="AU347" s="17" t="s">
        <v>90</v>
      </c>
    </row>
    <row r="348" spans="1:65" s="2" customFormat="1" ht="16.5" customHeight="1">
      <c r="A348" s="34"/>
      <c r="B348" s="35"/>
      <c r="C348" s="243" t="s">
        <v>658</v>
      </c>
      <c r="D348" s="243" t="s">
        <v>357</v>
      </c>
      <c r="E348" s="244" t="s">
        <v>659</v>
      </c>
      <c r="F348" s="245" t="s">
        <v>660</v>
      </c>
      <c r="G348" s="246" t="s">
        <v>383</v>
      </c>
      <c r="H348" s="247">
        <v>8</v>
      </c>
      <c r="I348" s="248"/>
      <c r="J348" s="249">
        <f>ROUND(I348*H348,2)</f>
        <v>0</v>
      </c>
      <c r="K348" s="250"/>
      <c r="L348" s="251"/>
      <c r="M348" s="252" t="s">
        <v>1</v>
      </c>
      <c r="N348" s="253" t="s">
        <v>45</v>
      </c>
      <c r="O348" s="71"/>
      <c r="P348" s="197">
        <f>O348*H348</f>
        <v>0</v>
      </c>
      <c r="Q348" s="197">
        <v>0.001</v>
      </c>
      <c r="R348" s="197">
        <f>Q348*H348</f>
        <v>0.008</v>
      </c>
      <c r="S348" s="197">
        <v>0</v>
      </c>
      <c r="T348" s="198">
        <f>S348*H348</f>
        <v>0</v>
      </c>
      <c r="U348" s="34"/>
      <c r="V348" s="34"/>
      <c r="W348" s="34"/>
      <c r="X348" s="34"/>
      <c r="Y348" s="34"/>
      <c r="Z348" s="34"/>
      <c r="AA348" s="34"/>
      <c r="AB348" s="34"/>
      <c r="AC348" s="34"/>
      <c r="AD348" s="34"/>
      <c r="AE348" s="34"/>
      <c r="AR348" s="199" t="s">
        <v>196</v>
      </c>
      <c r="AT348" s="199" t="s">
        <v>357</v>
      </c>
      <c r="AU348" s="199" t="s">
        <v>90</v>
      </c>
      <c r="AY348" s="17" t="s">
        <v>155</v>
      </c>
      <c r="BE348" s="200">
        <f>IF(N348="základní",J348,0)</f>
        <v>0</v>
      </c>
      <c r="BF348" s="200">
        <f>IF(N348="snížená",J348,0)</f>
        <v>0</v>
      </c>
      <c r="BG348" s="200">
        <f>IF(N348="zákl. přenesená",J348,0)</f>
        <v>0</v>
      </c>
      <c r="BH348" s="200">
        <f>IF(N348="sníž. přenesená",J348,0)</f>
        <v>0</v>
      </c>
      <c r="BI348" s="200">
        <f>IF(N348="nulová",J348,0)</f>
        <v>0</v>
      </c>
      <c r="BJ348" s="17" t="s">
        <v>88</v>
      </c>
      <c r="BK348" s="200">
        <f>ROUND(I348*H348,2)</f>
        <v>0</v>
      </c>
      <c r="BL348" s="17" t="s">
        <v>175</v>
      </c>
      <c r="BM348" s="199" t="s">
        <v>661</v>
      </c>
    </row>
    <row r="349" spans="1:65" s="2" customFormat="1" ht="16.5" customHeight="1">
      <c r="A349" s="34"/>
      <c r="B349" s="35"/>
      <c r="C349" s="243" t="s">
        <v>662</v>
      </c>
      <c r="D349" s="243" t="s">
        <v>357</v>
      </c>
      <c r="E349" s="244" t="s">
        <v>663</v>
      </c>
      <c r="F349" s="245" t="s">
        <v>664</v>
      </c>
      <c r="G349" s="246" t="s">
        <v>383</v>
      </c>
      <c r="H349" s="247">
        <v>4</v>
      </c>
      <c r="I349" s="248"/>
      <c r="J349" s="249">
        <f>ROUND(I349*H349,2)</f>
        <v>0</v>
      </c>
      <c r="K349" s="250"/>
      <c r="L349" s="251"/>
      <c r="M349" s="252" t="s">
        <v>1</v>
      </c>
      <c r="N349" s="253" t="s">
        <v>45</v>
      </c>
      <c r="O349" s="71"/>
      <c r="P349" s="197">
        <f>O349*H349</f>
        <v>0</v>
      </c>
      <c r="Q349" s="197">
        <v>0.00114</v>
      </c>
      <c r="R349" s="197">
        <f>Q349*H349</f>
        <v>0.00456</v>
      </c>
      <c r="S349" s="197">
        <v>0</v>
      </c>
      <c r="T349" s="198">
        <f>S349*H349</f>
        <v>0</v>
      </c>
      <c r="U349" s="34"/>
      <c r="V349" s="34"/>
      <c r="W349" s="34"/>
      <c r="X349" s="34"/>
      <c r="Y349" s="34"/>
      <c r="Z349" s="34"/>
      <c r="AA349" s="34"/>
      <c r="AB349" s="34"/>
      <c r="AC349" s="34"/>
      <c r="AD349" s="34"/>
      <c r="AE349" s="34"/>
      <c r="AR349" s="199" t="s">
        <v>196</v>
      </c>
      <c r="AT349" s="199" t="s">
        <v>357</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665</v>
      </c>
    </row>
    <row r="350" spans="1:65" s="2" customFormat="1" ht="16.5" customHeight="1">
      <c r="A350" s="34"/>
      <c r="B350" s="35"/>
      <c r="C350" s="243" t="s">
        <v>666</v>
      </c>
      <c r="D350" s="243" t="s">
        <v>357</v>
      </c>
      <c r="E350" s="244" t="s">
        <v>667</v>
      </c>
      <c r="F350" s="245" t="s">
        <v>668</v>
      </c>
      <c r="G350" s="246" t="s">
        <v>383</v>
      </c>
      <c r="H350" s="247">
        <v>1</v>
      </c>
      <c r="I350" s="248"/>
      <c r="J350" s="249">
        <f>ROUND(I350*H350,2)</f>
        <v>0</v>
      </c>
      <c r="K350" s="250"/>
      <c r="L350" s="251"/>
      <c r="M350" s="252" t="s">
        <v>1</v>
      </c>
      <c r="N350" s="253" t="s">
        <v>45</v>
      </c>
      <c r="O350" s="71"/>
      <c r="P350" s="197">
        <f>O350*H350</f>
        <v>0</v>
      </c>
      <c r="Q350" s="197">
        <v>0.0005</v>
      </c>
      <c r="R350" s="197">
        <f>Q350*H350</f>
        <v>0.0005</v>
      </c>
      <c r="S350" s="197">
        <v>0</v>
      </c>
      <c r="T350" s="198">
        <f>S350*H350</f>
        <v>0</v>
      </c>
      <c r="U350" s="34"/>
      <c r="V350" s="34"/>
      <c r="W350" s="34"/>
      <c r="X350" s="34"/>
      <c r="Y350" s="34"/>
      <c r="Z350" s="34"/>
      <c r="AA350" s="34"/>
      <c r="AB350" s="34"/>
      <c r="AC350" s="34"/>
      <c r="AD350" s="34"/>
      <c r="AE350" s="34"/>
      <c r="AR350" s="199" t="s">
        <v>196</v>
      </c>
      <c r="AT350" s="199" t="s">
        <v>357</v>
      </c>
      <c r="AU350" s="199" t="s">
        <v>90</v>
      </c>
      <c r="AY350" s="17" t="s">
        <v>155</v>
      </c>
      <c r="BE350" s="200">
        <f>IF(N350="základní",J350,0)</f>
        <v>0</v>
      </c>
      <c r="BF350" s="200">
        <f>IF(N350="snížená",J350,0)</f>
        <v>0</v>
      </c>
      <c r="BG350" s="200">
        <f>IF(N350="zákl. přenesená",J350,0)</f>
        <v>0</v>
      </c>
      <c r="BH350" s="200">
        <f>IF(N350="sníž. přenesená",J350,0)</f>
        <v>0</v>
      </c>
      <c r="BI350" s="200">
        <f>IF(N350="nulová",J350,0)</f>
        <v>0</v>
      </c>
      <c r="BJ350" s="17" t="s">
        <v>88</v>
      </c>
      <c r="BK350" s="200">
        <f>ROUND(I350*H350,2)</f>
        <v>0</v>
      </c>
      <c r="BL350" s="17" t="s">
        <v>175</v>
      </c>
      <c r="BM350" s="199" t="s">
        <v>669</v>
      </c>
    </row>
    <row r="351" spans="1:47" s="2" customFormat="1" ht="19.5">
      <c r="A351" s="34"/>
      <c r="B351" s="35"/>
      <c r="C351" s="36"/>
      <c r="D351" s="201" t="s">
        <v>164</v>
      </c>
      <c r="E351" s="36"/>
      <c r="F351" s="202" t="s">
        <v>670</v>
      </c>
      <c r="G351" s="36"/>
      <c r="H351" s="36"/>
      <c r="I351" s="203"/>
      <c r="J351" s="36"/>
      <c r="K351" s="36"/>
      <c r="L351" s="39"/>
      <c r="M351" s="204"/>
      <c r="N351" s="205"/>
      <c r="O351" s="71"/>
      <c r="P351" s="71"/>
      <c r="Q351" s="71"/>
      <c r="R351" s="71"/>
      <c r="S351" s="71"/>
      <c r="T351" s="72"/>
      <c r="U351" s="34"/>
      <c r="V351" s="34"/>
      <c r="W351" s="34"/>
      <c r="X351" s="34"/>
      <c r="Y351" s="34"/>
      <c r="Z351" s="34"/>
      <c r="AA351" s="34"/>
      <c r="AB351" s="34"/>
      <c r="AC351" s="34"/>
      <c r="AD351" s="34"/>
      <c r="AE351" s="34"/>
      <c r="AT351" s="17" t="s">
        <v>164</v>
      </c>
      <c r="AU351" s="17" t="s">
        <v>90</v>
      </c>
    </row>
    <row r="352" spans="1:65" s="2" customFormat="1" ht="16.5" customHeight="1">
      <c r="A352" s="34"/>
      <c r="B352" s="35"/>
      <c r="C352" s="187" t="s">
        <v>671</v>
      </c>
      <c r="D352" s="187" t="s">
        <v>158</v>
      </c>
      <c r="E352" s="188" t="s">
        <v>672</v>
      </c>
      <c r="F352" s="189" t="s">
        <v>673</v>
      </c>
      <c r="G352" s="190" t="s">
        <v>383</v>
      </c>
      <c r="H352" s="191">
        <v>0</v>
      </c>
      <c r="I352" s="192"/>
      <c r="J352" s="193">
        <f>ROUND(I352*H352,2)</f>
        <v>0</v>
      </c>
      <c r="K352" s="194"/>
      <c r="L352" s="39"/>
      <c r="M352" s="195" t="s">
        <v>1</v>
      </c>
      <c r="N352" s="196" t="s">
        <v>45</v>
      </c>
      <c r="O352" s="71"/>
      <c r="P352" s="197">
        <f>O352*H352</f>
        <v>0</v>
      </c>
      <c r="Q352" s="197">
        <v>0</v>
      </c>
      <c r="R352" s="197">
        <f>Q352*H352</f>
        <v>0</v>
      </c>
      <c r="S352" s="197">
        <v>0</v>
      </c>
      <c r="T352" s="198">
        <f>S352*H352</f>
        <v>0</v>
      </c>
      <c r="U352" s="34"/>
      <c r="V352" s="34"/>
      <c r="W352" s="34"/>
      <c r="X352" s="34"/>
      <c r="Y352" s="34"/>
      <c r="Z352" s="34"/>
      <c r="AA352" s="34"/>
      <c r="AB352" s="34"/>
      <c r="AC352" s="34"/>
      <c r="AD352" s="34"/>
      <c r="AE352" s="34"/>
      <c r="AR352" s="199" t="s">
        <v>175</v>
      </c>
      <c r="AT352" s="199" t="s">
        <v>158</v>
      </c>
      <c r="AU352" s="199" t="s">
        <v>90</v>
      </c>
      <c r="AY352" s="17" t="s">
        <v>155</v>
      </c>
      <c r="BE352" s="200">
        <f>IF(N352="základní",J352,0)</f>
        <v>0</v>
      </c>
      <c r="BF352" s="200">
        <f>IF(N352="snížená",J352,0)</f>
        <v>0</v>
      </c>
      <c r="BG352" s="200">
        <f>IF(N352="zákl. přenesená",J352,0)</f>
        <v>0</v>
      </c>
      <c r="BH352" s="200">
        <f>IF(N352="sníž. přenesená",J352,0)</f>
        <v>0</v>
      </c>
      <c r="BI352" s="200">
        <f>IF(N352="nulová",J352,0)</f>
        <v>0</v>
      </c>
      <c r="BJ352" s="17" t="s">
        <v>88</v>
      </c>
      <c r="BK352" s="200">
        <f>ROUND(I352*H352,2)</f>
        <v>0</v>
      </c>
      <c r="BL352" s="17" t="s">
        <v>175</v>
      </c>
      <c r="BM352" s="199" t="s">
        <v>674</v>
      </c>
    </row>
    <row r="353" spans="1:47" s="2" customFormat="1" ht="39">
      <c r="A353" s="34"/>
      <c r="B353" s="35"/>
      <c r="C353" s="36"/>
      <c r="D353" s="201" t="s">
        <v>164</v>
      </c>
      <c r="E353" s="36"/>
      <c r="F353" s="202" t="s">
        <v>675</v>
      </c>
      <c r="G353" s="36"/>
      <c r="H353" s="36"/>
      <c r="I353" s="203"/>
      <c r="J353" s="36"/>
      <c r="K353" s="36"/>
      <c r="L353" s="39"/>
      <c r="M353" s="204"/>
      <c r="N353" s="205"/>
      <c r="O353" s="71"/>
      <c r="P353" s="71"/>
      <c r="Q353" s="71"/>
      <c r="R353" s="71"/>
      <c r="S353" s="71"/>
      <c r="T353" s="72"/>
      <c r="U353" s="34"/>
      <c r="V353" s="34"/>
      <c r="W353" s="34"/>
      <c r="X353" s="34"/>
      <c r="Y353" s="34"/>
      <c r="Z353" s="34"/>
      <c r="AA353" s="34"/>
      <c r="AB353" s="34"/>
      <c r="AC353" s="34"/>
      <c r="AD353" s="34"/>
      <c r="AE353" s="34"/>
      <c r="AT353" s="17" t="s">
        <v>164</v>
      </c>
      <c r="AU353" s="17" t="s">
        <v>90</v>
      </c>
    </row>
    <row r="354" spans="1:65" s="2" customFormat="1" ht="16.5" customHeight="1">
      <c r="A354" s="34"/>
      <c r="B354" s="35"/>
      <c r="C354" s="243" t="s">
        <v>676</v>
      </c>
      <c r="D354" s="243" t="s">
        <v>357</v>
      </c>
      <c r="E354" s="244" t="s">
        <v>677</v>
      </c>
      <c r="F354" s="245" t="s">
        <v>678</v>
      </c>
      <c r="G354" s="246" t="s">
        <v>383</v>
      </c>
      <c r="H354" s="247">
        <v>3</v>
      </c>
      <c r="I354" s="248"/>
      <c r="J354" s="249">
        <f>ROUND(I354*H354,2)</f>
        <v>0</v>
      </c>
      <c r="K354" s="250"/>
      <c r="L354" s="251"/>
      <c r="M354" s="252" t="s">
        <v>1</v>
      </c>
      <c r="N354" s="253" t="s">
        <v>45</v>
      </c>
      <c r="O354" s="71"/>
      <c r="P354" s="197">
        <f>O354*H354</f>
        <v>0</v>
      </c>
      <c r="Q354" s="197">
        <v>0.0009</v>
      </c>
      <c r="R354" s="197">
        <f>Q354*H354</f>
        <v>0.0027</v>
      </c>
      <c r="S354" s="197">
        <v>0</v>
      </c>
      <c r="T354" s="198">
        <f>S354*H354</f>
        <v>0</v>
      </c>
      <c r="U354" s="34"/>
      <c r="V354" s="34"/>
      <c r="W354" s="34"/>
      <c r="X354" s="34"/>
      <c r="Y354" s="34"/>
      <c r="Z354" s="34"/>
      <c r="AA354" s="34"/>
      <c r="AB354" s="34"/>
      <c r="AC354" s="34"/>
      <c r="AD354" s="34"/>
      <c r="AE354" s="34"/>
      <c r="AR354" s="199" t="s">
        <v>196</v>
      </c>
      <c r="AT354" s="199" t="s">
        <v>357</v>
      </c>
      <c r="AU354" s="199" t="s">
        <v>90</v>
      </c>
      <c r="AY354" s="17" t="s">
        <v>155</v>
      </c>
      <c r="BE354" s="200">
        <f>IF(N354="základní",J354,0)</f>
        <v>0</v>
      </c>
      <c r="BF354" s="200">
        <f>IF(N354="snížená",J354,0)</f>
        <v>0</v>
      </c>
      <c r="BG354" s="200">
        <f>IF(N354="zákl. přenesená",J354,0)</f>
        <v>0</v>
      </c>
      <c r="BH354" s="200">
        <f>IF(N354="sníž. přenesená",J354,0)</f>
        <v>0</v>
      </c>
      <c r="BI354" s="200">
        <f>IF(N354="nulová",J354,0)</f>
        <v>0</v>
      </c>
      <c r="BJ354" s="17" t="s">
        <v>88</v>
      </c>
      <c r="BK354" s="200">
        <f>ROUND(I354*H354,2)</f>
        <v>0</v>
      </c>
      <c r="BL354" s="17" t="s">
        <v>175</v>
      </c>
      <c r="BM354" s="199" t="s">
        <v>679</v>
      </c>
    </row>
    <row r="355" spans="1:65" s="2" customFormat="1" ht="16.5" customHeight="1">
      <c r="A355" s="34"/>
      <c r="B355" s="35"/>
      <c r="C355" s="243" t="s">
        <v>680</v>
      </c>
      <c r="D355" s="243" t="s">
        <v>357</v>
      </c>
      <c r="E355" s="244" t="s">
        <v>681</v>
      </c>
      <c r="F355" s="245" t="s">
        <v>682</v>
      </c>
      <c r="G355" s="246" t="s">
        <v>383</v>
      </c>
      <c r="H355" s="247">
        <v>1</v>
      </c>
      <c r="I355" s="248"/>
      <c r="J355" s="249">
        <f>ROUND(I355*H355,2)</f>
        <v>0</v>
      </c>
      <c r="K355" s="250"/>
      <c r="L355" s="251"/>
      <c r="M355" s="252" t="s">
        <v>1</v>
      </c>
      <c r="N355" s="253" t="s">
        <v>45</v>
      </c>
      <c r="O355" s="71"/>
      <c r="P355" s="197">
        <f>O355*H355</f>
        <v>0</v>
      </c>
      <c r="Q355" s="197">
        <v>0.0013</v>
      </c>
      <c r="R355" s="197">
        <f>Q355*H355</f>
        <v>0.0013</v>
      </c>
      <c r="S355" s="197">
        <v>0</v>
      </c>
      <c r="T355" s="198">
        <f>S355*H355</f>
        <v>0</v>
      </c>
      <c r="U355" s="34"/>
      <c r="V355" s="34"/>
      <c r="W355" s="34"/>
      <c r="X355" s="34"/>
      <c r="Y355" s="34"/>
      <c r="Z355" s="34"/>
      <c r="AA355" s="34"/>
      <c r="AB355" s="34"/>
      <c r="AC355" s="34"/>
      <c r="AD355" s="34"/>
      <c r="AE355" s="34"/>
      <c r="AR355" s="199" t="s">
        <v>196</v>
      </c>
      <c r="AT355" s="199" t="s">
        <v>357</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683</v>
      </c>
    </row>
    <row r="356" spans="1:65" s="2" customFormat="1" ht="16.5" customHeight="1">
      <c r="A356" s="34"/>
      <c r="B356" s="35"/>
      <c r="C356" s="243" t="s">
        <v>684</v>
      </c>
      <c r="D356" s="243" t="s">
        <v>357</v>
      </c>
      <c r="E356" s="244" t="s">
        <v>685</v>
      </c>
      <c r="F356" s="245" t="s">
        <v>686</v>
      </c>
      <c r="G356" s="246" t="s">
        <v>383</v>
      </c>
      <c r="H356" s="247">
        <v>2</v>
      </c>
      <c r="I356" s="248"/>
      <c r="J356" s="249">
        <f>ROUND(I356*H356,2)</f>
        <v>0</v>
      </c>
      <c r="K356" s="250"/>
      <c r="L356" s="251"/>
      <c r="M356" s="252" t="s">
        <v>1</v>
      </c>
      <c r="N356" s="253" t="s">
        <v>45</v>
      </c>
      <c r="O356" s="71"/>
      <c r="P356" s="197">
        <f>O356*H356</f>
        <v>0</v>
      </c>
      <c r="Q356" s="197">
        <v>0.0006</v>
      </c>
      <c r="R356" s="197">
        <f>Q356*H356</f>
        <v>0.0012</v>
      </c>
      <c r="S356" s="197">
        <v>0</v>
      </c>
      <c r="T356" s="198">
        <f>S356*H356</f>
        <v>0</v>
      </c>
      <c r="U356" s="34"/>
      <c r="V356" s="34"/>
      <c r="W356" s="34"/>
      <c r="X356" s="34"/>
      <c r="Y356" s="34"/>
      <c r="Z356" s="34"/>
      <c r="AA356" s="34"/>
      <c r="AB356" s="34"/>
      <c r="AC356" s="34"/>
      <c r="AD356" s="34"/>
      <c r="AE356" s="34"/>
      <c r="AR356" s="199" t="s">
        <v>196</v>
      </c>
      <c r="AT356" s="199" t="s">
        <v>357</v>
      </c>
      <c r="AU356" s="199" t="s">
        <v>90</v>
      </c>
      <c r="AY356" s="17" t="s">
        <v>155</v>
      </c>
      <c r="BE356" s="200">
        <f>IF(N356="základní",J356,0)</f>
        <v>0</v>
      </c>
      <c r="BF356" s="200">
        <f>IF(N356="snížená",J356,0)</f>
        <v>0</v>
      </c>
      <c r="BG356" s="200">
        <f>IF(N356="zákl. přenesená",J356,0)</f>
        <v>0</v>
      </c>
      <c r="BH356" s="200">
        <f>IF(N356="sníž. přenesená",J356,0)</f>
        <v>0</v>
      </c>
      <c r="BI356" s="200">
        <f>IF(N356="nulová",J356,0)</f>
        <v>0</v>
      </c>
      <c r="BJ356" s="17" t="s">
        <v>88</v>
      </c>
      <c r="BK356" s="200">
        <f>ROUND(I356*H356,2)</f>
        <v>0</v>
      </c>
      <c r="BL356" s="17" t="s">
        <v>175</v>
      </c>
      <c r="BM356" s="199" t="s">
        <v>687</v>
      </c>
    </row>
    <row r="357" spans="1:47" s="2" customFormat="1" ht="19.5">
      <c r="A357" s="34"/>
      <c r="B357" s="35"/>
      <c r="C357" s="36"/>
      <c r="D357" s="201" t="s">
        <v>164</v>
      </c>
      <c r="E357" s="36"/>
      <c r="F357" s="202" t="s">
        <v>688</v>
      </c>
      <c r="G357" s="36"/>
      <c r="H357" s="36"/>
      <c r="I357" s="203"/>
      <c r="J357" s="36"/>
      <c r="K357" s="36"/>
      <c r="L357" s="39"/>
      <c r="M357" s="204"/>
      <c r="N357" s="205"/>
      <c r="O357" s="71"/>
      <c r="P357" s="71"/>
      <c r="Q357" s="71"/>
      <c r="R357" s="71"/>
      <c r="S357" s="71"/>
      <c r="T357" s="72"/>
      <c r="U357" s="34"/>
      <c r="V357" s="34"/>
      <c r="W357" s="34"/>
      <c r="X357" s="34"/>
      <c r="Y357" s="34"/>
      <c r="Z357" s="34"/>
      <c r="AA357" s="34"/>
      <c r="AB357" s="34"/>
      <c r="AC357" s="34"/>
      <c r="AD357" s="34"/>
      <c r="AE357" s="34"/>
      <c r="AT357" s="17" t="s">
        <v>164</v>
      </c>
      <c r="AU357" s="17" t="s">
        <v>90</v>
      </c>
    </row>
    <row r="358" spans="1:65" s="2" customFormat="1" ht="16.5" customHeight="1">
      <c r="A358" s="34"/>
      <c r="B358" s="35"/>
      <c r="C358" s="187" t="s">
        <v>689</v>
      </c>
      <c r="D358" s="187" t="s">
        <v>158</v>
      </c>
      <c r="E358" s="188" t="s">
        <v>690</v>
      </c>
      <c r="F358" s="189" t="s">
        <v>691</v>
      </c>
      <c r="G358" s="190" t="s">
        <v>383</v>
      </c>
      <c r="H358" s="191">
        <v>0</v>
      </c>
      <c r="I358" s="192"/>
      <c r="J358" s="193">
        <f>ROUND(I358*H358,2)</f>
        <v>0</v>
      </c>
      <c r="K358" s="194"/>
      <c r="L358" s="39"/>
      <c r="M358" s="195" t="s">
        <v>1</v>
      </c>
      <c r="N358" s="196" t="s">
        <v>45</v>
      </c>
      <c r="O358" s="71"/>
      <c r="P358" s="197">
        <f>O358*H358</f>
        <v>0</v>
      </c>
      <c r="Q358" s="197">
        <v>0</v>
      </c>
      <c r="R358" s="197">
        <f>Q358*H358</f>
        <v>0</v>
      </c>
      <c r="S358" s="197">
        <v>0</v>
      </c>
      <c r="T358" s="198">
        <f>S358*H358</f>
        <v>0</v>
      </c>
      <c r="U358" s="34"/>
      <c r="V358" s="34"/>
      <c r="W358" s="34"/>
      <c r="X358" s="34"/>
      <c r="Y358" s="34"/>
      <c r="Z358" s="34"/>
      <c r="AA358" s="34"/>
      <c r="AB358" s="34"/>
      <c r="AC358" s="34"/>
      <c r="AD358" s="34"/>
      <c r="AE358" s="34"/>
      <c r="AR358" s="199" t="s">
        <v>175</v>
      </c>
      <c r="AT358" s="199" t="s">
        <v>158</v>
      </c>
      <c r="AU358" s="199" t="s">
        <v>90</v>
      </c>
      <c r="AY358" s="17" t="s">
        <v>155</v>
      </c>
      <c r="BE358" s="200">
        <f>IF(N358="základní",J358,0)</f>
        <v>0</v>
      </c>
      <c r="BF358" s="200">
        <f>IF(N358="snížená",J358,0)</f>
        <v>0</v>
      </c>
      <c r="BG358" s="200">
        <f>IF(N358="zákl. přenesená",J358,0)</f>
        <v>0</v>
      </c>
      <c r="BH358" s="200">
        <f>IF(N358="sníž. přenesená",J358,0)</f>
        <v>0</v>
      </c>
      <c r="BI358" s="200">
        <f>IF(N358="nulová",J358,0)</f>
        <v>0</v>
      </c>
      <c r="BJ358" s="17" t="s">
        <v>88</v>
      </c>
      <c r="BK358" s="200">
        <f>ROUND(I358*H358,2)</f>
        <v>0</v>
      </c>
      <c r="BL358" s="17" t="s">
        <v>175</v>
      </c>
      <c r="BM358" s="199" t="s">
        <v>692</v>
      </c>
    </row>
    <row r="359" spans="1:47" s="2" customFormat="1" ht="19.5">
      <c r="A359" s="34"/>
      <c r="B359" s="35"/>
      <c r="C359" s="36"/>
      <c r="D359" s="201" t="s">
        <v>164</v>
      </c>
      <c r="E359" s="36"/>
      <c r="F359" s="202" t="s">
        <v>648</v>
      </c>
      <c r="G359" s="36"/>
      <c r="H359" s="36"/>
      <c r="I359" s="203"/>
      <c r="J359" s="36"/>
      <c r="K359" s="36"/>
      <c r="L359" s="39"/>
      <c r="M359" s="204"/>
      <c r="N359" s="205"/>
      <c r="O359" s="71"/>
      <c r="P359" s="71"/>
      <c r="Q359" s="71"/>
      <c r="R359" s="71"/>
      <c r="S359" s="71"/>
      <c r="T359" s="72"/>
      <c r="U359" s="34"/>
      <c r="V359" s="34"/>
      <c r="W359" s="34"/>
      <c r="X359" s="34"/>
      <c r="Y359" s="34"/>
      <c r="Z359" s="34"/>
      <c r="AA359" s="34"/>
      <c r="AB359" s="34"/>
      <c r="AC359" s="34"/>
      <c r="AD359" s="34"/>
      <c r="AE359" s="34"/>
      <c r="AT359" s="17" t="s">
        <v>164</v>
      </c>
      <c r="AU359" s="17" t="s">
        <v>90</v>
      </c>
    </row>
    <row r="360" spans="1:65" s="2" customFormat="1" ht="16.5" customHeight="1">
      <c r="A360" s="34"/>
      <c r="B360" s="35"/>
      <c r="C360" s="243" t="s">
        <v>693</v>
      </c>
      <c r="D360" s="243" t="s">
        <v>357</v>
      </c>
      <c r="E360" s="244" t="s">
        <v>694</v>
      </c>
      <c r="F360" s="245" t="s">
        <v>695</v>
      </c>
      <c r="G360" s="246" t="s">
        <v>383</v>
      </c>
      <c r="H360" s="247">
        <v>8</v>
      </c>
      <c r="I360" s="248"/>
      <c r="J360" s="249">
        <f>ROUND(I360*H360,2)</f>
        <v>0</v>
      </c>
      <c r="K360" s="250"/>
      <c r="L360" s="251"/>
      <c r="M360" s="252" t="s">
        <v>1</v>
      </c>
      <c r="N360" s="253" t="s">
        <v>45</v>
      </c>
      <c r="O360" s="71"/>
      <c r="P360" s="197">
        <f>O360*H360</f>
        <v>0</v>
      </c>
      <c r="Q360" s="197">
        <v>0.0015</v>
      </c>
      <c r="R360" s="197">
        <f>Q360*H360</f>
        <v>0.012</v>
      </c>
      <c r="S360" s="197">
        <v>0</v>
      </c>
      <c r="T360" s="198">
        <f>S360*H360</f>
        <v>0</v>
      </c>
      <c r="U360" s="34"/>
      <c r="V360" s="34"/>
      <c r="W360" s="34"/>
      <c r="X360" s="34"/>
      <c r="Y360" s="34"/>
      <c r="Z360" s="34"/>
      <c r="AA360" s="34"/>
      <c r="AB360" s="34"/>
      <c r="AC360" s="34"/>
      <c r="AD360" s="34"/>
      <c r="AE360" s="34"/>
      <c r="AR360" s="199" t="s">
        <v>196</v>
      </c>
      <c r="AT360" s="199" t="s">
        <v>357</v>
      </c>
      <c r="AU360" s="199" t="s">
        <v>90</v>
      </c>
      <c r="AY360" s="17" t="s">
        <v>155</v>
      </c>
      <c r="BE360" s="200">
        <f>IF(N360="základní",J360,0)</f>
        <v>0</v>
      </c>
      <c r="BF360" s="200">
        <f>IF(N360="snížená",J360,0)</f>
        <v>0</v>
      </c>
      <c r="BG360" s="200">
        <f>IF(N360="zákl. přenesená",J360,0)</f>
        <v>0</v>
      </c>
      <c r="BH360" s="200">
        <f>IF(N360="sníž. přenesená",J360,0)</f>
        <v>0</v>
      </c>
      <c r="BI360" s="200">
        <f>IF(N360="nulová",J360,0)</f>
        <v>0</v>
      </c>
      <c r="BJ360" s="17" t="s">
        <v>88</v>
      </c>
      <c r="BK360" s="200">
        <f>ROUND(I360*H360,2)</f>
        <v>0</v>
      </c>
      <c r="BL360" s="17" t="s">
        <v>175</v>
      </c>
      <c r="BM360" s="199" t="s">
        <v>696</v>
      </c>
    </row>
    <row r="361" spans="1:65" s="2" customFormat="1" ht="16.5" customHeight="1">
      <c r="A361" s="34"/>
      <c r="B361" s="35"/>
      <c r="C361" s="187" t="s">
        <v>697</v>
      </c>
      <c r="D361" s="187" t="s">
        <v>158</v>
      </c>
      <c r="E361" s="188" t="s">
        <v>698</v>
      </c>
      <c r="F361" s="189" t="s">
        <v>699</v>
      </c>
      <c r="G361" s="190" t="s">
        <v>383</v>
      </c>
      <c r="H361" s="191">
        <v>1</v>
      </c>
      <c r="I361" s="192"/>
      <c r="J361" s="193">
        <f>ROUND(I361*H361,2)</f>
        <v>0</v>
      </c>
      <c r="K361" s="194"/>
      <c r="L361" s="39"/>
      <c r="M361" s="195" t="s">
        <v>1</v>
      </c>
      <c r="N361" s="196" t="s">
        <v>45</v>
      </c>
      <c r="O361" s="71"/>
      <c r="P361" s="197">
        <f>O361*H361</f>
        <v>0</v>
      </c>
      <c r="Q361" s="197">
        <v>0.05803</v>
      </c>
      <c r="R361" s="197">
        <f>Q361*H361</f>
        <v>0.05803</v>
      </c>
      <c r="S361" s="197">
        <v>0</v>
      </c>
      <c r="T361" s="198">
        <f>S361*H361</f>
        <v>0</v>
      </c>
      <c r="U361" s="34"/>
      <c r="V361" s="34"/>
      <c r="W361" s="34"/>
      <c r="X361" s="34"/>
      <c r="Y361" s="34"/>
      <c r="Z361" s="34"/>
      <c r="AA361" s="34"/>
      <c r="AB361" s="34"/>
      <c r="AC361" s="34"/>
      <c r="AD361" s="34"/>
      <c r="AE361" s="34"/>
      <c r="AR361" s="199" t="s">
        <v>175</v>
      </c>
      <c r="AT361" s="199" t="s">
        <v>158</v>
      </c>
      <c r="AU361" s="199" t="s">
        <v>90</v>
      </c>
      <c r="AY361" s="17" t="s">
        <v>155</v>
      </c>
      <c r="BE361" s="200">
        <f>IF(N361="základní",J361,0)</f>
        <v>0</v>
      </c>
      <c r="BF361" s="200">
        <f>IF(N361="snížená",J361,0)</f>
        <v>0</v>
      </c>
      <c r="BG361" s="200">
        <f>IF(N361="zákl. přenesená",J361,0)</f>
        <v>0</v>
      </c>
      <c r="BH361" s="200">
        <f>IF(N361="sníž. přenesená",J361,0)</f>
        <v>0</v>
      </c>
      <c r="BI361" s="200">
        <f>IF(N361="nulová",J361,0)</f>
        <v>0</v>
      </c>
      <c r="BJ361" s="17" t="s">
        <v>88</v>
      </c>
      <c r="BK361" s="200">
        <f>ROUND(I361*H361,2)</f>
        <v>0</v>
      </c>
      <c r="BL361" s="17" t="s">
        <v>175</v>
      </c>
      <c r="BM361" s="199" t="s">
        <v>700</v>
      </c>
    </row>
    <row r="362" spans="1:47" s="2" customFormat="1" ht="185.25">
      <c r="A362" s="34"/>
      <c r="B362" s="35"/>
      <c r="C362" s="36"/>
      <c r="D362" s="201" t="s">
        <v>164</v>
      </c>
      <c r="E362" s="36"/>
      <c r="F362" s="202" t="s">
        <v>701</v>
      </c>
      <c r="G362" s="36"/>
      <c r="H362" s="36"/>
      <c r="I362" s="203"/>
      <c r="J362" s="36"/>
      <c r="K362" s="36"/>
      <c r="L362" s="39"/>
      <c r="M362" s="204"/>
      <c r="N362" s="205"/>
      <c r="O362" s="71"/>
      <c r="P362" s="71"/>
      <c r="Q362" s="71"/>
      <c r="R362" s="71"/>
      <c r="S362" s="71"/>
      <c r="T362" s="72"/>
      <c r="U362" s="34"/>
      <c r="V362" s="34"/>
      <c r="W362" s="34"/>
      <c r="X362" s="34"/>
      <c r="Y362" s="34"/>
      <c r="Z362" s="34"/>
      <c r="AA362" s="34"/>
      <c r="AB362" s="34"/>
      <c r="AC362" s="34"/>
      <c r="AD362" s="34"/>
      <c r="AE362" s="34"/>
      <c r="AT362" s="17" t="s">
        <v>164</v>
      </c>
      <c r="AU362" s="17" t="s">
        <v>90</v>
      </c>
    </row>
    <row r="363" spans="1:65" s="2" customFormat="1" ht="16.5" customHeight="1">
      <c r="A363" s="34"/>
      <c r="B363" s="35"/>
      <c r="C363" s="187" t="s">
        <v>702</v>
      </c>
      <c r="D363" s="187" t="s">
        <v>158</v>
      </c>
      <c r="E363" s="188" t="s">
        <v>703</v>
      </c>
      <c r="F363" s="189" t="s">
        <v>704</v>
      </c>
      <c r="G363" s="190" t="s">
        <v>383</v>
      </c>
      <c r="H363" s="191">
        <v>1</v>
      </c>
      <c r="I363" s="192"/>
      <c r="J363" s="193">
        <f>ROUND(I363*H363,2)</f>
        <v>0</v>
      </c>
      <c r="K363" s="194"/>
      <c r="L363" s="39"/>
      <c r="M363" s="195" t="s">
        <v>1</v>
      </c>
      <c r="N363" s="196" t="s">
        <v>45</v>
      </c>
      <c r="O363" s="71"/>
      <c r="P363" s="197">
        <f>O363*H363</f>
        <v>0</v>
      </c>
      <c r="Q363" s="197">
        <v>0.06896</v>
      </c>
      <c r="R363" s="197">
        <f>Q363*H363</f>
        <v>0.06896</v>
      </c>
      <c r="S363" s="197">
        <v>0</v>
      </c>
      <c r="T363" s="198">
        <f>S363*H363</f>
        <v>0</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705</v>
      </c>
    </row>
    <row r="364" spans="1:47" s="2" customFormat="1" ht="48.75">
      <c r="A364" s="34"/>
      <c r="B364" s="35"/>
      <c r="C364" s="36"/>
      <c r="D364" s="201" t="s">
        <v>164</v>
      </c>
      <c r="E364" s="36"/>
      <c r="F364" s="202" t="s">
        <v>706</v>
      </c>
      <c r="G364" s="36"/>
      <c r="H364" s="36"/>
      <c r="I364" s="203"/>
      <c r="J364" s="36"/>
      <c r="K364" s="36"/>
      <c r="L364" s="39"/>
      <c r="M364" s="204"/>
      <c r="N364" s="205"/>
      <c r="O364" s="71"/>
      <c r="P364" s="71"/>
      <c r="Q364" s="71"/>
      <c r="R364" s="71"/>
      <c r="S364" s="71"/>
      <c r="T364" s="72"/>
      <c r="U364" s="34"/>
      <c r="V364" s="34"/>
      <c r="W364" s="34"/>
      <c r="X364" s="34"/>
      <c r="Y364" s="34"/>
      <c r="Z364" s="34"/>
      <c r="AA364" s="34"/>
      <c r="AB364" s="34"/>
      <c r="AC364" s="34"/>
      <c r="AD364" s="34"/>
      <c r="AE364" s="34"/>
      <c r="AT364" s="17" t="s">
        <v>164</v>
      </c>
      <c r="AU364" s="17" t="s">
        <v>90</v>
      </c>
    </row>
    <row r="365" spans="1:65" s="2" customFormat="1" ht="16.5" customHeight="1">
      <c r="A365" s="34"/>
      <c r="B365" s="35"/>
      <c r="C365" s="187" t="s">
        <v>707</v>
      </c>
      <c r="D365" s="187" t="s">
        <v>158</v>
      </c>
      <c r="E365" s="188" t="s">
        <v>708</v>
      </c>
      <c r="F365" s="189" t="s">
        <v>709</v>
      </c>
      <c r="G365" s="190" t="s">
        <v>383</v>
      </c>
      <c r="H365" s="191">
        <v>2</v>
      </c>
      <c r="I365" s="192"/>
      <c r="J365" s="193">
        <f>ROUND(I365*H365,2)</f>
        <v>0</v>
      </c>
      <c r="K365" s="194"/>
      <c r="L365" s="39"/>
      <c r="M365" s="195" t="s">
        <v>1</v>
      </c>
      <c r="N365" s="196" t="s">
        <v>45</v>
      </c>
      <c r="O365" s="71"/>
      <c r="P365" s="197">
        <f>O365*H365</f>
        <v>0</v>
      </c>
      <c r="Q365" s="197">
        <v>0.06877</v>
      </c>
      <c r="R365" s="197">
        <f>Q365*H365</f>
        <v>0.13754</v>
      </c>
      <c r="S365" s="197">
        <v>0</v>
      </c>
      <c r="T365" s="198">
        <f>S365*H365</f>
        <v>0</v>
      </c>
      <c r="U365" s="34"/>
      <c r="V365" s="34"/>
      <c r="W365" s="34"/>
      <c r="X365" s="34"/>
      <c r="Y365" s="34"/>
      <c r="Z365" s="34"/>
      <c r="AA365" s="34"/>
      <c r="AB365" s="34"/>
      <c r="AC365" s="34"/>
      <c r="AD365" s="34"/>
      <c r="AE365" s="34"/>
      <c r="AR365" s="199" t="s">
        <v>175</v>
      </c>
      <c r="AT365" s="199" t="s">
        <v>158</v>
      </c>
      <c r="AU365" s="199" t="s">
        <v>90</v>
      </c>
      <c r="AY365" s="17" t="s">
        <v>155</v>
      </c>
      <c r="BE365" s="200">
        <f>IF(N365="základní",J365,0)</f>
        <v>0</v>
      </c>
      <c r="BF365" s="200">
        <f>IF(N365="snížená",J365,0)</f>
        <v>0</v>
      </c>
      <c r="BG365" s="200">
        <f>IF(N365="zákl. přenesená",J365,0)</f>
        <v>0</v>
      </c>
      <c r="BH365" s="200">
        <f>IF(N365="sníž. přenesená",J365,0)</f>
        <v>0</v>
      </c>
      <c r="BI365" s="200">
        <f>IF(N365="nulová",J365,0)</f>
        <v>0</v>
      </c>
      <c r="BJ365" s="17" t="s">
        <v>88</v>
      </c>
      <c r="BK365" s="200">
        <f>ROUND(I365*H365,2)</f>
        <v>0</v>
      </c>
      <c r="BL365" s="17" t="s">
        <v>175</v>
      </c>
      <c r="BM365" s="199" t="s">
        <v>710</v>
      </c>
    </row>
    <row r="366" spans="1:47" s="2" customFormat="1" ht="48.75">
      <c r="A366" s="34"/>
      <c r="B366" s="35"/>
      <c r="C366" s="36"/>
      <c r="D366" s="201" t="s">
        <v>164</v>
      </c>
      <c r="E366" s="36"/>
      <c r="F366" s="202" t="s">
        <v>711</v>
      </c>
      <c r="G366" s="36"/>
      <c r="H366" s="36"/>
      <c r="I366" s="203"/>
      <c r="J366" s="36"/>
      <c r="K366" s="36"/>
      <c r="L366" s="39"/>
      <c r="M366" s="204"/>
      <c r="N366" s="205"/>
      <c r="O366" s="71"/>
      <c r="P366" s="71"/>
      <c r="Q366" s="71"/>
      <c r="R366" s="71"/>
      <c r="S366" s="71"/>
      <c r="T366" s="72"/>
      <c r="U366" s="34"/>
      <c r="V366" s="34"/>
      <c r="W366" s="34"/>
      <c r="X366" s="34"/>
      <c r="Y366" s="34"/>
      <c r="Z366" s="34"/>
      <c r="AA366" s="34"/>
      <c r="AB366" s="34"/>
      <c r="AC366" s="34"/>
      <c r="AD366" s="34"/>
      <c r="AE366" s="34"/>
      <c r="AT366" s="17" t="s">
        <v>164</v>
      </c>
      <c r="AU366" s="17" t="s">
        <v>90</v>
      </c>
    </row>
    <row r="367" spans="1:65" s="2" customFormat="1" ht="16.5" customHeight="1">
      <c r="A367" s="34"/>
      <c r="B367" s="35"/>
      <c r="C367" s="187" t="s">
        <v>712</v>
      </c>
      <c r="D367" s="187" t="s">
        <v>158</v>
      </c>
      <c r="E367" s="188" t="s">
        <v>713</v>
      </c>
      <c r="F367" s="189" t="s">
        <v>714</v>
      </c>
      <c r="G367" s="190" t="s">
        <v>383</v>
      </c>
      <c r="H367" s="191">
        <v>1</v>
      </c>
      <c r="I367" s="192"/>
      <c r="J367" s="193">
        <f>ROUND(I367*H367,2)</f>
        <v>0</v>
      </c>
      <c r="K367" s="194"/>
      <c r="L367" s="39"/>
      <c r="M367" s="195" t="s">
        <v>1</v>
      </c>
      <c r="N367" s="196" t="s">
        <v>45</v>
      </c>
      <c r="O367" s="71"/>
      <c r="P367" s="197">
        <f>O367*H367</f>
        <v>0</v>
      </c>
      <c r="Q367" s="197">
        <v>0.07437</v>
      </c>
      <c r="R367" s="197">
        <f>Q367*H367</f>
        <v>0.07437</v>
      </c>
      <c r="S367" s="197">
        <v>0</v>
      </c>
      <c r="T367" s="198">
        <f>S367*H367</f>
        <v>0</v>
      </c>
      <c r="U367" s="34"/>
      <c r="V367" s="34"/>
      <c r="W367" s="34"/>
      <c r="X367" s="34"/>
      <c r="Y367" s="34"/>
      <c r="Z367" s="34"/>
      <c r="AA367" s="34"/>
      <c r="AB367" s="34"/>
      <c r="AC367" s="34"/>
      <c r="AD367" s="34"/>
      <c r="AE367" s="34"/>
      <c r="AR367" s="199" t="s">
        <v>175</v>
      </c>
      <c r="AT367" s="199" t="s">
        <v>158</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715</v>
      </c>
    </row>
    <row r="368" spans="1:47" s="2" customFormat="1" ht="48.75">
      <c r="A368" s="34"/>
      <c r="B368" s="35"/>
      <c r="C368" s="36"/>
      <c r="D368" s="201" t="s">
        <v>164</v>
      </c>
      <c r="E368" s="36"/>
      <c r="F368" s="202" t="s">
        <v>716</v>
      </c>
      <c r="G368" s="36"/>
      <c r="H368" s="36"/>
      <c r="I368" s="203"/>
      <c r="J368" s="36"/>
      <c r="K368" s="36"/>
      <c r="L368" s="39"/>
      <c r="M368" s="204"/>
      <c r="N368" s="205"/>
      <c r="O368" s="71"/>
      <c r="P368" s="71"/>
      <c r="Q368" s="71"/>
      <c r="R368" s="71"/>
      <c r="S368" s="71"/>
      <c r="T368" s="72"/>
      <c r="U368" s="34"/>
      <c r="V368" s="34"/>
      <c r="W368" s="34"/>
      <c r="X368" s="34"/>
      <c r="Y368" s="34"/>
      <c r="Z368" s="34"/>
      <c r="AA368" s="34"/>
      <c r="AB368" s="34"/>
      <c r="AC368" s="34"/>
      <c r="AD368" s="34"/>
      <c r="AE368" s="34"/>
      <c r="AT368" s="17" t="s">
        <v>164</v>
      </c>
      <c r="AU368" s="17" t="s">
        <v>90</v>
      </c>
    </row>
    <row r="369" spans="1:65" s="2" customFormat="1" ht="16.5" customHeight="1">
      <c r="A369" s="34"/>
      <c r="B369" s="35"/>
      <c r="C369" s="187" t="s">
        <v>717</v>
      </c>
      <c r="D369" s="187" t="s">
        <v>158</v>
      </c>
      <c r="E369" s="188" t="s">
        <v>718</v>
      </c>
      <c r="F369" s="189" t="s">
        <v>719</v>
      </c>
      <c r="G369" s="190" t="s">
        <v>383</v>
      </c>
      <c r="H369" s="191">
        <v>2</v>
      </c>
      <c r="I369" s="192"/>
      <c r="J369" s="193">
        <f>ROUND(I369*H369,2)</f>
        <v>0</v>
      </c>
      <c r="K369" s="194"/>
      <c r="L369" s="39"/>
      <c r="M369" s="195" t="s">
        <v>1</v>
      </c>
      <c r="N369" s="196" t="s">
        <v>45</v>
      </c>
      <c r="O369" s="71"/>
      <c r="P369" s="197">
        <f>O369*H369</f>
        <v>0</v>
      </c>
      <c r="Q369" s="197">
        <v>0.08415</v>
      </c>
      <c r="R369" s="197">
        <f>Q369*H369</f>
        <v>0.1683</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720</v>
      </c>
    </row>
    <row r="370" spans="1:47" s="2" customFormat="1" ht="48.75">
      <c r="A370" s="34"/>
      <c r="B370" s="35"/>
      <c r="C370" s="36"/>
      <c r="D370" s="201" t="s">
        <v>164</v>
      </c>
      <c r="E370" s="36"/>
      <c r="F370" s="202" t="s">
        <v>721</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21.75" customHeight="1">
      <c r="A371" s="34"/>
      <c r="B371" s="35"/>
      <c r="C371" s="187" t="s">
        <v>722</v>
      </c>
      <c r="D371" s="187" t="s">
        <v>158</v>
      </c>
      <c r="E371" s="188" t="s">
        <v>723</v>
      </c>
      <c r="F371" s="189" t="s">
        <v>724</v>
      </c>
      <c r="G371" s="190" t="s">
        <v>383</v>
      </c>
      <c r="H371" s="191">
        <v>7</v>
      </c>
      <c r="I371" s="192"/>
      <c r="J371" s="193">
        <f>ROUND(I371*H371,2)</f>
        <v>0</v>
      </c>
      <c r="K371" s="194"/>
      <c r="L371" s="39"/>
      <c r="M371" s="195" t="s">
        <v>1</v>
      </c>
      <c r="N371" s="196" t="s">
        <v>45</v>
      </c>
      <c r="O371" s="71"/>
      <c r="P371" s="197">
        <f>O371*H371</f>
        <v>0</v>
      </c>
      <c r="Q371" s="197">
        <v>0.01136</v>
      </c>
      <c r="R371" s="197">
        <f>Q371*H371</f>
        <v>0.07952000000000001</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725</v>
      </c>
    </row>
    <row r="372" spans="1:47" s="2" customFormat="1" ht="39">
      <c r="A372" s="34"/>
      <c r="B372" s="35"/>
      <c r="C372" s="36"/>
      <c r="D372" s="201" t="s">
        <v>164</v>
      </c>
      <c r="E372" s="36"/>
      <c r="F372" s="202" t="s">
        <v>726</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1:65" s="2" customFormat="1" ht="16.5" customHeight="1">
      <c r="A373" s="34"/>
      <c r="B373" s="35"/>
      <c r="C373" s="187" t="s">
        <v>727</v>
      </c>
      <c r="D373" s="187" t="s">
        <v>158</v>
      </c>
      <c r="E373" s="188" t="s">
        <v>728</v>
      </c>
      <c r="F373" s="189" t="s">
        <v>729</v>
      </c>
      <c r="G373" s="190" t="s">
        <v>383</v>
      </c>
      <c r="H373" s="191">
        <v>7</v>
      </c>
      <c r="I373" s="192"/>
      <c r="J373" s="193">
        <f>ROUND(I373*H373,2)</f>
        <v>0</v>
      </c>
      <c r="K373" s="194"/>
      <c r="L373" s="39"/>
      <c r="M373" s="195" t="s">
        <v>1</v>
      </c>
      <c r="N373" s="196" t="s">
        <v>45</v>
      </c>
      <c r="O373" s="71"/>
      <c r="P373" s="197">
        <f>O373*H373</f>
        <v>0</v>
      </c>
      <c r="Q373" s="197">
        <v>0.00622</v>
      </c>
      <c r="R373" s="197">
        <f>Q373*H373</f>
        <v>0.043539999999999995</v>
      </c>
      <c r="S373" s="197">
        <v>0</v>
      </c>
      <c r="T373" s="198">
        <f>S373*H373</f>
        <v>0</v>
      </c>
      <c r="U373" s="34"/>
      <c r="V373" s="34"/>
      <c r="W373" s="34"/>
      <c r="X373" s="34"/>
      <c r="Y373" s="34"/>
      <c r="Z373" s="34"/>
      <c r="AA373" s="34"/>
      <c r="AB373" s="34"/>
      <c r="AC373" s="34"/>
      <c r="AD373" s="34"/>
      <c r="AE373" s="34"/>
      <c r="AR373" s="199" t="s">
        <v>175</v>
      </c>
      <c r="AT373" s="199" t="s">
        <v>158</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730</v>
      </c>
    </row>
    <row r="374" spans="1:47" s="2" customFormat="1" ht="39">
      <c r="A374" s="34"/>
      <c r="B374" s="35"/>
      <c r="C374" s="36"/>
      <c r="D374" s="201" t="s">
        <v>164</v>
      </c>
      <c r="E374" s="36"/>
      <c r="F374" s="202" t="s">
        <v>731</v>
      </c>
      <c r="G374" s="36"/>
      <c r="H374" s="36"/>
      <c r="I374" s="203"/>
      <c r="J374" s="36"/>
      <c r="K374" s="36"/>
      <c r="L374" s="39"/>
      <c r="M374" s="204"/>
      <c r="N374" s="205"/>
      <c r="O374" s="71"/>
      <c r="P374" s="71"/>
      <c r="Q374" s="71"/>
      <c r="R374" s="71"/>
      <c r="S374" s="71"/>
      <c r="T374" s="72"/>
      <c r="U374" s="34"/>
      <c r="V374" s="34"/>
      <c r="W374" s="34"/>
      <c r="X374" s="34"/>
      <c r="Y374" s="34"/>
      <c r="Z374" s="34"/>
      <c r="AA374" s="34"/>
      <c r="AB374" s="34"/>
      <c r="AC374" s="34"/>
      <c r="AD374" s="34"/>
      <c r="AE374" s="34"/>
      <c r="AT374" s="17" t="s">
        <v>164</v>
      </c>
      <c r="AU374" s="17" t="s">
        <v>90</v>
      </c>
    </row>
    <row r="375" spans="1:65" s="2" customFormat="1" ht="21.75" customHeight="1">
      <c r="A375" s="34"/>
      <c r="B375" s="35"/>
      <c r="C375" s="187" t="s">
        <v>732</v>
      </c>
      <c r="D375" s="187" t="s">
        <v>158</v>
      </c>
      <c r="E375" s="188" t="s">
        <v>733</v>
      </c>
      <c r="F375" s="189" t="s">
        <v>734</v>
      </c>
      <c r="G375" s="190" t="s">
        <v>383</v>
      </c>
      <c r="H375" s="191">
        <v>7</v>
      </c>
      <c r="I375" s="192"/>
      <c r="J375" s="193">
        <f>ROUND(I375*H375,2)</f>
        <v>0</v>
      </c>
      <c r="K375" s="194"/>
      <c r="L375" s="39"/>
      <c r="M375" s="195" t="s">
        <v>1</v>
      </c>
      <c r="N375" s="196" t="s">
        <v>45</v>
      </c>
      <c r="O375" s="71"/>
      <c r="P375" s="197">
        <f>O375*H375</f>
        <v>0</v>
      </c>
      <c r="Q375" s="197">
        <v>0.05454</v>
      </c>
      <c r="R375" s="197">
        <f>Q375*H375</f>
        <v>0.38178</v>
      </c>
      <c r="S375" s="197">
        <v>0</v>
      </c>
      <c r="T375" s="198">
        <f>S375*H375</f>
        <v>0</v>
      </c>
      <c r="U375" s="34"/>
      <c r="V375" s="34"/>
      <c r="W375" s="34"/>
      <c r="X375" s="34"/>
      <c r="Y375" s="34"/>
      <c r="Z375" s="34"/>
      <c r="AA375" s="34"/>
      <c r="AB375" s="34"/>
      <c r="AC375" s="34"/>
      <c r="AD375" s="34"/>
      <c r="AE375" s="34"/>
      <c r="AR375" s="199" t="s">
        <v>175</v>
      </c>
      <c r="AT375" s="199" t="s">
        <v>158</v>
      </c>
      <c r="AU375" s="199" t="s">
        <v>90</v>
      </c>
      <c r="AY375" s="17" t="s">
        <v>155</v>
      </c>
      <c r="BE375" s="200">
        <f>IF(N375="základní",J375,0)</f>
        <v>0</v>
      </c>
      <c r="BF375" s="200">
        <f>IF(N375="snížená",J375,0)</f>
        <v>0</v>
      </c>
      <c r="BG375" s="200">
        <f>IF(N375="zákl. přenesená",J375,0)</f>
        <v>0</v>
      </c>
      <c r="BH375" s="200">
        <f>IF(N375="sníž. přenesená",J375,0)</f>
        <v>0</v>
      </c>
      <c r="BI375" s="200">
        <f>IF(N375="nulová",J375,0)</f>
        <v>0</v>
      </c>
      <c r="BJ375" s="17" t="s">
        <v>88</v>
      </c>
      <c r="BK375" s="200">
        <f>ROUND(I375*H375,2)</f>
        <v>0</v>
      </c>
      <c r="BL375" s="17" t="s">
        <v>175</v>
      </c>
      <c r="BM375" s="199" t="s">
        <v>735</v>
      </c>
    </row>
    <row r="376" spans="1:47" s="2" customFormat="1" ht="48.75">
      <c r="A376" s="34"/>
      <c r="B376" s="35"/>
      <c r="C376" s="36"/>
      <c r="D376" s="201" t="s">
        <v>164</v>
      </c>
      <c r="E376" s="36"/>
      <c r="F376" s="202" t="s">
        <v>736</v>
      </c>
      <c r="G376" s="36"/>
      <c r="H376" s="36"/>
      <c r="I376" s="203"/>
      <c r="J376" s="36"/>
      <c r="K376" s="36"/>
      <c r="L376" s="39"/>
      <c r="M376" s="204"/>
      <c r="N376" s="205"/>
      <c r="O376" s="71"/>
      <c r="P376" s="71"/>
      <c r="Q376" s="71"/>
      <c r="R376" s="71"/>
      <c r="S376" s="71"/>
      <c r="T376" s="72"/>
      <c r="U376" s="34"/>
      <c r="V376" s="34"/>
      <c r="W376" s="34"/>
      <c r="X376" s="34"/>
      <c r="Y376" s="34"/>
      <c r="Z376" s="34"/>
      <c r="AA376" s="34"/>
      <c r="AB376" s="34"/>
      <c r="AC376" s="34"/>
      <c r="AD376" s="34"/>
      <c r="AE376" s="34"/>
      <c r="AT376" s="17" t="s">
        <v>164</v>
      </c>
      <c r="AU376" s="17" t="s">
        <v>90</v>
      </c>
    </row>
    <row r="377" spans="1:65" s="2" customFormat="1" ht="16.5" customHeight="1">
      <c r="A377" s="34"/>
      <c r="B377" s="35"/>
      <c r="C377" s="187" t="s">
        <v>737</v>
      </c>
      <c r="D377" s="187" t="s">
        <v>158</v>
      </c>
      <c r="E377" s="188" t="s">
        <v>738</v>
      </c>
      <c r="F377" s="189" t="s">
        <v>739</v>
      </c>
      <c r="G377" s="190" t="s">
        <v>383</v>
      </c>
      <c r="H377" s="191">
        <v>7</v>
      </c>
      <c r="I377" s="192"/>
      <c r="J377" s="193">
        <f>ROUND(I377*H377,2)</f>
        <v>0</v>
      </c>
      <c r="K377" s="194"/>
      <c r="L377" s="39"/>
      <c r="M377" s="195" t="s">
        <v>1</v>
      </c>
      <c r="N377" s="196" t="s">
        <v>45</v>
      </c>
      <c r="O377" s="71"/>
      <c r="P377" s="197">
        <f>O377*H377</f>
        <v>0</v>
      </c>
      <c r="Q377" s="197">
        <v>0</v>
      </c>
      <c r="R377" s="197">
        <f>Q377*H377</f>
        <v>0</v>
      </c>
      <c r="S377" s="197">
        <v>0</v>
      </c>
      <c r="T377" s="198">
        <f>S377*H377</f>
        <v>0</v>
      </c>
      <c r="U377" s="34"/>
      <c r="V377" s="34"/>
      <c r="W377" s="34"/>
      <c r="X377" s="34"/>
      <c r="Y377" s="34"/>
      <c r="Z377" s="34"/>
      <c r="AA377" s="34"/>
      <c r="AB377" s="34"/>
      <c r="AC377" s="34"/>
      <c r="AD377" s="34"/>
      <c r="AE377" s="34"/>
      <c r="AR377" s="199" t="s">
        <v>175</v>
      </c>
      <c r="AT377" s="199" t="s">
        <v>158</v>
      </c>
      <c r="AU377" s="199" t="s">
        <v>90</v>
      </c>
      <c r="AY377" s="17" t="s">
        <v>155</v>
      </c>
      <c r="BE377" s="200">
        <f>IF(N377="základní",J377,0)</f>
        <v>0</v>
      </c>
      <c r="BF377" s="200">
        <f>IF(N377="snížená",J377,0)</f>
        <v>0</v>
      </c>
      <c r="BG377" s="200">
        <f>IF(N377="zákl. přenesená",J377,0)</f>
        <v>0</v>
      </c>
      <c r="BH377" s="200">
        <f>IF(N377="sníž. přenesená",J377,0)</f>
        <v>0</v>
      </c>
      <c r="BI377" s="200">
        <f>IF(N377="nulová",J377,0)</f>
        <v>0</v>
      </c>
      <c r="BJ377" s="17" t="s">
        <v>88</v>
      </c>
      <c r="BK377" s="200">
        <f>ROUND(I377*H377,2)</f>
        <v>0</v>
      </c>
      <c r="BL377" s="17" t="s">
        <v>175</v>
      </c>
      <c r="BM377" s="199" t="s">
        <v>740</v>
      </c>
    </row>
    <row r="378" spans="2:63" s="12" customFormat="1" ht="22.9" customHeight="1">
      <c r="B378" s="171"/>
      <c r="C378" s="172"/>
      <c r="D378" s="173" t="s">
        <v>79</v>
      </c>
      <c r="E378" s="185" t="s">
        <v>201</v>
      </c>
      <c r="F378" s="185" t="s">
        <v>741</v>
      </c>
      <c r="G378" s="172"/>
      <c r="H378" s="172"/>
      <c r="I378" s="175"/>
      <c r="J378" s="186">
        <f>BK378</f>
        <v>0</v>
      </c>
      <c r="K378" s="172"/>
      <c r="L378" s="177"/>
      <c r="M378" s="178"/>
      <c r="N378" s="179"/>
      <c r="O378" s="179"/>
      <c r="P378" s="180">
        <f>SUM(P379:P386)</f>
        <v>0</v>
      </c>
      <c r="Q378" s="179"/>
      <c r="R378" s="180">
        <f>SUM(R379:R386)</f>
        <v>0</v>
      </c>
      <c r="S378" s="179"/>
      <c r="T378" s="181">
        <f>SUM(T379:T386)</f>
        <v>0</v>
      </c>
      <c r="AR378" s="182" t="s">
        <v>88</v>
      </c>
      <c r="AT378" s="183" t="s">
        <v>79</v>
      </c>
      <c r="AU378" s="183" t="s">
        <v>88</v>
      </c>
      <c r="AY378" s="182" t="s">
        <v>155</v>
      </c>
      <c r="BK378" s="184">
        <f>SUM(BK379:BK386)</f>
        <v>0</v>
      </c>
    </row>
    <row r="379" spans="1:65" s="2" customFormat="1" ht="16.5" customHeight="1">
      <c r="A379" s="34"/>
      <c r="B379" s="35"/>
      <c r="C379" s="187" t="s">
        <v>742</v>
      </c>
      <c r="D379" s="187" t="s">
        <v>158</v>
      </c>
      <c r="E379" s="188" t="s">
        <v>743</v>
      </c>
      <c r="F379" s="189" t="s">
        <v>744</v>
      </c>
      <c r="G379" s="190" t="s">
        <v>287</v>
      </c>
      <c r="H379" s="191">
        <v>10</v>
      </c>
      <c r="I379" s="192"/>
      <c r="J379" s="193">
        <f>ROUND(I379*H379,2)</f>
        <v>0</v>
      </c>
      <c r="K379" s="194"/>
      <c r="L379" s="39"/>
      <c r="M379" s="195" t="s">
        <v>1</v>
      </c>
      <c r="N379" s="196" t="s">
        <v>45</v>
      </c>
      <c r="O379" s="71"/>
      <c r="P379" s="197">
        <f>O379*H379</f>
        <v>0</v>
      </c>
      <c r="Q379" s="197">
        <v>0</v>
      </c>
      <c r="R379" s="197">
        <f>Q379*H379</f>
        <v>0</v>
      </c>
      <c r="S379" s="197">
        <v>0</v>
      </c>
      <c r="T379" s="198">
        <f>S379*H379</f>
        <v>0</v>
      </c>
      <c r="U379" s="34"/>
      <c r="V379" s="34"/>
      <c r="W379" s="34"/>
      <c r="X379" s="34"/>
      <c r="Y379" s="34"/>
      <c r="Z379" s="34"/>
      <c r="AA379" s="34"/>
      <c r="AB379" s="34"/>
      <c r="AC379" s="34"/>
      <c r="AD379" s="34"/>
      <c r="AE379" s="34"/>
      <c r="AR379" s="199" t="s">
        <v>175</v>
      </c>
      <c r="AT379" s="199" t="s">
        <v>158</v>
      </c>
      <c r="AU379" s="199" t="s">
        <v>90</v>
      </c>
      <c r="AY379" s="17" t="s">
        <v>155</v>
      </c>
      <c r="BE379" s="200">
        <f>IF(N379="základní",J379,0)</f>
        <v>0</v>
      </c>
      <c r="BF379" s="200">
        <f>IF(N379="snížená",J379,0)</f>
        <v>0</v>
      </c>
      <c r="BG379" s="200">
        <f>IF(N379="zákl. přenesená",J379,0)</f>
        <v>0</v>
      </c>
      <c r="BH379" s="200">
        <f>IF(N379="sníž. přenesená",J379,0)</f>
        <v>0</v>
      </c>
      <c r="BI379" s="200">
        <f>IF(N379="nulová",J379,0)</f>
        <v>0</v>
      </c>
      <c r="BJ379" s="17" t="s">
        <v>88</v>
      </c>
      <c r="BK379" s="200">
        <f>ROUND(I379*H379,2)</f>
        <v>0</v>
      </c>
      <c r="BL379" s="17" t="s">
        <v>175</v>
      </c>
      <c r="BM379" s="199" t="s">
        <v>745</v>
      </c>
    </row>
    <row r="380" spans="1:47" s="2" customFormat="1" ht="107.25">
      <c r="A380" s="34"/>
      <c r="B380" s="35"/>
      <c r="C380" s="36"/>
      <c r="D380" s="201" t="s">
        <v>164</v>
      </c>
      <c r="E380" s="36"/>
      <c r="F380" s="202" t="s">
        <v>746</v>
      </c>
      <c r="G380" s="36"/>
      <c r="H380" s="36"/>
      <c r="I380" s="203"/>
      <c r="J380" s="36"/>
      <c r="K380" s="36"/>
      <c r="L380" s="39"/>
      <c r="M380" s="204"/>
      <c r="N380" s="205"/>
      <c r="O380" s="71"/>
      <c r="P380" s="71"/>
      <c r="Q380" s="71"/>
      <c r="R380" s="71"/>
      <c r="S380" s="71"/>
      <c r="T380" s="72"/>
      <c r="U380" s="34"/>
      <c r="V380" s="34"/>
      <c r="W380" s="34"/>
      <c r="X380" s="34"/>
      <c r="Y380" s="34"/>
      <c r="Z380" s="34"/>
      <c r="AA380" s="34"/>
      <c r="AB380" s="34"/>
      <c r="AC380" s="34"/>
      <c r="AD380" s="34"/>
      <c r="AE380" s="34"/>
      <c r="AT380" s="17" t="s">
        <v>164</v>
      </c>
      <c r="AU380" s="17" t="s">
        <v>90</v>
      </c>
    </row>
    <row r="381" spans="1:65" s="2" customFormat="1" ht="16.5" customHeight="1">
      <c r="A381" s="34"/>
      <c r="B381" s="35"/>
      <c r="C381" s="187" t="s">
        <v>747</v>
      </c>
      <c r="D381" s="187" t="s">
        <v>158</v>
      </c>
      <c r="E381" s="188" t="s">
        <v>748</v>
      </c>
      <c r="F381" s="189" t="s">
        <v>749</v>
      </c>
      <c r="G381" s="190" t="s">
        <v>253</v>
      </c>
      <c r="H381" s="191">
        <v>55.329</v>
      </c>
      <c r="I381" s="192"/>
      <c r="J381" s="193">
        <f>ROUND(I381*H381,2)</f>
        <v>0</v>
      </c>
      <c r="K381" s="194"/>
      <c r="L381" s="39"/>
      <c r="M381" s="195" t="s">
        <v>1</v>
      </c>
      <c r="N381" s="196" t="s">
        <v>45</v>
      </c>
      <c r="O381" s="71"/>
      <c r="P381" s="197">
        <f>O381*H381</f>
        <v>0</v>
      </c>
      <c r="Q381" s="197">
        <v>0</v>
      </c>
      <c r="R381" s="197">
        <f>Q381*H381</f>
        <v>0</v>
      </c>
      <c r="S381" s="197">
        <v>0</v>
      </c>
      <c r="T381" s="198">
        <f>S381*H381</f>
        <v>0</v>
      </c>
      <c r="U381" s="34"/>
      <c r="V381" s="34"/>
      <c r="W381" s="34"/>
      <c r="X381" s="34"/>
      <c r="Y381" s="34"/>
      <c r="Z381" s="34"/>
      <c r="AA381" s="34"/>
      <c r="AB381" s="34"/>
      <c r="AC381" s="34"/>
      <c r="AD381" s="34"/>
      <c r="AE381" s="34"/>
      <c r="AR381" s="199" t="s">
        <v>175</v>
      </c>
      <c r="AT381" s="199" t="s">
        <v>158</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750</v>
      </c>
    </row>
    <row r="382" spans="1:47" s="2" customFormat="1" ht="87.75">
      <c r="A382" s="34"/>
      <c r="B382" s="35"/>
      <c r="C382" s="36"/>
      <c r="D382" s="201" t="s">
        <v>164</v>
      </c>
      <c r="E382" s="36"/>
      <c r="F382" s="202" t="s">
        <v>751</v>
      </c>
      <c r="G382" s="36"/>
      <c r="H382" s="36"/>
      <c r="I382" s="203"/>
      <c r="J382" s="36"/>
      <c r="K382" s="36"/>
      <c r="L382" s="39"/>
      <c r="M382" s="204"/>
      <c r="N382" s="205"/>
      <c r="O382" s="71"/>
      <c r="P382" s="71"/>
      <c r="Q382" s="71"/>
      <c r="R382" s="71"/>
      <c r="S382" s="71"/>
      <c r="T382" s="72"/>
      <c r="U382" s="34"/>
      <c r="V382" s="34"/>
      <c r="W382" s="34"/>
      <c r="X382" s="34"/>
      <c r="Y382" s="34"/>
      <c r="Z382" s="34"/>
      <c r="AA382" s="34"/>
      <c r="AB382" s="34"/>
      <c r="AC382" s="34"/>
      <c r="AD382" s="34"/>
      <c r="AE382" s="34"/>
      <c r="AT382" s="17" t="s">
        <v>164</v>
      </c>
      <c r="AU382" s="17" t="s">
        <v>90</v>
      </c>
    </row>
    <row r="383" spans="2:51" s="13" customFormat="1" ht="11.25">
      <c r="B383" s="210"/>
      <c r="C383" s="211"/>
      <c r="D383" s="201" t="s">
        <v>256</v>
      </c>
      <c r="E383" s="212" t="s">
        <v>1</v>
      </c>
      <c r="F383" s="213" t="s">
        <v>752</v>
      </c>
      <c r="G383" s="211"/>
      <c r="H383" s="214">
        <v>55.329</v>
      </c>
      <c r="I383" s="215"/>
      <c r="J383" s="211"/>
      <c r="K383" s="211"/>
      <c r="L383" s="216"/>
      <c r="M383" s="217"/>
      <c r="N383" s="218"/>
      <c r="O383" s="218"/>
      <c r="P383" s="218"/>
      <c r="Q383" s="218"/>
      <c r="R383" s="218"/>
      <c r="S383" s="218"/>
      <c r="T383" s="219"/>
      <c r="AT383" s="220" t="s">
        <v>256</v>
      </c>
      <c r="AU383" s="220" t="s">
        <v>90</v>
      </c>
      <c r="AV383" s="13" t="s">
        <v>90</v>
      </c>
      <c r="AW383" s="13" t="s">
        <v>36</v>
      </c>
      <c r="AX383" s="13" t="s">
        <v>88</v>
      </c>
      <c r="AY383" s="220" t="s">
        <v>155</v>
      </c>
    </row>
    <row r="384" spans="1:65" s="2" customFormat="1" ht="16.5" customHeight="1">
      <c r="A384" s="34"/>
      <c r="B384" s="35"/>
      <c r="C384" s="187" t="s">
        <v>753</v>
      </c>
      <c r="D384" s="187" t="s">
        <v>158</v>
      </c>
      <c r="E384" s="188" t="s">
        <v>754</v>
      </c>
      <c r="F384" s="189" t="s">
        <v>755</v>
      </c>
      <c r="G384" s="190" t="s">
        <v>253</v>
      </c>
      <c r="H384" s="191">
        <v>64.066</v>
      </c>
      <c r="I384" s="192"/>
      <c r="J384" s="193">
        <f>ROUND(I384*H384,2)</f>
        <v>0</v>
      </c>
      <c r="K384" s="194"/>
      <c r="L384" s="39"/>
      <c r="M384" s="195" t="s">
        <v>1</v>
      </c>
      <c r="N384" s="196" t="s">
        <v>45</v>
      </c>
      <c r="O384" s="71"/>
      <c r="P384" s="197">
        <f>O384*H384</f>
        <v>0</v>
      </c>
      <c r="Q384" s="197">
        <v>0</v>
      </c>
      <c r="R384" s="197">
        <f>Q384*H384</f>
        <v>0</v>
      </c>
      <c r="S384" s="197">
        <v>0</v>
      </c>
      <c r="T384" s="198">
        <f>S384*H384</f>
        <v>0</v>
      </c>
      <c r="U384" s="34"/>
      <c r="V384" s="34"/>
      <c r="W384" s="34"/>
      <c r="X384" s="34"/>
      <c r="Y384" s="34"/>
      <c r="Z384" s="34"/>
      <c r="AA384" s="34"/>
      <c r="AB384" s="34"/>
      <c r="AC384" s="34"/>
      <c r="AD384" s="34"/>
      <c r="AE384" s="34"/>
      <c r="AR384" s="199" t="s">
        <v>175</v>
      </c>
      <c r="AT384" s="199" t="s">
        <v>158</v>
      </c>
      <c r="AU384" s="199" t="s">
        <v>90</v>
      </c>
      <c r="AY384" s="17" t="s">
        <v>155</v>
      </c>
      <c r="BE384" s="200">
        <f>IF(N384="základní",J384,0)</f>
        <v>0</v>
      </c>
      <c r="BF384" s="200">
        <f>IF(N384="snížená",J384,0)</f>
        <v>0</v>
      </c>
      <c r="BG384" s="200">
        <f>IF(N384="zákl. přenesená",J384,0)</f>
        <v>0</v>
      </c>
      <c r="BH384" s="200">
        <f>IF(N384="sníž. přenesená",J384,0)</f>
        <v>0</v>
      </c>
      <c r="BI384" s="200">
        <f>IF(N384="nulová",J384,0)</f>
        <v>0</v>
      </c>
      <c r="BJ384" s="17" t="s">
        <v>88</v>
      </c>
      <c r="BK384" s="200">
        <f>ROUND(I384*H384,2)</f>
        <v>0</v>
      </c>
      <c r="BL384" s="17" t="s">
        <v>175</v>
      </c>
      <c r="BM384" s="199" t="s">
        <v>756</v>
      </c>
    </row>
    <row r="385" spans="1:47" s="2" customFormat="1" ht="58.5">
      <c r="A385" s="34"/>
      <c r="B385" s="35"/>
      <c r="C385" s="36"/>
      <c r="D385" s="201" t="s">
        <v>164</v>
      </c>
      <c r="E385" s="36"/>
      <c r="F385" s="202" t="s">
        <v>757</v>
      </c>
      <c r="G385" s="36"/>
      <c r="H385" s="36"/>
      <c r="I385" s="203"/>
      <c r="J385" s="36"/>
      <c r="K385" s="36"/>
      <c r="L385" s="39"/>
      <c r="M385" s="204"/>
      <c r="N385" s="205"/>
      <c r="O385" s="71"/>
      <c r="P385" s="71"/>
      <c r="Q385" s="71"/>
      <c r="R385" s="71"/>
      <c r="S385" s="71"/>
      <c r="T385" s="72"/>
      <c r="U385" s="34"/>
      <c r="V385" s="34"/>
      <c r="W385" s="34"/>
      <c r="X385" s="34"/>
      <c r="Y385" s="34"/>
      <c r="Z385" s="34"/>
      <c r="AA385" s="34"/>
      <c r="AB385" s="34"/>
      <c r="AC385" s="34"/>
      <c r="AD385" s="34"/>
      <c r="AE385" s="34"/>
      <c r="AT385" s="17" t="s">
        <v>164</v>
      </c>
      <c r="AU385" s="17" t="s">
        <v>90</v>
      </c>
    </row>
    <row r="386" spans="2:51" s="13" customFormat="1" ht="11.25">
      <c r="B386" s="210"/>
      <c r="C386" s="211"/>
      <c r="D386" s="201" t="s">
        <v>256</v>
      </c>
      <c r="E386" s="212" t="s">
        <v>1</v>
      </c>
      <c r="F386" s="213" t="s">
        <v>758</v>
      </c>
      <c r="G386" s="211"/>
      <c r="H386" s="214">
        <v>64.066</v>
      </c>
      <c r="I386" s="215"/>
      <c r="J386" s="211"/>
      <c r="K386" s="211"/>
      <c r="L386" s="216"/>
      <c r="M386" s="217"/>
      <c r="N386" s="218"/>
      <c r="O386" s="218"/>
      <c r="P386" s="218"/>
      <c r="Q386" s="218"/>
      <c r="R386" s="218"/>
      <c r="S386" s="218"/>
      <c r="T386" s="219"/>
      <c r="AT386" s="220" t="s">
        <v>256</v>
      </c>
      <c r="AU386" s="220" t="s">
        <v>90</v>
      </c>
      <c r="AV386" s="13" t="s">
        <v>90</v>
      </c>
      <c r="AW386" s="13" t="s">
        <v>36</v>
      </c>
      <c r="AX386" s="13" t="s">
        <v>88</v>
      </c>
      <c r="AY386" s="220" t="s">
        <v>155</v>
      </c>
    </row>
    <row r="387" spans="2:63" s="12" customFormat="1" ht="22.9" customHeight="1">
      <c r="B387" s="171"/>
      <c r="C387" s="172"/>
      <c r="D387" s="173" t="s">
        <v>79</v>
      </c>
      <c r="E387" s="185" t="s">
        <v>759</v>
      </c>
      <c r="F387" s="185" t="s">
        <v>760</v>
      </c>
      <c r="G387" s="172"/>
      <c r="H387" s="172"/>
      <c r="I387" s="175"/>
      <c r="J387" s="186">
        <f>BK387</f>
        <v>0</v>
      </c>
      <c r="K387" s="172"/>
      <c r="L387" s="177"/>
      <c r="M387" s="178"/>
      <c r="N387" s="179"/>
      <c r="O387" s="179"/>
      <c r="P387" s="180">
        <f>SUM(P388:P418)</f>
        <v>0</v>
      </c>
      <c r="Q387" s="179"/>
      <c r="R387" s="180">
        <f>SUM(R388:R418)</f>
        <v>0</v>
      </c>
      <c r="S387" s="179"/>
      <c r="T387" s="181">
        <f>SUM(T388:T418)</f>
        <v>0</v>
      </c>
      <c r="AR387" s="182" t="s">
        <v>88</v>
      </c>
      <c r="AT387" s="183" t="s">
        <v>79</v>
      </c>
      <c r="AU387" s="183" t="s">
        <v>88</v>
      </c>
      <c r="AY387" s="182" t="s">
        <v>155</v>
      </c>
      <c r="BK387" s="184">
        <f>SUM(BK388:BK418)</f>
        <v>0</v>
      </c>
    </row>
    <row r="388" spans="1:65" s="2" customFormat="1" ht="16.5" customHeight="1">
      <c r="A388" s="34"/>
      <c r="B388" s="35"/>
      <c r="C388" s="187" t="s">
        <v>761</v>
      </c>
      <c r="D388" s="187" t="s">
        <v>158</v>
      </c>
      <c r="E388" s="188" t="s">
        <v>762</v>
      </c>
      <c r="F388" s="189" t="s">
        <v>763</v>
      </c>
      <c r="G388" s="190" t="s">
        <v>360</v>
      </c>
      <c r="H388" s="191">
        <v>490.097</v>
      </c>
      <c r="I388" s="192"/>
      <c r="J388" s="193">
        <f>ROUND(I388*H388,2)</f>
        <v>0</v>
      </c>
      <c r="K388" s="194"/>
      <c r="L388" s="39"/>
      <c r="M388" s="195" t="s">
        <v>1</v>
      </c>
      <c r="N388" s="196" t="s">
        <v>45</v>
      </c>
      <c r="O388" s="71"/>
      <c r="P388" s="197">
        <f>O388*H388</f>
        <v>0</v>
      </c>
      <c r="Q388" s="197">
        <v>0</v>
      </c>
      <c r="R388" s="197">
        <f>Q388*H388</f>
        <v>0</v>
      </c>
      <c r="S388" s="197">
        <v>0</v>
      </c>
      <c r="T388" s="198">
        <f>S388*H388</f>
        <v>0</v>
      </c>
      <c r="U388" s="34"/>
      <c r="V388" s="34"/>
      <c r="W388" s="34"/>
      <c r="X388" s="34"/>
      <c r="Y388" s="34"/>
      <c r="Z388" s="34"/>
      <c r="AA388" s="34"/>
      <c r="AB388" s="34"/>
      <c r="AC388" s="34"/>
      <c r="AD388" s="34"/>
      <c r="AE388" s="34"/>
      <c r="AR388" s="199" t="s">
        <v>175</v>
      </c>
      <c r="AT388" s="199" t="s">
        <v>158</v>
      </c>
      <c r="AU388" s="199" t="s">
        <v>90</v>
      </c>
      <c r="AY388" s="17" t="s">
        <v>155</v>
      </c>
      <c r="BE388" s="200">
        <f>IF(N388="základní",J388,0)</f>
        <v>0</v>
      </c>
      <c r="BF388" s="200">
        <f>IF(N388="snížená",J388,0)</f>
        <v>0</v>
      </c>
      <c r="BG388" s="200">
        <f>IF(N388="zákl. přenesená",J388,0)</f>
        <v>0</v>
      </c>
      <c r="BH388" s="200">
        <f>IF(N388="sníž. přenesená",J388,0)</f>
        <v>0</v>
      </c>
      <c r="BI388" s="200">
        <f>IF(N388="nulová",J388,0)</f>
        <v>0</v>
      </c>
      <c r="BJ388" s="17" t="s">
        <v>88</v>
      </c>
      <c r="BK388" s="200">
        <f>ROUND(I388*H388,2)</f>
        <v>0</v>
      </c>
      <c r="BL388" s="17" t="s">
        <v>175</v>
      </c>
      <c r="BM388" s="199" t="s">
        <v>764</v>
      </c>
    </row>
    <row r="389" spans="1:47" s="2" customFormat="1" ht="126.75">
      <c r="A389" s="34"/>
      <c r="B389" s="35"/>
      <c r="C389" s="36"/>
      <c r="D389" s="201" t="s">
        <v>164</v>
      </c>
      <c r="E389" s="36"/>
      <c r="F389" s="202" t="s">
        <v>765</v>
      </c>
      <c r="G389" s="36"/>
      <c r="H389" s="36"/>
      <c r="I389" s="203"/>
      <c r="J389" s="36"/>
      <c r="K389" s="36"/>
      <c r="L389" s="39"/>
      <c r="M389" s="204"/>
      <c r="N389" s="205"/>
      <c r="O389" s="71"/>
      <c r="P389" s="71"/>
      <c r="Q389" s="71"/>
      <c r="R389" s="71"/>
      <c r="S389" s="71"/>
      <c r="T389" s="72"/>
      <c r="U389" s="34"/>
      <c r="V389" s="34"/>
      <c r="W389" s="34"/>
      <c r="X389" s="34"/>
      <c r="Y389" s="34"/>
      <c r="Z389" s="34"/>
      <c r="AA389" s="34"/>
      <c r="AB389" s="34"/>
      <c r="AC389" s="34"/>
      <c r="AD389" s="34"/>
      <c r="AE389" s="34"/>
      <c r="AT389" s="17" t="s">
        <v>164</v>
      </c>
      <c r="AU389" s="17" t="s">
        <v>90</v>
      </c>
    </row>
    <row r="390" spans="2:51" s="13" customFormat="1" ht="11.25">
      <c r="B390" s="210"/>
      <c r="C390" s="211"/>
      <c r="D390" s="201" t="s">
        <v>256</v>
      </c>
      <c r="E390" s="212" t="s">
        <v>1</v>
      </c>
      <c r="F390" s="213" t="s">
        <v>766</v>
      </c>
      <c r="G390" s="211"/>
      <c r="H390" s="214">
        <v>5.285</v>
      </c>
      <c r="I390" s="215"/>
      <c r="J390" s="211"/>
      <c r="K390" s="211"/>
      <c r="L390" s="216"/>
      <c r="M390" s="217"/>
      <c r="N390" s="218"/>
      <c r="O390" s="218"/>
      <c r="P390" s="218"/>
      <c r="Q390" s="218"/>
      <c r="R390" s="218"/>
      <c r="S390" s="218"/>
      <c r="T390" s="219"/>
      <c r="AT390" s="220" t="s">
        <v>256</v>
      </c>
      <c r="AU390" s="220" t="s">
        <v>90</v>
      </c>
      <c r="AV390" s="13" t="s">
        <v>90</v>
      </c>
      <c r="AW390" s="13" t="s">
        <v>36</v>
      </c>
      <c r="AX390" s="13" t="s">
        <v>80</v>
      </c>
      <c r="AY390" s="220" t="s">
        <v>155</v>
      </c>
    </row>
    <row r="391" spans="2:51" s="13" customFormat="1" ht="11.25">
      <c r="B391" s="210"/>
      <c r="C391" s="211"/>
      <c r="D391" s="201" t="s">
        <v>256</v>
      </c>
      <c r="E391" s="212" t="s">
        <v>1</v>
      </c>
      <c r="F391" s="213" t="s">
        <v>767</v>
      </c>
      <c r="G391" s="211"/>
      <c r="H391" s="214">
        <v>18.165</v>
      </c>
      <c r="I391" s="215"/>
      <c r="J391" s="211"/>
      <c r="K391" s="211"/>
      <c r="L391" s="216"/>
      <c r="M391" s="217"/>
      <c r="N391" s="218"/>
      <c r="O391" s="218"/>
      <c r="P391" s="218"/>
      <c r="Q391" s="218"/>
      <c r="R391" s="218"/>
      <c r="S391" s="218"/>
      <c r="T391" s="219"/>
      <c r="AT391" s="220" t="s">
        <v>256</v>
      </c>
      <c r="AU391" s="220" t="s">
        <v>90</v>
      </c>
      <c r="AV391" s="13" t="s">
        <v>90</v>
      </c>
      <c r="AW391" s="13" t="s">
        <v>36</v>
      </c>
      <c r="AX391" s="13" t="s">
        <v>80</v>
      </c>
      <c r="AY391" s="220" t="s">
        <v>155</v>
      </c>
    </row>
    <row r="392" spans="2:51" s="13" customFormat="1" ht="11.25">
      <c r="B392" s="210"/>
      <c r="C392" s="211"/>
      <c r="D392" s="201" t="s">
        <v>256</v>
      </c>
      <c r="E392" s="212" t="s">
        <v>1</v>
      </c>
      <c r="F392" s="213" t="s">
        <v>768</v>
      </c>
      <c r="G392" s="211"/>
      <c r="H392" s="214">
        <v>32.965</v>
      </c>
      <c r="I392" s="215"/>
      <c r="J392" s="211"/>
      <c r="K392" s="211"/>
      <c r="L392" s="216"/>
      <c r="M392" s="217"/>
      <c r="N392" s="218"/>
      <c r="O392" s="218"/>
      <c r="P392" s="218"/>
      <c r="Q392" s="218"/>
      <c r="R392" s="218"/>
      <c r="S392" s="218"/>
      <c r="T392" s="219"/>
      <c r="AT392" s="220" t="s">
        <v>256</v>
      </c>
      <c r="AU392" s="220" t="s">
        <v>90</v>
      </c>
      <c r="AV392" s="13" t="s">
        <v>90</v>
      </c>
      <c r="AW392" s="13" t="s">
        <v>36</v>
      </c>
      <c r="AX392" s="13" t="s">
        <v>80</v>
      </c>
      <c r="AY392" s="220" t="s">
        <v>155</v>
      </c>
    </row>
    <row r="393" spans="2:51" s="15" customFormat="1" ht="11.25">
      <c r="B393" s="232"/>
      <c r="C393" s="233"/>
      <c r="D393" s="201" t="s">
        <v>256</v>
      </c>
      <c r="E393" s="234" t="s">
        <v>1</v>
      </c>
      <c r="F393" s="235" t="s">
        <v>769</v>
      </c>
      <c r="G393" s="233"/>
      <c r="H393" s="236">
        <v>56.415</v>
      </c>
      <c r="I393" s="237"/>
      <c r="J393" s="233"/>
      <c r="K393" s="233"/>
      <c r="L393" s="238"/>
      <c r="M393" s="239"/>
      <c r="N393" s="240"/>
      <c r="O393" s="240"/>
      <c r="P393" s="240"/>
      <c r="Q393" s="240"/>
      <c r="R393" s="240"/>
      <c r="S393" s="240"/>
      <c r="T393" s="241"/>
      <c r="AT393" s="242" t="s">
        <v>256</v>
      </c>
      <c r="AU393" s="242" t="s">
        <v>90</v>
      </c>
      <c r="AV393" s="15" t="s">
        <v>170</v>
      </c>
      <c r="AW393" s="15" t="s">
        <v>36</v>
      </c>
      <c r="AX393" s="15" t="s">
        <v>80</v>
      </c>
      <c r="AY393" s="242" t="s">
        <v>155</v>
      </c>
    </row>
    <row r="394" spans="2:51" s="13" customFormat="1" ht="11.25">
      <c r="B394" s="210"/>
      <c r="C394" s="211"/>
      <c r="D394" s="201" t="s">
        <v>256</v>
      </c>
      <c r="E394" s="212" t="s">
        <v>1</v>
      </c>
      <c r="F394" s="213" t="s">
        <v>770</v>
      </c>
      <c r="G394" s="211"/>
      <c r="H394" s="214">
        <v>47.758</v>
      </c>
      <c r="I394" s="215"/>
      <c r="J394" s="211"/>
      <c r="K394" s="211"/>
      <c r="L394" s="216"/>
      <c r="M394" s="217"/>
      <c r="N394" s="218"/>
      <c r="O394" s="218"/>
      <c r="P394" s="218"/>
      <c r="Q394" s="218"/>
      <c r="R394" s="218"/>
      <c r="S394" s="218"/>
      <c r="T394" s="219"/>
      <c r="AT394" s="220" t="s">
        <v>256</v>
      </c>
      <c r="AU394" s="220" t="s">
        <v>90</v>
      </c>
      <c r="AV394" s="13" t="s">
        <v>90</v>
      </c>
      <c r="AW394" s="13" t="s">
        <v>36</v>
      </c>
      <c r="AX394" s="13" t="s">
        <v>80</v>
      </c>
      <c r="AY394" s="220" t="s">
        <v>155</v>
      </c>
    </row>
    <row r="395" spans="2:51" s="15" customFormat="1" ht="11.25">
      <c r="B395" s="232"/>
      <c r="C395" s="233"/>
      <c r="D395" s="201" t="s">
        <v>256</v>
      </c>
      <c r="E395" s="234" t="s">
        <v>1</v>
      </c>
      <c r="F395" s="235" t="s">
        <v>771</v>
      </c>
      <c r="G395" s="233"/>
      <c r="H395" s="236">
        <v>47.758</v>
      </c>
      <c r="I395" s="237"/>
      <c r="J395" s="233"/>
      <c r="K395" s="233"/>
      <c r="L395" s="238"/>
      <c r="M395" s="239"/>
      <c r="N395" s="240"/>
      <c r="O395" s="240"/>
      <c r="P395" s="240"/>
      <c r="Q395" s="240"/>
      <c r="R395" s="240"/>
      <c r="S395" s="240"/>
      <c r="T395" s="241"/>
      <c r="AT395" s="242" t="s">
        <v>256</v>
      </c>
      <c r="AU395" s="242" t="s">
        <v>90</v>
      </c>
      <c r="AV395" s="15" t="s">
        <v>170</v>
      </c>
      <c r="AW395" s="15" t="s">
        <v>36</v>
      </c>
      <c r="AX395" s="15" t="s">
        <v>80</v>
      </c>
      <c r="AY395" s="242" t="s">
        <v>155</v>
      </c>
    </row>
    <row r="396" spans="2:51" s="13" customFormat="1" ht="11.25">
      <c r="B396" s="210"/>
      <c r="C396" s="211"/>
      <c r="D396" s="201" t="s">
        <v>256</v>
      </c>
      <c r="E396" s="212" t="s">
        <v>1</v>
      </c>
      <c r="F396" s="213" t="s">
        <v>772</v>
      </c>
      <c r="G396" s="211"/>
      <c r="H396" s="214">
        <v>103.175</v>
      </c>
      <c r="I396" s="215"/>
      <c r="J396" s="211"/>
      <c r="K396" s="211"/>
      <c r="L396" s="216"/>
      <c r="M396" s="217"/>
      <c r="N396" s="218"/>
      <c r="O396" s="218"/>
      <c r="P396" s="218"/>
      <c r="Q396" s="218"/>
      <c r="R396" s="218"/>
      <c r="S396" s="218"/>
      <c r="T396" s="219"/>
      <c r="AT396" s="220" t="s">
        <v>256</v>
      </c>
      <c r="AU396" s="220" t="s">
        <v>90</v>
      </c>
      <c r="AV396" s="13" t="s">
        <v>90</v>
      </c>
      <c r="AW396" s="13" t="s">
        <v>36</v>
      </c>
      <c r="AX396" s="13" t="s">
        <v>80</v>
      </c>
      <c r="AY396" s="220" t="s">
        <v>155</v>
      </c>
    </row>
    <row r="397" spans="2:51" s="15" customFormat="1" ht="11.25">
      <c r="B397" s="232"/>
      <c r="C397" s="233"/>
      <c r="D397" s="201" t="s">
        <v>256</v>
      </c>
      <c r="E397" s="234" t="s">
        <v>1</v>
      </c>
      <c r="F397" s="235" t="s">
        <v>773</v>
      </c>
      <c r="G397" s="233"/>
      <c r="H397" s="236">
        <v>103.175</v>
      </c>
      <c r="I397" s="237"/>
      <c r="J397" s="233"/>
      <c r="K397" s="233"/>
      <c r="L397" s="238"/>
      <c r="M397" s="239"/>
      <c r="N397" s="240"/>
      <c r="O397" s="240"/>
      <c r="P397" s="240"/>
      <c r="Q397" s="240"/>
      <c r="R397" s="240"/>
      <c r="S397" s="240"/>
      <c r="T397" s="241"/>
      <c r="AT397" s="242" t="s">
        <v>256</v>
      </c>
      <c r="AU397" s="242" t="s">
        <v>90</v>
      </c>
      <c r="AV397" s="15" t="s">
        <v>170</v>
      </c>
      <c r="AW397" s="15" t="s">
        <v>36</v>
      </c>
      <c r="AX397" s="15" t="s">
        <v>80</v>
      </c>
      <c r="AY397" s="242" t="s">
        <v>155</v>
      </c>
    </row>
    <row r="398" spans="2:51" s="13" customFormat="1" ht="11.25">
      <c r="B398" s="210"/>
      <c r="C398" s="211"/>
      <c r="D398" s="201" t="s">
        <v>256</v>
      </c>
      <c r="E398" s="212" t="s">
        <v>1</v>
      </c>
      <c r="F398" s="213" t="s">
        <v>774</v>
      </c>
      <c r="G398" s="211"/>
      <c r="H398" s="214">
        <v>58.748</v>
      </c>
      <c r="I398" s="215"/>
      <c r="J398" s="211"/>
      <c r="K398" s="211"/>
      <c r="L398" s="216"/>
      <c r="M398" s="217"/>
      <c r="N398" s="218"/>
      <c r="O398" s="218"/>
      <c r="P398" s="218"/>
      <c r="Q398" s="218"/>
      <c r="R398" s="218"/>
      <c r="S398" s="218"/>
      <c r="T398" s="219"/>
      <c r="AT398" s="220" t="s">
        <v>256</v>
      </c>
      <c r="AU398" s="220" t="s">
        <v>90</v>
      </c>
      <c r="AV398" s="13" t="s">
        <v>90</v>
      </c>
      <c r="AW398" s="13" t="s">
        <v>36</v>
      </c>
      <c r="AX398" s="13" t="s">
        <v>80</v>
      </c>
      <c r="AY398" s="220" t="s">
        <v>155</v>
      </c>
    </row>
    <row r="399" spans="2:51" s="15" customFormat="1" ht="11.25">
      <c r="B399" s="232"/>
      <c r="C399" s="233"/>
      <c r="D399" s="201" t="s">
        <v>256</v>
      </c>
      <c r="E399" s="234" t="s">
        <v>1</v>
      </c>
      <c r="F399" s="235" t="s">
        <v>775</v>
      </c>
      <c r="G399" s="233"/>
      <c r="H399" s="236">
        <v>58.748</v>
      </c>
      <c r="I399" s="237"/>
      <c r="J399" s="233"/>
      <c r="K399" s="233"/>
      <c r="L399" s="238"/>
      <c r="M399" s="239"/>
      <c r="N399" s="240"/>
      <c r="O399" s="240"/>
      <c r="P399" s="240"/>
      <c r="Q399" s="240"/>
      <c r="R399" s="240"/>
      <c r="S399" s="240"/>
      <c r="T399" s="241"/>
      <c r="AT399" s="242" t="s">
        <v>256</v>
      </c>
      <c r="AU399" s="242" t="s">
        <v>90</v>
      </c>
      <c r="AV399" s="15" t="s">
        <v>170</v>
      </c>
      <c r="AW399" s="15" t="s">
        <v>36</v>
      </c>
      <c r="AX399" s="15" t="s">
        <v>80</v>
      </c>
      <c r="AY399" s="242" t="s">
        <v>155</v>
      </c>
    </row>
    <row r="400" spans="2:51" s="13" customFormat="1" ht="11.25">
      <c r="B400" s="210"/>
      <c r="C400" s="211"/>
      <c r="D400" s="201" t="s">
        <v>256</v>
      </c>
      <c r="E400" s="212" t="s">
        <v>1</v>
      </c>
      <c r="F400" s="213" t="s">
        <v>776</v>
      </c>
      <c r="G400" s="211"/>
      <c r="H400" s="214">
        <v>6.18</v>
      </c>
      <c r="I400" s="215"/>
      <c r="J400" s="211"/>
      <c r="K400" s="211"/>
      <c r="L400" s="216"/>
      <c r="M400" s="217"/>
      <c r="N400" s="218"/>
      <c r="O400" s="218"/>
      <c r="P400" s="218"/>
      <c r="Q400" s="218"/>
      <c r="R400" s="218"/>
      <c r="S400" s="218"/>
      <c r="T400" s="219"/>
      <c r="AT400" s="220" t="s">
        <v>256</v>
      </c>
      <c r="AU400" s="220" t="s">
        <v>90</v>
      </c>
      <c r="AV400" s="13" t="s">
        <v>90</v>
      </c>
      <c r="AW400" s="13" t="s">
        <v>36</v>
      </c>
      <c r="AX400" s="13" t="s">
        <v>80</v>
      </c>
      <c r="AY400" s="220" t="s">
        <v>155</v>
      </c>
    </row>
    <row r="401" spans="2:51" s="15" customFormat="1" ht="11.25">
      <c r="B401" s="232"/>
      <c r="C401" s="233"/>
      <c r="D401" s="201" t="s">
        <v>256</v>
      </c>
      <c r="E401" s="234" t="s">
        <v>1</v>
      </c>
      <c r="F401" s="235" t="s">
        <v>777</v>
      </c>
      <c r="G401" s="233"/>
      <c r="H401" s="236">
        <v>6.18</v>
      </c>
      <c r="I401" s="237"/>
      <c r="J401" s="233"/>
      <c r="K401" s="233"/>
      <c r="L401" s="238"/>
      <c r="M401" s="239"/>
      <c r="N401" s="240"/>
      <c r="O401" s="240"/>
      <c r="P401" s="240"/>
      <c r="Q401" s="240"/>
      <c r="R401" s="240"/>
      <c r="S401" s="240"/>
      <c r="T401" s="241"/>
      <c r="AT401" s="242" t="s">
        <v>256</v>
      </c>
      <c r="AU401" s="242" t="s">
        <v>90</v>
      </c>
      <c r="AV401" s="15" t="s">
        <v>170</v>
      </c>
      <c r="AW401" s="15" t="s">
        <v>36</v>
      </c>
      <c r="AX401" s="15" t="s">
        <v>80</v>
      </c>
      <c r="AY401" s="242" t="s">
        <v>155</v>
      </c>
    </row>
    <row r="402" spans="2:51" s="14" customFormat="1" ht="11.25">
      <c r="B402" s="221"/>
      <c r="C402" s="222"/>
      <c r="D402" s="201" t="s">
        <v>256</v>
      </c>
      <c r="E402" s="223" t="s">
        <v>1</v>
      </c>
      <c r="F402" s="224" t="s">
        <v>259</v>
      </c>
      <c r="G402" s="222"/>
      <c r="H402" s="225">
        <v>272.276</v>
      </c>
      <c r="I402" s="226"/>
      <c r="J402" s="222"/>
      <c r="K402" s="222"/>
      <c r="L402" s="227"/>
      <c r="M402" s="228"/>
      <c r="N402" s="229"/>
      <c r="O402" s="229"/>
      <c r="P402" s="229"/>
      <c r="Q402" s="229"/>
      <c r="R402" s="229"/>
      <c r="S402" s="229"/>
      <c r="T402" s="230"/>
      <c r="AT402" s="231" t="s">
        <v>256</v>
      </c>
      <c r="AU402" s="231" t="s">
        <v>90</v>
      </c>
      <c r="AV402" s="14" t="s">
        <v>175</v>
      </c>
      <c r="AW402" s="14" t="s">
        <v>36</v>
      </c>
      <c r="AX402" s="14" t="s">
        <v>88</v>
      </c>
      <c r="AY402" s="231" t="s">
        <v>155</v>
      </c>
    </row>
    <row r="403" spans="2:51" s="13" customFormat="1" ht="11.25">
      <c r="B403" s="210"/>
      <c r="C403" s="211"/>
      <c r="D403" s="201" t="s">
        <v>256</v>
      </c>
      <c r="E403" s="211"/>
      <c r="F403" s="213" t="s">
        <v>778</v>
      </c>
      <c r="G403" s="211"/>
      <c r="H403" s="214">
        <v>490.097</v>
      </c>
      <c r="I403" s="215"/>
      <c r="J403" s="211"/>
      <c r="K403" s="211"/>
      <c r="L403" s="216"/>
      <c r="M403" s="217"/>
      <c r="N403" s="218"/>
      <c r="O403" s="218"/>
      <c r="P403" s="218"/>
      <c r="Q403" s="218"/>
      <c r="R403" s="218"/>
      <c r="S403" s="218"/>
      <c r="T403" s="219"/>
      <c r="AT403" s="220" t="s">
        <v>256</v>
      </c>
      <c r="AU403" s="220" t="s">
        <v>90</v>
      </c>
      <c r="AV403" s="13" t="s">
        <v>90</v>
      </c>
      <c r="AW403" s="13" t="s">
        <v>4</v>
      </c>
      <c r="AX403" s="13" t="s">
        <v>88</v>
      </c>
      <c r="AY403" s="220" t="s">
        <v>155</v>
      </c>
    </row>
    <row r="404" spans="1:65" s="2" customFormat="1" ht="16.5" customHeight="1">
      <c r="A404" s="34"/>
      <c r="B404" s="35"/>
      <c r="C404" s="187" t="s">
        <v>779</v>
      </c>
      <c r="D404" s="187" t="s">
        <v>158</v>
      </c>
      <c r="E404" s="188" t="s">
        <v>780</v>
      </c>
      <c r="F404" s="189" t="s">
        <v>781</v>
      </c>
      <c r="G404" s="190" t="s">
        <v>360</v>
      </c>
      <c r="H404" s="191">
        <v>4.345</v>
      </c>
      <c r="I404" s="192"/>
      <c r="J404" s="193">
        <f>ROUND(I404*H404,2)</f>
        <v>0</v>
      </c>
      <c r="K404" s="194"/>
      <c r="L404" s="39"/>
      <c r="M404" s="195" t="s">
        <v>1</v>
      </c>
      <c r="N404" s="196" t="s">
        <v>45</v>
      </c>
      <c r="O404" s="71"/>
      <c r="P404" s="197">
        <f>O404*H404</f>
        <v>0</v>
      </c>
      <c r="Q404" s="197">
        <v>0</v>
      </c>
      <c r="R404" s="197">
        <f>Q404*H404</f>
        <v>0</v>
      </c>
      <c r="S404" s="197">
        <v>0</v>
      </c>
      <c r="T404" s="198">
        <f>S404*H404</f>
        <v>0</v>
      </c>
      <c r="U404" s="34"/>
      <c r="V404" s="34"/>
      <c r="W404" s="34"/>
      <c r="X404" s="34"/>
      <c r="Y404" s="34"/>
      <c r="Z404" s="34"/>
      <c r="AA404" s="34"/>
      <c r="AB404" s="34"/>
      <c r="AC404" s="34"/>
      <c r="AD404" s="34"/>
      <c r="AE404" s="34"/>
      <c r="AR404" s="199" t="s">
        <v>175</v>
      </c>
      <c r="AT404" s="199" t="s">
        <v>158</v>
      </c>
      <c r="AU404" s="199" t="s">
        <v>90</v>
      </c>
      <c r="AY404" s="17" t="s">
        <v>155</v>
      </c>
      <c r="BE404" s="200">
        <f>IF(N404="základní",J404,0)</f>
        <v>0</v>
      </c>
      <c r="BF404" s="200">
        <f>IF(N404="snížená",J404,0)</f>
        <v>0</v>
      </c>
      <c r="BG404" s="200">
        <f>IF(N404="zákl. přenesená",J404,0)</f>
        <v>0</v>
      </c>
      <c r="BH404" s="200">
        <f>IF(N404="sníž. přenesená",J404,0)</f>
        <v>0</v>
      </c>
      <c r="BI404" s="200">
        <f>IF(N404="nulová",J404,0)</f>
        <v>0</v>
      </c>
      <c r="BJ404" s="17" t="s">
        <v>88</v>
      </c>
      <c r="BK404" s="200">
        <f>ROUND(I404*H404,2)</f>
        <v>0</v>
      </c>
      <c r="BL404" s="17" t="s">
        <v>175</v>
      </c>
      <c r="BM404" s="199" t="s">
        <v>782</v>
      </c>
    </row>
    <row r="405" spans="1:47" s="2" customFormat="1" ht="19.5">
      <c r="A405" s="34"/>
      <c r="B405" s="35"/>
      <c r="C405" s="36"/>
      <c r="D405" s="201" t="s">
        <v>164</v>
      </c>
      <c r="E405" s="36"/>
      <c r="F405" s="202" t="s">
        <v>783</v>
      </c>
      <c r="G405" s="36"/>
      <c r="H405" s="36"/>
      <c r="I405" s="203"/>
      <c r="J405" s="36"/>
      <c r="K405" s="36"/>
      <c r="L405" s="39"/>
      <c r="M405" s="204"/>
      <c r="N405" s="205"/>
      <c r="O405" s="71"/>
      <c r="P405" s="71"/>
      <c r="Q405" s="71"/>
      <c r="R405" s="71"/>
      <c r="S405" s="71"/>
      <c r="T405" s="72"/>
      <c r="U405" s="34"/>
      <c r="V405" s="34"/>
      <c r="W405" s="34"/>
      <c r="X405" s="34"/>
      <c r="Y405" s="34"/>
      <c r="Z405" s="34"/>
      <c r="AA405" s="34"/>
      <c r="AB405" s="34"/>
      <c r="AC405" s="34"/>
      <c r="AD405" s="34"/>
      <c r="AE405" s="34"/>
      <c r="AT405" s="17" t="s">
        <v>164</v>
      </c>
      <c r="AU405" s="17" t="s">
        <v>90</v>
      </c>
    </row>
    <row r="406" spans="2:51" s="13" customFormat="1" ht="11.25">
      <c r="B406" s="210"/>
      <c r="C406" s="211"/>
      <c r="D406" s="201" t="s">
        <v>256</v>
      </c>
      <c r="E406" s="212" t="s">
        <v>1</v>
      </c>
      <c r="F406" s="213" t="s">
        <v>784</v>
      </c>
      <c r="G406" s="211"/>
      <c r="H406" s="214">
        <v>4.345</v>
      </c>
      <c r="I406" s="215"/>
      <c r="J406" s="211"/>
      <c r="K406" s="211"/>
      <c r="L406" s="216"/>
      <c r="M406" s="217"/>
      <c r="N406" s="218"/>
      <c r="O406" s="218"/>
      <c r="P406" s="218"/>
      <c r="Q406" s="218"/>
      <c r="R406" s="218"/>
      <c r="S406" s="218"/>
      <c r="T406" s="219"/>
      <c r="AT406" s="220" t="s">
        <v>256</v>
      </c>
      <c r="AU406" s="220" t="s">
        <v>90</v>
      </c>
      <c r="AV406" s="13" t="s">
        <v>90</v>
      </c>
      <c r="AW406" s="13" t="s">
        <v>36</v>
      </c>
      <c r="AX406" s="13" t="s">
        <v>88</v>
      </c>
      <c r="AY406" s="220" t="s">
        <v>155</v>
      </c>
    </row>
    <row r="407" spans="1:65" s="2" customFormat="1" ht="16.5" customHeight="1">
      <c r="A407" s="34"/>
      <c r="B407" s="35"/>
      <c r="C407" s="187" t="s">
        <v>785</v>
      </c>
      <c r="D407" s="187" t="s">
        <v>158</v>
      </c>
      <c r="E407" s="188" t="s">
        <v>786</v>
      </c>
      <c r="F407" s="189" t="s">
        <v>787</v>
      </c>
      <c r="G407" s="190" t="s">
        <v>360</v>
      </c>
      <c r="H407" s="191">
        <v>39.079</v>
      </c>
      <c r="I407" s="192"/>
      <c r="J407" s="193">
        <f>ROUND(I407*H407,2)</f>
        <v>0</v>
      </c>
      <c r="K407" s="194"/>
      <c r="L407" s="39"/>
      <c r="M407" s="195" t="s">
        <v>1</v>
      </c>
      <c r="N407" s="196" t="s">
        <v>45</v>
      </c>
      <c r="O407" s="71"/>
      <c r="P407" s="197">
        <f>O407*H407</f>
        <v>0</v>
      </c>
      <c r="Q407" s="197">
        <v>0</v>
      </c>
      <c r="R407" s="197">
        <f>Q407*H407</f>
        <v>0</v>
      </c>
      <c r="S407" s="197">
        <v>0</v>
      </c>
      <c r="T407" s="198">
        <f>S407*H407</f>
        <v>0</v>
      </c>
      <c r="U407" s="34"/>
      <c r="V407" s="34"/>
      <c r="W407" s="34"/>
      <c r="X407" s="34"/>
      <c r="Y407" s="34"/>
      <c r="Z407" s="34"/>
      <c r="AA407" s="34"/>
      <c r="AB407" s="34"/>
      <c r="AC407" s="34"/>
      <c r="AD407" s="34"/>
      <c r="AE407" s="34"/>
      <c r="AR407" s="199" t="s">
        <v>175</v>
      </c>
      <c r="AT407" s="199" t="s">
        <v>158</v>
      </c>
      <c r="AU407" s="199" t="s">
        <v>90</v>
      </c>
      <c r="AY407" s="17" t="s">
        <v>155</v>
      </c>
      <c r="BE407" s="200">
        <f>IF(N407="základní",J407,0)</f>
        <v>0</v>
      </c>
      <c r="BF407" s="200">
        <f>IF(N407="snížená",J407,0)</f>
        <v>0</v>
      </c>
      <c r="BG407" s="200">
        <f>IF(N407="zákl. přenesená",J407,0)</f>
        <v>0</v>
      </c>
      <c r="BH407" s="200">
        <f>IF(N407="sníž. přenesená",J407,0)</f>
        <v>0</v>
      </c>
      <c r="BI407" s="200">
        <f>IF(N407="nulová",J407,0)</f>
        <v>0</v>
      </c>
      <c r="BJ407" s="17" t="s">
        <v>88</v>
      </c>
      <c r="BK407" s="200">
        <f>ROUND(I407*H407,2)</f>
        <v>0</v>
      </c>
      <c r="BL407" s="17" t="s">
        <v>175</v>
      </c>
      <c r="BM407" s="199" t="s">
        <v>788</v>
      </c>
    </row>
    <row r="408" spans="1:47" s="2" customFormat="1" ht="312">
      <c r="A408" s="34"/>
      <c r="B408" s="35"/>
      <c r="C408" s="36"/>
      <c r="D408" s="201" t="s">
        <v>164</v>
      </c>
      <c r="E408" s="36"/>
      <c r="F408" s="202" t="s">
        <v>789</v>
      </c>
      <c r="G408" s="36"/>
      <c r="H408" s="36"/>
      <c r="I408" s="203"/>
      <c r="J408" s="36"/>
      <c r="K408" s="36"/>
      <c r="L408" s="39"/>
      <c r="M408" s="204"/>
      <c r="N408" s="205"/>
      <c r="O408" s="71"/>
      <c r="P408" s="71"/>
      <c r="Q408" s="71"/>
      <c r="R408" s="71"/>
      <c r="S408" s="71"/>
      <c r="T408" s="72"/>
      <c r="U408" s="34"/>
      <c r="V408" s="34"/>
      <c r="W408" s="34"/>
      <c r="X408" s="34"/>
      <c r="Y408" s="34"/>
      <c r="Z408" s="34"/>
      <c r="AA408" s="34"/>
      <c r="AB408" s="34"/>
      <c r="AC408" s="34"/>
      <c r="AD408" s="34"/>
      <c r="AE408" s="34"/>
      <c r="AT408" s="17" t="s">
        <v>164</v>
      </c>
      <c r="AU408" s="17" t="s">
        <v>90</v>
      </c>
    </row>
    <row r="409" spans="2:51" s="13" customFormat="1" ht="11.25">
      <c r="B409" s="210"/>
      <c r="C409" s="211"/>
      <c r="D409" s="201" t="s">
        <v>256</v>
      </c>
      <c r="E409" s="212" t="s">
        <v>1</v>
      </c>
      <c r="F409" s="213" t="s">
        <v>790</v>
      </c>
      <c r="G409" s="211"/>
      <c r="H409" s="214">
        <v>18.899</v>
      </c>
      <c r="I409" s="215"/>
      <c r="J409" s="211"/>
      <c r="K409" s="211"/>
      <c r="L409" s="216"/>
      <c r="M409" s="217"/>
      <c r="N409" s="218"/>
      <c r="O409" s="218"/>
      <c r="P409" s="218"/>
      <c r="Q409" s="218"/>
      <c r="R409" s="218"/>
      <c r="S409" s="218"/>
      <c r="T409" s="219"/>
      <c r="AT409" s="220" t="s">
        <v>256</v>
      </c>
      <c r="AU409" s="220" t="s">
        <v>90</v>
      </c>
      <c r="AV409" s="13" t="s">
        <v>90</v>
      </c>
      <c r="AW409" s="13" t="s">
        <v>36</v>
      </c>
      <c r="AX409" s="13" t="s">
        <v>80</v>
      </c>
      <c r="AY409" s="220" t="s">
        <v>155</v>
      </c>
    </row>
    <row r="410" spans="2:51" s="13" customFormat="1" ht="11.25">
      <c r="B410" s="210"/>
      <c r="C410" s="211"/>
      <c r="D410" s="201" t="s">
        <v>256</v>
      </c>
      <c r="E410" s="212" t="s">
        <v>1</v>
      </c>
      <c r="F410" s="213" t="s">
        <v>791</v>
      </c>
      <c r="G410" s="211"/>
      <c r="H410" s="214">
        <v>17.705</v>
      </c>
      <c r="I410" s="215"/>
      <c r="J410" s="211"/>
      <c r="K410" s="211"/>
      <c r="L410" s="216"/>
      <c r="M410" s="217"/>
      <c r="N410" s="218"/>
      <c r="O410" s="218"/>
      <c r="P410" s="218"/>
      <c r="Q410" s="218"/>
      <c r="R410" s="218"/>
      <c r="S410" s="218"/>
      <c r="T410" s="219"/>
      <c r="AT410" s="220" t="s">
        <v>256</v>
      </c>
      <c r="AU410" s="220" t="s">
        <v>90</v>
      </c>
      <c r="AV410" s="13" t="s">
        <v>90</v>
      </c>
      <c r="AW410" s="13" t="s">
        <v>36</v>
      </c>
      <c r="AX410" s="13" t="s">
        <v>80</v>
      </c>
      <c r="AY410" s="220" t="s">
        <v>155</v>
      </c>
    </row>
    <row r="411" spans="2:51" s="13" customFormat="1" ht="11.25">
      <c r="B411" s="210"/>
      <c r="C411" s="211"/>
      <c r="D411" s="201" t="s">
        <v>256</v>
      </c>
      <c r="E411" s="212" t="s">
        <v>1</v>
      </c>
      <c r="F411" s="213" t="s">
        <v>792</v>
      </c>
      <c r="G411" s="211"/>
      <c r="H411" s="214">
        <v>2.475</v>
      </c>
      <c r="I411" s="215"/>
      <c r="J411" s="211"/>
      <c r="K411" s="211"/>
      <c r="L411" s="216"/>
      <c r="M411" s="217"/>
      <c r="N411" s="218"/>
      <c r="O411" s="218"/>
      <c r="P411" s="218"/>
      <c r="Q411" s="218"/>
      <c r="R411" s="218"/>
      <c r="S411" s="218"/>
      <c r="T411" s="219"/>
      <c r="AT411" s="220" t="s">
        <v>256</v>
      </c>
      <c r="AU411" s="220" t="s">
        <v>90</v>
      </c>
      <c r="AV411" s="13" t="s">
        <v>90</v>
      </c>
      <c r="AW411" s="13" t="s">
        <v>36</v>
      </c>
      <c r="AX411" s="13" t="s">
        <v>80</v>
      </c>
      <c r="AY411" s="220" t="s">
        <v>155</v>
      </c>
    </row>
    <row r="412" spans="2:51" s="14" customFormat="1" ht="11.25">
      <c r="B412" s="221"/>
      <c r="C412" s="222"/>
      <c r="D412" s="201" t="s">
        <v>256</v>
      </c>
      <c r="E412" s="223" t="s">
        <v>1</v>
      </c>
      <c r="F412" s="224" t="s">
        <v>259</v>
      </c>
      <c r="G412" s="222"/>
      <c r="H412" s="225">
        <v>39.079</v>
      </c>
      <c r="I412" s="226"/>
      <c r="J412" s="222"/>
      <c r="K412" s="222"/>
      <c r="L412" s="227"/>
      <c r="M412" s="228"/>
      <c r="N412" s="229"/>
      <c r="O412" s="229"/>
      <c r="P412" s="229"/>
      <c r="Q412" s="229"/>
      <c r="R412" s="229"/>
      <c r="S412" s="229"/>
      <c r="T412" s="230"/>
      <c r="AT412" s="231" t="s">
        <v>256</v>
      </c>
      <c r="AU412" s="231" t="s">
        <v>90</v>
      </c>
      <c r="AV412" s="14" t="s">
        <v>175</v>
      </c>
      <c r="AW412" s="14" t="s">
        <v>36</v>
      </c>
      <c r="AX412" s="14" t="s">
        <v>88</v>
      </c>
      <c r="AY412" s="231" t="s">
        <v>155</v>
      </c>
    </row>
    <row r="413" spans="1:65" s="2" customFormat="1" ht="16.5" customHeight="1">
      <c r="A413" s="34"/>
      <c r="B413" s="35"/>
      <c r="C413" s="187" t="s">
        <v>793</v>
      </c>
      <c r="D413" s="187" t="s">
        <v>158</v>
      </c>
      <c r="E413" s="188" t="s">
        <v>794</v>
      </c>
      <c r="F413" s="189" t="s">
        <v>795</v>
      </c>
      <c r="G413" s="190" t="s">
        <v>360</v>
      </c>
      <c r="H413" s="191">
        <v>78.158</v>
      </c>
      <c r="I413" s="192"/>
      <c r="J413" s="193">
        <f>ROUND(I413*H413,2)</f>
        <v>0</v>
      </c>
      <c r="K413" s="194"/>
      <c r="L413" s="39"/>
      <c r="M413" s="195" t="s">
        <v>1</v>
      </c>
      <c r="N413" s="196" t="s">
        <v>45</v>
      </c>
      <c r="O413" s="71"/>
      <c r="P413" s="197">
        <f>O413*H413</f>
        <v>0</v>
      </c>
      <c r="Q413" s="197">
        <v>0</v>
      </c>
      <c r="R413" s="197">
        <f>Q413*H413</f>
        <v>0</v>
      </c>
      <c r="S413" s="197">
        <v>0</v>
      </c>
      <c r="T413" s="198">
        <f>S413*H413</f>
        <v>0</v>
      </c>
      <c r="U413" s="34"/>
      <c r="V413" s="34"/>
      <c r="W413" s="34"/>
      <c r="X413" s="34"/>
      <c r="Y413" s="34"/>
      <c r="Z413" s="34"/>
      <c r="AA413" s="34"/>
      <c r="AB413" s="34"/>
      <c r="AC413" s="34"/>
      <c r="AD413" s="34"/>
      <c r="AE413" s="34"/>
      <c r="AR413" s="199" t="s">
        <v>175</v>
      </c>
      <c r="AT413" s="199" t="s">
        <v>158</v>
      </c>
      <c r="AU413" s="199" t="s">
        <v>90</v>
      </c>
      <c r="AY413" s="17" t="s">
        <v>155</v>
      </c>
      <c r="BE413" s="200">
        <f>IF(N413="základní",J413,0)</f>
        <v>0</v>
      </c>
      <c r="BF413" s="200">
        <f>IF(N413="snížená",J413,0)</f>
        <v>0</v>
      </c>
      <c r="BG413" s="200">
        <f>IF(N413="zákl. přenesená",J413,0)</f>
        <v>0</v>
      </c>
      <c r="BH413" s="200">
        <f>IF(N413="sníž. přenesená",J413,0)</f>
        <v>0</v>
      </c>
      <c r="BI413" s="200">
        <f>IF(N413="nulová",J413,0)</f>
        <v>0</v>
      </c>
      <c r="BJ413" s="17" t="s">
        <v>88</v>
      </c>
      <c r="BK413" s="200">
        <f>ROUND(I413*H413,2)</f>
        <v>0</v>
      </c>
      <c r="BL413" s="17" t="s">
        <v>175</v>
      </c>
      <c r="BM413" s="199" t="s">
        <v>796</v>
      </c>
    </row>
    <row r="414" spans="1:47" s="2" customFormat="1" ht="68.25">
      <c r="A414" s="34"/>
      <c r="B414" s="35"/>
      <c r="C414" s="36"/>
      <c r="D414" s="201" t="s">
        <v>164</v>
      </c>
      <c r="E414" s="36"/>
      <c r="F414" s="202" t="s">
        <v>797</v>
      </c>
      <c r="G414" s="36"/>
      <c r="H414" s="36"/>
      <c r="I414" s="203"/>
      <c r="J414" s="36"/>
      <c r="K414" s="36"/>
      <c r="L414" s="39"/>
      <c r="M414" s="204"/>
      <c r="N414" s="205"/>
      <c r="O414" s="71"/>
      <c r="P414" s="71"/>
      <c r="Q414" s="71"/>
      <c r="R414" s="71"/>
      <c r="S414" s="71"/>
      <c r="T414" s="72"/>
      <c r="U414" s="34"/>
      <c r="V414" s="34"/>
      <c r="W414" s="34"/>
      <c r="X414" s="34"/>
      <c r="Y414" s="34"/>
      <c r="Z414" s="34"/>
      <c r="AA414" s="34"/>
      <c r="AB414" s="34"/>
      <c r="AC414" s="34"/>
      <c r="AD414" s="34"/>
      <c r="AE414" s="34"/>
      <c r="AT414" s="17" t="s">
        <v>164</v>
      </c>
      <c r="AU414" s="17" t="s">
        <v>90</v>
      </c>
    </row>
    <row r="415" spans="2:51" s="13" customFormat="1" ht="11.25">
      <c r="B415" s="210"/>
      <c r="C415" s="211"/>
      <c r="D415" s="201" t="s">
        <v>256</v>
      </c>
      <c r="E415" s="212" t="s">
        <v>1</v>
      </c>
      <c r="F415" s="213" t="s">
        <v>798</v>
      </c>
      <c r="G415" s="211"/>
      <c r="H415" s="214">
        <v>39.079</v>
      </c>
      <c r="I415" s="215"/>
      <c r="J415" s="211"/>
      <c r="K415" s="211"/>
      <c r="L415" s="216"/>
      <c r="M415" s="217"/>
      <c r="N415" s="218"/>
      <c r="O415" s="218"/>
      <c r="P415" s="218"/>
      <c r="Q415" s="218"/>
      <c r="R415" s="218"/>
      <c r="S415" s="218"/>
      <c r="T415" s="219"/>
      <c r="AT415" s="220" t="s">
        <v>256</v>
      </c>
      <c r="AU415" s="220" t="s">
        <v>90</v>
      </c>
      <c r="AV415" s="13" t="s">
        <v>90</v>
      </c>
      <c r="AW415" s="13" t="s">
        <v>36</v>
      </c>
      <c r="AX415" s="13" t="s">
        <v>88</v>
      </c>
      <c r="AY415" s="220" t="s">
        <v>155</v>
      </c>
    </row>
    <row r="416" spans="2:51" s="13" customFormat="1" ht="11.25">
      <c r="B416" s="210"/>
      <c r="C416" s="211"/>
      <c r="D416" s="201" t="s">
        <v>256</v>
      </c>
      <c r="E416" s="211"/>
      <c r="F416" s="213" t="s">
        <v>799</v>
      </c>
      <c r="G416" s="211"/>
      <c r="H416" s="214">
        <v>78.158</v>
      </c>
      <c r="I416" s="215"/>
      <c r="J416" s="211"/>
      <c r="K416" s="211"/>
      <c r="L416" s="216"/>
      <c r="M416" s="217"/>
      <c r="N416" s="218"/>
      <c r="O416" s="218"/>
      <c r="P416" s="218"/>
      <c r="Q416" s="218"/>
      <c r="R416" s="218"/>
      <c r="S416" s="218"/>
      <c r="T416" s="219"/>
      <c r="AT416" s="220" t="s">
        <v>256</v>
      </c>
      <c r="AU416" s="220" t="s">
        <v>90</v>
      </c>
      <c r="AV416" s="13" t="s">
        <v>90</v>
      </c>
      <c r="AW416" s="13" t="s">
        <v>4</v>
      </c>
      <c r="AX416" s="13" t="s">
        <v>88</v>
      </c>
      <c r="AY416" s="220" t="s">
        <v>155</v>
      </c>
    </row>
    <row r="417" spans="1:65" s="2" customFormat="1" ht="16.5" customHeight="1">
      <c r="A417" s="34"/>
      <c r="B417" s="35"/>
      <c r="C417" s="187" t="s">
        <v>800</v>
      </c>
      <c r="D417" s="187" t="s">
        <v>158</v>
      </c>
      <c r="E417" s="188" t="s">
        <v>801</v>
      </c>
      <c r="F417" s="189" t="s">
        <v>802</v>
      </c>
      <c r="G417" s="190" t="s">
        <v>360</v>
      </c>
      <c r="H417" s="191">
        <v>39.079</v>
      </c>
      <c r="I417" s="192"/>
      <c r="J417" s="193">
        <f>ROUND(I417*H417,2)</f>
        <v>0</v>
      </c>
      <c r="K417" s="194"/>
      <c r="L417" s="39"/>
      <c r="M417" s="195" t="s">
        <v>1</v>
      </c>
      <c r="N417" s="196" t="s">
        <v>45</v>
      </c>
      <c r="O417" s="71"/>
      <c r="P417" s="197">
        <f>O417*H417</f>
        <v>0</v>
      </c>
      <c r="Q417" s="197">
        <v>0</v>
      </c>
      <c r="R417" s="197">
        <f>Q417*H417</f>
        <v>0</v>
      </c>
      <c r="S417" s="197">
        <v>0</v>
      </c>
      <c r="T417" s="198">
        <f>S417*H417</f>
        <v>0</v>
      </c>
      <c r="U417" s="34"/>
      <c r="V417" s="34"/>
      <c r="W417" s="34"/>
      <c r="X417" s="34"/>
      <c r="Y417" s="34"/>
      <c r="Z417" s="34"/>
      <c r="AA417" s="34"/>
      <c r="AB417" s="34"/>
      <c r="AC417" s="34"/>
      <c r="AD417" s="34"/>
      <c r="AE417" s="34"/>
      <c r="AR417" s="199" t="s">
        <v>175</v>
      </c>
      <c r="AT417" s="199" t="s">
        <v>158</v>
      </c>
      <c r="AU417" s="199" t="s">
        <v>90</v>
      </c>
      <c r="AY417" s="17" t="s">
        <v>155</v>
      </c>
      <c r="BE417" s="200">
        <f>IF(N417="základní",J417,0)</f>
        <v>0</v>
      </c>
      <c r="BF417" s="200">
        <f>IF(N417="snížená",J417,0)</f>
        <v>0</v>
      </c>
      <c r="BG417" s="200">
        <f>IF(N417="zákl. přenesená",J417,0)</f>
        <v>0</v>
      </c>
      <c r="BH417" s="200">
        <f>IF(N417="sníž. přenesená",J417,0)</f>
        <v>0</v>
      </c>
      <c r="BI417" s="200">
        <f>IF(N417="nulová",J417,0)</f>
        <v>0</v>
      </c>
      <c r="BJ417" s="17" t="s">
        <v>88</v>
      </c>
      <c r="BK417" s="200">
        <f>ROUND(I417*H417,2)</f>
        <v>0</v>
      </c>
      <c r="BL417" s="17" t="s">
        <v>175</v>
      </c>
      <c r="BM417" s="199" t="s">
        <v>803</v>
      </c>
    </row>
    <row r="418" spans="1:47" s="2" customFormat="1" ht="58.5">
      <c r="A418" s="34"/>
      <c r="B418" s="35"/>
      <c r="C418" s="36"/>
      <c r="D418" s="201" t="s">
        <v>164</v>
      </c>
      <c r="E418" s="36"/>
      <c r="F418" s="202" t="s">
        <v>804</v>
      </c>
      <c r="G418" s="36"/>
      <c r="H418" s="36"/>
      <c r="I418" s="203"/>
      <c r="J418" s="36"/>
      <c r="K418" s="36"/>
      <c r="L418" s="39"/>
      <c r="M418" s="204"/>
      <c r="N418" s="205"/>
      <c r="O418" s="71"/>
      <c r="P418" s="71"/>
      <c r="Q418" s="71"/>
      <c r="R418" s="71"/>
      <c r="S418" s="71"/>
      <c r="T418" s="72"/>
      <c r="U418" s="34"/>
      <c r="V418" s="34"/>
      <c r="W418" s="34"/>
      <c r="X418" s="34"/>
      <c r="Y418" s="34"/>
      <c r="Z418" s="34"/>
      <c r="AA418" s="34"/>
      <c r="AB418" s="34"/>
      <c r="AC418" s="34"/>
      <c r="AD418" s="34"/>
      <c r="AE418" s="34"/>
      <c r="AT418" s="17" t="s">
        <v>164</v>
      </c>
      <c r="AU418" s="17" t="s">
        <v>90</v>
      </c>
    </row>
    <row r="419" spans="2:63" s="12" customFormat="1" ht="22.9" customHeight="1">
      <c r="B419" s="171"/>
      <c r="C419" s="172"/>
      <c r="D419" s="173" t="s">
        <v>79</v>
      </c>
      <c r="E419" s="185" t="s">
        <v>805</v>
      </c>
      <c r="F419" s="185" t="s">
        <v>806</v>
      </c>
      <c r="G419" s="172"/>
      <c r="H419" s="172"/>
      <c r="I419" s="175"/>
      <c r="J419" s="186">
        <f>BK419</f>
        <v>0</v>
      </c>
      <c r="K419" s="172"/>
      <c r="L419" s="177"/>
      <c r="M419" s="178"/>
      <c r="N419" s="179"/>
      <c r="O419" s="179"/>
      <c r="P419" s="180">
        <f>P420</f>
        <v>0</v>
      </c>
      <c r="Q419" s="179"/>
      <c r="R419" s="180">
        <f>R420</f>
        <v>0</v>
      </c>
      <c r="S419" s="179"/>
      <c r="T419" s="181">
        <f>T420</f>
        <v>0</v>
      </c>
      <c r="AR419" s="182" t="s">
        <v>88</v>
      </c>
      <c r="AT419" s="183" t="s">
        <v>79</v>
      </c>
      <c r="AU419" s="183" t="s">
        <v>88</v>
      </c>
      <c r="AY419" s="182" t="s">
        <v>155</v>
      </c>
      <c r="BK419" s="184">
        <f>BK420</f>
        <v>0</v>
      </c>
    </row>
    <row r="420" spans="1:65" s="2" customFormat="1" ht="16.5" customHeight="1">
      <c r="A420" s="34"/>
      <c r="B420" s="35"/>
      <c r="C420" s="187" t="s">
        <v>807</v>
      </c>
      <c r="D420" s="187" t="s">
        <v>158</v>
      </c>
      <c r="E420" s="188" t="s">
        <v>808</v>
      </c>
      <c r="F420" s="189" t="s">
        <v>809</v>
      </c>
      <c r="G420" s="190" t="s">
        <v>360</v>
      </c>
      <c r="H420" s="191">
        <v>328.72</v>
      </c>
      <c r="I420" s="192"/>
      <c r="J420" s="193">
        <f>ROUND(I420*H420,2)</f>
        <v>0</v>
      </c>
      <c r="K420" s="194"/>
      <c r="L420" s="39"/>
      <c r="M420" s="254" t="s">
        <v>1</v>
      </c>
      <c r="N420" s="255" t="s">
        <v>45</v>
      </c>
      <c r="O420" s="208"/>
      <c r="P420" s="256">
        <f>O420*H420</f>
        <v>0</v>
      </c>
      <c r="Q420" s="256">
        <v>0</v>
      </c>
      <c r="R420" s="256">
        <f>Q420*H420</f>
        <v>0</v>
      </c>
      <c r="S420" s="256">
        <v>0</v>
      </c>
      <c r="T420" s="257">
        <f>S420*H420</f>
        <v>0</v>
      </c>
      <c r="U420" s="34"/>
      <c r="V420" s="34"/>
      <c r="W420" s="34"/>
      <c r="X420" s="34"/>
      <c r="Y420" s="34"/>
      <c r="Z420" s="34"/>
      <c r="AA420" s="34"/>
      <c r="AB420" s="34"/>
      <c r="AC420" s="34"/>
      <c r="AD420" s="34"/>
      <c r="AE420" s="34"/>
      <c r="AR420" s="199" t="s">
        <v>175</v>
      </c>
      <c r="AT420" s="199" t="s">
        <v>158</v>
      </c>
      <c r="AU420" s="199" t="s">
        <v>90</v>
      </c>
      <c r="AY420" s="17" t="s">
        <v>155</v>
      </c>
      <c r="BE420" s="200">
        <f>IF(N420="základní",J420,0)</f>
        <v>0</v>
      </c>
      <c r="BF420" s="200">
        <f>IF(N420="snížená",J420,0)</f>
        <v>0</v>
      </c>
      <c r="BG420" s="200">
        <f>IF(N420="zákl. přenesená",J420,0)</f>
        <v>0</v>
      </c>
      <c r="BH420" s="200">
        <f>IF(N420="sníž. přenesená",J420,0)</f>
        <v>0</v>
      </c>
      <c r="BI420" s="200">
        <f>IF(N420="nulová",J420,0)</f>
        <v>0</v>
      </c>
      <c r="BJ420" s="17" t="s">
        <v>88</v>
      </c>
      <c r="BK420" s="200">
        <f>ROUND(I420*H420,2)</f>
        <v>0</v>
      </c>
      <c r="BL420" s="17" t="s">
        <v>175</v>
      </c>
      <c r="BM420" s="199" t="s">
        <v>810</v>
      </c>
    </row>
    <row r="421" spans="1:31" s="2" customFormat="1" ht="6.95" customHeight="1">
      <c r="A421" s="34"/>
      <c r="B421" s="54"/>
      <c r="C421" s="55"/>
      <c r="D421" s="55"/>
      <c r="E421" s="55"/>
      <c r="F421" s="55"/>
      <c r="G421" s="55"/>
      <c r="H421" s="55"/>
      <c r="I421" s="55"/>
      <c r="J421" s="55"/>
      <c r="K421" s="55"/>
      <c r="L421" s="39"/>
      <c r="M421" s="34"/>
      <c r="O421" s="34"/>
      <c r="P421" s="34"/>
      <c r="Q421" s="34"/>
      <c r="R421" s="34"/>
      <c r="S421" s="34"/>
      <c r="T421" s="34"/>
      <c r="U421" s="34"/>
      <c r="V421" s="34"/>
      <c r="W421" s="34"/>
      <c r="X421" s="34"/>
      <c r="Y421" s="34"/>
      <c r="Z421" s="34"/>
      <c r="AA421" s="34"/>
      <c r="AB421" s="34"/>
      <c r="AC421" s="34"/>
      <c r="AD421" s="34"/>
      <c r="AE421" s="34"/>
    </row>
  </sheetData>
  <sheetProtection algorithmName="SHA-512" hashValue="+qU2FDCBoLqQVdBcHJongDX45UHJjxI4mxrHTJ3MG72wE9EbTyP4VQ68UtAEA0vuZI6gKcVmySPXiOuLmiGFkQ==" saltValue="PQw7oeu5pSsDwi64kseUd+lefE+IbEjlBuK3oSAO4X1maW3RUrtLElJf24GU48ko4UCMzIoVZGYqr7XmhjRBgw==" spinCount="100000" sheet="1" objects="1" scenarios="1" formatColumns="0" formatRows="0" autoFilter="0"/>
  <autoFilter ref="C123:K420"/>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41"/>
  <sheetViews>
    <sheetView showGridLines="0" workbookViewId="0" topLeftCell="A1">
      <selection activeCell="F125" sqref="F12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96</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811</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ROUND((SUM(BE124:BE340)),2)</f>
        <v>0</v>
      </c>
      <c r="G33" s="34"/>
      <c r="H33" s="34"/>
      <c r="I33" s="124">
        <v>0.21</v>
      </c>
      <c r="J33" s="123">
        <f>ROUND(((SUM(BE124:BE340))*I33),2)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ROUND((SUM(BF124:BF340)),2)</f>
        <v>0</v>
      </c>
      <c r="G34" s="34"/>
      <c r="H34" s="34"/>
      <c r="I34" s="124">
        <v>0.15</v>
      </c>
      <c r="J34" s="123">
        <f>ROUND(((SUM(BF124:BF340))*I34),2)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ROUND((SUM(BG124:BG340)),2)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ROUND((SUM(BH124:BH340)),2)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ROUND((SUM(BI124:BI340)),2)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200b - Kanalizace Martinské náměstí-přípojky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J207</f>
        <v>0</v>
      </c>
      <c r="K99" s="154"/>
      <c r="L99" s="158"/>
    </row>
    <row r="100" spans="2:12" s="10" customFormat="1" ht="19.9" customHeight="1" hidden="1">
      <c r="B100" s="153"/>
      <c r="C100" s="154"/>
      <c r="D100" s="155" t="s">
        <v>243</v>
      </c>
      <c r="E100" s="156"/>
      <c r="F100" s="156"/>
      <c r="G100" s="156"/>
      <c r="H100" s="156"/>
      <c r="I100" s="156"/>
      <c r="J100" s="157">
        <f>J211</f>
        <v>0</v>
      </c>
      <c r="K100" s="154"/>
      <c r="L100" s="158"/>
    </row>
    <row r="101" spans="2:12" s="10" customFormat="1" ht="19.9" customHeight="1" hidden="1">
      <c r="B101" s="153"/>
      <c r="C101" s="154"/>
      <c r="D101" s="155" t="s">
        <v>244</v>
      </c>
      <c r="E101" s="156"/>
      <c r="F101" s="156"/>
      <c r="G101" s="156"/>
      <c r="H101" s="156"/>
      <c r="I101" s="156"/>
      <c r="J101" s="157">
        <f>J259</f>
        <v>0</v>
      </c>
      <c r="K101" s="154"/>
      <c r="L101" s="158"/>
    </row>
    <row r="102" spans="2:12" s="10" customFormat="1" ht="19.9" customHeight="1" hidden="1">
      <c r="B102" s="153"/>
      <c r="C102" s="154"/>
      <c r="D102" s="155" t="s">
        <v>245</v>
      </c>
      <c r="E102" s="156"/>
      <c r="F102" s="156"/>
      <c r="G102" s="156"/>
      <c r="H102" s="156"/>
      <c r="I102" s="156"/>
      <c r="J102" s="157">
        <f>J305</f>
        <v>0</v>
      </c>
      <c r="K102" s="154"/>
      <c r="L102" s="158"/>
    </row>
    <row r="103" spans="2:12" s="10" customFormat="1" ht="19.9" customHeight="1" hidden="1">
      <c r="B103" s="153"/>
      <c r="C103" s="154"/>
      <c r="D103" s="155" t="s">
        <v>246</v>
      </c>
      <c r="E103" s="156"/>
      <c r="F103" s="156"/>
      <c r="G103" s="156"/>
      <c r="H103" s="156"/>
      <c r="I103" s="156"/>
      <c r="J103" s="157">
        <f>J314</f>
        <v>0</v>
      </c>
      <c r="K103" s="154"/>
      <c r="L103" s="158"/>
    </row>
    <row r="104" spans="2:12" s="10" customFormat="1" ht="19.9" customHeight="1" hidden="1">
      <c r="B104" s="153"/>
      <c r="C104" s="154"/>
      <c r="D104" s="155" t="s">
        <v>247</v>
      </c>
      <c r="E104" s="156"/>
      <c r="F104" s="156"/>
      <c r="G104" s="156"/>
      <c r="H104" s="156"/>
      <c r="I104" s="156"/>
      <c r="J104" s="157">
        <f>J339</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200b - Kanalizace Martinské náměstí-přípojky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283.562224</v>
      </c>
      <c r="S124" s="79"/>
      <c r="T124" s="169">
        <f>T125</f>
        <v>182.625</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P126+P207+P211+P259+P305+P314+P339</f>
        <v>0</v>
      </c>
      <c r="Q125" s="179"/>
      <c r="R125" s="180">
        <f>R126+R207+R211+R259+R305+R314+R339</f>
        <v>283.562224</v>
      </c>
      <c r="S125" s="179"/>
      <c r="T125" s="181">
        <f>T126+T207+T211+T259+T305+T314+T339</f>
        <v>182.625</v>
      </c>
      <c r="AR125" s="182" t="s">
        <v>88</v>
      </c>
      <c r="AT125" s="183" t="s">
        <v>79</v>
      </c>
      <c r="AU125" s="183" t="s">
        <v>80</v>
      </c>
      <c r="AY125" s="182" t="s">
        <v>155</v>
      </c>
      <c r="BK125" s="184">
        <f>BK126+BK207+BK211+BK259+BK305+BK314+BK339</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SUM(P127:P206)</f>
        <v>0</v>
      </c>
      <c r="Q126" s="179"/>
      <c r="R126" s="180">
        <f>SUM(R127:R206)</f>
        <v>263.99995</v>
      </c>
      <c r="S126" s="179"/>
      <c r="T126" s="181">
        <f>SUM(T127:T206)</f>
        <v>182.625</v>
      </c>
      <c r="AR126" s="182" t="s">
        <v>88</v>
      </c>
      <c r="AT126" s="183" t="s">
        <v>79</v>
      </c>
      <c r="AU126" s="183" t="s">
        <v>88</v>
      </c>
      <c r="AY126" s="182" t="s">
        <v>155</v>
      </c>
      <c r="BK126" s="184">
        <f>SUM(BK127:BK206)</f>
        <v>0</v>
      </c>
    </row>
    <row r="127" spans="1:65" s="2" customFormat="1" ht="21.75" customHeight="1">
      <c r="A127" s="34"/>
      <c r="B127" s="35"/>
      <c r="C127" s="187" t="s">
        <v>88</v>
      </c>
      <c r="D127" s="187" t="s">
        <v>158</v>
      </c>
      <c r="E127" s="188" t="s">
        <v>812</v>
      </c>
      <c r="F127" s="189" t="s">
        <v>813</v>
      </c>
      <c r="G127" s="190" t="s">
        <v>253</v>
      </c>
      <c r="H127" s="191">
        <v>27.5</v>
      </c>
      <c r="I127" s="192"/>
      <c r="J127" s="193">
        <f>ROUND(I127*H127,2)</f>
        <v>0</v>
      </c>
      <c r="K127" s="194"/>
      <c r="L127" s="39"/>
      <c r="M127" s="195" t="s">
        <v>1</v>
      </c>
      <c r="N127" s="196" t="s">
        <v>45</v>
      </c>
      <c r="O127" s="71"/>
      <c r="P127" s="197">
        <f>O127*H127</f>
        <v>0</v>
      </c>
      <c r="Q127" s="197">
        <v>0</v>
      </c>
      <c r="R127" s="197">
        <f>Q127*H127</f>
        <v>0</v>
      </c>
      <c r="S127" s="197">
        <v>0.255</v>
      </c>
      <c r="T127" s="198">
        <f>S127*H127</f>
        <v>7.0125</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814</v>
      </c>
    </row>
    <row r="128" spans="1:47" s="2" customFormat="1" ht="243.75">
      <c r="A128" s="34"/>
      <c r="B128" s="35"/>
      <c r="C128" s="36"/>
      <c r="D128" s="201" t="s">
        <v>164</v>
      </c>
      <c r="E128" s="36"/>
      <c r="F128" s="202" t="s">
        <v>815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816</v>
      </c>
      <c r="G129" s="211"/>
      <c r="H129" s="214">
        <v>27.5</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16.5" customHeight="1">
      <c r="A130" s="34"/>
      <c r="B130" s="35"/>
      <c r="C130" s="187" t="s">
        <v>90</v>
      </c>
      <c r="D130" s="187" t="s">
        <v>158</v>
      </c>
      <c r="E130" s="188" t="s">
        <v>251</v>
      </c>
      <c r="F130" s="189" t="s">
        <v>252</v>
      </c>
      <c r="G130" s="190" t="s">
        <v>253</v>
      </c>
      <c r="H130" s="191">
        <v>23.1</v>
      </c>
      <c r="I130" s="192"/>
      <c r="J130" s="193">
        <f>ROUND(I130*H130,2)</f>
        <v>0</v>
      </c>
      <c r="K130" s="194"/>
      <c r="L130" s="39"/>
      <c r="M130" s="195" t="s">
        <v>1</v>
      </c>
      <c r="N130" s="196" t="s">
        <v>45</v>
      </c>
      <c r="O130" s="71"/>
      <c r="P130" s="197">
        <f>O130*H130</f>
        <v>0</v>
      </c>
      <c r="Q130" s="197">
        <v>0</v>
      </c>
      <c r="R130" s="197">
        <f>Q130*H130</f>
        <v>0</v>
      </c>
      <c r="S130" s="197">
        <v>0.295</v>
      </c>
      <c r="T130" s="198">
        <f>S130*H130</f>
        <v>6.8145</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817</v>
      </c>
    </row>
    <row r="131" spans="1:47" s="2" customFormat="1" ht="87.75">
      <c r="A131" s="34"/>
      <c r="B131" s="35"/>
      <c r="C131" s="36"/>
      <c r="D131" s="201" t="s">
        <v>164</v>
      </c>
      <c r="E131" s="36"/>
      <c r="F131" s="202" t="s">
        <v>818</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819</v>
      </c>
      <c r="G132" s="211"/>
      <c r="H132" s="214">
        <v>23.1</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21.75" customHeight="1">
      <c r="A133" s="34"/>
      <c r="B133" s="35"/>
      <c r="C133" s="187" t="s">
        <v>170</v>
      </c>
      <c r="D133" s="187" t="s">
        <v>158</v>
      </c>
      <c r="E133" s="188" t="s">
        <v>260</v>
      </c>
      <c r="F133" s="189" t="s">
        <v>261</v>
      </c>
      <c r="G133" s="190" t="s">
        <v>253</v>
      </c>
      <c r="H133" s="191">
        <v>58.3</v>
      </c>
      <c r="I133" s="192"/>
      <c r="J133" s="193">
        <f>ROUND(I133*H133,2)</f>
        <v>0</v>
      </c>
      <c r="K133" s="194"/>
      <c r="L133" s="39"/>
      <c r="M133" s="195" t="s">
        <v>1</v>
      </c>
      <c r="N133" s="196" t="s">
        <v>45</v>
      </c>
      <c r="O133" s="71"/>
      <c r="P133" s="197">
        <f>O133*H133</f>
        <v>0</v>
      </c>
      <c r="Q133" s="197">
        <v>0</v>
      </c>
      <c r="R133" s="197">
        <f>Q133*H133</f>
        <v>0</v>
      </c>
      <c r="S133" s="197">
        <v>0.32</v>
      </c>
      <c r="T133" s="198">
        <f>S133*H133</f>
        <v>18.656</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820</v>
      </c>
    </row>
    <row r="134" spans="1:47" s="2" customFormat="1" ht="68.25">
      <c r="A134" s="34"/>
      <c r="B134" s="35"/>
      <c r="C134" s="36"/>
      <c r="D134" s="201" t="s">
        <v>164</v>
      </c>
      <c r="E134" s="36"/>
      <c r="F134" s="202" t="s">
        <v>821</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822</v>
      </c>
      <c r="G135" s="211"/>
      <c r="H135" s="214">
        <v>58.3</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272</v>
      </c>
      <c r="F136" s="189" t="s">
        <v>273</v>
      </c>
      <c r="G136" s="190" t="s">
        <v>253</v>
      </c>
      <c r="H136" s="191">
        <v>99</v>
      </c>
      <c r="I136" s="192"/>
      <c r="J136" s="193">
        <f>ROUND(I136*H136,2)</f>
        <v>0</v>
      </c>
      <c r="K136" s="194"/>
      <c r="L136" s="39"/>
      <c r="M136" s="195" t="s">
        <v>1</v>
      </c>
      <c r="N136" s="196" t="s">
        <v>45</v>
      </c>
      <c r="O136" s="71"/>
      <c r="P136" s="197">
        <f>O136*H136</f>
        <v>0</v>
      </c>
      <c r="Q136" s="197">
        <v>0</v>
      </c>
      <c r="R136" s="197">
        <f>Q136*H136</f>
        <v>0</v>
      </c>
      <c r="S136" s="197">
        <v>0.3</v>
      </c>
      <c r="T136" s="198">
        <f>S136*H136</f>
        <v>29.7</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823</v>
      </c>
    </row>
    <row r="137" spans="1:47" s="2" customFormat="1" ht="312">
      <c r="A137" s="34"/>
      <c r="B137" s="35"/>
      <c r="C137" s="36"/>
      <c r="D137" s="201" t="s">
        <v>164</v>
      </c>
      <c r="E137" s="36"/>
      <c r="F137" s="202" t="s">
        <v>824</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825</v>
      </c>
      <c r="G138" s="211"/>
      <c r="H138" s="214">
        <v>99</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21.75" customHeight="1">
      <c r="A139" s="34"/>
      <c r="B139" s="35"/>
      <c r="C139" s="187" t="s">
        <v>154</v>
      </c>
      <c r="D139" s="187" t="s">
        <v>158</v>
      </c>
      <c r="E139" s="188" t="s">
        <v>279</v>
      </c>
      <c r="F139" s="189" t="s">
        <v>280</v>
      </c>
      <c r="G139" s="190" t="s">
        <v>253</v>
      </c>
      <c r="H139" s="191">
        <v>184.8</v>
      </c>
      <c r="I139" s="192"/>
      <c r="J139" s="193">
        <f>ROUND(I139*H139,2)</f>
        <v>0</v>
      </c>
      <c r="K139" s="194"/>
      <c r="L139" s="39"/>
      <c r="M139" s="195" t="s">
        <v>1</v>
      </c>
      <c r="N139" s="196" t="s">
        <v>45</v>
      </c>
      <c r="O139" s="71"/>
      <c r="P139" s="197">
        <f>O139*H139</f>
        <v>0</v>
      </c>
      <c r="Q139" s="197">
        <v>0</v>
      </c>
      <c r="R139" s="197">
        <f>Q139*H139</f>
        <v>0</v>
      </c>
      <c r="S139" s="197">
        <v>0.3</v>
      </c>
      <c r="T139" s="198">
        <f>S139*H139</f>
        <v>55.440000000000005</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826</v>
      </c>
    </row>
    <row r="140" spans="1:47" s="2" customFormat="1" ht="58.5">
      <c r="A140" s="34"/>
      <c r="B140" s="35"/>
      <c r="C140" s="36"/>
      <c r="D140" s="201" t="s">
        <v>164</v>
      </c>
      <c r="E140" s="36"/>
      <c r="F140" s="202" t="s">
        <v>827</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828</v>
      </c>
      <c r="G141" s="211"/>
      <c r="H141" s="214">
        <v>184.8</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829</v>
      </c>
      <c r="F142" s="189" t="s">
        <v>830</v>
      </c>
      <c r="G142" s="190" t="s">
        <v>253</v>
      </c>
      <c r="H142" s="191">
        <v>50.6</v>
      </c>
      <c r="I142" s="192"/>
      <c r="J142" s="193">
        <f>ROUND(I142*H142,2)</f>
        <v>0</v>
      </c>
      <c r="K142" s="194"/>
      <c r="L142" s="39"/>
      <c r="M142" s="195" t="s">
        <v>1</v>
      </c>
      <c r="N142" s="196" t="s">
        <v>45</v>
      </c>
      <c r="O142" s="71"/>
      <c r="P142" s="197">
        <f>O142*H142</f>
        <v>0</v>
      </c>
      <c r="Q142" s="197">
        <v>0</v>
      </c>
      <c r="R142" s="197">
        <f>Q142*H142</f>
        <v>0</v>
      </c>
      <c r="S142" s="197">
        <v>0.58</v>
      </c>
      <c r="T142" s="198">
        <f>S142*H142</f>
        <v>29.348</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831</v>
      </c>
    </row>
    <row r="143" spans="1:47" s="2" customFormat="1" ht="58.5">
      <c r="A143" s="34"/>
      <c r="B143" s="35"/>
      <c r="C143" s="36"/>
      <c r="D143" s="201" t="s">
        <v>164</v>
      </c>
      <c r="E143" s="36"/>
      <c r="F143" s="202" t="s">
        <v>832</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833</v>
      </c>
      <c r="G144" s="211"/>
      <c r="H144" s="214">
        <v>50.6</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266</v>
      </c>
      <c r="F145" s="189" t="s">
        <v>267</v>
      </c>
      <c r="G145" s="190" t="s">
        <v>253</v>
      </c>
      <c r="H145" s="191">
        <v>58.3</v>
      </c>
      <c r="I145" s="192"/>
      <c r="J145" s="193">
        <f>ROUND(I145*H145,2)</f>
        <v>0</v>
      </c>
      <c r="K145" s="194"/>
      <c r="L145" s="39"/>
      <c r="M145" s="195" t="s">
        <v>1</v>
      </c>
      <c r="N145" s="196" t="s">
        <v>45</v>
      </c>
      <c r="O145" s="71"/>
      <c r="P145" s="197">
        <f>O145*H145</f>
        <v>0</v>
      </c>
      <c r="Q145" s="197">
        <v>0</v>
      </c>
      <c r="R145" s="197">
        <f>Q145*H145</f>
        <v>0</v>
      </c>
      <c r="S145" s="197">
        <v>0.58</v>
      </c>
      <c r="T145" s="198">
        <f>S145*H145</f>
        <v>33.81399999999999</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834</v>
      </c>
    </row>
    <row r="146" spans="1:47" s="2" customFormat="1" ht="58.5">
      <c r="A146" s="34"/>
      <c r="B146" s="35"/>
      <c r="C146" s="36"/>
      <c r="D146" s="201" t="s">
        <v>164</v>
      </c>
      <c r="E146" s="36"/>
      <c r="F146" s="202" t="s">
        <v>835</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822</v>
      </c>
      <c r="G147" s="211"/>
      <c r="H147" s="214">
        <v>58.3</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1:65" s="2" customFormat="1" ht="16.5" customHeight="1">
      <c r="A148" s="34"/>
      <c r="B148" s="35"/>
      <c r="C148" s="187" t="s">
        <v>196</v>
      </c>
      <c r="D148" s="187" t="s">
        <v>158</v>
      </c>
      <c r="E148" s="188" t="s">
        <v>836</v>
      </c>
      <c r="F148" s="189" t="s">
        <v>837</v>
      </c>
      <c r="G148" s="190" t="s">
        <v>287</v>
      </c>
      <c r="H148" s="191">
        <v>8</v>
      </c>
      <c r="I148" s="192"/>
      <c r="J148" s="193">
        <f>ROUND(I148*H148,2)</f>
        <v>0</v>
      </c>
      <c r="K148" s="194"/>
      <c r="L148" s="39"/>
      <c r="M148" s="195" t="s">
        <v>1</v>
      </c>
      <c r="N148" s="196" t="s">
        <v>45</v>
      </c>
      <c r="O148" s="71"/>
      <c r="P148" s="197">
        <f>O148*H148</f>
        <v>0</v>
      </c>
      <c r="Q148" s="197">
        <v>0</v>
      </c>
      <c r="R148" s="197">
        <f>Q148*H148</f>
        <v>0</v>
      </c>
      <c r="S148" s="197">
        <v>0.23</v>
      </c>
      <c r="T148" s="198">
        <f>S148*H148</f>
        <v>1.84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838</v>
      </c>
    </row>
    <row r="149" spans="1:47" s="2" customFormat="1" ht="263.25">
      <c r="A149" s="34"/>
      <c r="B149" s="35"/>
      <c r="C149" s="36"/>
      <c r="D149" s="201" t="s">
        <v>164</v>
      </c>
      <c r="E149" s="36"/>
      <c r="F149" s="202" t="s">
        <v>839</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1:65" s="2" customFormat="1" ht="16.5" customHeight="1">
      <c r="A150" s="34"/>
      <c r="B150" s="35"/>
      <c r="C150" s="187" t="s">
        <v>201</v>
      </c>
      <c r="D150" s="187" t="s">
        <v>158</v>
      </c>
      <c r="E150" s="188" t="s">
        <v>294</v>
      </c>
      <c r="F150" s="189" t="s">
        <v>295</v>
      </c>
      <c r="G150" s="190" t="s">
        <v>287</v>
      </c>
      <c r="H150" s="191">
        <v>20</v>
      </c>
      <c r="I150" s="192"/>
      <c r="J150" s="193">
        <f>ROUND(I150*H150,2)</f>
        <v>0</v>
      </c>
      <c r="K150" s="194"/>
      <c r="L150" s="39"/>
      <c r="M150" s="195" t="s">
        <v>1</v>
      </c>
      <c r="N150" s="196" t="s">
        <v>45</v>
      </c>
      <c r="O150" s="71"/>
      <c r="P150" s="197">
        <f>O150*H150</f>
        <v>0</v>
      </c>
      <c r="Q150" s="197">
        <v>0.00868</v>
      </c>
      <c r="R150" s="197">
        <f>Q150*H150</f>
        <v>0.1736</v>
      </c>
      <c r="S150" s="197">
        <v>0</v>
      </c>
      <c r="T150" s="198">
        <f>S150*H150</f>
        <v>0</v>
      </c>
      <c r="U150" s="34"/>
      <c r="V150" s="34"/>
      <c r="W150" s="34"/>
      <c r="X150" s="34"/>
      <c r="Y150" s="34"/>
      <c r="Z150" s="34"/>
      <c r="AA150" s="34"/>
      <c r="AB150" s="34"/>
      <c r="AC150" s="34"/>
      <c r="AD150" s="34"/>
      <c r="AE150" s="34"/>
      <c r="AR150" s="199" t="s">
        <v>175</v>
      </c>
      <c r="AT150" s="199" t="s">
        <v>158</v>
      </c>
      <c r="AU150" s="199" t="s">
        <v>90</v>
      </c>
      <c r="AY150" s="17" t="s">
        <v>155</v>
      </c>
      <c r="BE150" s="200">
        <f>IF(N150="základní",J150,0)</f>
        <v>0</v>
      </c>
      <c r="BF150" s="200">
        <f>IF(N150="snížená",J150,0)</f>
        <v>0</v>
      </c>
      <c r="BG150" s="200">
        <f>IF(N150="zákl. přenesená",J150,0)</f>
        <v>0</v>
      </c>
      <c r="BH150" s="200">
        <f>IF(N150="sníž. přenesená",J150,0)</f>
        <v>0</v>
      </c>
      <c r="BI150" s="200">
        <f>IF(N150="nulová",J150,0)</f>
        <v>0</v>
      </c>
      <c r="BJ150" s="17" t="s">
        <v>88</v>
      </c>
      <c r="BK150" s="200">
        <f>ROUND(I150*H150,2)</f>
        <v>0</v>
      </c>
      <c r="BL150" s="17" t="s">
        <v>175</v>
      </c>
      <c r="BM150" s="199" t="s">
        <v>840</v>
      </c>
    </row>
    <row r="151" spans="1:47" s="2" customFormat="1" ht="117">
      <c r="A151" s="34"/>
      <c r="B151" s="35"/>
      <c r="C151" s="36"/>
      <c r="D151" s="201" t="s">
        <v>164</v>
      </c>
      <c r="E151" s="36"/>
      <c r="F151" s="202" t="s">
        <v>297</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164</v>
      </c>
      <c r="AU151" s="17" t="s">
        <v>90</v>
      </c>
    </row>
    <row r="152" spans="2:51" s="13" customFormat="1" ht="11.25">
      <c r="B152" s="210"/>
      <c r="C152" s="211"/>
      <c r="D152" s="201" t="s">
        <v>256</v>
      </c>
      <c r="E152" s="212" t="s">
        <v>1</v>
      </c>
      <c r="F152" s="213" t="s">
        <v>841</v>
      </c>
      <c r="G152" s="211"/>
      <c r="H152" s="214">
        <v>10</v>
      </c>
      <c r="I152" s="215"/>
      <c r="J152" s="211"/>
      <c r="K152" s="211"/>
      <c r="L152" s="216"/>
      <c r="M152" s="217"/>
      <c r="N152" s="218"/>
      <c r="O152" s="218"/>
      <c r="P152" s="218"/>
      <c r="Q152" s="218"/>
      <c r="R152" s="218"/>
      <c r="S152" s="218"/>
      <c r="T152" s="219"/>
      <c r="AT152" s="220" t="s">
        <v>256</v>
      </c>
      <c r="AU152" s="220" t="s">
        <v>90</v>
      </c>
      <c r="AV152" s="13" t="s">
        <v>90</v>
      </c>
      <c r="AW152" s="13" t="s">
        <v>36</v>
      </c>
      <c r="AX152" s="13" t="s">
        <v>80</v>
      </c>
      <c r="AY152" s="220" t="s">
        <v>155</v>
      </c>
    </row>
    <row r="153" spans="2:51" s="13" customFormat="1" ht="11.25">
      <c r="B153" s="210"/>
      <c r="C153" s="211"/>
      <c r="D153" s="201" t="s">
        <v>256</v>
      </c>
      <c r="E153" s="212" t="s">
        <v>1</v>
      </c>
      <c r="F153" s="213" t="s">
        <v>842</v>
      </c>
      <c r="G153" s="211"/>
      <c r="H153" s="214">
        <v>5</v>
      </c>
      <c r="I153" s="215"/>
      <c r="J153" s="211"/>
      <c r="K153" s="211"/>
      <c r="L153" s="216"/>
      <c r="M153" s="217"/>
      <c r="N153" s="218"/>
      <c r="O153" s="218"/>
      <c r="P153" s="218"/>
      <c r="Q153" s="218"/>
      <c r="R153" s="218"/>
      <c r="S153" s="218"/>
      <c r="T153" s="219"/>
      <c r="AT153" s="220" t="s">
        <v>256</v>
      </c>
      <c r="AU153" s="220" t="s">
        <v>90</v>
      </c>
      <c r="AV153" s="13" t="s">
        <v>90</v>
      </c>
      <c r="AW153" s="13" t="s">
        <v>36</v>
      </c>
      <c r="AX153" s="13" t="s">
        <v>80</v>
      </c>
      <c r="AY153" s="220" t="s">
        <v>155</v>
      </c>
    </row>
    <row r="154" spans="2:51" s="13" customFormat="1" ht="11.25">
      <c r="B154" s="210"/>
      <c r="C154" s="211"/>
      <c r="D154" s="201" t="s">
        <v>256</v>
      </c>
      <c r="E154" s="212" t="s">
        <v>1</v>
      </c>
      <c r="F154" s="213" t="s">
        <v>843</v>
      </c>
      <c r="G154" s="211"/>
      <c r="H154" s="214">
        <v>5</v>
      </c>
      <c r="I154" s="215"/>
      <c r="J154" s="211"/>
      <c r="K154" s="211"/>
      <c r="L154" s="216"/>
      <c r="M154" s="217"/>
      <c r="N154" s="218"/>
      <c r="O154" s="218"/>
      <c r="P154" s="218"/>
      <c r="Q154" s="218"/>
      <c r="R154" s="218"/>
      <c r="S154" s="218"/>
      <c r="T154" s="219"/>
      <c r="AT154" s="220" t="s">
        <v>256</v>
      </c>
      <c r="AU154" s="220" t="s">
        <v>90</v>
      </c>
      <c r="AV154" s="13" t="s">
        <v>90</v>
      </c>
      <c r="AW154" s="13" t="s">
        <v>36</v>
      </c>
      <c r="AX154" s="13" t="s">
        <v>80</v>
      </c>
      <c r="AY154" s="220" t="s">
        <v>155</v>
      </c>
    </row>
    <row r="155" spans="2:51" s="14" customFormat="1" ht="11.25">
      <c r="B155" s="221"/>
      <c r="C155" s="222"/>
      <c r="D155" s="201" t="s">
        <v>256</v>
      </c>
      <c r="E155" s="223" t="s">
        <v>1</v>
      </c>
      <c r="F155" s="224" t="s">
        <v>259</v>
      </c>
      <c r="G155" s="222"/>
      <c r="H155" s="225">
        <v>20</v>
      </c>
      <c r="I155" s="226"/>
      <c r="J155" s="222"/>
      <c r="K155" s="222"/>
      <c r="L155" s="227"/>
      <c r="M155" s="228"/>
      <c r="N155" s="229"/>
      <c r="O155" s="229"/>
      <c r="P155" s="229"/>
      <c r="Q155" s="229"/>
      <c r="R155" s="229"/>
      <c r="S155" s="229"/>
      <c r="T155" s="230"/>
      <c r="AT155" s="231" t="s">
        <v>256</v>
      </c>
      <c r="AU155" s="231" t="s">
        <v>90</v>
      </c>
      <c r="AV155" s="14" t="s">
        <v>175</v>
      </c>
      <c r="AW155" s="14" t="s">
        <v>36</v>
      </c>
      <c r="AX155" s="14" t="s">
        <v>88</v>
      </c>
      <c r="AY155" s="231" t="s">
        <v>155</v>
      </c>
    </row>
    <row r="156" spans="1:65" s="2" customFormat="1" ht="16.5" customHeight="1">
      <c r="A156" s="34"/>
      <c r="B156" s="35"/>
      <c r="C156" s="187" t="s">
        <v>208</v>
      </c>
      <c r="D156" s="187" t="s">
        <v>158</v>
      </c>
      <c r="E156" s="188" t="s">
        <v>299</v>
      </c>
      <c r="F156" s="189" t="s">
        <v>300</v>
      </c>
      <c r="G156" s="190" t="s">
        <v>287</v>
      </c>
      <c r="H156" s="191">
        <v>10</v>
      </c>
      <c r="I156" s="192"/>
      <c r="J156" s="193">
        <f>ROUND(I156*H156,2)</f>
        <v>0</v>
      </c>
      <c r="K156" s="194"/>
      <c r="L156" s="39"/>
      <c r="M156" s="195" t="s">
        <v>1</v>
      </c>
      <c r="N156" s="196" t="s">
        <v>45</v>
      </c>
      <c r="O156" s="71"/>
      <c r="P156" s="197">
        <f>O156*H156</f>
        <v>0</v>
      </c>
      <c r="Q156" s="197">
        <v>0.0369</v>
      </c>
      <c r="R156" s="197">
        <f>Q156*H156</f>
        <v>0.369</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844</v>
      </c>
    </row>
    <row r="157" spans="1:47" s="2" customFormat="1" ht="58.5">
      <c r="A157" s="34"/>
      <c r="B157" s="35"/>
      <c r="C157" s="36"/>
      <c r="D157" s="201" t="s">
        <v>164</v>
      </c>
      <c r="E157" s="36"/>
      <c r="F157" s="202" t="s">
        <v>845</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846</v>
      </c>
      <c r="G158" s="211"/>
      <c r="H158" s="214">
        <v>10</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1:65" s="2" customFormat="1" ht="16.5" customHeight="1">
      <c r="A159" s="34"/>
      <c r="B159" s="35"/>
      <c r="C159" s="187" t="s">
        <v>213</v>
      </c>
      <c r="D159" s="187" t="s">
        <v>158</v>
      </c>
      <c r="E159" s="188" t="s">
        <v>847</v>
      </c>
      <c r="F159" s="189" t="s">
        <v>848</v>
      </c>
      <c r="G159" s="190" t="s">
        <v>287</v>
      </c>
      <c r="H159" s="191">
        <v>25</v>
      </c>
      <c r="I159" s="192"/>
      <c r="J159" s="193">
        <f>ROUND(I159*H159,2)</f>
        <v>0</v>
      </c>
      <c r="K159" s="194"/>
      <c r="L159" s="39"/>
      <c r="M159" s="195" t="s">
        <v>1</v>
      </c>
      <c r="N159" s="196" t="s">
        <v>45</v>
      </c>
      <c r="O159" s="71"/>
      <c r="P159" s="197">
        <f>O159*H159</f>
        <v>0</v>
      </c>
      <c r="Q159" s="197">
        <v>0.06053</v>
      </c>
      <c r="R159" s="197">
        <f>Q159*H159</f>
        <v>1.51325</v>
      </c>
      <c r="S159" s="197">
        <v>0</v>
      </c>
      <c r="T159" s="198">
        <f>S159*H159</f>
        <v>0</v>
      </c>
      <c r="U159" s="34"/>
      <c r="V159" s="34"/>
      <c r="W159" s="34"/>
      <c r="X159" s="34"/>
      <c r="Y159" s="34"/>
      <c r="Z159" s="34"/>
      <c r="AA159" s="34"/>
      <c r="AB159" s="34"/>
      <c r="AC159" s="34"/>
      <c r="AD159" s="34"/>
      <c r="AE159" s="34"/>
      <c r="AR159" s="199" t="s">
        <v>175</v>
      </c>
      <c r="AT159" s="199" t="s">
        <v>158</v>
      </c>
      <c r="AU159" s="199" t="s">
        <v>90</v>
      </c>
      <c r="AY159" s="17" t="s">
        <v>155</v>
      </c>
      <c r="BE159" s="200">
        <f>IF(N159="základní",J159,0)</f>
        <v>0</v>
      </c>
      <c r="BF159" s="200">
        <f>IF(N159="snížená",J159,0)</f>
        <v>0</v>
      </c>
      <c r="BG159" s="200">
        <f>IF(N159="zákl. přenesená",J159,0)</f>
        <v>0</v>
      </c>
      <c r="BH159" s="200">
        <f>IF(N159="sníž. přenesená",J159,0)</f>
        <v>0</v>
      </c>
      <c r="BI159" s="200">
        <f>IF(N159="nulová",J159,0)</f>
        <v>0</v>
      </c>
      <c r="BJ159" s="17" t="s">
        <v>88</v>
      </c>
      <c r="BK159" s="200">
        <f>ROUND(I159*H159,2)</f>
        <v>0</v>
      </c>
      <c r="BL159" s="17" t="s">
        <v>175</v>
      </c>
      <c r="BM159" s="199" t="s">
        <v>849</v>
      </c>
    </row>
    <row r="160" spans="1:47" s="2" customFormat="1" ht="58.5">
      <c r="A160" s="34"/>
      <c r="B160" s="35"/>
      <c r="C160" s="36"/>
      <c r="D160" s="201" t="s">
        <v>164</v>
      </c>
      <c r="E160" s="36"/>
      <c r="F160" s="202" t="s">
        <v>850</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164</v>
      </c>
      <c r="AU160" s="17" t="s">
        <v>90</v>
      </c>
    </row>
    <row r="161" spans="2:51" s="13" customFormat="1" ht="11.25">
      <c r="B161" s="210"/>
      <c r="C161" s="211"/>
      <c r="D161" s="201" t="s">
        <v>256</v>
      </c>
      <c r="E161" s="212" t="s">
        <v>1</v>
      </c>
      <c r="F161" s="213" t="s">
        <v>851</v>
      </c>
      <c r="G161" s="211"/>
      <c r="H161" s="214">
        <v>25</v>
      </c>
      <c r="I161" s="215"/>
      <c r="J161" s="211"/>
      <c r="K161" s="211"/>
      <c r="L161" s="216"/>
      <c r="M161" s="217"/>
      <c r="N161" s="218"/>
      <c r="O161" s="218"/>
      <c r="P161" s="218"/>
      <c r="Q161" s="218"/>
      <c r="R161" s="218"/>
      <c r="S161" s="218"/>
      <c r="T161" s="219"/>
      <c r="AT161" s="220" t="s">
        <v>256</v>
      </c>
      <c r="AU161" s="220" t="s">
        <v>90</v>
      </c>
      <c r="AV161" s="13" t="s">
        <v>90</v>
      </c>
      <c r="AW161" s="13" t="s">
        <v>36</v>
      </c>
      <c r="AX161" s="13" t="s">
        <v>88</v>
      </c>
      <c r="AY161" s="220" t="s">
        <v>155</v>
      </c>
    </row>
    <row r="162" spans="1:65" s="2" customFormat="1" ht="16.5" customHeight="1">
      <c r="A162" s="34"/>
      <c r="B162" s="35"/>
      <c r="C162" s="187" t="s">
        <v>218</v>
      </c>
      <c r="D162" s="187" t="s">
        <v>158</v>
      </c>
      <c r="E162" s="188" t="s">
        <v>304</v>
      </c>
      <c r="F162" s="189" t="s">
        <v>305</v>
      </c>
      <c r="G162" s="190" t="s">
        <v>306</v>
      </c>
      <c r="H162" s="191">
        <v>102.85</v>
      </c>
      <c r="I162" s="192"/>
      <c r="J162" s="193">
        <f>ROUND(I162*H162,2)</f>
        <v>0</v>
      </c>
      <c r="K162" s="194"/>
      <c r="L162" s="39"/>
      <c r="M162" s="195" t="s">
        <v>1</v>
      </c>
      <c r="N162" s="196" t="s">
        <v>45</v>
      </c>
      <c r="O162" s="71"/>
      <c r="P162" s="197">
        <f>O162*H162</f>
        <v>0</v>
      </c>
      <c r="Q162" s="197">
        <v>0</v>
      </c>
      <c r="R162" s="197">
        <f>Q162*H162</f>
        <v>0</v>
      </c>
      <c r="S162" s="197">
        <v>0</v>
      </c>
      <c r="T162" s="198">
        <f>S162*H162</f>
        <v>0</v>
      </c>
      <c r="U162" s="34"/>
      <c r="V162" s="34"/>
      <c r="W162" s="34"/>
      <c r="X162" s="34"/>
      <c r="Y162" s="34"/>
      <c r="Z162" s="34"/>
      <c r="AA162" s="34"/>
      <c r="AB162" s="34"/>
      <c r="AC162" s="34"/>
      <c r="AD162" s="34"/>
      <c r="AE162" s="34"/>
      <c r="AR162" s="199" t="s">
        <v>175</v>
      </c>
      <c r="AT162" s="199" t="s">
        <v>158</v>
      </c>
      <c r="AU162" s="199" t="s">
        <v>90</v>
      </c>
      <c r="AY162" s="17" t="s">
        <v>155</v>
      </c>
      <c r="BE162" s="200">
        <f>IF(N162="základní",J162,0)</f>
        <v>0</v>
      </c>
      <c r="BF162" s="200">
        <f>IF(N162="snížená",J162,0)</f>
        <v>0</v>
      </c>
      <c r="BG162" s="200">
        <f>IF(N162="zákl. přenesená",J162,0)</f>
        <v>0</v>
      </c>
      <c r="BH162" s="200">
        <f>IF(N162="sníž. přenesená",J162,0)</f>
        <v>0</v>
      </c>
      <c r="BI162" s="200">
        <f>IF(N162="nulová",J162,0)</f>
        <v>0</v>
      </c>
      <c r="BJ162" s="17" t="s">
        <v>88</v>
      </c>
      <c r="BK162" s="200">
        <f>ROUND(I162*H162,2)</f>
        <v>0</v>
      </c>
      <c r="BL162" s="17" t="s">
        <v>175</v>
      </c>
      <c r="BM162" s="199" t="s">
        <v>852</v>
      </c>
    </row>
    <row r="163" spans="1:47" s="2" customFormat="1" ht="321.75">
      <c r="A163" s="34"/>
      <c r="B163" s="35"/>
      <c r="C163" s="36"/>
      <c r="D163" s="201" t="s">
        <v>164</v>
      </c>
      <c r="E163" s="36"/>
      <c r="F163" s="202" t="s">
        <v>853</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164</v>
      </c>
      <c r="AU163" s="17" t="s">
        <v>90</v>
      </c>
    </row>
    <row r="164" spans="2:51" s="13" customFormat="1" ht="11.25">
      <c r="B164" s="210"/>
      <c r="C164" s="211"/>
      <c r="D164" s="201" t="s">
        <v>256</v>
      </c>
      <c r="E164" s="212" t="s">
        <v>1</v>
      </c>
      <c r="F164" s="213" t="s">
        <v>854</v>
      </c>
      <c r="G164" s="211"/>
      <c r="H164" s="214">
        <v>102.85</v>
      </c>
      <c r="I164" s="215"/>
      <c r="J164" s="211"/>
      <c r="K164" s="211"/>
      <c r="L164" s="216"/>
      <c r="M164" s="217"/>
      <c r="N164" s="218"/>
      <c r="O164" s="218"/>
      <c r="P164" s="218"/>
      <c r="Q164" s="218"/>
      <c r="R164" s="218"/>
      <c r="S164" s="218"/>
      <c r="T164" s="219"/>
      <c r="AT164" s="220" t="s">
        <v>256</v>
      </c>
      <c r="AU164" s="220" t="s">
        <v>90</v>
      </c>
      <c r="AV164" s="13" t="s">
        <v>90</v>
      </c>
      <c r="AW164" s="13" t="s">
        <v>36</v>
      </c>
      <c r="AX164" s="13" t="s">
        <v>88</v>
      </c>
      <c r="AY164" s="220" t="s">
        <v>155</v>
      </c>
    </row>
    <row r="165" spans="1:65" s="2" customFormat="1" ht="21.75" customHeight="1">
      <c r="A165" s="34"/>
      <c r="B165" s="35"/>
      <c r="C165" s="187" t="s">
        <v>225</v>
      </c>
      <c r="D165" s="187" t="s">
        <v>158</v>
      </c>
      <c r="E165" s="188" t="s">
        <v>310</v>
      </c>
      <c r="F165" s="189" t="s">
        <v>311</v>
      </c>
      <c r="G165" s="190" t="s">
        <v>306</v>
      </c>
      <c r="H165" s="191">
        <v>107.525</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855</v>
      </c>
    </row>
    <row r="166" spans="1:47" s="2" customFormat="1" ht="78">
      <c r="A166" s="34"/>
      <c r="B166" s="35"/>
      <c r="C166" s="36"/>
      <c r="D166" s="201" t="s">
        <v>164</v>
      </c>
      <c r="E166" s="36"/>
      <c r="F166" s="202" t="s">
        <v>856</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857</v>
      </c>
      <c r="G167" s="211"/>
      <c r="H167" s="214">
        <v>215.05</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858</v>
      </c>
      <c r="G168" s="211"/>
      <c r="H168" s="214">
        <v>107.525</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1.75" customHeight="1">
      <c r="A169" s="34"/>
      <c r="B169" s="35"/>
      <c r="C169" s="187" t="s">
        <v>230</v>
      </c>
      <c r="D169" s="187" t="s">
        <v>158</v>
      </c>
      <c r="E169" s="188" t="s">
        <v>317</v>
      </c>
      <c r="F169" s="189" t="s">
        <v>318</v>
      </c>
      <c r="G169" s="190" t="s">
        <v>306</v>
      </c>
      <c r="H169" s="191">
        <v>32.258</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859</v>
      </c>
    </row>
    <row r="170" spans="1:47" s="2" customFormat="1" ht="58.5">
      <c r="A170" s="34"/>
      <c r="B170" s="35"/>
      <c r="C170" s="36"/>
      <c r="D170" s="201" t="s">
        <v>164</v>
      </c>
      <c r="E170" s="36"/>
      <c r="F170" s="202" t="s">
        <v>860</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861</v>
      </c>
      <c r="G171" s="211"/>
      <c r="H171" s="214">
        <v>215.05</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862</v>
      </c>
      <c r="G172" s="211"/>
      <c r="H172" s="214">
        <v>32.258</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8</v>
      </c>
      <c r="D173" s="187" t="s">
        <v>158</v>
      </c>
      <c r="E173" s="188" t="s">
        <v>323</v>
      </c>
      <c r="F173" s="189" t="s">
        <v>324</v>
      </c>
      <c r="G173" s="190" t="s">
        <v>306</v>
      </c>
      <c r="H173" s="191">
        <v>32.258</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863</v>
      </c>
    </row>
    <row r="174" spans="1:47" s="2" customFormat="1" ht="58.5">
      <c r="A174" s="34"/>
      <c r="B174" s="35"/>
      <c r="C174" s="36"/>
      <c r="D174" s="201" t="s">
        <v>164</v>
      </c>
      <c r="E174" s="36"/>
      <c r="F174" s="202" t="s">
        <v>864</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861</v>
      </c>
      <c r="G175" s="211"/>
      <c r="H175" s="214">
        <v>215.05</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862</v>
      </c>
      <c r="G176" s="211"/>
      <c r="H176" s="214">
        <v>32.258</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21.75" customHeight="1">
      <c r="A177" s="34"/>
      <c r="B177" s="35"/>
      <c r="C177" s="187" t="s">
        <v>337</v>
      </c>
      <c r="D177" s="187" t="s">
        <v>158</v>
      </c>
      <c r="E177" s="188" t="s">
        <v>327</v>
      </c>
      <c r="F177" s="189" t="s">
        <v>328</v>
      </c>
      <c r="G177" s="190" t="s">
        <v>306</v>
      </c>
      <c r="H177" s="191">
        <v>43.01</v>
      </c>
      <c r="I177" s="192"/>
      <c r="J177" s="193">
        <f>ROUND(I177*H177,2)</f>
        <v>0</v>
      </c>
      <c r="K177" s="194"/>
      <c r="L177" s="39"/>
      <c r="M177" s="195" t="s">
        <v>1</v>
      </c>
      <c r="N177" s="196" t="s">
        <v>45</v>
      </c>
      <c r="O177" s="71"/>
      <c r="P177" s="197">
        <f>O177*H177</f>
        <v>0</v>
      </c>
      <c r="Q177" s="197">
        <v>0</v>
      </c>
      <c r="R177" s="197">
        <f>Q177*H177</f>
        <v>0</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865</v>
      </c>
    </row>
    <row r="178" spans="1:47" s="2" customFormat="1" ht="58.5">
      <c r="A178" s="34"/>
      <c r="B178" s="35"/>
      <c r="C178" s="36"/>
      <c r="D178" s="201" t="s">
        <v>164</v>
      </c>
      <c r="E178" s="36"/>
      <c r="F178" s="202" t="s">
        <v>866</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867</v>
      </c>
      <c r="G179" s="211"/>
      <c r="H179" s="214">
        <v>215.05</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2:51" s="13" customFormat="1" ht="11.25">
      <c r="B180" s="210"/>
      <c r="C180" s="211"/>
      <c r="D180" s="201" t="s">
        <v>256</v>
      </c>
      <c r="E180" s="211"/>
      <c r="F180" s="213" t="s">
        <v>868</v>
      </c>
      <c r="G180" s="211"/>
      <c r="H180" s="214">
        <v>43.01</v>
      </c>
      <c r="I180" s="215"/>
      <c r="J180" s="211"/>
      <c r="K180" s="211"/>
      <c r="L180" s="216"/>
      <c r="M180" s="217"/>
      <c r="N180" s="218"/>
      <c r="O180" s="218"/>
      <c r="P180" s="218"/>
      <c r="Q180" s="218"/>
      <c r="R180" s="218"/>
      <c r="S180" s="218"/>
      <c r="T180" s="219"/>
      <c r="AT180" s="220" t="s">
        <v>256</v>
      </c>
      <c r="AU180" s="220" t="s">
        <v>90</v>
      </c>
      <c r="AV180" s="13" t="s">
        <v>90</v>
      </c>
      <c r="AW180" s="13" t="s">
        <v>4</v>
      </c>
      <c r="AX180" s="13" t="s">
        <v>88</v>
      </c>
      <c r="AY180" s="220" t="s">
        <v>155</v>
      </c>
    </row>
    <row r="181" spans="1:65" s="2" customFormat="1" ht="16.5" customHeight="1">
      <c r="A181" s="34"/>
      <c r="B181" s="35"/>
      <c r="C181" s="187" t="s">
        <v>341</v>
      </c>
      <c r="D181" s="187" t="s">
        <v>158</v>
      </c>
      <c r="E181" s="188" t="s">
        <v>332</v>
      </c>
      <c r="F181" s="189" t="s">
        <v>333</v>
      </c>
      <c r="G181" s="190" t="s">
        <v>253</v>
      </c>
      <c r="H181" s="191">
        <v>506</v>
      </c>
      <c r="I181" s="192"/>
      <c r="J181" s="193">
        <f>ROUND(I181*H181,2)</f>
        <v>0</v>
      </c>
      <c r="K181" s="194"/>
      <c r="L181" s="39"/>
      <c r="M181" s="195" t="s">
        <v>1</v>
      </c>
      <c r="N181" s="196" t="s">
        <v>45</v>
      </c>
      <c r="O181" s="71"/>
      <c r="P181" s="197">
        <f>O181*H181</f>
        <v>0</v>
      </c>
      <c r="Q181" s="197">
        <v>0.00085</v>
      </c>
      <c r="R181" s="197">
        <f>Q181*H181</f>
        <v>0.4301</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869</v>
      </c>
    </row>
    <row r="182" spans="1:47" s="2" customFormat="1" ht="204.75">
      <c r="A182" s="34"/>
      <c r="B182" s="35"/>
      <c r="C182" s="36"/>
      <c r="D182" s="201" t="s">
        <v>164</v>
      </c>
      <c r="E182" s="36"/>
      <c r="F182" s="202" t="s">
        <v>870</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871</v>
      </c>
      <c r="G183" s="211"/>
      <c r="H183" s="214">
        <v>506</v>
      </c>
      <c r="I183" s="215"/>
      <c r="J183" s="211"/>
      <c r="K183" s="211"/>
      <c r="L183" s="216"/>
      <c r="M183" s="217"/>
      <c r="N183" s="218"/>
      <c r="O183" s="218"/>
      <c r="P183" s="218"/>
      <c r="Q183" s="218"/>
      <c r="R183" s="218"/>
      <c r="S183" s="218"/>
      <c r="T183" s="219"/>
      <c r="AT183" s="220" t="s">
        <v>256</v>
      </c>
      <c r="AU183" s="220" t="s">
        <v>90</v>
      </c>
      <c r="AV183" s="13" t="s">
        <v>90</v>
      </c>
      <c r="AW183" s="13" t="s">
        <v>36</v>
      </c>
      <c r="AX183" s="13" t="s">
        <v>88</v>
      </c>
      <c r="AY183" s="220" t="s">
        <v>155</v>
      </c>
    </row>
    <row r="184" spans="1:65" s="2" customFormat="1" ht="16.5" customHeight="1">
      <c r="A184" s="34"/>
      <c r="B184" s="35"/>
      <c r="C184" s="187" t="s">
        <v>349</v>
      </c>
      <c r="D184" s="187" t="s">
        <v>158</v>
      </c>
      <c r="E184" s="188" t="s">
        <v>338</v>
      </c>
      <c r="F184" s="189" t="s">
        <v>339</v>
      </c>
      <c r="G184" s="190" t="s">
        <v>253</v>
      </c>
      <c r="H184" s="191">
        <v>506</v>
      </c>
      <c r="I184" s="192"/>
      <c r="J184" s="193">
        <f>ROUND(I184*H184,2)</f>
        <v>0</v>
      </c>
      <c r="K184" s="194"/>
      <c r="L184" s="39"/>
      <c r="M184" s="195" t="s">
        <v>1</v>
      </c>
      <c r="N184" s="196" t="s">
        <v>45</v>
      </c>
      <c r="O184" s="71"/>
      <c r="P184" s="197">
        <f>O184*H184</f>
        <v>0</v>
      </c>
      <c r="Q184" s="197">
        <v>0</v>
      </c>
      <c r="R184" s="197">
        <f>Q184*H184</f>
        <v>0</v>
      </c>
      <c r="S184" s="197">
        <v>0</v>
      </c>
      <c r="T184" s="198">
        <f>S184*H184</f>
        <v>0</v>
      </c>
      <c r="U184" s="34"/>
      <c r="V184" s="34"/>
      <c r="W184" s="34"/>
      <c r="X184" s="34"/>
      <c r="Y184" s="34"/>
      <c r="Z184" s="34"/>
      <c r="AA184" s="34"/>
      <c r="AB184" s="34"/>
      <c r="AC184" s="34"/>
      <c r="AD184" s="34"/>
      <c r="AE184" s="34"/>
      <c r="AR184" s="199" t="s">
        <v>175</v>
      </c>
      <c r="AT184" s="199" t="s">
        <v>158</v>
      </c>
      <c r="AU184" s="199" t="s">
        <v>90</v>
      </c>
      <c r="AY184" s="17" t="s">
        <v>155</v>
      </c>
      <c r="BE184" s="200">
        <f>IF(N184="základní",J184,0)</f>
        <v>0</v>
      </c>
      <c r="BF184" s="200">
        <f>IF(N184="snížená",J184,0)</f>
        <v>0</v>
      </c>
      <c r="BG184" s="200">
        <f>IF(N184="zákl. přenesená",J184,0)</f>
        <v>0</v>
      </c>
      <c r="BH184" s="200">
        <f>IF(N184="sníž. přenesená",J184,0)</f>
        <v>0</v>
      </c>
      <c r="BI184" s="200">
        <f>IF(N184="nulová",J184,0)</f>
        <v>0</v>
      </c>
      <c r="BJ184" s="17" t="s">
        <v>88</v>
      </c>
      <c r="BK184" s="200">
        <f>ROUND(I184*H184,2)</f>
        <v>0</v>
      </c>
      <c r="BL184" s="17" t="s">
        <v>175</v>
      </c>
      <c r="BM184" s="199" t="s">
        <v>872</v>
      </c>
    </row>
    <row r="185" spans="1:65" s="2" customFormat="1" ht="16.5" customHeight="1">
      <c r="A185" s="34"/>
      <c r="B185" s="35"/>
      <c r="C185" s="187" t="s">
        <v>356</v>
      </c>
      <c r="D185" s="187" t="s">
        <v>158</v>
      </c>
      <c r="E185" s="188" t="s">
        <v>342</v>
      </c>
      <c r="F185" s="189" t="s">
        <v>343</v>
      </c>
      <c r="G185" s="190" t="s">
        <v>306</v>
      </c>
      <c r="H185" s="191">
        <v>143.286</v>
      </c>
      <c r="I185" s="192"/>
      <c r="J185" s="193">
        <f>ROUND(I185*H185,2)</f>
        <v>0</v>
      </c>
      <c r="K185" s="194"/>
      <c r="L185" s="39"/>
      <c r="M185" s="195" t="s">
        <v>1</v>
      </c>
      <c r="N185" s="196" t="s">
        <v>45</v>
      </c>
      <c r="O185" s="71"/>
      <c r="P185" s="197">
        <f>O185*H185</f>
        <v>0</v>
      </c>
      <c r="Q185" s="197">
        <v>0</v>
      </c>
      <c r="R185" s="197">
        <f>Q185*H185</f>
        <v>0</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873</v>
      </c>
    </row>
    <row r="186" spans="1:47" s="2" customFormat="1" ht="214.5">
      <c r="A186" s="34"/>
      <c r="B186" s="35"/>
      <c r="C186" s="36"/>
      <c r="D186" s="201" t="s">
        <v>164</v>
      </c>
      <c r="E186" s="36"/>
      <c r="F186" s="202" t="s">
        <v>874</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164</v>
      </c>
      <c r="AU186" s="17" t="s">
        <v>90</v>
      </c>
    </row>
    <row r="187" spans="2:51" s="13" customFormat="1" ht="11.25">
      <c r="B187" s="210"/>
      <c r="C187" s="211"/>
      <c r="D187" s="201" t="s">
        <v>256</v>
      </c>
      <c r="E187" s="212" t="s">
        <v>1</v>
      </c>
      <c r="F187" s="213" t="s">
        <v>857</v>
      </c>
      <c r="G187" s="211"/>
      <c r="H187" s="214">
        <v>215.05</v>
      </c>
      <c r="I187" s="215"/>
      <c r="J187" s="211"/>
      <c r="K187" s="211"/>
      <c r="L187" s="216"/>
      <c r="M187" s="217"/>
      <c r="N187" s="218"/>
      <c r="O187" s="218"/>
      <c r="P187" s="218"/>
      <c r="Q187" s="218"/>
      <c r="R187" s="218"/>
      <c r="S187" s="218"/>
      <c r="T187" s="219"/>
      <c r="AT187" s="220" t="s">
        <v>256</v>
      </c>
      <c r="AU187" s="220" t="s">
        <v>90</v>
      </c>
      <c r="AV187" s="13" t="s">
        <v>90</v>
      </c>
      <c r="AW187" s="13" t="s">
        <v>36</v>
      </c>
      <c r="AX187" s="13" t="s">
        <v>80</v>
      </c>
      <c r="AY187" s="220" t="s">
        <v>155</v>
      </c>
    </row>
    <row r="188" spans="2:51" s="15" customFormat="1" ht="11.25">
      <c r="B188" s="232"/>
      <c r="C188" s="233"/>
      <c r="D188" s="201" t="s">
        <v>256</v>
      </c>
      <c r="E188" s="234" t="s">
        <v>1</v>
      </c>
      <c r="F188" s="235" t="s">
        <v>346</v>
      </c>
      <c r="G188" s="233"/>
      <c r="H188" s="236">
        <v>215.05</v>
      </c>
      <c r="I188" s="237"/>
      <c r="J188" s="233"/>
      <c r="K188" s="233"/>
      <c r="L188" s="238"/>
      <c r="M188" s="239"/>
      <c r="N188" s="240"/>
      <c r="O188" s="240"/>
      <c r="P188" s="240"/>
      <c r="Q188" s="240"/>
      <c r="R188" s="240"/>
      <c r="S188" s="240"/>
      <c r="T188" s="241"/>
      <c r="AT188" s="242" t="s">
        <v>256</v>
      </c>
      <c r="AU188" s="242" t="s">
        <v>90</v>
      </c>
      <c r="AV188" s="15" t="s">
        <v>170</v>
      </c>
      <c r="AW188" s="15" t="s">
        <v>36</v>
      </c>
      <c r="AX188" s="15" t="s">
        <v>80</v>
      </c>
      <c r="AY188" s="242" t="s">
        <v>155</v>
      </c>
    </row>
    <row r="189" spans="2:51" s="13" customFormat="1" ht="11.25">
      <c r="B189" s="210"/>
      <c r="C189" s="211"/>
      <c r="D189" s="201" t="s">
        <v>256</v>
      </c>
      <c r="E189" s="212" t="s">
        <v>1</v>
      </c>
      <c r="F189" s="213" t="s">
        <v>875</v>
      </c>
      <c r="G189" s="211"/>
      <c r="H189" s="214">
        <v>-59.114</v>
      </c>
      <c r="I189" s="215"/>
      <c r="J189" s="211"/>
      <c r="K189" s="211"/>
      <c r="L189" s="216"/>
      <c r="M189" s="217"/>
      <c r="N189" s="218"/>
      <c r="O189" s="218"/>
      <c r="P189" s="218"/>
      <c r="Q189" s="218"/>
      <c r="R189" s="218"/>
      <c r="S189" s="218"/>
      <c r="T189" s="219"/>
      <c r="AT189" s="220" t="s">
        <v>256</v>
      </c>
      <c r="AU189" s="220" t="s">
        <v>90</v>
      </c>
      <c r="AV189" s="13" t="s">
        <v>90</v>
      </c>
      <c r="AW189" s="13" t="s">
        <v>36</v>
      </c>
      <c r="AX189" s="13" t="s">
        <v>80</v>
      </c>
      <c r="AY189" s="220" t="s">
        <v>155</v>
      </c>
    </row>
    <row r="190" spans="2:51" s="13" customFormat="1" ht="11.25">
      <c r="B190" s="210"/>
      <c r="C190" s="211"/>
      <c r="D190" s="201" t="s">
        <v>256</v>
      </c>
      <c r="E190" s="212" t="s">
        <v>1</v>
      </c>
      <c r="F190" s="213" t="s">
        <v>876</v>
      </c>
      <c r="G190" s="211"/>
      <c r="H190" s="214">
        <v>-12.65</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4" customFormat="1" ht="11.25">
      <c r="B191" s="221"/>
      <c r="C191" s="222"/>
      <c r="D191" s="201" t="s">
        <v>256</v>
      </c>
      <c r="E191" s="223" t="s">
        <v>1</v>
      </c>
      <c r="F191" s="224" t="s">
        <v>259</v>
      </c>
      <c r="G191" s="222"/>
      <c r="H191" s="225">
        <v>143.286</v>
      </c>
      <c r="I191" s="226"/>
      <c r="J191" s="222"/>
      <c r="K191" s="222"/>
      <c r="L191" s="227"/>
      <c r="M191" s="228"/>
      <c r="N191" s="229"/>
      <c r="O191" s="229"/>
      <c r="P191" s="229"/>
      <c r="Q191" s="229"/>
      <c r="R191" s="229"/>
      <c r="S191" s="229"/>
      <c r="T191" s="230"/>
      <c r="AT191" s="231" t="s">
        <v>256</v>
      </c>
      <c r="AU191" s="231" t="s">
        <v>90</v>
      </c>
      <c r="AV191" s="14" t="s">
        <v>175</v>
      </c>
      <c r="AW191" s="14" t="s">
        <v>36</v>
      </c>
      <c r="AX191" s="14" t="s">
        <v>88</v>
      </c>
      <c r="AY191" s="231" t="s">
        <v>155</v>
      </c>
    </row>
    <row r="192" spans="1:65" s="2" customFormat="1" ht="16.5" customHeight="1">
      <c r="A192" s="34"/>
      <c r="B192" s="35"/>
      <c r="C192" s="187" t="s">
        <v>365</v>
      </c>
      <c r="D192" s="187" t="s">
        <v>158</v>
      </c>
      <c r="E192" s="188" t="s">
        <v>350</v>
      </c>
      <c r="F192" s="189" t="s">
        <v>351</v>
      </c>
      <c r="G192" s="190" t="s">
        <v>306</v>
      </c>
      <c r="H192" s="191">
        <v>71.643</v>
      </c>
      <c r="I192" s="192"/>
      <c r="J192" s="193">
        <f>ROUND(I192*H192,2)</f>
        <v>0</v>
      </c>
      <c r="K192" s="194"/>
      <c r="L192" s="39"/>
      <c r="M192" s="195" t="s">
        <v>1</v>
      </c>
      <c r="N192" s="196" t="s">
        <v>45</v>
      </c>
      <c r="O192" s="71"/>
      <c r="P192" s="197">
        <f>O192*H192</f>
        <v>0</v>
      </c>
      <c r="Q192" s="197">
        <v>0</v>
      </c>
      <c r="R192" s="197">
        <f>Q192*H192</f>
        <v>0</v>
      </c>
      <c r="S192" s="197">
        <v>0</v>
      </c>
      <c r="T192" s="198">
        <f>S192*H192</f>
        <v>0</v>
      </c>
      <c r="U192" s="34"/>
      <c r="V192" s="34"/>
      <c r="W192" s="34"/>
      <c r="X192" s="34"/>
      <c r="Y192" s="34"/>
      <c r="Z192" s="34"/>
      <c r="AA192" s="34"/>
      <c r="AB192" s="34"/>
      <c r="AC192" s="34"/>
      <c r="AD192" s="34"/>
      <c r="AE192" s="34"/>
      <c r="AR192" s="199" t="s">
        <v>175</v>
      </c>
      <c r="AT192" s="199" t="s">
        <v>158</v>
      </c>
      <c r="AU192" s="199" t="s">
        <v>90</v>
      </c>
      <c r="AY192" s="17" t="s">
        <v>155</v>
      </c>
      <c r="BE192" s="200">
        <f>IF(N192="základní",J192,0)</f>
        <v>0</v>
      </c>
      <c r="BF192" s="200">
        <f>IF(N192="snížená",J192,0)</f>
        <v>0</v>
      </c>
      <c r="BG192" s="200">
        <f>IF(N192="zákl. přenesená",J192,0)</f>
        <v>0</v>
      </c>
      <c r="BH192" s="200">
        <f>IF(N192="sníž. přenesená",J192,0)</f>
        <v>0</v>
      </c>
      <c r="BI192" s="200">
        <f>IF(N192="nulová",J192,0)</f>
        <v>0</v>
      </c>
      <c r="BJ192" s="17" t="s">
        <v>88</v>
      </c>
      <c r="BK192" s="200">
        <f>ROUND(I192*H192,2)</f>
        <v>0</v>
      </c>
      <c r="BL192" s="17" t="s">
        <v>175</v>
      </c>
      <c r="BM192" s="199" t="s">
        <v>877</v>
      </c>
    </row>
    <row r="193" spans="1:47" s="2" customFormat="1" ht="204.75">
      <c r="A193" s="34"/>
      <c r="B193" s="35"/>
      <c r="C193" s="36"/>
      <c r="D193" s="201" t="s">
        <v>164</v>
      </c>
      <c r="E193" s="36"/>
      <c r="F193" s="202" t="s">
        <v>353</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164</v>
      </c>
      <c r="AU193" s="17" t="s">
        <v>90</v>
      </c>
    </row>
    <row r="194" spans="2:51" s="13" customFormat="1" ht="11.25">
      <c r="B194" s="210"/>
      <c r="C194" s="211"/>
      <c r="D194" s="201" t="s">
        <v>256</v>
      </c>
      <c r="E194" s="212" t="s">
        <v>1</v>
      </c>
      <c r="F194" s="213" t="s">
        <v>878</v>
      </c>
      <c r="G194" s="211"/>
      <c r="H194" s="214">
        <v>143.286</v>
      </c>
      <c r="I194" s="215"/>
      <c r="J194" s="211"/>
      <c r="K194" s="211"/>
      <c r="L194" s="216"/>
      <c r="M194" s="217"/>
      <c r="N194" s="218"/>
      <c r="O194" s="218"/>
      <c r="P194" s="218"/>
      <c r="Q194" s="218"/>
      <c r="R194" s="218"/>
      <c r="S194" s="218"/>
      <c r="T194" s="219"/>
      <c r="AT194" s="220" t="s">
        <v>256</v>
      </c>
      <c r="AU194" s="220" t="s">
        <v>90</v>
      </c>
      <c r="AV194" s="13" t="s">
        <v>90</v>
      </c>
      <c r="AW194" s="13" t="s">
        <v>36</v>
      </c>
      <c r="AX194" s="13" t="s">
        <v>88</v>
      </c>
      <c r="AY194" s="220" t="s">
        <v>155</v>
      </c>
    </row>
    <row r="195" spans="2:51" s="13" customFormat="1" ht="11.25">
      <c r="B195" s="210"/>
      <c r="C195" s="211"/>
      <c r="D195" s="201" t="s">
        <v>256</v>
      </c>
      <c r="E195" s="211"/>
      <c r="F195" s="213" t="s">
        <v>879</v>
      </c>
      <c r="G195" s="211"/>
      <c r="H195" s="214">
        <v>71.643</v>
      </c>
      <c r="I195" s="215"/>
      <c r="J195" s="211"/>
      <c r="K195" s="211"/>
      <c r="L195" s="216"/>
      <c r="M195" s="217"/>
      <c r="N195" s="218"/>
      <c r="O195" s="218"/>
      <c r="P195" s="218"/>
      <c r="Q195" s="218"/>
      <c r="R195" s="218"/>
      <c r="S195" s="218"/>
      <c r="T195" s="219"/>
      <c r="AT195" s="220" t="s">
        <v>256</v>
      </c>
      <c r="AU195" s="220" t="s">
        <v>90</v>
      </c>
      <c r="AV195" s="13" t="s">
        <v>90</v>
      </c>
      <c r="AW195" s="13" t="s">
        <v>4</v>
      </c>
      <c r="AX195" s="13" t="s">
        <v>88</v>
      </c>
      <c r="AY195" s="220" t="s">
        <v>155</v>
      </c>
    </row>
    <row r="196" spans="1:65" s="2" customFormat="1" ht="16.5" customHeight="1">
      <c r="A196" s="34"/>
      <c r="B196" s="35"/>
      <c r="C196" s="243" t="s">
        <v>7</v>
      </c>
      <c r="D196" s="243" t="s">
        <v>357</v>
      </c>
      <c r="E196" s="244" t="s">
        <v>358</v>
      </c>
      <c r="F196" s="245" t="s">
        <v>359</v>
      </c>
      <c r="G196" s="246" t="s">
        <v>360</v>
      </c>
      <c r="H196" s="247">
        <v>143.286</v>
      </c>
      <c r="I196" s="248"/>
      <c r="J196" s="249">
        <f>ROUND(I196*H196,2)</f>
        <v>0</v>
      </c>
      <c r="K196" s="250"/>
      <c r="L196" s="251"/>
      <c r="M196" s="252" t="s">
        <v>1</v>
      </c>
      <c r="N196" s="253" t="s">
        <v>45</v>
      </c>
      <c r="O196" s="71"/>
      <c r="P196" s="197">
        <f>O196*H196</f>
        <v>0</v>
      </c>
      <c r="Q196" s="197">
        <v>1</v>
      </c>
      <c r="R196" s="197">
        <f>Q196*H196</f>
        <v>143.286</v>
      </c>
      <c r="S196" s="197">
        <v>0</v>
      </c>
      <c r="T196" s="198">
        <f>S196*H196</f>
        <v>0</v>
      </c>
      <c r="U196" s="34"/>
      <c r="V196" s="34"/>
      <c r="W196" s="34"/>
      <c r="X196" s="34"/>
      <c r="Y196" s="34"/>
      <c r="Z196" s="34"/>
      <c r="AA196" s="34"/>
      <c r="AB196" s="34"/>
      <c r="AC196" s="34"/>
      <c r="AD196" s="34"/>
      <c r="AE196" s="34"/>
      <c r="AR196" s="199" t="s">
        <v>196</v>
      </c>
      <c r="AT196" s="199" t="s">
        <v>357</v>
      </c>
      <c r="AU196" s="199" t="s">
        <v>90</v>
      </c>
      <c r="AY196" s="17" t="s">
        <v>155</v>
      </c>
      <c r="BE196" s="200">
        <f>IF(N196="základní",J196,0)</f>
        <v>0</v>
      </c>
      <c r="BF196" s="200">
        <f>IF(N196="snížená",J196,0)</f>
        <v>0</v>
      </c>
      <c r="BG196" s="200">
        <f>IF(N196="zákl. přenesená",J196,0)</f>
        <v>0</v>
      </c>
      <c r="BH196" s="200">
        <f>IF(N196="sníž. přenesená",J196,0)</f>
        <v>0</v>
      </c>
      <c r="BI196" s="200">
        <f>IF(N196="nulová",J196,0)</f>
        <v>0</v>
      </c>
      <c r="BJ196" s="17" t="s">
        <v>88</v>
      </c>
      <c r="BK196" s="200">
        <f>ROUND(I196*H196,2)</f>
        <v>0</v>
      </c>
      <c r="BL196" s="17" t="s">
        <v>175</v>
      </c>
      <c r="BM196" s="199" t="s">
        <v>880</v>
      </c>
    </row>
    <row r="197" spans="1:47" s="2" customFormat="1" ht="29.25">
      <c r="A197" s="34"/>
      <c r="B197" s="35"/>
      <c r="C197" s="36"/>
      <c r="D197" s="201" t="s">
        <v>164</v>
      </c>
      <c r="E197" s="36"/>
      <c r="F197" s="202" t="s">
        <v>881</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164</v>
      </c>
      <c r="AU197" s="17" t="s">
        <v>90</v>
      </c>
    </row>
    <row r="198" spans="2:51" s="13" customFormat="1" ht="11.25">
      <c r="B198" s="210"/>
      <c r="C198" s="211"/>
      <c r="D198" s="201" t="s">
        <v>256</v>
      </c>
      <c r="E198" s="212" t="s">
        <v>1</v>
      </c>
      <c r="F198" s="213" t="s">
        <v>882</v>
      </c>
      <c r="G198" s="211"/>
      <c r="H198" s="214">
        <v>71.643</v>
      </c>
      <c r="I198" s="215"/>
      <c r="J198" s="211"/>
      <c r="K198" s="211"/>
      <c r="L198" s="216"/>
      <c r="M198" s="217"/>
      <c r="N198" s="218"/>
      <c r="O198" s="218"/>
      <c r="P198" s="218"/>
      <c r="Q198" s="218"/>
      <c r="R198" s="218"/>
      <c r="S198" s="218"/>
      <c r="T198" s="219"/>
      <c r="AT198" s="220" t="s">
        <v>256</v>
      </c>
      <c r="AU198" s="220" t="s">
        <v>90</v>
      </c>
      <c r="AV198" s="13" t="s">
        <v>90</v>
      </c>
      <c r="AW198" s="13" t="s">
        <v>36</v>
      </c>
      <c r="AX198" s="13" t="s">
        <v>88</v>
      </c>
      <c r="AY198" s="220" t="s">
        <v>155</v>
      </c>
    </row>
    <row r="199" spans="2:51" s="13" customFormat="1" ht="11.25">
      <c r="B199" s="210"/>
      <c r="C199" s="211"/>
      <c r="D199" s="201" t="s">
        <v>256</v>
      </c>
      <c r="E199" s="211"/>
      <c r="F199" s="213" t="s">
        <v>883</v>
      </c>
      <c r="G199" s="211"/>
      <c r="H199" s="214">
        <v>143.286</v>
      </c>
      <c r="I199" s="215"/>
      <c r="J199" s="211"/>
      <c r="K199" s="211"/>
      <c r="L199" s="216"/>
      <c r="M199" s="217"/>
      <c r="N199" s="218"/>
      <c r="O199" s="218"/>
      <c r="P199" s="218"/>
      <c r="Q199" s="218"/>
      <c r="R199" s="218"/>
      <c r="S199" s="218"/>
      <c r="T199" s="219"/>
      <c r="AT199" s="220" t="s">
        <v>256</v>
      </c>
      <c r="AU199" s="220" t="s">
        <v>90</v>
      </c>
      <c r="AV199" s="13" t="s">
        <v>90</v>
      </c>
      <c r="AW199" s="13" t="s">
        <v>4</v>
      </c>
      <c r="AX199" s="13" t="s">
        <v>88</v>
      </c>
      <c r="AY199" s="220" t="s">
        <v>155</v>
      </c>
    </row>
    <row r="200" spans="1:65" s="2" customFormat="1" ht="16.5" customHeight="1">
      <c r="A200" s="34"/>
      <c r="B200" s="35"/>
      <c r="C200" s="187" t="s">
        <v>380</v>
      </c>
      <c r="D200" s="187" t="s">
        <v>158</v>
      </c>
      <c r="E200" s="188" t="s">
        <v>366</v>
      </c>
      <c r="F200" s="189" t="s">
        <v>367</v>
      </c>
      <c r="G200" s="190" t="s">
        <v>306</v>
      </c>
      <c r="H200" s="191">
        <v>59.114</v>
      </c>
      <c r="I200" s="192"/>
      <c r="J200" s="193">
        <f>ROUND(I200*H200,2)</f>
        <v>0</v>
      </c>
      <c r="K200" s="194"/>
      <c r="L200" s="39"/>
      <c r="M200" s="195" t="s">
        <v>1</v>
      </c>
      <c r="N200" s="196" t="s">
        <v>45</v>
      </c>
      <c r="O200" s="71"/>
      <c r="P200" s="197">
        <f>O200*H200</f>
        <v>0</v>
      </c>
      <c r="Q200" s="197">
        <v>0</v>
      </c>
      <c r="R200" s="197">
        <f>Q200*H200</f>
        <v>0</v>
      </c>
      <c r="S200" s="197">
        <v>0</v>
      </c>
      <c r="T200" s="198">
        <f>S200*H200</f>
        <v>0</v>
      </c>
      <c r="U200" s="34"/>
      <c r="V200" s="34"/>
      <c r="W200" s="34"/>
      <c r="X200" s="34"/>
      <c r="Y200" s="34"/>
      <c r="Z200" s="34"/>
      <c r="AA200" s="34"/>
      <c r="AB200" s="34"/>
      <c r="AC200" s="34"/>
      <c r="AD200" s="34"/>
      <c r="AE200" s="34"/>
      <c r="AR200" s="199" t="s">
        <v>175</v>
      </c>
      <c r="AT200" s="199" t="s">
        <v>158</v>
      </c>
      <c r="AU200" s="199" t="s">
        <v>90</v>
      </c>
      <c r="AY200" s="17" t="s">
        <v>155</v>
      </c>
      <c r="BE200" s="200">
        <f>IF(N200="základní",J200,0)</f>
        <v>0</v>
      </c>
      <c r="BF200" s="200">
        <f>IF(N200="snížená",J200,0)</f>
        <v>0</v>
      </c>
      <c r="BG200" s="200">
        <f>IF(N200="zákl. přenesená",J200,0)</f>
        <v>0</v>
      </c>
      <c r="BH200" s="200">
        <f>IF(N200="sníž. přenesená",J200,0)</f>
        <v>0</v>
      </c>
      <c r="BI200" s="200">
        <f>IF(N200="nulová",J200,0)</f>
        <v>0</v>
      </c>
      <c r="BJ200" s="17" t="s">
        <v>88</v>
      </c>
      <c r="BK200" s="200">
        <f>ROUND(I200*H200,2)</f>
        <v>0</v>
      </c>
      <c r="BL200" s="17" t="s">
        <v>175</v>
      </c>
      <c r="BM200" s="199" t="s">
        <v>884</v>
      </c>
    </row>
    <row r="201" spans="1:47" s="2" customFormat="1" ht="156">
      <c r="A201" s="34"/>
      <c r="B201" s="35"/>
      <c r="C201" s="36"/>
      <c r="D201" s="201" t="s">
        <v>164</v>
      </c>
      <c r="E201" s="36"/>
      <c r="F201" s="202" t="s">
        <v>885</v>
      </c>
      <c r="G201" s="36"/>
      <c r="H201" s="36"/>
      <c r="I201" s="203"/>
      <c r="J201" s="36"/>
      <c r="K201" s="36"/>
      <c r="L201" s="39"/>
      <c r="M201" s="204"/>
      <c r="N201" s="205"/>
      <c r="O201" s="71"/>
      <c r="P201" s="71"/>
      <c r="Q201" s="71"/>
      <c r="R201" s="71"/>
      <c r="S201" s="71"/>
      <c r="T201" s="72"/>
      <c r="U201" s="34"/>
      <c r="V201" s="34"/>
      <c r="W201" s="34"/>
      <c r="X201" s="34"/>
      <c r="Y201" s="34"/>
      <c r="Z201" s="34"/>
      <c r="AA201" s="34"/>
      <c r="AB201" s="34"/>
      <c r="AC201" s="34"/>
      <c r="AD201" s="34"/>
      <c r="AE201" s="34"/>
      <c r="AT201" s="17" t="s">
        <v>164</v>
      </c>
      <c r="AU201" s="17" t="s">
        <v>90</v>
      </c>
    </row>
    <row r="202" spans="2:51" s="13" customFormat="1" ht="11.25">
      <c r="B202" s="210"/>
      <c r="C202" s="211"/>
      <c r="D202" s="201" t="s">
        <v>256</v>
      </c>
      <c r="E202" s="212" t="s">
        <v>1</v>
      </c>
      <c r="F202" s="213" t="s">
        <v>886</v>
      </c>
      <c r="G202" s="211"/>
      <c r="H202" s="214">
        <v>59.114</v>
      </c>
      <c r="I202" s="215"/>
      <c r="J202" s="211"/>
      <c r="K202" s="211"/>
      <c r="L202" s="216"/>
      <c r="M202" s="217"/>
      <c r="N202" s="218"/>
      <c r="O202" s="218"/>
      <c r="P202" s="218"/>
      <c r="Q202" s="218"/>
      <c r="R202" s="218"/>
      <c r="S202" s="218"/>
      <c r="T202" s="219"/>
      <c r="AT202" s="220" t="s">
        <v>256</v>
      </c>
      <c r="AU202" s="220" t="s">
        <v>90</v>
      </c>
      <c r="AV202" s="13" t="s">
        <v>90</v>
      </c>
      <c r="AW202" s="13" t="s">
        <v>36</v>
      </c>
      <c r="AX202" s="13" t="s">
        <v>88</v>
      </c>
      <c r="AY202" s="220" t="s">
        <v>155</v>
      </c>
    </row>
    <row r="203" spans="1:65" s="2" customFormat="1" ht="16.5" customHeight="1">
      <c r="A203" s="34"/>
      <c r="B203" s="35"/>
      <c r="C203" s="243" t="s">
        <v>386</v>
      </c>
      <c r="D203" s="243" t="s">
        <v>357</v>
      </c>
      <c r="E203" s="244" t="s">
        <v>374</v>
      </c>
      <c r="F203" s="245" t="s">
        <v>375</v>
      </c>
      <c r="G203" s="246" t="s">
        <v>360</v>
      </c>
      <c r="H203" s="247">
        <v>118.228</v>
      </c>
      <c r="I203" s="248"/>
      <c r="J203" s="249">
        <f>ROUND(I203*H203,2)</f>
        <v>0</v>
      </c>
      <c r="K203" s="250"/>
      <c r="L203" s="251"/>
      <c r="M203" s="252" t="s">
        <v>1</v>
      </c>
      <c r="N203" s="253" t="s">
        <v>45</v>
      </c>
      <c r="O203" s="71"/>
      <c r="P203" s="197">
        <f>O203*H203</f>
        <v>0</v>
      </c>
      <c r="Q203" s="197">
        <v>1</v>
      </c>
      <c r="R203" s="197">
        <f>Q203*H203</f>
        <v>118.228</v>
      </c>
      <c r="S203" s="197">
        <v>0</v>
      </c>
      <c r="T203" s="198">
        <f>S203*H203</f>
        <v>0</v>
      </c>
      <c r="U203" s="34"/>
      <c r="V203" s="34"/>
      <c r="W203" s="34"/>
      <c r="X203" s="34"/>
      <c r="Y203" s="34"/>
      <c r="Z203" s="34"/>
      <c r="AA203" s="34"/>
      <c r="AB203" s="34"/>
      <c r="AC203" s="34"/>
      <c r="AD203" s="34"/>
      <c r="AE203" s="34"/>
      <c r="AR203" s="199" t="s">
        <v>196</v>
      </c>
      <c r="AT203" s="199" t="s">
        <v>357</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887</v>
      </c>
    </row>
    <row r="204" spans="1:47" s="2" customFormat="1" ht="19.5">
      <c r="A204" s="34"/>
      <c r="B204" s="35"/>
      <c r="C204" s="36"/>
      <c r="D204" s="201" t="s">
        <v>164</v>
      </c>
      <c r="E204" s="36"/>
      <c r="F204" s="202" t="s">
        <v>362</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888</v>
      </c>
      <c r="G205" s="211"/>
      <c r="H205" s="214">
        <v>59.114</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2:51" s="13" customFormat="1" ht="11.25">
      <c r="B206" s="210"/>
      <c r="C206" s="211"/>
      <c r="D206" s="201" t="s">
        <v>256</v>
      </c>
      <c r="E206" s="211"/>
      <c r="F206" s="213" t="s">
        <v>889</v>
      </c>
      <c r="G206" s="211"/>
      <c r="H206" s="214">
        <v>118.228</v>
      </c>
      <c r="I206" s="215"/>
      <c r="J206" s="211"/>
      <c r="K206" s="211"/>
      <c r="L206" s="216"/>
      <c r="M206" s="217"/>
      <c r="N206" s="218"/>
      <c r="O206" s="218"/>
      <c r="P206" s="218"/>
      <c r="Q206" s="218"/>
      <c r="R206" s="218"/>
      <c r="S206" s="218"/>
      <c r="T206" s="219"/>
      <c r="AT206" s="220" t="s">
        <v>256</v>
      </c>
      <c r="AU206" s="220" t="s">
        <v>90</v>
      </c>
      <c r="AV206" s="13" t="s">
        <v>90</v>
      </c>
      <c r="AW206" s="13" t="s">
        <v>4</v>
      </c>
      <c r="AX206" s="13" t="s">
        <v>88</v>
      </c>
      <c r="AY206" s="220" t="s">
        <v>155</v>
      </c>
    </row>
    <row r="207" spans="2:63" s="12" customFormat="1" ht="22.9" customHeight="1">
      <c r="B207" s="171"/>
      <c r="C207" s="172"/>
      <c r="D207" s="173" t="s">
        <v>79</v>
      </c>
      <c r="E207" s="185" t="s">
        <v>175</v>
      </c>
      <c r="F207" s="185" t="s">
        <v>379</v>
      </c>
      <c r="G207" s="172"/>
      <c r="H207" s="172"/>
      <c r="I207" s="175"/>
      <c r="J207" s="186">
        <f>BK207</f>
        <v>0</v>
      </c>
      <c r="K207" s="172"/>
      <c r="L207" s="177"/>
      <c r="M207" s="178"/>
      <c r="N207" s="179"/>
      <c r="O207" s="179"/>
      <c r="P207" s="180">
        <f>SUM(P208:P210)</f>
        <v>0</v>
      </c>
      <c r="Q207" s="179"/>
      <c r="R207" s="180">
        <f>SUM(R208:R210)</f>
        <v>0</v>
      </c>
      <c r="S207" s="179"/>
      <c r="T207" s="181">
        <f>SUM(T208:T210)</f>
        <v>0</v>
      </c>
      <c r="AR207" s="182" t="s">
        <v>88</v>
      </c>
      <c r="AT207" s="183" t="s">
        <v>79</v>
      </c>
      <c r="AU207" s="183" t="s">
        <v>88</v>
      </c>
      <c r="AY207" s="182" t="s">
        <v>155</v>
      </c>
      <c r="BK207" s="184">
        <f>SUM(BK208:BK210)</f>
        <v>0</v>
      </c>
    </row>
    <row r="208" spans="1:65" s="2" customFormat="1" ht="16.5" customHeight="1">
      <c r="A208" s="34"/>
      <c r="B208" s="35"/>
      <c r="C208" s="187" t="s">
        <v>390</v>
      </c>
      <c r="D208" s="187" t="s">
        <v>158</v>
      </c>
      <c r="E208" s="188" t="s">
        <v>890</v>
      </c>
      <c r="F208" s="189" t="s">
        <v>891</v>
      </c>
      <c r="G208" s="190" t="s">
        <v>306</v>
      </c>
      <c r="H208" s="191">
        <v>12.65</v>
      </c>
      <c r="I208" s="192"/>
      <c r="J208" s="193">
        <f>ROUND(I208*H208,2)</f>
        <v>0</v>
      </c>
      <c r="K208" s="194"/>
      <c r="L208" s="39"/>
      <c r="M208" s="195" t="s">
        <v>1</v>
      </c>
      <c r="N208" s="196" t="s">
        <v>45</v>
      </c>
      <c r="O208" s="71"/>
      <c r="P208" s="197">
        <f>O208*H208</f>
        <v>0</v>
      </c>
      <c r="Q208" s="197">
        <v>0</v>
      </c>
      <c r="R208" s="197">
        <f>Q208*H208</f>
        <v>0</v>
      </c>
      <c r="S208" s="197">
        <v>0</v>
      </c>
      <c r="T208" s="198">
        <f>S208*H208</f>
        <v>0</v>
      </c>
      <c r="U208" s="34"/>
      <c r="V208" s="34"/>
      <c r="W208" s="34"/>
      <c r="X208" s="34"/>
      <c r="Y208" s="34"/>
      <c r="Z208" s="34"/>
      <c r="AA208" s="34"/>
      <c r="AB208" s="34"/>
      <c r="AC208" s="34"/>
      <c r="AD208" s="34"/>
      <c r="AE208" s="34"/>
      <c r="AR208" s="199" t="s">
        <v>175</v>
      </c>
      <c r="AT208" s="199" t="s">
        <v>158</v>
      </c>
      <c r="AU208" s="199" t="s">
        <v>90</v>
      </c>
      <c r="AY208" s="17" t="s">
        <v>155</v>
      </c>
      <c r="BE208" s="200">
        <f>IF(N208="základní",J208,0)</f>
        <v>0</v>
      </c>
      <c r="BF208" s="200">
        <f>IF(N208="snížená",J208,0)</f>
        <v>0</v>
      </c>
      <c r="BG208" s="200">
        <f>IF(N208="zákl. přenesená",J208,0)</f>
        <v>0</v>
      </c>
      <c r="BH208" s="200">
        <f>IF(N208="sníž. přenesená",J208,0)</f>
        <v>0</v>
      </c>
      <c r="BI208" s="200">
        <f>IF(N208="nulová",J208,0)</f>
        <v>0</v>
      </c>
      <c r="BJ208" s="17" t="s">
        <v>88</v>
      </c>
      <c r="BK208" s="200">
        <f>ROUND(I208*H208,2)</f>
        <v>0</v>
      </c>
      <c r="BL208" s="17" t="s">
        <v>175</v>
      </c>
      <c r="BM208" s="199" t="s">
        <v>892</v>
      </c>
    </row>
    <row r="209" spans="1:47" s="2" customFormat="1" ht="29.25">
      <c r="A209" s="34"/>
      <c r="B209" s="35"/>
      <c r="C209" s="36"/>
      <c r="D209" s="201" t="s">
        <v>164</v>
      </c>
      <c r="E209" s="36"/>
      <c r="F209" s="202" t="s">
        <v>893</v>
      </c>
      <c r="G209" s="36"/>
      <c r="H209" s="36"/>
      <c r="I209" s="203"/>
      <c r="J209" s="36"/>
      <c r="K209" s="36"/>
      <c r="L209" s="39"/>
      <c r="M209" s="204"/>
      <c r="N209" s="205"/>
      <c r="O209" s="71"/>
      <c r="P209" s="71"/>
      <c r="Q209" s="71"/>
      <c r="R209" s="71"/>
      <c r="S209" s="71"/>
      <c r="T209" s="72"/>
      <c r="U209" s="34"/>
      <c r="V209" s="34"/>
      <c r="W209" s="34"/>
      <c r="X209" s="34"/>
      <c r="Y209" s="34"/>
      <c r="Z209" s="34"/>
      <c r="AA209" s="34"/>
      <c r="AB209" s="34"/>
      <c r="AC209" s="34"/>
      <c r="AD209" s="34"/>
      <c r="AE209" s="34"/>
      <c r="AT209" s="17" t="s">
        <v>164</v>
      </c>
      <c r="AU209" s="17" t="s">
        <v>90</v>
      </c>
    </row>
    <row r="210" spans="2:51" s="13" customFormat="1" ht="11.25">
      <c r="B210" s="210"/>
      <c r="C210" s="211"/>
      <c r="D210" s="201" t="s">
        <v>256</v>
      </c>
      <c r="E210" s="212" t="s">
        <v>1</v>
      </c>
      <c r="F210" s="213" t="s">
        <v>894</v>
      </c>
      <c r="G210" s="211"/>
      <c r="H210" s="214">
        <v>12.65</v>
      </c>
      <c r="I210" s="215"/>
      <c r="J210" s="211"/>
      <c r="K210" s="211"/>
      <c r="L210" s="216"/>
      <c r="M210" s="217"/>
      <c r="N210" s="218"/>
      <c r="O210" s="218"/>
      <c r="P210" s="218"/>
      <c r="Q210" s="218"/>
      <c r="R210" s="218"/>
      <c r="S210" s="218"/>
      <c r="T210" s="219"/>
      <c r="AT210" s="220" t="s">
        <v>256</v>
      </c>
      <c r="AU210" s="220" t="s">
        <v>90</v>
      </c>
      <c r="AV210" s="13" t="s">
        <v>90</v>
      </c>
      <c r="AW210" s="13" t="s">
        <v>36</v>
      </c>
      <c r="AX210" s="13" t="s">
        <v>88</v>
      </c>
      <c r="AY210" s="220" t="s">
        <v>155</v>
      </c>
    </row>
    <row r="211" spans="2:63" s="12" customFormat="1" ht="22.9" customHeight="1">
      <c r="B211" s="171"/>
      <c r="C211" s="172"/>
      <c r="D211" s="173" t="s">
        <v>79</v>
      </c>
      <c r="E211" s="185" t="s">
        <v>154</v>
      </c>
      <c r="F211" s="185" t="s">
        <v>405</v>
      </c>
      <c r="G211" s="172"/>
      <c r="H211" s="172"/>
      <c r="I211" s="175"/>
      <c r="J211" s="186">
        <f>BK211</f>
        <v>0</v>
      </c>
      <c r="K211" s="172"/>
      <c r="L211" s="177"/>
      <c r="M211" s="178"/>
      <c r="N211" s="179"/>
      <c r="O211" s="179"/>
      <c r="P211" s="180">
        <f>SUM(P212:P258)</f>
        <v>0</v>
      </c>
      <c r="Q211" s="179"/>
      <c r="R211" s="180">
        <f>SUM(R212:R258)</f>
        <v>19.012004</v>
      </c>
      <c r="S211" s="179"/>
      <c r="T211" s="181">
        <f>SUM(T212:T258)</f>
        <v>0</v>
      </c>
      <c r="AR211" s="182" t="s">
        <v>88</v>
      </c>
      <c r="AT211" s="183" t="s">
        <v>79</v>
      </c>
      <c r="AU211" s="183" t="s">
        <v>88</v>
      </c>
      <c r="AY211" s="182" t="s">
        <v>155</v>
      </c>
      <c r="BK211" s="184">
        <f>SUM(BK212:BK258)</f>
        <v>0</v>
      </c>
    </row>
    <row r="212" spans="1:65" s="2" customFormat="1" ht="16.5" customHeight="1">
      <c r="A212" s="34"/>
      <c r="B212" s="35"/>
      <c r="C212" s="187" t="s">
        <v>395</v>
      </c>
      <c r="D212" s="187" t="s">
        <v>158</v>
      </c>
      <c r="E212" s="188" t="s">
        <v>895</v>
      </c>
      <c r="F212" s="189" t="s">
        <v>896</v>
      </c>
      <c r="G212" s="190" t="s">
        <v>253</v>
      </c>
      <c r="H212" s="191">
        <v>123.2</v>
      </c>
      <c r="I212" s="192"/>
      <c r="J212" s="193">
        <f>ROUND(I212*H212,2)</f>
        <v>0</v>
      </c>
      <c r="K212" s="194"/>
      <c r="L212" s="39"/>
      <c r="M212" s="195" t="s">
        <v>1</v>
      </c>
      <c r="N212" s="196" t="s">
        <v>45</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175</v>
      </c>
      <c r="AT212" s="199" t="s">
        <v>158</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897</v>
      </c>
    </row>
    <row r="213" spans="1:47" s="2" customFormat="1" ht="29.25">
      <c r="A213" s="34"/>
      <c r="B213" s="35"/>
      <c r="C213" s="36"/>
      <c r="D213" s="201" t="s">
        <v>164</v>
      </c>
      <c r="E213" s="36"/>
      <c r="F213" s="202" t="s">
        <v>898</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2" t="s">
        <v>1</v>
      </c>
      <c r="F214" s="213" t="s">
        <v>899</v>
      </c>
      <c r="G214" s="211"/>
      <c r="H214" s="214">
        <v>123.2</v>
      </c>
      <c r="I214" s="215"/>
      <c r="J214" s="211"/>
      <c r="K214" s="211"/>
      <c r="L214" s="216"/>
      <c r="M214" s="217"/>
      <c r="N214" s="218"/>
      <c r="O214" s="218"/>
      <c r="P214" s="218"/>
      <c r="Q214" s="218"/>
      <c r="R214" s="218"/>
      <c r="S214" s="218"/>
      <c r="T214" s="219"/>
      <c r="AT214" s="220" t="s">
        <v>256</v>
      </c>
      <c r="AU214" s="220" t="s">
        <v>90</v>
      </c>
      <c r="AV214" s="13" t="s">
        <v>90</v>
      </c>
      <c r="AW214" s="13" t="s">
        <v>36</v>
      </c>
      <c r="AX214" s="13" t="s">
        <v>88</v>
      </c>
      <c r="AY214" s="220" t="s">
        <v>155</v>
      </c>
    </row>
    <row r="215" spans="1:65" s="2" customFormat="1" ht="16.5" customHeight="1">
      <c r="A215" s="34"/>
      <c r="B215" s="35"/>
      <c r="C215" s="187" t="s">
        <v>400</v>
      </c>
      <c r="D215" s="187" t="s">
        <v>158</v>
      </c>
      <c r="E215" s="188" t="s">
        <v>407</v>
      </c>
      <c r="F215" s="189" t="s">
        <v>408</v>
      </c>
      <c r="G215" s="190" t="s">
        <v>253</v>
      </c>
      <c r="H215" s="191">
        <v>2.2</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900</v>
      </c>
    </row>
    <row r="216" spans="1:47" s="2" customFormat="1" ht="29.25">
      <c r="A216" s="34"/>
      <c r="B216" s="35"/>
      <c r="C216" s="36"/>
      <c r="D216" s="201" t="s">
        <v>164</v>
      </c>
      <c r="E216" s="36"/>
      <c r="F216" s="202" t="s">
        <v>901</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2:51" s="13" customFormat="1" ht="11.25">
      <c r="B217" s="210"/>
      <c r="C217" s="211"/>
      <c r="D217" s="201" t="s">
        <v>256</v>
      </c>
      <c r="E217" s="212" t="s">
        <v>1</v>
      </c>
      <c r="F217" s="213" t="s">
        <v>902</v>
      </c>
      <c r="G217" s="211"/>
      <c r="H217" s="214">
        <v>2.2</v>
      </c>
      <c r="I217" s="215"/>
      <c r="J217" s="211"/>
      <c r="K217" s="211"/>
      <c r="L217" s="216"/>
      <c r="M217" s="217"/>
      <c r="N217" s="218"/>
      <c r="O217" s="218"/>
      <c r="P217" s="218"/>
      <c r="Q217" s="218"/>
      <c r="R217" s="218"/>
      <c r="S217" s="218"/>
      <c r="T217" s="219"/>
      <c r="AT217" s="220" t="s">
        <v>256</v>
      </c>
      <c r="AU217" s="220" t="s">
        <v>90</v>
      </c>
      <c r="AV217" s="13" t="s">
        <v>90</v>
      </c>
      <c r="AW217" s="13" t="s">
        <v>36</v>
      </c>
      <c r="AX217" s="13" t="s">
        <v>88</v>
      </c>
      <c r="AY217" s="220" t="s">
        <v>155</v>
      </c>
    </row>
    <row r="218" spans="1:65" s="2" customFormat="1" ht="16.5" customHeight="1">
      <c r="A218" s="34"/>
      <c r="B218" s="35"/>
      <c r="C218" s="187" t="s">
        <v>406</v>
      </c>
      <c r="D218" s="187" t="s">
        <v>158</v>
      </c>
      <c r="E218" s="188" t="s">
        <v>413</v>
      </c>
      <c r="F218" s="189" t="s">
        <v>414</v>
      </c>
      <c r="G218" s="190" t="s">
        <v>253</v>
      </c>
      <c r="H218" s="191">
        <v>30.8</v>
      </c>
      <c r="I218" s="192"/>
      <c r="J218" s="193">
        <f>ROUND(I218*H218,2)</f>
        <v>0</v>
      </c>
      <c r="K218" s="194"/>
      <c r="L218" s="39"/>
      <c r="M218" s="195" t="s">
        <v>1</v>
      </c>
      <c r="N218" s="196" t="s">
        <v>45</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175</v>
      </c>
      <c r="AT218" s="199" t="s">
        <v>158</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903</v>
      </c>
    </row>
    <row r="219" spans="1:47" s="2" customFormat="1" ht="29.25">
      <c r="A219" s="34"/>
      <c r="B219" s="35"/>
      <c r="C219" s="36"/>
      <c r="D219" s="201" t="s">
        <v>164</v>
      </c>
      <c r="E219" s="36"/>
      <c r="F219" s="202" t="s">
        <v>904</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164</v>
      </c>
      <c r="AU219" s="17" t="s">
        <v>90</v>
      </c>
    </row>
    <row r="220" spans="2:51" s="13" customFormat="1" ht="11.25">
      <c r="B220" s="210"/>
      <c r="C220" s="211"/>
      <c r="D220" s="201" t="s">
        <v>256</v>
      </c>
      <c r="E220" s="212" t="s">
        <v>1</v>
      </c>
      <c r="F220" s="213" t="s">
        <v>905</v>
      </c>
      <c r="G220" s="211"/>
      <c r="H220" s="214">
        <v>30.8</v>
      </c>
      <c r="I220" s="215"/>
      <c r="J220" s="211"/>
      <c r="K220" s="211"/>
      <c r="L220" s="216"/>
      <c r="M220" s="217"/>
      <c r="N220" s="218"/>
      <c r="O220" s="218"/>
      <c r="P220" s="218"/>
      <c r="Q220" s="218"/>
      <c r="R220" s="218"/>
      <c r="S220" s="218"/>
      <c r="T220" s="219"/>
      <c r="AT220" s="220" t="s">
        <v>256</v>
      </c>
      <c r="AU220" s="220" t="s">
        <v>90</v>
      </c>
      <c r="AV220" s="13" t="s">
        <v>90</v>
      </c>
      <c r="AW220" s="13" t="s">
        <v>36</v>
      </c>
      <c r="AX220" s="13" t="s">
        <v>88</v>
      </c>
      <c r="AY220" s="220" t="s">
        <v>155</v>
      </c>
    </row>
    <row r="221" spans="1:65" s="2" customFormat="1" ht="16.5" customHeight="1">
      <c r="A221" s="34"/>
      <c r="B221" s="35"/>
      <c r="C221" s="187" t="s">
        <v>412</v>
      </c>
      <c r="D221" s="187" t="s">
        <v>158</v>
      </c>
      <c r="E221" s="188" t="s">
        <v>418</v>
      </c>
      <c r="F221" s="189" t="s">
        <v>419</v>
      </c>
      <c r="G221" s="190" t="s">
        <v>253</v>
      </c>
      <c r="H221" s="191">
        <v>77</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906</v>
      </c>
    </row>
    <row r="222" spans="1:47" s="2" customFormat="1" ht="39">
      <c r="A222" s="34"/>
      <c r="B222" s="35"/>
      <c r="C222" s="36"/>
      <c r="D222" s="201" t="s">
        <v>164</v>
      </c>
      <c r="E222" s="36"/>
      <c r="F222" s="202" t="s">
        <v>907</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908</v>
      </c>
      <c r="G223" s="211"/>
      <c r="H223" s="214">
        <v>77</v>
      </c>
      <c r="I223" s="215"/>
      <c r="J223" s="211"/>
      <c r="K223" s="211"/>
      <c r="L223" s="216"/>
      <c r="M223" s="217"/>
      <c r="N223" s="218"/>
      <c r="O223" s="218"/>
      <c r="P223" s="218"/>
      <c r="Q223" s="218"/>
      <c r="R223" s="218"/>
      <c r="S223" s="218"/>
      <c r="T223" s="219"/>
      <c r="AT223" s="220" t="s">
        <v>256</v>
      </c>
      <c r="AU223" s="220" t="s">
        <v>90</v>
      </c>
      <c r="AV223" s="13" t="s">
        <v>90</v>
      </c>
      <c r="AW223" s="13" t="s">
        <v>36</v>
      </c>
      <c r="AX223" s="13" t="s">
        <v>88</v>
      </c>
      <c r="AY223" s="220" t="s">
        <v>155</v>
      </c>
    </row>
    <row r="224" spans="1:65" s="2" customFormat="1" ht="16.5" customHeight="1">
      <c r="A224" s="34"/>
      <c r="B224" s="35"/>
      <c r="C224" s="187" t="s">
        <v>417</v>
      </c>
      <c r="D224" s="187" t="s">
        <v>158</v>
      </c>
      <c r="E224" s="188" t="s">
        <v>424</v>
      </c>
      <c r="F224" s="189" t="s">
        <v>425</v>
      </c>
      <c r="G224" s="190" t="s">
        <v>253</v>
      </c>
      <c r="H224" s="191">
        <v>50.6</v>
      </c>
      <c r="I224" s="192"/>
      <c r="J224" s="193">
        <f>ROUND(I224*H224,2)</f>
        <v>0</v>
      </c>
      <c r="K224" s="194"/>
      <c r="L224" s="39"/>
      <c r="M224" s="195" t="s">
        <v>1</v>
      </c>
      <c r="N224" s="196" t="s">
        <v>45</v>
      </c>
      <c r="O224" s="71"/>
      <c r="P224" s="197">
        <f>O224*H224</f>
        <v>0</v>
      </c>
      <c r="Q224" s="197">
        <v>0</v>
      </c>
      <c r="R224" s="197">
        <f>Q224*H224</f>
        <v>0</v>
      </c>
      <c r="S224" s="197">
        <v>0</v>
      </c>
      <c r="T224" s="198">
        <f>S224*H224</f>
        <v>0</v>
      </c>
      <c r="U224" s="34"/>
      <c r="V224" s="34"/>
      <c r="W224" s="34"/>
      <c r="X224" s="34"/>
      <c r="Y224" s="34"/>
      <c r="Z224" s="34"/>
      <c r="AA224" s="34"/>
      <c r="AB224" s="34"/>
      <c r="AC224" s="34"/>
      <c r="AD224" s="34"/>
      <c r="AE224" s="34"/>
      <c r="AR224" s="199" t="s">
        <v>175</v>
      </c>
      <c r="AT224" s="199" t="s">
        <v>158</v>
      </c>
      <c r="AU224" s="199" t="s">
        <v>90</v>
      </c>
      <c r="AY224" s="17" t="s">
        <v>155</v>
      </c>
      <c r="BE224" s="200">
        <f>IF(N224="základní",J224,0)</f>
        <v>0</v>
      </c>
      <c r="BF224" s="200">
        <f>IF(N224="snížená",J224,0)</f>
        <v>0</v>
      </c>
      <c r="BG224" s="200">
        <f>IF(N224="zákl. přenesená",J224,0)</f>
        <v>0</v>
      </c>
      <c r="BH224" s="200">
        <f>IF(N224="sníž. přenesená",J224,0)</f>
        <v>0</v>
      </c>
      <c r="BI224" s="200">
        <f>IF(N224="nulová",J224,0)</f>
        <v>0</v>
      </c>
      <c r="BJ224" s="17" t="s">
        <v>88</v>
      </c>
      <c r="BK224" s="200">
        <f>ROUND(I224*H224,2)</f>
        <v>0</v>
      </c>
      <c r="BL224" s="17" t="s">
        <v>175</v>
      </c>
      <c r="BM224" s="199" t="s">
        <v>909</v>
      </c>
    </row>
    <row r="225" spans="1:47" s="2" customFormat="1" ht="29.25">
      <c r="A225" s="34"/>
      <c r="B225" s="35"/>
      <c r="C225" s="36"/>
      <c r="D225" s="201" t="s">
        <v>164</v>
      </c>
      <c r="E225" s="36"/>
      <c r="F225" s="202" t="s">
        <v>910</v>
      </c>
      <c r="G225" s="36"/>
      <c r="H225" s="36"/>
      <c r="I225" s="203"/>
      <c r="J225" s="36"/>
      <c r="K225" s="36"/>
      <c r="L225" s="39"/>
      <c r="M225" s="204"/>
      <c r="N225" s="205"/>
      <c r="O225" s="71"/>
      <c r="P225" s="71"/>
      <c r="Q225" s="71"/>
      <c r="R225" s="71"/>
      <c r="S225" s="71"/>
      <c r="T225" s="72"/>
      <c r="U225" s="34"/>
      <c r="V225" s="34"/>
      <c r="W225" s="34"/>
      <c r="X225" s="34"/>
      <c r="Y225" s="34"/>
      <c r="Z225" s="34"/>
      <c r="AA225" s="34"/>
      <c r="AB225" s="34"/>
      <c r="AC225" s="34"/>
      <c r="AD225" s="34"/>
      <c r="AE225" s="34"/>
      <c r="AT225" s="17" t="s">
        <v>164</v>
      </c>
      <c r="AU225" s="17" t="s">
        <v>90</v>
      </c>
    </row>
    <row r="226" spans="2:51" s="13" customFormat="1" ht="11.25">
      <c r="B226" s="210"/>
      <c r="C226" s="211"/>
      <c r="D226" s="201" t="s">
        <v>256</v>
      </c>
      <c r="E226" s="212" t="s">
        <v>1</v>
      </c>
      <c r="F226" s="213" t="s">
        <v>911</v>
      </c>
      <c r="G226" s="211"/>
      <c r="H226" s="214">
        <v>50.6</v>
      </c>
      <c r="I226" s="215"/>
      <c r="J226" s="211"/>
      <c r="K226" s="211"/>
      <c r="L226" s="216"/>
      <c r="M226" s="217"/>
      <c r="N226" s="218"/>
      <c r="O226" s="218"/>
      <c r="P226" s="218"/>
      <c r="Q226" s="218"/>
      <c r="R226" s="218"/>
      <c r="S226" s="218"/>
      <c r="T226" s="219"/>
      <c r="AT226" s="220" t="s">
        <v>256</v>
      </c>
      <c r="AU226" s="220" t="s">
        <v>90</v>
      </c>
      <c r="AV226" s="13" t="s">
        <v>90</v>
      </c>
      <c r="AW226" s="13" t="s">
        <v>36</v>
      </c>
      <c r="AX226" s="13" t="s">
        <v>88</v>
      </c>
      <c r="AY226" s="220" t="s">
        <v>155</v>
      </c>
    </row>
    <row r="227" spans="1:65" s="2" customFormat="1" ht="16.5" customHeight="1">
      <c r="A227" s="34"/>
      <c r="B227" s="35"/>
      <c r="C227" s="187" t="s">
        <v>423</v>
      </c>
      <c r="D227" s="187" t="s">
        <v>158</v>
      </c>
      <c r="E227" s="188" t="s">
        <v>430</v>
      </c>
      <c r="F227" s="189" t="s">
        <v>431</v>
      </c>
      <c r="G227" s="190" t="s">
        <v>253</v>
      </c>
      <c r="H227" s="191">
        <v>63.8</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912</v>
      </c>
    </row>
    <row r="228" spans="1:47" s="2" customFormat="1" ht="29.25">
      <c r="A228" s="34"/>
      <c r="B228" s="35"/>
      <c r="C228" s="36"/>
      <c r="D228" s="201" t="s">
        <v>164</v>
      </c>
      <c r="E228" s="36"/>
      <c r="F228" s="202" t="s">
        <v>913</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914</v>
      </c>
      <c r="G229" s="211"/>
      <c r="H229" s="214">
        <v>63.8</v>
      </c>
      <c r="I229" s="215"/>
      <c r="J229" s="211"/>
      <c r="K229" s="211"/>
      <c r="L229" s="216"/>
      <c r="M229" s="217"/>
      <c r="N229" s="218"/>
      <c r="O229" s="218"/>
      <c r="P229" s="218"/>
      <c r="Q229" s="218"/>
      <c r="R229" s="218"/>
      <c r="S229" s="218"/>
      <c r="T229" s="219"/>
      <c r="AT229" s="220" t="s">
        <v>256</v>
      </c>
      <c r="AU229" s="220" t="s">
        <v>90</v>
      </c>
      <c r="AV229" s="13" t="s">
        <v>90</v>
      </c>
      <c r="AW229" s="13" t="s">
        <v>36</v>
      </c>
      <c r="AX229" s="13" t="s">
        <v>88</v>
      </c>
      <c r="AY229" s="220" t="s">
        <v>155</v>
      </c>
    </row>
    <row r="230" spans="1:65" s="2" customFormat="1" ht="16.5" customHeight="1">
      <c r="A230" s="34"/>
      <c r="B230" s="35"/>
      <c r="C230" s="187" t="s">
        <v>429</v>
      </c>
      <c r="D230" s="187" t="s">
        <v>158</v>
      </c>
      <c r="E230" s="188" t="s">
        <v>435</v>
      </c>
      <c r="F230" s="189" t="s">
        <v>436</v>
      </c>
      <c r="G230" s="190" t="s">
        <v>253</v>
      </c>
      <c r="H230" s="191">
        <v>30.8</v>
      </c>
      <c r="I230" s="192"/>
      <c r="J230" s="193">
        <f>ROUND(I230*H230,2)</f>
        <v>0</v>
      </c>
      <c r="K230" s="194"/>
      <c r="L230" s="39"/>
      <c r="M230" s="195" t="s">
        <v>1</v>
      </c>
      <c r="N230" s="196" t="s">
        <v>45</v>
      </c>
      <c r="O230" s="71"/>
      <c r="P230" s="197">
        <f>O230*H230</f>
        <v>0</v>
      </c>
      <c r="Q230" s="197">
        <v>0</v>
      </c>
      <c r="R230" s="197">
        <f>Q230*H230</f>
        <v>0</v>
      </c>
      <c r="S230" s="197">
        <v>0</v>
      </c>
      <c r="T230" s="198">
        <f>S230*H230</f>
        <v>0</v>
      </c>
      <c r="U230" s="34"/>
      <c r="V230" s="34"/>
      <c r="W230" s="34"/>
      <c r="X230" s="34"/>
      <c r="Y230" s="34"/>
      <c r="Z230" s="34"/>
      <c r="AA230" s="34"/>
      <c r="AB230" s="34"/>
      <c r="AC230" s="34"/>
      <c r="AD230" s="34"/>
      <c r="AE230" s="34"/>
      <c r="AR230" s="199" t="s">
        <v>175</v>
      </c>
      <c r="AT230" s="199" t="s">
        <v>158</v>
      </c>
      <c r="AU230" s="199" t="s">
        <v>90</v>
      </c>
      <c r="AY230" s="17" t="s">
        <v>155</v>
      </c>
      <c r="BE230" s="200">
        <f>IF(N230="základní",J230,0)</f>
        <v>0</v>
      </c>
      <c r="BF230" s="200">
        <f>IF(N230="snížená",J230,0)</f>
        <v>0</v>
      </c>
      <c r="BG230" s="200">
        <f>IF(N230="zákl. přenesená",J230,0)</f>
        <v>0</v>
      </c>
      <c r="BH230" s="200">
        <f>IF(N230="sníž. přenesená",J230,0)</f>
        <v>0</v>
      </c>
      <c r="BI230" s="200">
        <f>IF(N230="nulová",J230,0)</f>
        <v>0</v>
      </c>
      <c r="BJ230" s="17" t="s">
        <v>88</v>
      </c>
      <c r="BK230" s="200">
        <f>ROUND(I230*H230,2)</f>
        <v>0</v>
      </c>
      <c r="BL230" s="17" t="s">
        <v>175</v>
      </c>
      <c r="BM230" s="199" t="s">
        <v>915</v>
      </c>
    </row>
    <row r="231" spans="1:47" s="2" customFormat="1" ht="29.25">
      <c r="A231" s="34"/>
      <c r="B231" s="35"/>
      <c r="C231" s="36"/>
      <c r="D231" s="201" t="s">
        <v>164</v>
      </c>
      <c r="E231" s="36"/>
      <c r="F231" s="202" t="s">
        <v>916</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164</v>
      </c>
      <c r="AU231" s="17" t="s">
        <v>90</v>
      </c>
    </row>
    <row r="232" spans="2:51" s="13" customFormat="1" ht="11.25">
      <c r="B232" s="210"/>
      <c r="C232" s="211"/>
      <c r="D232" s="201" t="s">
        <v>256</v>
      </c>
      <c r="E232" s="212" t="s">
        <v>1</v>
      </c>
      <c r="F232" s="213" t="s">
        <v>917</v>
      </c>
      <c r="G232" s="211"/>
      <c r="H232" s="214">
        <v>30.8</v>
      </c>
      <c r="I232" s="215"/>
      <c r="J232" s="211"/>
      <c r="K232" s="211"/>
      <c r="L232" s="216"/>
      <c r="M232" s="217"/>
      <c r="N232" s="218"/>
      <c r="O232" s="218"/>
      <c r="P232" s="218"/>
      <c r="Q232" s="218"/>
      <c r="R232" s="218"/>
      <c r="S232" s="218"/>
      <c r="T232" s="219"/>
      <c r="AT232" s="220" t="s">
        <v>256</v>
      </c>
      <c r="AU232" s="220" t="s">
        <v>90</v>
      </c>
      <c r="AV232" s="13" t="s">
        <v>90</v>
      </c>
      <c r="AW232" s="13" t="s">
        <v>36</v>
      </c>
      <c r="AX232" s="13" t="s">
        <v>88</v>
      </c>
      <c r="AY232" s="220" t="s">
        <v>155</v>
      </c>
    </row>
    <row r="233" spans="1:65" s="2" customFormat="1" ht="16.5" customHeight="1">
      <c r="A233" s="34"/>
      <c r="B233" s="35"/>
      <c r="C233" s="187" t="s">
        <v>434</v>
      </c>
      <c r="D233" s="187" t="s">
        <v>158</v>
      </c>
      <c r="E233" s="188" t="s">
        <v>440</v>
      </c>
      <c r="F233" s="189" t="s">
        <v>441</v>
      </c>
      <c r="G233" s="190" t="s">
        <v>253</v>
      </c>
      <c r="H233" s="191">
        <v>61.6</v>
      </c>
      <c r="I233" s="192"/>
      <c r="J233" s="193">
        <f>ROUND(I233*H233,2)</f>
        <v>0</v>
      </c>
      <c r="K233" s="194"/>
      <c r="L233" s="39"/>
      <c r="M233" s="195" t="s">
        <v>1</v>
      </c>
      <c r="N233" s="196" t="s">
        <v>45</v>
      </c>
      <c r="O233" s="71"/>
      <c r="P233" s="197">
        <f>O233*H233</f>
        <v>0</v>
      </c>
      <c r="Q233" s="197">
        <v>0</v>
      </c>
      <c r="R233" s="197">
        <f>Q233*H233</f>
        <v>0</v>
      </c>
      <c r="S233" s="197">
        <v>0</v>
      </c>
      <c r="T233" s="198">
        <f>S233*H233</f>
        <v>0</v>
      </c>
      <c r="U233" s="34"/>
      <c r="V233" s="34"/>
      <c r="W233" s="34"/>
      <c r="X233" s="34"/>
      <c r="Y233" s="34"/>
      <c r="Z233" s="34"/>
      <c r="AA233" s="34"/>
      <c r="AB233" s="34"/>
      <c r="AC233" s="34"/>
      <c r="AD233" s="34"/>
      <c r="AE233" s="34"/>
      <c r="AR233" s="199" t="s">
        <v>175</v>
      </c>
      <c r="AT233" s="199" t="s">
        <v>158</v>
      </c>
      <c r="AU233" s="199" t="s">
        <v>90</v>
      </c>
      <c r="AY233" s="17" t="s">
        <v>155</v>
      </c>
      <c r="BE233" s="200">
        <f>IF(N233="základní",J233,0)</f>
        <v>0</v>
      </c>
      <c r="BF233" s="200">
        <f>IF(N233="snížená",J233,0)</f>
        <v>0</v>
      </c>
      <c r="BG233" s="200">
        <f>IF(N233="zákl. přenesená",J233,0)</f>
        <v>0</v>
      </c>
      <c r="BH233" s="200">
        <f>IF(N233="sníž. přenesená",J233,0)</f>
        <v>0</v>
      </c>
      <c r="BI233" s="200">
        <f>IF(N233="nulová",J233,0)</f>
        <v>0</v>
      </c>
      <c r="BJ233" s="17" t="s">
        <v>88</v>
      </c>
      <c r="BK233" s="200">
        <f>ROUND(I233*H233,2)</f>
        <v>0</v>
      </c>
      <c r="BL233" s="17" t="s">
        <v>175</v>
      </c>
      <c r="BM233" s="199" t="s">
        <v>918</v>
      </c>
    </row>
    <row r="234" spans="1:47" s="2" customFormat="1" ht="165.75">
      <c r="A234" s="34"/>
      <c r="B234" s="35"/>
      <c r="C234" s="36"/>
      <c r="D234" s="201" t="s">
        <v>164</v>
      </c>
      <c r="E234" s="36"/>
      <c r="F234" s="202" t="s">
        <v>919</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164</v>
      </c>
      <c r="AU234" s="17" t="s">
        <v>90</v>
      </c>
    </row>
    <row r="235" spans="2:51" s="13" customFormat="1" ht="11.25">
      <c r="B235" s="210"/>
      <c r="C235" s="211"/>
      <c r="D235" s="201" t="s">
        <v>256</v>
      </c>
      <c r="E235" s="212" t="s">
        <v>1</v>
      </c>
      <c r="F235" s="213" t="s">
        <v>920</v>
      </c>
      <c r="G235" s="211"/>
      <c r="H235" s="214">
        <v>61.6</v>
      </c>
      <c r="I235" s="215"/>
      <c r="J235" s="211"/>
      <c r="K235" s="211"/>
      <c r="L235" s="216"/>
      <c r="M235" s="217"/>
      <c r="N235" s="218"/>
      <c r="O235" s="218"/>
      <c r="P235" s="218"/>
      <c r="Q235" s="218"/>
      <c r="R235" s="218"/>
      <c r="S235" s="218"/>
      <c r="T235" s="219"/>
      <c r="AT235" s="220" t="s">
        <v>256</v>
      </c>
      <c r="AU235" s="220" t="s">
        <v>90</v>
      </c>
      <c r="AV235" s="13" t="s">
        <v>90</v>
      </c>
      <c r="AW235" s="13" t="s">
        <v>36</v>
      </c>
      <c r="AX235" s="13" t="s">
        <v>88</v>
      </c>
      <c r="AY235" s="220" t="s">
        <v>155</v>
      </c>
    </row>
    <row r="236" spans="1:65" s="2" customFormat="1" ht="16.5" customHeight="1">
      <c r="A236" s="34"/>
      <c r="B236" s="35"/>
      <c r="C236" s="187" t="s">
        <v>439</v>
      </c>
      <c r="D236" s="187" t="s">
        <v>158</v>
      </c>
      <c r="E236" s="188" t="s">
        <v>445</v>
      </c>
      <c r="F236" s="189" t="s">
        <v>446</v>
      </c>
      <c r="G236" s="190" t="s">
        <v>253</v>
      </c>
      <c r="H236" s="191">
        <v>13.2</v>
      </c>
      <c r="I236" s="192"/>
      <c r="J236" s="193">
        <f>ROUND(I236*H236,2)</f>
        <v>0</v>
      </c>
      <c r="K236" s="194"/>
      <c r="L236" s="39"/>
      <c r="M236" s="195" t="s">
        <v>1</v>
      </c>
      <c r="N236" s="196" t="s">
        <v>45</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175</v>
      </c>
      <c r="AT236" s="199" t="s">
        <v>158</v>
      </c>
      <c r="AU236" s="199" t="s">
        <v>90</v>
      </c>
      <c r="AY236" s="17" t="s">
        <v>155</v>
      </c>
      <c r="BE236" s="200">
        <f>IF(N236="základní",J236,0)</f>
        <v>0</v>
      </c>
      <c r="BF236" s="200">
        <f>IF(N236="snížená",J236,0)</f>
        <v>0</v>
      </c>
      <c r="BG236" s="200">
        <f>IF(N236="zákl. přenesená",J236,0)</f>
        <v>0</v>
      </c>
      <c r="BH236" s="200">
        <f>IF(N236="sníž. přenesená",J236,0)</f>
        <v>0</v>
      </c>
      <c r="BI236" s="200">
        <f>IF(N236="nulová",J236,0)</f>
        <v>0</v>
      </c>
      <c r="BJ236" s="17" t="s">
        <v>88</v>
      </c>
      <c r="BK236" s="200">
        <f>ROUND(I236*H236,2)</f>
        <v>0</v>
      </c>
      <c r="BL236" s="17" t="s">
        <v>175</v>
      </c>
      <c r="BM236" s="199" t="s">
        <v>921</v>
      </c>
    </row>
    <row r="237" spans="1:47" s="2" customFormat="1" ht="58.5">
      <c r="A237" s="34"/>
      <c r="B237" s="35"/>
      <c r="C237" s="36"/>
      <c r="D237" s="201" t="s">
        <v>164</v>
      </c>
      <c r="E237" s="36"/>
      <c r="F237" s="202" t="s">
        <v>922</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164</v>
      </c>
      <c r="AU237" s="17" t="s">
        <v>90</v>
      </c>
    </row>
    <row r="238" spans="2:51" s="13" customFormat="1" ht="11.25">
      <c r="B238" s="210"/>
      <c r="C238" s="211"/>
      <c r="D238" s="201" t="s">
        <v>256</v>
      </c>
      <c r="E238" s="212" t="s">
        <v>1</v>
      </c>
      <c r="F238" s="213" t="s">
        <v>923</v>
      </c>
      <c r="G238" s="211"/>
      <c r="H238" s="214">
        <v>13.2</v>
      </c>
      <c r="I238" s="215"/>
      <c r="J238" s="211"/>
      <c r="K238" s="211"/>
      <c r="L238" s="216"/>
      <c r="M238" s="217"/>
      <c r="N238" s="218"/>
      <c r="O238" s="218"/>
      <c r="P238" s="218"/>
      <c r="Q238" s="218"/>
      <c r="R238" s="218"/>
      <c r="S238" s="218"/>
      <c r="T238" s="219"/>
      <c r="AT238" s="220" t="s">
        <v>256</v>
      </c>
      <c r="AU238" s="220" t="s">
        <v>90</v>
      </c>
      <c r="AV238" s="13" t="s">
        <v>90</v>
      </c>
      <c r="AW238" s="13" t="s">
        <v>36</v>
      </c>
      <c r="AX238" s="13" t="s">
        <v>88</v>
      </c>
      <c r="AY238" s="220" t="s">
        <v>155</v>
      </c>
    </row>
    <row r="239" spans="1:65" s="2" customFormat="1" ht="16.5" customHeight="1">
      <c r="A239" s="34"/>
      <c r="B239" s="35"/>
      <c r="C239" s="187" t="s">
        <v>444</v>
      </c>
      <c r="D239" s="187" t="s">
        <v>158</v>
      </c>
      <c r="E239" s="188" t="s">
        <v>450</v>
      </c>
      <c r="F239" s="189" t="s">
        <v>451</v>
      </c>
      <c r="G239" s="190" t="s">
        <v>253</v>
      </c>
      <c r="H239" s="191">
        <v>19.8</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924</v>
      </c>
    </row>
    <row r="240" spans="1:47" s="2" customFormat="1" ht="58.5">
      <c r="A240" s="34"/>
      <c r="B240" s="35"/>
      <c r="C240" s="36"/>
      <c r="D240" s="201" t="s">
        <v>164</v>
      </c>
      <c r="E240" s="36"/>
      <c r="F240" s="202" t="s">
        <v>925</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926</v>
      </c>
      <c r="G241" s="211"/>
      <c r="H241" s="214">
        <v>19.8</v>
      </c>
      <c r="I241" s="215"/>
      <c r="J241" s="211"/>
      <c r="K241" s="211"/>
      <c r="L241" s="216"/>
      <c r="M241" s="217"/>
      <c r="N241" s="218"/>
      <c r="O241" s="218"/>
      <c r="P241" s="218"/>
      <c r="Q241" s="218"/>
      <c r="R241" s="218"/>
      <c r="S241" s="218"/>
      <c r="T241" s="219"/>
      <c r="AT241" s="220" t="s">
        <v>256</v>
      </c>
      <c r="AU241" s="220" t="s">
        <v>90</v>
      </c>
      <c r="AV241" s="13" t="s">
        <v>90</v>
      </c>
      <c r="AW241" s="13" t="s">
        <v>36</v>
      </c>
      <c r="AX241" s="13" t="s">
        <v>88</v>
      </c>
      <c r="AY241" s="220" t="s">
        <v>155</v>
      </c>
    </row>
    <row r="242" spans="1:65" s="2" customFormat="1" ht="16.5" customHeight="1">
      <c r="A242" s="34"/>
      <c r="B242" s="35"/>
      <c r="C242" s="187" t="s">
        <v>449</v>
      </c>
      <c r="D242" s="187" t="s">
        <v>158</v>
      </c>
      <c r="E242" s="188" t="s">
        <v>455</v>
      </c>
      <c r="F242" s="189" t="s">
        <v>456</v>
      </c>
      <c r="G242" s="190" t="s">
        <v>253</v>
      </c>
      <c r="H242" s="191">
        <v>30.8</v>
      </c>
      <c r="I242" s="192"/>
      <c r="J242" s="193">
        <f>ROUND(I242*H242,2)</f>
        <v>0</v>
      </c>
      <c r="K242" s="194"/>
      <c r="L242" s="39"/>
      <c r="M242" s="195" t="s">
        <v>1</v>
      </c>
      <c r="N242" s="196" t="s">
        <v>45</v>
      </c>
      <c r="O242" s="71"/>
      <c r="P242" s="197">
        <f>O242*H242</f>
        <v>0</v>
      </c>
      <c r="Q242" s="197">
        <v>0.1837</v>
      </c>
      <c r="R242" s="197">
        <f>Q242*H242</f>
        <v>5.65796</v>
      </c>
      <c r="S242" s="197">
        <v>0</v>
      </c>
      <c r="T242" s="198">
        <f>S242*H242</f>
        <v>0</v>
      </c>
      <c r="U242" s="34"/>
      <c r="V242" s="34"/>
      <c r="W242" s="34"/>
      <c r="X242" s="34"/>
      <c r="Y242" s="34"/>
      <c r="Z242" s="34"/>
      <c r="AA242" s="34"/>
      <c r="AB242" s="34"/>
      <c r="AC242" s="34"/>
      <c r="AD242" s="34"/>
      <c r="AE242" s="34"/>
      <c r="AR242" s="199" t="s">
        <v>175</v>
      </c>
      <c r="AT242" s="199" t="s">
        <v>158</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927</v>
      </c>
    </row>
    <row r="243" spans="1:47" s="2" customFormat="1" ht="58.5">
      <c r="A243" s="34"/>
      <c r="B243" s="35"/>
      <c r="C243" s="36"/>
      <c r="D243" s="201" t="s">
        <v>164</v>
      </c>
      <c r="E243" s="36"/>
      <c r="F243" s="202" t="s">
        <v>928</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929</v>
      </c>
      <c r="G244" s="211"/>
      <c r="H244" s="214">
        <v>30.8</v>
      </c>
      <c r="I244" s="215"/>
      <c r="J244" s="211"/>
      <c r="K244" s="211"/>
      <c r="L244" s="216"/>
      <c r="M244" s="217"/>
      <c r="N244" s="218"/>
      <c r="O244" s="218"/>
      <c r="P244" s="218"/>
      <c r="Q244" s="218"/>
      <c r="R244" s="218"/>
      <c r="S244" s="218"/>
      <c r="T244" s="219"/>
      <c r="AT244" s="220" t="s">
        <v>256</v>
      </c>
      <c r="AU244" s="220" t="s">
        <v>90</v>
      </c>
      <c r="AV244" s="13" t="s">
        <v>90</v>
      </c>
      <c r="AW244" s="13" t="s">
        <v>36</v>
      </c>
      <c r="AX244" s="13" t="s">
        <v>88</v>
      </c>
      <c r="AY244" s="220" t="s">
        <v>155</v>
      </c>
    </row>
    <row r="245" spans="1:65" s="2" customFormat="1" ht="16.5" customHeight="1">
      <c r="A245" s="34"/>
      <c r="B245" s="35"/>
      <c r="C245" s="243" t="s">
        <v>454</v>
      </c>
      <c r="D245" s="243" t="s">
        <v>357</v>
      </c>
      <c r="E245" s="244" t="s">
        <v>461</v>
      </c>
      <c r="F245" s="245" t="s">
        <v>462</v>
      </c>
      <c r="G245" s="246" t="s">
        <v>253</v>
      </c>
      <c r="H245" s="247">
        <v>6.16</v>
      </c>
      <c r="I245" s="248"/>
      <c r="J245" s="249">
        <f>ROUND(I245*H245,2)</f>
        <v>0</v>
      </c>
      <c r="K245" s="250"/>
      <c r="L245" s="251"/>
      <c r="M245" s="252" t="s">
        <v>1</v>
      </c>
      <c r="N245" s="253" t="s">
        <v>45</v>
      </c>
      <c r="O245" s="71"/>
      <c r="P245" s="197">
        <f>O245*H245</f>
        <v>0</v>
      </c>
      <c r="Q245" s="197">
        <v>0.222</v>
      </c>
      <c r="R245" s="197">
        <f>Q245*H245</f>
        <v>1.36752</v>
      </c>
      <c r="S245" s="197">
        <v>0</v>
      </c>
      <c r="T245" s="198">
        <f>S245*H245</f>
        <v>0</v>
      </c>
      <c r="U245" s="34"/>
      <c r="V245" s="34"/>
      <c r="W245" s="34"/>
      <c r="X245" s="34"/>
      <c r="Y245" s="34"/>
      <c r="Z245" s="34"/>
      <c r="AA245" s="34"/>
      <c r="AB245" s="34"/>
      <c r="AC245" s="34"/>
      <c r="AD245" s="34"/>
      <c r="AE245" s="34"/>
      <c r="AR245" s="199" t="s">
        <v>196</v>
      </c>
      <c r="AT245" s="199" t="s">
        <v>357</v>
      </c>
      <c r="AU245" s="199" t="s">
        <v>90</v>
      </c>
      <c r="AY245" s="17" t="s">
        <v>155</v>
      </c>
      <c r="BE245" s="200">
        <f>IF(N245="základní",J245,0)</f>
        <v>0</v>
      </c>
      <c r="BF245" s="200">
        <f>IF(N245="snížená",J245,0)</f>
        <v>0</v>
      </c>
      <c r="BG245" s="200">
        <f>IF(N245="zákl. přenesená",J245,0)</f>
        <v>0</v>
      </c>
      <c r="BH245" s="200">
        <f>IF(N245="sníž. přenesená",J245,0)</f>
        <v>0</v>
      </c>
      <c r="BI245" s="200">
        <f>IF(N245="nulová",J245,0)</f>
        <v>0</v>
      </c>
      <c r="BJ245" s="17" t="s">
        <v>88</v>
      </c>
      <c r="BK245" s="200">
        <f>ROUND(I245*H245,2)</f>
        <v>0</v>
      </c>
      <c r="BL245" s="17" t="s">
        <v>175</v>
      </c>
      <c r="BM245" s="199" t="s">
        <v>930</v>
      </c>
    </row>
    <row r="246" spans="1:47" s="2" customFormat="1" ht="19.5">
      <c r="A246" s="34"/>
      <c r="B246" s="35"/>
      <c r="C246" s="36"/>
      <c r="D246" s="201" t="s">
        <v>164</v>
      </c>
      <c r="E246" s="36"/>
      <c r="F246" s="202" t="s">
        <v>931</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164</v>
      </c>
      <c r="AU246" s="17" t="s">
        <v>90</v>
      </c>
    </row>
    <row r="247" spans="2:51" s="13" customFormat="1" ht="11.25">
      <c r="B247" s="210"/>
      <c r="C247" s="211"/>
      <c r="D247" s="201" t="s">
        <v>256</v>
      </c>
      <c r="E247" s="212" t="s">
        <v>1</v>
      </c>
      <c r="F247" s="213" t="s">
        <v>932</v>
      </c>
      <c r="G247" s="211"/>
      <c r="H247" s="214">
        <v>30.8</v>
      </c>
      <c r="I247" s="215"/>
      <c r="J247" s="211"/>
      <c r="K247" s="211"/>
      <c r="L247" s="216"/>
      <c r="M247" s="217"/>
      <c r="N247" s="218"/>
      <c r="O247" s="218"/>
      <c r="P247" s="218"/>
      <c r="Q247" s="218"/>
      <c r="R247" s="218"/>
      <c r="S247" s="218"/>
      <c r="T247" s="219"/>
      <c r="AT247" s="220" t="s">
        <v>256</v>
      </c>
      <c r="AU247" s="220" t="s">
        <v>90</v>
      </c>
      <c r="AV247" s="13" t="s">
        <v>90</v>
      </c>
      <c r="AW247" s="13" t="s">
        <v>36</v>
      </c>
      <c r="AX247" s="13" t="s">
        <v>88</v>
      </c>
      <c r="AY247" s="220" t="s">
        <v>155</v>
      </c>
    </row>
    <row r="248" spans="2:51" s="13" customFormat="1" ht="11.25">
      <c r="B248" s="210"/>
      <c r="C248" s="211"/>
      <c r="D248" s="201" t="s">
        <v>256</v>
      </c>
      <c r="E248" s="211"/>
      <c r="F248" s="213" t="s">
        <v>933</v>
      </c>
      <c r="G248" s="211"/>
      <c r="H248" s="214">
        <v>6.16</v>
      </c>
      <c r="I248" s="215"/>
      <c r="J248" s="211"/>
      <c r="K248" s="211"/>
      <c r="L248" s="216"/>
      <c r="M248" s="217"/>
      <c r="N248" s="218"/>
      <c r="O248" s="218"/>
      <c r="P248" s="218"/>
      <c r="Q248" s="218"/>
      <c r="R248" s="218"/>
      <c r="S248" s="218"/>
      <c r="T248" s="219"/>
      <c r="AT248" s="220" t="s">
        <v>256</v>
      </c>
      <c r="AU248" s="220" t="s">
        <v>90</v>
      </c>
      <c r="AV248" s="13" t="s">
        <v>90</v>
      </c>
      <c r="AW248" s="13" t="s">
        <v>4</v>
      </c>
      <c r="AX248" s="13" t="s">
        <v>88</v>
      </c>
      <c r="AY248" s="220" t="s">
        <v>155</v>
      </c>
    </row>
    <row r="249" spans="1:65" s="2" customFormat="1" ht="16.5" customHeight="1">
      <c r="A249" s="34"/>
      <c r="B249" s="35"/>
      <c r="C249" s="187" t="s">
        <v>460</v>
      </c>
      <c r="D249" s="187" t="s">
        <v>158</v>
      </c>
      <c r="E249" s="188" t="s">
        <v>468</v>
      </c>
      <c r="F249" s="189" t="s">
        <v>469</v>
      </c>
      <c r="G249" s="190" t="s">
        <v>253</v>
      </c>
      <c r="H249" s="191">
        <v>61.6</v>
      </c>
      <c r="I249" s="192"/>
      <c r="J249" s="193">
        <f>ROUND(I249*H249,2)</f>
        <v>0</v>
      </c>
      <c r="K249" s="194"/>
      <c r="L249" s="39"/>
      <c r="M249" s="195" t="s">
        <v>1</v>
      </c>
      <c r="N249" s="196" t="s">
        <v>45</v>
      </c>
      <c r="O249" s="71"/>
      <c r="P249" s="197">
        <f>O249*H249</f>
        <v>0</v>
      </c>
      <c r="Q249" s="197">
        <v>0.167</v>
      </c>
      <c r="R249" s="197">
        <f>Q249*H249</f>
        <v>10.2872</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934</v>
      </c>
    </row>
    <row r="250" spans="1:47" s="2" customFormat="1" ht="58.5">
      <c r="A250" s="34"/>
      <c r="B250" s="35"/>
      <c r="C250" s="36"/>
      <c r="D250" s="201" t="s">
        <v>164</v>
      </c>
      <c r="E250" s="36"/>
      <c r="F250" s="202" t="s">
        <v>935</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2:51" s="13" customFormat="1" ht="11.25">
      <c r="B251" s="210"/>
      <c r="C251" s="211"/>
      <c r="D251" s="201" t="s">
        <v>256</v>
      </c>
      <c r="E251" s="212" t="s">
        <v>1</v>
      </c>
      <c r="F251" s="213" t="s">
        <v>920</v>
      </c>
      <c r="G251" s="211"/>
      <c r="H251" s="214">
        <v>61.6</v>
      </c>
      <c r="I251" s="215"/>
      <c r="J251" s="211"/>
      <c r="K251" s="211"/>
      <c r="L251" s="216"/>
      <c r="M251" s="217"/>
      <c r="N251" s="218"/>
      <c r="O251" s="218"/>
      <c r="P251" s="218"/>
      <c r="Q251" s="218"/>
      <c r="R251" s="218"/>
      <c r="S251" s="218"/>
      <c r="T251" s="219"/>
      <c r="AT251" s="220" t="s">
        <v>256</v>
      </c>
      <c r="AU251" s="220" t="s">
        <v>90</v>
      </c>
      <c r="AV251" s="13" t="s">
        <v>90</v>
      </c>
      <c r="AW251" s="13" t="s">
        <v>36</v>
      </c>
      <c r="AX251" s="13" t="s">
        <v>88</v>
      </c>
      <c r="AY251" s="220" t="s">
        <v>155</v>
      </c>
    </row>
    <row r="252" spans="1:65" s="2" customFormat="1" ht="16.5" customHeight="1">
      <c r="A252" s="34"/>
      <c r="B252" s="35"/>
      <c r="C252" s="243" t="s">
        <v>467</v>
      </c>
      <c r="D252" s="243" t="s">
        <v>357</v>
      </c>
      <c r="E252" s="244" t="s">
        <v>473</v>
      </c>
      <c r="F252" s="245" t="s">
        <v>474</v>
      </c>
      <c r="G252" s="246" t="s">
        <v>253</v>
      </c>
      <c r="H252" s="247">
        <v>12.32</v>
      </c>
      <c r="I252" s="248"/>
      <c r="J252" s="249">
        <f>ROUND(I252*H252,2)</f>
        <v>0</v>
      </c>
      <c r="K252" s="250"/>
      <c r="L252" s="251"/>
      <c r="M252" s="252" t="s">
        <v>1</v>
      </c>
      <c r="N252" s="253" t="s">
        <v>45</v>
      </c>
      <c r="O252" s="71"/>
      <c r="P252" s="197">
        <f>O252*H252</f>
        <v>0</v>
      </c>
      <c r="Q252" s="197">
        <v>0.118</v>
      </c>
      <c r="R252" s="197">
        <f>Q252*H252</f>
        <v>1.45376</v>
      </c>
      <c r="S252" s="197">
        <v>0</v>
      </c>
      <c r="T252" s="198">
        <f>S252*H252</f>
        <v>0</v>
      </c>
      <c r="U252" s="34"/>
      <c r="V252" s="34"/>
      <c r="W252" s="34"/>
      <c r="X252" s="34"/>
      <c r="Y252" s="34"/>
      <c r="Z252" s="34"/>
      <c r="AA252" s="34"/>
      <c r="AB252" s="34"/>
      <c r="AC252" s="34"/>
      <c r="AD252" s="34"/>
      <c r="AE252" s="34"/>
      <c r="AR252" s="199" t="s">
        <v>196</v>
      </c>
      <c r="AT252" s="199" t="s">
        <v>357</v>
      </c>
      <c r="AU252" s="199" t="s">
        <v>90</v>
      </c>
      <c r="AY252" s="17" t="s">
        <v>155</v>
      </c>
      <c r="BE252" s="200">
        <f>IF(N252="základní",J252,0)</f>
        <v>0</v>
      </c>
      <c r="BF252" s="200">
        <f>IF(N252="snížená",J252,0)</f>
        <v>0</v>
      </c>
      <c r="BG252" s="200">
        <f>IF(N252="zákl. přenesená",J252,0)</f>
        <v>0</v>
      </c>
      <c r="BH252" s="200">
        <f>IF(N252="sníž. přenesená",J252,0)</f>
        <v>0</v>
      </c>
      <c r="BI252" s="200">
        <f>IF(N252="nulová",J252,0)</f>
        <v>0</v>
      </c>
      <c r="BJ252" s="17" t="s">
        <v>88</v>
      </c>
      <c r="BK252" s="200">
        <f>ROUND(I252*H252,2)</f>
        <v>0</v>
      </c>
      <c r="BL252" s="17" t="s">
        <v>175</v>
      </c>
      <c r="BM252" s="199" t="s">
        <v>936</v>
      </c>
    </row>
    <row r="253" spans="1:47" s="2" customFormat="1" ht="19.5">
      <c r="A253" s="34"/>
      <c r="B253" s="35"/>
      <c r="C253" s="36"/>
      <c r="D253" s="201" t="s">
        <v>164</v>
      </c>
      <c r="E253" s="36"/>
      <c r="F253" s="202" t="s">
        <v>464</v>
      </c>
      <c r="G253" s="36"/>
      <c r="H253" s="36"/>
      <c r="I253" s="203"/>
      <c r="J253" s="36"/>
      <c r="K253" s="36"/>
      <c r="L253" s="39"/>
      <c r="M253" s="204"/>
      <c r="N253" s="205"/>
      <c r="O253" s="71"/>
      <c r="P253" s="71"/>
      <c r="Q253" s="71"/>
      <c r="R253" s="71"/>
      <c r="S253" s="71"/>
      <c r="T253" s="72"/>
      <c r="U253" s="34"/>
      <c r="V253" s="34"/>
      <c r="W253" s="34"/>
      <c r="X253" s="34"/>
      <c r="Y253" s="34"/>
      <c r="Z253" s="34"/>
      <c r="AA253" s="34"/>
      <c r="AB253" s="34"/>
      <c r="AC253" s="34"/>
      <c r="AD253" s="34"/>
      <c r="AE253" s="34"/>
      <c r="AT253" s="17" t="s">
        <v>164</v>
      </c>
      <c r="AU253" s="17" t="s">
        <v>90</v>
      </c>
    </row>
    <row r="254" spans="2:51" s="13" customFormat="1" ht="11.25">
      <c r="B254" s="210"/>
      <c r="C254" s="211"/>
      <c r="D254" s="201" t="s">
        <v>256</v>
      </c>
      <c r="E254" s="212" t="s">
        <v>1</v>
      </c>
      <c r="F254" s="213" t="s">
        <v>937</v>
      </c>
      <c r="G254" s="211"/>
      <c r="H254" s="214">
        <v>61.6</v>
      </c>
      <c r="I254" s="215"/>
      <c r="J254" s="211"/>
      <c r="K254" s="211"/>
      <c r="L254" s="216"/>
      <c r="M254" s="217"/>
      <c r="N254" s="218"/>
      <c r="O254" s="218"/>
      <c r="P254" s="218"/>
      <c r="Q254" s="218"/>
      <c r="R254" s="218"/>
      <c r="S254" s="218"/>
      <c r="T254" s="219"/>
      <c r="AT254" s="220" t="s">
        <v>256</v>
      </c>
      <c r="AU254" s="220" t="s">
        <v>90</v>
      </c>
      <c r="AV254" s="13" t="s">
        <v>90</v>
      </c>
      <c r="AW254" s="13" t="s">
        <v>36</v>
      </c>
      <c r="AX254" s="13" t="s">
        <v>88</v>
      </c>
      <c r="AY254" s="220" t="s">
        <v>155</v>
      </c>
    </row>
    <row r="255" spans="2:51" s="13" customFormat="1" ht="11.25">
      <c r="B255" s="210"/>
      <c r="C255" s="211"/>
      <c r="D255" s="201" t="s">
        <v>256</v>
      </c>
      <c r="E255" s="211"/>
      <c r="F255" s="213" t="s">
        <v>938</v>
      </c>
      <c r="G255" s="211"/>
      <c r="H255" s="214">
        <v>12.32</v>
      </c>
      <c r="I255" s="215"/>
      <c r="J255" s="211"/>
      <c r="K255" s="211"/>
      <c r="L255" s="216"/>
      <c r="M255" s="217"/>
      <c r="N255" s="218"/>
      <c r="O255" s="218"/>
      <c r="P255" s="218"/>
      <c r="Q255" s="218"/>
      <c r="R255" s="218"/>
      <c r="S255" s="218"/>
      <c r="T255" s="219"/>
      <c r="AT255" s="220" t="s">
        <v>256</v>
      </c>
      <c r="AU255" s="220" t="s">
        <v>90</v>
      </c>
      <c r="AV255" s="13" t="s">
        <v>90</v>
      </c>
      <c r="AW255" s="13" t="s">
        <v>4</v>
      </c>
      <c r="AX255" s="13" t="s">
        <v>88</v>
      </c>
      <c r="AY255" s="220" t="s">
        <v>155</v>
      </c>
    </row>
    <row r="256" spans="1:65" s="2" customFormat="1" ht="21.75" customHeight="1">
      <c r="A256" s="34"/>
      <c r="B256" s="35"/>
      <c r="C256" s="187" t="s">
        <v>472</v>
      </c>
      <c r="D256" s="187" t="s">
        <v>158</v>
      </c>
      <c r="E256" s="188" t="s">
        <v>479</v>
      </c>
      <c r="F256" s="189" t="s">
        <v>480</v>
      </c>
      <c r="G256" s="190" t="s">
        <v>253</v>
      </c>
      <c r="H256" s="191">
        <v>2.2</v>
      </c>
      <c r="I256" s="192"/>
      <c r="J256" s="193">
        <f>ROUND(I256*H256,2)</f>
        <v>0</v>
      </c>
      <c r="K256" s="194"/>
      <c r="L256" s="39"/>
      <c r="M256" s="195" t="s">
        <v>1</v>
      </c>
      <c r="N256" s="196" t="s">
        <v>45</v>
      </c>
      <c r="O256" s="71"/>
      <c r="P256" s="197">
        <f>O256*H256</f>
        <v>0</v>
      </c>
      <c r="Q256" s="197">
        <v>0.11162</v>
      </c>
      <c r="R256" s="197">
        <f>Q256*H256</f>
        <v>0.245564</v>
      </c>
      <c r="S256" s="197">
        <v>0</v>
      </c>
      <c r="T256" s="198">
        <f>S256*H256</f>
        <v>0</v>
      </c>
      <c r="U256" s="34"/>
      <c r="V256" s="34"/>
      <c r="W256" s="34"/>
      <c r="X256" s="34"/>
      <c r="Y256" s="34"/>
      <c r="Z256" s="34"/>
      <c r="AA256" s="34"/>
      <c r="AB256" s="34"/>
      <c r="AC256" s="34"/>
      <c r="AD256" s="34"/>
      <c r="AE256" s="34"/>
      <c r="AR256" s="199" t="s">
        <v>175</v>
      </c>
      <c r="AT256" s="199" t="s">
        <v>158</v>
      </c>
      <c r="AU256" s="199" t="s">
        <v>90</v>
      </c>
      <c r="AY256" s="17" t="s">
        <v>155</v>
      </c>
      <c r="BE256" s="200">
        <f>IF(N256="základní",J256,0)</f>
        <v>0</v>
      </c>
      <c r="BF256" s="200">
        <f>IF(N256="snížená",J256,0)</f>
        <v>0</v>
      </c>
      <c r="BG256" s="200">
        <f>IF(N256="zákl. přenesená",J256,0)</f>
        <v>0</v>
      </c>
      <c r="BH256" s="200">
        <f>IF(N256="sníž. přenesená",J256,0)</f>
        <v>0</v>
      </c>
      <c r="BI256" s="200">
        <f>IF(N256="nulová",J256,0)</f>
        <v>0</v>
      </c>
      <c r="BJ256" s="17" t="s">
        <v>88</v>
      </c>
      <c r="BK256" s="200">
        <f>ROUND(I256*H256,2)</f>
        <v>0</v>
      </c>
      <c r="BL256" s="17" t="s">
        <v>175</v>
      </c>
      <c r="BM256" s="199" t="s">
        <v>939</v>
      </c>
    </row>
    <row r="257" spans="1:47" s="2" customFormat="1" ht="243.75">
      <c r="A257" s="34"/>
      <c r="B257" s="35"/>
      <c r="C257" s="36"/>
      <c r="D257" s="201" t="s">
        <v>164</v>
      </c>
      <c r="E257" s="36"/>
      <c r="F257" s="202" t="s">
        <v>940</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164</v>
      </c>
      <c r="AU257" s="17" t="s">
        <v>90</v>
      </c>
    </row>
    <row r="258" spans="2:51" s="13" customFormat="1" ht="11.25">
      <c r="B258" s="210"/>
      <c r="C258" s="211"/>
      <c r="D258" s="201" t="s">
        <v>256</v>
      </c>
      <c r="E258" s="212" t="s">
        <v>1</v>
      </c>
      <c r="F258" s="213" t="s">
        <v>941</v>
      </c>
      <c r="G258" s="211"/>
      <c r="H258" s="214">
        <v>2.2</v>
      </c>
      <c r="I258" s="215"/>
      <c r="J258" s="211"/>
      <c r="K258" s="211"/>
      <c r="L258" s="216"/>
      <c r="M258" s="217"/>
      <c r="N258" s="218"/>
      <c r="O258" s="218"/>
      <c r="P258" s="218"/>
      <c r="Q258" s="218"/>
      <c r="R258" s="218"/>
      <c r="S258" s="218"/>
      <c r="T258" s="219"/>
      <c r="AT258" s="220" t="s">
        <v>256</v>
      </c>
      <c r="AU258" s="220" t="s">
        <v>90</v>
      </c>
      <c r="AV258" s="13" t="s">
        <v>90</v>
      </c>
      <c r="AW258" s="13" t="s">
        <v>36</v>
      </c>
      <c r="AX258" s="13" t="s">
        <v>88</v>
      </c>
      <c r="AY258" s="220" t="s">
        <v>155</v>
      </c>
    </row>
    <row r="259" spans="2:63" s="12" customFormat="1" ht="22.9" customHeight="1">
      <c r="B259" s="171"/>
      <c r="C259" s="172"/>
      <c r="D259" s="173" t="s">
        <v>79</v>
      </c>
      <c r="E259" s="185" t="s">
        <v>196</v>
      </c>
      <c r="F259" s="185" t="s">
        <v>483</v>
      </c>
      <c r="G259" s="172"/>
      <c r="H259" s="172"/>
      <c r="I259" s="175"/>
      <c r="J259" s="186">
        <f>BK259</f>
        <v>0</v>
      </c>
      <c r="K259" s="172"/>
      <c r="L259" s="177"/>
      <c r="M259" s="178"/>
      <c r="N259" s="179"/>
      <c r="O259" s="179"/>
      <c r="P259" s="180">
        <f>SUM(P260:P304)</f>
        <v>0</v>
      </c>
      <c r="Q259" s="179"/>
      <c r="R259" s="180">
        <f>SUM(R260:R304)</f>
        <v>0.5502700000000001</v>
      </c>
      <c r="S259" s="179"/>
      <c r="T259" s="181">
        <f>SUM(T260:T304)</f>
        <v>0</v>
      </c>
      <c r="AR259" s="182" t="s">
        <v>88</v>
      </c>
      <c r="AT259" s="183" t="s">
        <v>79</v>
      </c>
      <c r="AU259" s="183" t="s">
        <v>88</v>
      </c>
      <c r="AY259" s="182" t="s">
        <v>155</v>
      </c>
      <c r="BK259" s="184">
        <f>SUM(BK260:BK304)</f>
        <v>0</v>
      </c>
    </row>
    <row r="260" spans="1:65" s="2" customFormat="1" ht="16.5" customHeight="1">
      <c r="A260" s="34"/>
      <c r="B260" s="35"/>
      <c r="C260" s="187" t="s">
        <v>478</v>
      </c>
      <c r="D260" s="187" t="s">
        <v>158</v>
      </c>
      <c r="E260" s="188" t="s">
        <v>607</v>
      </c>
      <c r="F260" s="189" t="s">
        <v>608</v>
      </c>
      <c r="G260" s="190" t="s">
        <v>383</v>
      </c>
      <c r="H260" s="191">
        <v>8</v>
      </c>
      <c r="I260" s="192"/>
      <c r="J260" s="193">
        <f>ROUND(I260*H260,2)</f>
        <v>0</v>
      </c>
      <c r="K260" s="194"/>
      <c r="L260" s="39"/>
      <c r="M260" s="195" t="s">
        <v>1</v>
      </c>
      <c r="N260" s="196" t="s">
        <v>45</v>
      </c>
      <c r="O260" s="71"/>
      <c r="P260" s="197">
        <f>O260*H260</f>
        <v>0</v>
      </c>
      <c r="Q260" s="197">
        <v>0.06864</v>
      </c>
      <c r="R260" s="197">
        <f>Q260*H260</f>
        <v>0.54912</v>
      </c>
      <c r="S260" s="197">
        <v>0</v>
      </c>
      <c r="T260" s="198">
        <f>S260*H260</f>
        <v>0</v>
      </c>
      <c r="U260" s="34"/>
      <c r="V260" s="34"/>
      <c r="W260" s="34"/>
      <c r="X260" s="34"/>
      <c r="Y260" s="34"/>
      <c r="Z260" s="34"/>
      <c r="AA260" s="34"/>
      <c r="AB260" s="34"/>
      <c r="AC260" s="34"/>
      <c r="AD260" s="34"/>
      <c r="AE260" s="34"/>
      <c r="AR260" s="199" t="s">
        <v>175</v>
      </c>
      <c r="AT260" s="199" t="s">
        <v>158</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942</v>
      </c>
    </row>
    <row r="261" spans="1:47" s="2" customFormat="1" ht="39">
      <c r="A261" s="34"/>
      <c r="B261" s="35"/>
      <c r="C261" s="36"/>
      <c r="D261" s="201" t="s">
        <v>164</v>
      </c>
      <c r="E261" s="36"/>
      <c r="F261" s="202" t="s">
        <v>943</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1:65" s="2" customFormat="1" ht="16.5" customHeight="1">
      <c r="A262" s="34"/>
      <c r="B262" s="35"/>
      <c r="C262" s="187" t="s">
        <v>484</v>
      </c>
      <c r="D262" s="187" t="s">
        <v>158</v>
      </c>
      <c r="E262" s="188" t="s">
        <v>612</v>
      </c>
      <c r="F262" s="189" t="s">
        <v>613</v>
      </c>
      <c r="G262" s="190" t="s">
        <v>287</v>
      </c>
      <c r="H262" s="191">
        <v>94</v>
      </c>
      <c r="I262" s="192"/>
      <c r="J262" s="193">
        <f>ROUND(I262*H262,2)</f>
        <v>0</v>
      </c>
      <c r="K262" s="194"/>
      <c r="L262" s="39"/>
      <c r="M262" s="195" t="s">
        <v>1</v>
      </c>
      <c r="N262" s="196" t="s">
        <v>45</v>
      </c>
      <c r="O262" s="71"/>
      <c r="P262" s="197">
        <f>O262*H262</f>
        <v>0</v>
      </c>
      <c r="Q262" s="197">
        <v>1E-05</v>
      </c>
      <c r="R262" s="197">
        <f>Q262*H262</f>
        <v>0.0009400000000000001</v>
      </c>
      <c r="S262" s="197">
        <v>0</v>
      </c>
      <c r="T262" s="198">
        <f>S262*H262</f>
        <v>0</v>
      </c>
      <c r="U262" s="34"/>
      <c r="V262" s="34"/>
      <c r="W262" s="34"/>
      <c r="X262" s="34"/>
      <c r="Y262" s="34"/>
      <c r="Z262" s="34"/>
      <c r="AA262" s="34"/>
      <c r="AB262" s="34"/>
      <c r="AC262" s="34"/>
      <c r="AD262" s="34"/>
      <c r="AE262" s="34"/>
      <c r="AR262" s="199" t="s">
        <v>175</v>
      </c>
      <c r="AT262" s="199" t="s">
        <v>158</v>
      </c>
      <c r="AU262" s="199" t="s">
        <v>90</v>
      </c>
      <c r="AY262" s="17" t="s">
        <v>155</v>
      </c>
      <c r="BE262" s="200">
        <f>IF(N262="základní",J262,0)</f>
        <v>0</v>
      </c>
      <c r="BF262" s="200">
        <f>IF(N262="snížená",J262,0)</f>
        <v>0</v>
      </c>
      <c r="BG262" s="200">
        <f>IF(N262="zákl. přenesená",J262,0)</f>
        <v>0</v>
      </c>
      <c r="BH262" s="200">
        <f>IF(N262="sníž. přenesená",J262,0)</f>
        <v>0</v>
      </c>
      <c r="BI262" s="200">
        <f>IF(N262="nulová",J262,0)</f>
        <v>0</v>
      </c>
      <c r="BJ262" s="17" t="s">
        <v>88</v>
      </c>
      <c r="BK262" s="200">
        <f>ROUND(I262*H262,2)</f>
        <v>0</v>
      </c>
      <c r="BL262" s="17" t="s">
        <v>175</v>
      </c>
      <c r="BM262" s="199" t="s">
        <v>944</v>
      </c>
    </row>
    <row r="263" spans="1:47" s="2" customFormat="1" ht="156">
      <c r="A263" s="34"/>
      <c r="B263" s="35"/>
      <c r="C263" s="36"/>
      <c r="D263" s="201" t="s">
        <v>164</v>
      </c>
      <c r="E263" s="36"/>
      <c r="F263" s="202" t="s">
        <v>945</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164</v>
      </c>
      <c r="AU263" s="17" t="s">
        <v>90</v>
      </c>
    </row>
    <row r="264" spans="2:51" s="13" customFormat="1" ht="11.25">
      <c r="B264" s="210"/>
      <c r="C264" s="211"/>
      <c r="D264" s="201" t="s">
        <v>256</v>
      </c>
      <c r="E264" s="212" t="s">
        <v>1</v>
      </c>
      <c r="F264" s="213" t="s">
        <v>946</v>
      </c>
      <c r="G264" s="211"/>
      <c r="H264" s="214">
        <v>94</v>
      </c>
      <c r="I264" s="215"/>
      <c r="J264" s="211"/>
      <c r="K264" s="211"/>
      <c r="L264" s="216"/>
      <c r="M264" s="217"/>
      <c r="N264" s="218"/>
      <c r="O264" s="218"/>
      <c r="P264" s="218"/>
      <c r="Q264" s="218"/>
      <c r="R264" s="218"/>
      <c r="S264" s="218"/>
      <c r="T264" s="219"/>
      <c r="AT264" s="220" t="s">
        <v>256</v>
      </c>
      <c r="AU264" s="220" t="s">
        <v>90</v>
      </c>
      <c r="AV264" s="13" t="s">
        <v>90</v>
      </c>
      <c r="AW264" s="13" t="s">
        <v>36</v>
      </c>
      <c r="AX264" s="13" t="s">
        <v>88</v>
      </c>
      <c r="AY264" s="220" t="s">
        <v>155</v>
      </c>
    </row>
    <row r="265" spans="1:65" s="2" customFormat="1" ht="16.5" customHeight="1">
      <c r="A265" s="34"/>
      <c r="B265" s="35"/>
      <c r="C265" s="243" t="s">
        <v>490</v>
      </c>
      <c r="D265" s="243" t="s">
        <v>357</v>
      </c>
      <c r="E265" s="244" t="s">
        <v>617</v>
      </c>
      <c r="F265" s="245" t="s">
        <v>618</v>
      </c>
      <c r="G265" s="246" t="s">
        <v>287</v>
      </c>
      <c r="H265" s="247">
        <v>0</v>
      </c>
      <c r="I265" s="248"/>
      <c r="J265" s="249">
        <f>ROUND(I265*H265,2)</f>
        <v>0</v>
      </c>
      <c r="K265" s="250"/>
      <c r="L265" s="251"/>
      <c r="M265" s="252" t="s">
        <v>1</v>
      </c>
      <c r="N265" s="253" t="s">
        <v>45</v>
      </c>
      <c r="O265" s="71"/>
      <c r="P265" s="197">
        <f>O265*H265</f>
        <v>0</v>
      </c>
      <c r="Q265" s="197">
        <v>0.00307</v>
      </c>
      <c r="R265" s="197">
        <f>Q265*H265</f>
        <v>0</v>
      </c>
      <c r="S265" s="197">
        <v>0</v>
      </c>
      <c r="T265" s="198">
        <f>S265*H265</f>
        <v>0</v>
      </c>
      <c r="U265" s="34"/>
      <c r="V265" s="34"/>
      <c r="W265" s="34"/>
      <c r="X265" s="34"/>
      <c r="Y265" s="34"/>
      <c r="Z265" s="34"/>
      <c r="AA265" s="34"/>
      <c r="AB265" s="34"/>
      <c r="AC265" s="34"/>
      <c r="AD265" s="34"/>
      <c r="AE265" s="34"/>
      <c r="AR265" s="199" t="s">
        <v>196</v>
      </c>
      <c r="AT265" s="199" t="s">
        <v>357</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947</v>
      </c>
    </row>
    <row r="266" spans="1:47" s="2" customFormat="1" ht="19.5">
      <c r="A266" s="34"/>
      <c r="B266" s="35"/>
      <c r="C266" s="36"/>
      <c r="D266" s="201" t="s">
        <v>164</v>
      </c>
      <c r="E266" s="36"/>
      <c r="F266" s="202" t="s">
        <v>948</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2:51" s="13" customFormat="1" ht="11.25">
      <c r="B267" s="210"/>
      <c r="C267" s="211"/>
      <c r="D267" s="201" t="s">
        <v>256</v>
      </c>
      <c r="E267" s="211"/>
      <c r="F267" s="213" t="s">
        <v>949</v>
      </c>
      <c r="G267" s="211"/>
      <c r="H267" s="214">
        <v>0</v>
      </c>
      <c r="I267" s="215"/>
      <c r="J267" s="211"/>
      <c r="K267" s="211"/>
      <c r="L267" s="216"/>
      <c r="M267" s="217"/>
      <c r="N267" s="218"/>
      <c r="O267" s="218"/>
      <c r="P267" s="218"/>
      <c r="Q267" s="218"/>
      <c r="R267" s="218"/>
      <c r="S267" s="218"/>
      <c r="T267" s="219"/>
      <c r="AT267" s="220" t="s">
        <v>256</v>
      </c>
      <c r="AU267" s="220" t="s">
        <v>90</v>
      </c>
      <c r="AV267" s="13" t="s">
        <v>90</v>
      </c>
      <c r="AW267" s="13" t="s">
        <v>4</v>
      </c>
      <c r="AX267" s="13" t="s">
        <v>88</v>
      </c>
      <c r="AY267" s="220" t="s">
        <v>155</v>
      </c>
    </row>
    <row r="268" spans="1:65" s="2" customFormat="1" ht="16.5" customHeight="1">
      <c r="A268" s="34"/>
      <c r="B268" s="35"/>
      <c r="C268" s="187" t="s">
        <v>495</v>
      </c>
      <c r="D268" s="187" t="s">
        <v>158</v>
      </c>
      <c r="E268" s="188" t="s">
        <v>622</v>
      </c>
      <c r="F268" s="189" t="s">
        <v>623</v>
      </c>
      <c r="G268" s="190" t="s">
        <v>287</v>
      </c>
      <c r="H268" s="191">
        <v>21</v>
      </c>
      <c r="I268" s="192"/>
      <c r="J268" s="193">
        <f>ROUND(I268*H268,2)</f>
        <v>0</v>
      </c>
      <c r="K268" s="194"/>
      <c r="L268" s="39"/>
      <c r="M268" s="195" t="s">
        <v>1</v>
      </c>
      <c r="N268" s="196" t="s">
        <v>45</v>
      </c>
      <c r="O268" s="71"/>
      <c r="P268" s="197">
        <f>O268*H268</f>
        <v>0</v>
      </c>
      <c r="Q268" s="197">
        <v>1E-05</v>
      </c>
      <c r="R268" s="197">
        <f>Q268*H268</f>
        <v>0.00021</v>
      </c>
      <c r="S268" s="197">
        <v>0</v>
      </c>
      <c r="T268" s="198">
        <f>S268*H268</f>
        <v>0</v>
      </c>
      <c r="U268" s="34"/>
      <c r="V268" s="34"/>
      <c r="W268" s="34"/>
      <c r="X268" s="34"/>
      <c r="Y268" s="34"/>
      <c r="Z268" s="34"/>
      <c r="AA268" s="34"/>
      <c r="AB268" s="34"/>
      <c r="AC268" s="34"/>
      <c r="AD268" s="34"/>
      <c r="AE268" s="34"/>
      <c r="AR268" s="199" t="s">
        <v>175</v>
      </c>
      <c r="AT268" s="199" t="s">
        <v>158</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950</v>
      </c>
    </row>
    <row r="269" spans="1:47" s="2" customFormat="1" ht="39">
      <c r="A269" s="34"/>
      <c r="B269" s="35"/>
      <c r="C269" s="36"/>
      <c r="D269" s="201" t="s">
        <v>164</v>
      </c>
      <c r="E269" s="36"/>
      <c r="F269" s="202" t="s">
        <v>951</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952</v>
      </c>
      <c r="G270" s="211"/>
      <c r="H270" s="214">
        <v>21</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502</v>
      </c>
      <c r="D271" s="243" t="s">
        <v>357</v>
      </c>
      <c r="E271" s="244" t="s">
        <v>627</v>
      </c>
      <c r="F271" s="245" t="s">
        <v>628</v>
      </c>
      <c r="G271" s="246" t="s">
        <v>287</v>
      </c>
      <c r="H271" s="247">
        <v>0</v>
      </c>
      <c r="I271" s="248"/>
      <c r="J271" s="249">
        <f>ROUND(I271*H271,2)</f>
        <v>0</v>
      </c>
      <c r="K271" s="250"/>
      <c r="L271" s="251"/>
      <c r="M271" s="252" t="s">
        <v>1</v>
      </c>
      <c r="N271" s="253" t="s">
        <v>45</v>
      </c>
      <c r="O271" s="71"/>
      <c r="P271" s="197">
        <f>O271*H271</f>
        <v>0</v>
      </c>
      <c r="Q271" s="197">
        <v>0.0048</v>
      </c>
      <c r="R271" s="197">
        <f>Q271*H271</f>
        <v>0</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953</v>
      </c>
    </row>
    <row r="272" spans="1:47" s="2" customFormat="1" ht="19.5">
      <c r="A272" s="34"/>
      <c r="B272" s="35"/>
      <c r="C272" s="36"/>
      <c r="D272" s="201" t="s">
        <v>164</v>
      </c>
      <c r="E272" s="36"/>
      <c r="F272" s="202" t="s">
        <v>948</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2:51" s="13" customFormat="1" ht="11.25">
      <c r="B273" s="210"/>
      <c r="C273" s="211"/>
      <c r="D273" s="201" t="s">
        <v>256</v>
      </c>
      <c r="E273" s="211"/>
      <c r="F273" s="213" t="s">
        <v>949</v>
      </c>
      <c r="G273" s="211"/>
      <c r="H273" s="214">
        <v>0</v>
      </c>
      <c r="I273" s="215"/>
      <c r="J273" s="211"/>
      <c r="K273" s="211"/>
      <c r="L273" s="216"/>
      <c r="M273" s="217"/>
      <c r="N273" s="218"/>
      <c r="O273" s="218"/>
      <c r="P273" s="218"/>
      <c r="Q273" s="218"/>
      <c r="R273" s="218"/>
      <c r="S273" s="218"/>
      <c r="T273" s="219"/>
      <c r="AT273" s="220" t="s">
        <v>256</v>
      </c>
      <c r="AU273" s="220" t="s">
        <v>90</v>
      </c>
      <c r="AV273" s="13" t="s">
        <v>90</v>
      </c>
      <c r="AW273" s="13" t="s">
        <v>4</v>
      </c>
      <c r="AX273" s="13" t="s">
        <v>88</v>
      </c>
      <c r="AY273" s="220" t="s">
        <v>155</v>
      </c>
    </row>
    <row r="274" spans="1:65" s="2" customFormat="1" ht="16.5" customHeight="1">
      <c r="A274" s="34"/>
      <c r="B274" s="35"/>
      <c r="C274" s="187" t="s">
        <v>507</v>
      </c>
      <c r="D274" s="187" t="s">
        <v>158</v>
      </c>
      <c r="E274" s="188" t="s">
        <v>632</v>
      </c>
      <c r="F274" s="189" t="s">
        <v>633</v>
      </c>
      <c r="G274" s="190" t="s">
        <v>383</v>
      </c>
      <c r="H274" s="191">
        <v>23</v>
      </c>
      <c r="I274" s="192"/>
      <c r="J274" s="193">
        <f>ROUND(I274*H274,2)</f>
        <v>0</v>
      </c>
      <c r="K274" s="194"/>
      <c r="L274" s="39"/>
      <c r="M274" s="195" t="s">
        <v>1</v>
      </c>
      <c r="N274" s="196" t="s">
        <v>45</v>
      </c>
      <c r="O274" s="71"/>
      <c r="P274" s="197">
        <f>O274*H274</f>
        <v>0</v>
      </c>
      <c r="Q274" s="197">
        <v>0</v>
      </c>
      <c r="R274" s="197">
        <f>Q274*H274</f>
        <v>0</v>
      </c>
      <c r="S274" s="197">
        <v>0</v>
      </c>
      <c r="T274" s="198">
        <f>S274*H274</f>
        <v>0</v>
      </c>
      <c r="U274" s="34"/>
      <c r="V274" s="34"/>
      <c r="W274" s="34"/>
      <c r="X274" s="34"/>
      <c r="Y274" s="34"/>
      <c r="Z274" s="34"/>
      <c r="AA274" s="34"/>
      <c r="AB274" s="34"/>
      <c r="AC274" s="34"/>
      <c r="AD274" s="34"/>
      <c r="AE274" s="34"/>
      <c r="AR274" s="199" t="s">
        <v>175</v>
      </c>
      <c r="AT274" s="199" t="s">
        <v>158</v>
      </c>
      <c r="AU274" s="199" t="s">
        <v>90</v>
      </c>
      <c r="AY274" s="17" t="s">
        <v>155</v>
      </c>
      <c r="BE274" s="200">
        <f>IF(N274="základní",J274,0)</f>
        <v>0</v>
      </c>
      <c r="BF274" s="200">
        <f>IF(N274="snížená",J274,0)</f>
        <v>0</v>
      </c>
      <c r="BG274" s="200">
        <f>IF(N274="zákl. přenesená",J274,0)</f>
        <v>0</v>
      </c>
      <c r="BH274" s="200">
        <f>IF(N274="sníž. přenesená",J274,0)</f>
        <v>0</v>
      </c>
      <c r="BI274" s="200">
        <f>IF(N274="nulová",J274,0)</f>
        <v>0</v>
      </c>
      <c r="BJ274" s="17" t="s">
        <v>88</v>
      </c>
      <c r="BK274" s="200">
        <f>ROUND(I274*H274,2)</f>
        <v>0</v>
      </c>
      <c r="BL274" s="17" t="s">
        <v>175</v>
      </c>
      <c r="BM274" s="199" t="s">
        <v>954</v>
      </c>
    </row>
    <row r="275" spans="1:47" s="2" customFormat="1" ht="58.5">
      <c r="A275" s="34"/>
      <c r="B275" s="35"/>
      <c r="C275" s="36"/>
      <c r="D275" s="201" t="s">
        <v>164</v>
      </c>
      <c r="E275" s="36"/>
      <c r="F275" s="202" t="s">
        <v>955</v>
      </c>
      <c r="G275" s="36"/>
      <c r="H275" s="36"/>
      <c r="I275" s="203"/>
      <c r="J275" s="36"/>
      <c r="K275" s="36"/>
      <c r="L275" s="39"/>
      <c r="M275" s="204"/>
      <c r="N275" s="205"/>
      <c r="O275" s="71"/>
      <c r="P275" s="71"/>
      <c r="Q275" s="71"/>
      <c r="R275" s="71"/>
      <c r="S275" s="71"/>
      <c r="T275" s="72"/>
      <c r="U275" s="34"/>
      <c r="V275" s="34"/>
      <c r="W275" s="34"/>
      <c r="X275" s="34"/>
      <c r="Y275" s="34"/>
      <c r="Z275" s="34"/>
      <c r="AA275" s="34"/>
      <c r="AB275" s="34"/>
      <c r="AC275" s="34"/>
      <c r="AD275" s="34"/>
      <c r="AE275" s="34"/>
      <c r="AT275" s="17" t="s">
        <v>164</v>
      </c>
      <c r="AU275" s="17" t="s">
        <v>90</v>
      </c>
    </row>
    <row r="276" spans="2:51" s="13" customFormat="1" ht="11.25">
      <c r="B276" s="210"/>
      <c r="C276" s="211"/>
      <c r="D276" s="201" t="s">
        <v>256</v>
      </c>
      <c r="E276" s="212" t="s">
        <v>1</v>
      </c>
      <c r="F276" s="213" t="s">
        <v>956</v>
      </c>
      <c r="G276" s="211"/>
      <c r="H276" s="214">
        <v>23</v>
      </c>
      <c r="I276" s="215"/>
      <c r="J276" s="211"/>
      <c r="K276" s="211"/>
      <c r="L276" s="216"/>
      <c r="M276" s="217"/>
      <c r="N276" s="218"/>
      <c r="O276" s="218"/>
      <c r="P276" s="218"/>
      <c r="Q276" s="218"/>
      <c r="R276" s="218"/>
      <c r="S276" s="218"/>
      <c r="T276" s="219"/>
      <c r="AT276" s="220" t="s">
        <v>256</v>
      </c>
      <c r="AU276" s="220" t="s">
        <v>90</v>
      </c>
      <c r="AV276" s="13" t="s">
        <v>90</v>
      </c>
      <c r="AW276" s="13" t="s">
        <v>36</v>
      </c>
      <c r="AX276" s="13" t="s">
        <v>88</v>
      </c>
      <c r="AY276" s="220" t="s">
        <v>155</v>
      </c>
    </row>
    <row r="277" spans="1:65" s="2" customFormat="1" ht="16.5" customHeight="1">
      <c r="A277" s="34"/>
      <c r="B277" s="35"/>
      <c r="C277" s="243" t="s">
        <v>514</v>
      </c>
      <c r="D277" s="243" t="s">
        <v>357</v>
      </c>
      <c r="E277" s="244" t="s">
        <v>637</v>
      </c>
      <c r="F277" s="245" t="s">
        <v>638</v>
      </c>
      <c r="G277" s="246" t="s">
        <v>383</v>
      </c>
      <c r="H277" s="247">
        <v>0</v>
      </c>
      <c r="I277" s="248"/>
      <c r="J277" s="249">
        <f>ROUND(I277*H277,2)</f>
        <v>0</v>
      </c>
      <c r="K277" s="250"/>
      <c r="L277" s="251"/>
      <c r="M277" s="252" t="s">
        <v>1</v>
      </c>
      <c r="N277" s="253" t="s">
        <v>45</v>
      </c>
      <c r="O277" s="71"/>
      <c r="P277" s="197">
        <f>O277*H277</f>
        <v>0</v>
      </c>
      <c r="Q277" s="197">
        <v>0.0008</v>
      </c>
      <c r="R277" s="197">
        <f>Q277*H277</f>
        <v>0</v>
      </c>
      <c r="S277" s="197">
        <v>0</v>
      </c>
      <c r="T277" s="198">
        <f>S277*H277</f>
        <v>0</v>
      </c>
      <c r="U277" s="34"/>
      <c r="V277" s="34"/>
      <c r="W277" s="34"/>
      <c r="X277" s="34"/>
      <c r="Y277" s="34"/>
      <c r="Z277" s="34"/>
      <c r="AA277" s="34"/>
      <c r="AB277" s="34"/>
      <c r="AC277" s="34"/>
      <c r="AD277" s="34"/>
      <c r="AE277" s="34"/>
      <c r="AR277" s="199" t="s">
        <v>196</v>
      </c>
      <c r="AT277" s="199" t="s">
        <v>357</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957</v>
      </c>
    </row>
    <row r="278" spans="1:47" s="2" customFormat="1" ht="19.5">
      <c r="A278" s="34"/>
      <c r="B278" s="35"/>
      <c r="C278" s="36"/>
      <c r="D278" s="201" t="s">
        <v>164</v>
      </c>
      <c r="E278" s="36"/>
      <c r="F278" s="202" t="s">
        <v>948</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1:65" s="2" customFormat="1" ht="16.5" customHeight="1">
      <c r="A279" s="34"/>
      <c r="B279" s="35"/>
      <c r="C279" s="243" t="s">
        <v>519</v>
      </c>
      <c r="D279" s="243" t="s">
        <v>357</v>
      </c>
      <c r="E279" s="244" t="s">
        <v>641</v>
      </c>
      <c r="F279" s="245" t="s">
        <v>642</v>
      </c>
      <c r="G279" s="246" t="s">
        <v>383</v>
      </c>
      <c r="H279" s="247">
        <v>0</v>
      </c>
      <c r="I279" s="248"/>
      <c r="J279" s="249">
        <f>ROUND(I279*H279,2)</f>
        <v>0</v>
      </c>
      <c r="K279" s="250"/>
      <c r="L279" s="251"/>
      <c r="M279" s="252" t="s">
        <v>1</v>
      </c>
      <c r="N279" s="253" t="s">
        <v>45</v>
      </c>
      <c r="O279" s="71"/>
      <c r="P279" s="197">
        <f>O279*H279</f>
        <v>0</v>
      </c>
      <c r="Q279" s="197">
        <v>0.001</v>
      </c>
      <c r="R279" s="197">
        <f>Q279*H279</f>
        <v>0</v>
      </c>
      <c r="S279" s="197">
        <v>0</v>
      </c>
      <c r="T279" s="198">
        <f>S279*H279</f>
        <v>0</v>
      </c>
      <c r="U279" s="34"/>
      <c r="V279" s="34"/>
      <c r="W279" s="34"/>
      <c r="X279" s="34"/>
      <c r="Y279" s="34"/>
      <c r="Z279" s="34"/>
      <c r="AA279" s="34"/>
      <c r="AB279" s="34"/>
      <c r="AC279" s="34"/>
      <c r="AD279" s="34"/>
      <c r="AE279" s="34"/>
      <c r="AR279" s="199" t="s">
        <v>196</v>
      </c>
      <c r="AT279" s="199" t="s">
        <v>357</v>
      </c>
      <c r="AU279" s="199" t="s">
        <v>90</v>
      </c>
      <c r="AY279" s="17" t="s">
        <v>155</v>
      </c>
      <c r="BE279" s="200">
        <f>IF(N279="základní",J279,0)</f>
        <v>0</v>
      </c>
      <c r="BF279" s="200">
        <f>IF(N279="snížená",J279,0)</f>
        <v>0</v>
      </c>
      <c r="BG279" s="200">
        <f>IF(N279="zákl. přenesená",J279,0)</f>
        <v>0</v>
      </c>
      <c r="BH279" s="200">
        <f>IF(N279="sníž. přenesená",J279,0)</f>
        <v>0</v>
      </c>
      <c r="BI279" s="200">
        <f>IF(N279="nulová",J279,0)</f>
        <v>0</v>
      </c>
      <c r="BJ279" s="17" t="s">
        <v>88</v>
      </c>
      <c r="BK279" s="200">
        <f>ROUND(I279*H279,2)</f>
        <v>0</v>
      </c>
      <c r="BL279" s="17" t="s">
        <v>175</v>
      </c>
      <c r="BM279" s="199" t="s">
        <v>958</v>
      </c>
    </row>
    <row r="280" spans="1:47" s="2" customFormat="1" ht="19.5">
      <c r="A280" s="34"/>
      <c r="B280" s="35"/>
      <c r="C280" s="36"/>
      <c r="D280" s="201" t="s">
        <v>164</v>
      </c>
      <c r="E280" s="36"/>
      <c r="F280" s="202" t="s">
        <v>948</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164</v>
      </c>
      <c r="AU280" s="17" t="s">
        <v>90</v>
      </c>
    </row>
    <row r="281" spans="1:65" s="2" customFormat="1" ht="16.5" customHeight="1">
      <c r="A281" s="34"/>
      <c r="B281" s="35"/>
      <c r="C281" s="187" t="s">
        <v>524</v>
      </c>
      <c r="D281" s="187" t="s">
        <v>158</v>
      </c>
      <c r="E281" s="188" t="s">
        <v>654</v>
      </c>
      <c r="F281" s="189" t="s">
        <v>655</v>
      </c>
      <c r="G281" s="190" t="s">
        <v>383</v>
      </c>
      <c r="H281" s="191">
        <v>13</v>
      </c>
      <c r="I281" s="192"/>
      <c r="J281" s="193">
        <f>ROUND(I281*H281,2)</f>
        <v>0</v>
      </c>
      <c r="K281" s="194"/>
      <c r="L281" s="39"/>
      <c r="M281" s="195" t="s">
        <v>1</v>
      </c>
      <c r="N281" s="196" t="s">
        <v>45</v>
      </c>
      <c r="O281" s="71"/>
      <c r="P281" s="197">
        <f>O281*H281</f>
        <v>0</v>
      </c>
      <c r="Q281" s="197">
        <v>0</v>
      </c>
      <c r="R281" s="197">
        <f>Q281*H281</f>
        <v>0</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959</v>
      </c>
    </row>
    <row r="282" spans="1:47" s="2" customFormat="1" ht="29.25">
      <c r="A282" s="34"/>
      <c r="B282" s="35"/>
      <c r="C282" s="36"/>
      <c r="D282" s="201" t="s">
        <v>164</v>
      </c>
      <c r="E282" s="36"/>
      <c r="F282" s="202" t="s">
        <v>960</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243" t="s">
        <v>530</v>
      </c>
      <c r="D283" s="243" t="s">
        <v>357</v>
      </c>
      <c r="E283" s="244" t="s">
        <v>659</v>
      </c>
      <c r="F283" s="245" t="s">
        <v>660</v>
      </c>
      <c r="G283" s="246" t="s">
        <v>383</v>
      </c>
      <c r="H283" s="247">
        <v>0</v>
      </c>
      <c r="I283" s="248"/>
      <c r="J283" s="249">
        <f>ROUND(I283*H283,2)</f>
        <v>0</v>
      </c>
      <c r="K283" s="250"/>
      <c r="L283" s="251"/>
      <c r="M283" s="252" t="s">
        <v>1</v>
      </c>
      <c r="N283" s="253" t="s">
        <v>45</v>
      </c>
      <c r="O283" s="71"/>
      <c r="P283" s="197">
        <f>O283*H283</f>
        <v>0</v>
      </c>
      <c r="Q283" s="197">
        <v>0.001</v>
      </c>
      <c r="R283" s="197">
        <f>Q283*H283</f>
        <v>0</v>
      </c>
      <c r="S283" s="197">
        <v>0</v>
      </c>
      <c r="T283" s="198">
        <f>S283*H283</f>
        <v>0</v>
      </c>
      <c r="U283" s="34"/>
      <c r="V283" s="34"/>
      <c r="W283" s="34"/>
      <c r="X283" s="34"/>
      <c r="Y283" s="34"/>
      <c r="Z283" s="34"/>
      <c r="AA283" s="34"/>
      <c r="AB283" s="34"/>
      <c r="AC283" s="34"/>
      <c r="AD283" s="34"/>
      <c r="AE283" s="34"/>
      <c r="AR283" s="199" t="s">
        <v>196</v>
      </c>
      <c r="AT283" s="199" t="s">
        <v>357</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961</v>
      </c>
    </row>
    <row r="284" spans="1:47" s="2" customFormat="1" ht="19.5">
      <c r="A284" s="34"/>
      <c r="B284" s="35"/>
      <c r="C284" s="36"/>
      <c r="D284" s="201" t="s">
        <v>164</v>
      </c>
      <c r="E284" s="36"/>
      <c r="F284" s="202" t="s">
        <v>948</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535</v>
      </c>
      <c r="D285" s="243" t="s">
        <v>357</v>
      </c>
      <c r="E285" s="244" t="s">
        <v>663</v>
      </c>
      <c r="F285" s="245" t="s">
        <v>664</v>
      </c>
      <c r="G285" s="246" t="s">
        <v>383</v>
      </c>
      <c r="H285" s="247">
        <v>0</v>
      </c>
      <c r="I285" s="248"/>
      <c r="J285" s="249">
        <f>ROUND(I285*H285,2)</f>
        <v>0</v>
      </c>
      <c r="K285" s="250"/>
      <c r="L285" s="251"/>
      <c r="M285" s="252" t="s">
        <v>1</v>
      </c>
      <c r="N285" s="253" t="s">
        <v>45</v>
      </c>
      <c r="O285" s="71"/>
      <c r="P285" s="197">
        <f>O285*H285</f>
        <v>0</v>
      </c>
      <c r="Q285" s="197">
        <v>0.00114</v>
      </c>
      <c r="R285" s="197">
        <f>Q285*H285</f>
        <v>0</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962</v>
      </c>
    </row>
    <row r="286" spans="1:47" s="2" customFormat="1" ht="19.5">
      <c r="A286" s="34"/>
      <c r="B286" s="35"/>
      <c r="C286" s="36"/>
      <c r="D286" s="201" t="s">
        <v>164</v>
      </c>
      <c r="E286" s="36"/>
      <c r="F286" s="202" t="s">
        <v>948</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1:65" s="2" customFormat="1" ht="16.5" customHeight="1">
      <c r="A287" s="34"/>
      <c r="B287" s="35"/>
      <c r="C287" s="243" t="s">
        <v>541</v>
      </c>
      <c r="D287" s="243" t="s">
        <v>357</v>
      </c>
      <c r="E287" s="244" t="s">
        <v>667</v>
      </c>
      <c r="F287" s="245" t="s">
        <v>668</v>
      </c>
      <c r="G287" s="246" t="s">
        <v>383</v>
      </c>
      <c r="H287" s="247">
        <v>0</v>
      </c>
      <c r="I287" s="248"/>
      <c r="J287" s="249">
        <f>ROUND(I287*H287,2)</f>
        <v>0</v>
      </c>
      <c r="K287" s="250"/>
      <c r="L287" s="251"/>
      <c r="M287" s="252" t="s">
        <v>1</v>
      </c>
      <c r="N287" s="253" t="s">
        <v>45</v>
      </c>
      <c r="O287" s="71"/>
      <c r="P287" s="197">
        <f>O287*H287</f>
        <v>0</v>
      </c>
      <c r="Q287" s="197">
        <v>0.0005</v>
      </c>
      <c r="R287" s="197">
        <f>Q287*H287</f>
        <v>0</v>
      </c>
      <c r="S287" s="197">
        <v>0</v>
      </c>
      <c r="T287" s="198">
        <f>S287*H287</f>
        <v>0</v>
      </c>
      <c r="U287" s="34"/>
      <c r="V287" s="34"/>
      <c r="W287" s="34"/>
      <c r="X287" s="34"/>
      <c r="Y287" s="34"/>
      <c r="Z287" s="34"/>
      <c r="AA287" s="34"/>
      <c r="AB287" s="34"/>
      <c r="AC287" s="34"/>
      <c r="AD287" s="34"/>
      <c r="AE287" s="34"/>
      <c r="AR287" s="199" t="s">
        <v>196</v>
      </c>
      <c r="AT287" s="199" t="s">
        <v>357</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963</v>
      </c>
    </row>
    <row r="288" spans="1:47" s="2" customFormat="1" ht="19.5">
      <c r="A288" s="34"/>
      <c r="B288" s="35"/>
      <c r="C288" s="36"/>
      <c r="D288" s="201" t="s">
        <v>164</v>
      </c>
      <c r="E288" s="36"/>
      <c r="F288" s="202" t="s">
        <v>964</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1:65" s="2" customFormat="1" ht="16.5" customHeight="1">
      <c r="A289" s="34"/>
      <c r="B289" s="35"/>
      <c r="C289" s="187" t="s">
        <v>546</v>
      </c>
      <c r="D289" s="187" t="s">
        <v>158</v>
      </c>
      <c r="E289" s="188" t="s">
        <v>645</v>
      </c>
      <c r="F289" s="189" t="s">
        <v>646</v>
      </c>
      <c r="G289" s="190" t="s">
        <v>383</v>
      </c>
      <c r="H289" s="191">
        <v>1</v>
      </c>
      <c r="I289" s="192"/>
      <c r="J289" s="193">
        <f>ROUND(I289*H289,2)</f>
        <v>0</v>
      </c>
      <c r="K289" s="194"/>
      <c r="L289" s="39"/>
      <c r="M289" s="195" t="s">
        <v>1</v>
      </c>
      <c r="N289" s="196" t="s">
        <v>45</v>
      </c>
      <c r="O289" s="71"/>
      <c r="P289" s="197">
        <f>O289*H289</f>
        <v>0</v>
      </c>
      <c r="Q289" s="197">
        <v>0</v>
      </c>
      <c r="R289" s="197">
        <f>Q289*H289</f>
        <v>0</v>
      </c>
      <c r="S289" s="197">
        <v>0</v>
      </c>
      <c r="T289" s="198">
        <f>S289*H289</f>
        <v>0</v>
      </c>
      <c r="U289" s="34"/>
      <c r="V289" s="34"/>
      <c r="W289" s="34"/>
      <c r="X289" s="34"/>
      <c r="Y289" s="34"/>
      <c r="Z289" s="34"/>
      <c r="AA289" s="34"/>
      <c r="AB289" s="34"/>
      <c r="AC289" s="34"/>
      <c r="AD289" s="34"/>
      <c r="AE289" s="34"/>
      <c r="AR289" s="199" t="s">
        <v>175</v>
      </c>
      <c r="AT289" s="199" t="s">
        <v>158</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965</v>
      </c>
    </row>
    <row r="290" spans="2:51" s="13" customFormat="1" ht="11.25">
      <c r="B290" s="210"/>
      <c r="C290" s="211"/>
      <c r="D290" s="201" t="s">
        <v>256</v>
      </c>
      <c r="E290" s="212" t="s">
        <v>1</v>
      </c>
      <c r="F290" s="213" t="s">
        <v>88</v>
      </c>
      <c r="G290" s="211"/>
      <c r="H290" s="214">
        <v>1</v>
      </c>
      <c r="I290" s="215"/>
      <c r="J290" s="211"/>
      <c r="K290" s="211"/>
      <c r="L290" s="216"/>
      <c r="M290" s="217"/>
      <c r="N290" s="218"/>
      <c r="O290" s="218"/>
      <c r="P290" s="218"/>
      <c r="Q290" s="218"/>
      <c r="R290" s="218"/>
      <c r="S290" s="218"/>
      <c r="T290" s="219"/>
      <c r="AT290" s="220" t="s">
        <v>256</v>
      </c>
      <c r="AU290" s="220" t="s">
        <v>90</v>
      </c>
      <c r="AV290" s="13" t="s">
        <v>90</v>
      </c>
      <c r="AW290" s="13" t="s">
        <v>36</v>
      </c>
      <c r="AX290" s="13" t="s">
        <v>88</v>
      </c>
      <c r="AY290" s="220" t="s">
        <v>155</v>
      </c>
    </row>
    <row r="291" spans="1:65" s="2" customFormat="1" ht="16.5" customHeight="1">
      <c r="A291" s="34"/>
      <c r="B291" s="35"/>
      <c r="C291" s="243" t="s">
        <v>551</v>
      </c>
      <c r="D291" s="243" t="s">
        <v>357</v>
      </c>
      <c r="E291" s="244" t="s">
        <v>650</v>
      </c>
      <c r="F291" s="245" t="s">
        <v>651</v>
      </c>
      <c r="G291" s="246" t="s">
        <v>383</v>
      </c>
      <c r="H291" s="247">
        <v>0</v>
      </c>
      <c r="I291" s="248"/>
      <c r="J291" s="249">
        <f>ROUND(I291*H291,2)</f>
        <v>0</v>
      </c>
      <c r="K291" s="250"/>
      <c r="L291" s="251"/>
      <c r="M291" s="252" t="s">
        <v>1</v>
      </c>
      <c r="N291" s="253" t="s">
        <v>45</v>
      </c>
      <c r="O291" s="71"/>
      <c r="P291" s="197">
        <f>O291*H291</f>
        <v>0</v>
      </c>
      <c r="Q291" s="197">
        <v>0.0018</v>
      </c>
      <c r="R291" s="197">
        <f>Q291*H291</f>
        <v>0</v>
      </c>
      <c r="S291" s="197">
        <v>0</v>
      </c>
      <c r="T291" s="198">
        <f>S291*H291</f>
        <v>0</v>
      </c>
      <c r="U291" s="34"/>
      <c r="V291" s="34"/>
      <c r="W291" s="34"/>
      <c r="X291" s="34"/>
      <c r="Y291" s="34"/>
      <c r="Z291" s="34"/>
      <c r="AA291" s="34"/>
      <c r="AB291" s="34"/>
      <c r="AC291" s="34"/>
      <c r="AD291" s="34"/>
      <c r="AE291" s="34"/>
      <c r="AR291" s="199" t="s">
        <v>196</v>
      </c>
      <c r="AT291" s="199" t="s">
        <v>357</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966</v>
      </c>
    </row>
    <row r="292" spans="1:47" s="2" customFormat="1" ht="19.5">
      <c r="A292" s="34"/>
      <c r="B292" s="35"/>
      <c r="C292" s="36"/>
      <c r="D292" s="201" t="s">
        <v>164</v>
      </c>
      <c r="E292" s="36"/>
      <c r="F292" s="202" t="s">
        <v>948</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16.5" customHeight="1">
      <c r="A293" s="34"/>
      <c r="B293" s="35"/>
      <c r="C293" s="187" t="s">
        <v>555</v>
      </c>
      <c r="D293" s="187" t="s">
        <v>158</v>
      </c>
      <c r="E293" s="188" t="s">
        <v>672</v>
      </c>
      <c r="F293" s="189" t="s">
        <v>673</v>
      </c>
      <c r="G293" s="190" t="s">
        <v>383</v>
      </c>
      <c r="H293" s="191">
        <v>4</v>
      </c>
      <c r="I293" s="192"/>
      <c r="J293" s="193">
        <f>ROUND(I293*H293,2)</f>
        <v>0</v>
      </c>
      <c r="K293" s="194"/>
      <c r="L293" s="39"/>
      <c r="M293" s="195" t="s">
        <v>1</v>
      </c>
      <c r="N293" s="196" t="s">
        <v>45</v>
      </c>
      <c r="O293" s="71"/>
      <c r="P293" s="197">
        <f>O293*H293</f>
        <v>0</v>
      </c>
      <c r="Q293" s="197">
        <v>0</v>
      </c>
      <c r="R293" s="197">
        <f>Q293*H293</f>
        <v>0</v>
      </c>
      <c r="S293" s="197">
        <v>0</v>
      </c>
      <c r="T293" s="198">
        <f>S293*H293</f>
        <v>0</v>
      </c>
      <c r="U293" s="34"/>
      <c r="V293" s="34"/>
      <c r="W293" s="34"/>
      <c r="X293" s="34"/>
      <c r="Y293" s="34"/>
      <c r="Z293" s="34"/>
      <c r="AA293" s="34"/>
      <c r="AB293" s="34"/>
      <c r="AC293" s="34"/>
      <c r="AD293" s="34"/>
      <c r="AE293" s="34"/>
      <c r="AR293" s="199" t="s">
        <v>175</v>
      </c>
      <c r="AT293" s="199" t="s">
        <v>158</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967</v>
      </c>
    </row>
    <row r="294" spans="1:47" s="2" customFormat="1" ht="29.25">
      <c r="A294" s="34"/>
      <c r="B294" s="35"/>
      <c r="C294" s="36"/>
      <c r="D294" s="201" t="s">
        <v>164</v>
      </c>
      <c r="E294" s="36"/>
      <c r="F294" s="202" t="s">
        <v>968</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559</v>
      </c>
      <c r="D295" s="243" t="s">
        <v>357</v>
      </c>
      <c r="E295" s="244" t="s">
        <v>677</v>
      </c>
      <c r="F295" s="245" t="s">
        <v>678</v>
      </c>
      <c r="G295" s="246" t="s">
        <v>383</v>
      </c>
      <c r="H295" s="247">
        <v>0</v>
      </c>
      <c r="I295" s="248"/>
      <c r="J295" s="249">
        <f>ROUND(I295*H295,2)</f>
        <v>0</v>
      </c>
      <c r="K295" s="250"/>
      <c r="L295" s="251"/>
      <c r="M295" s="252" t="s">
        <v>1</v>
      </c>
      <c r="N295" s="253" t="s">
        <v>45</v>
      </c>
      <c r="O295" s="71"/>
      <c r="P295" s="197">
        <f>O295*H295</f>
        <v>0</v>
      </c>
      <c r="Q295" s="197">
        <v>0.0009</v>
      </c>
      <c r="R295" s="197">
        <f>Q295*H295</f>
        <v>0</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969</v>
      </c>
    </row>
    <row r="296" spans="1:47" s="2" customFormat="1" ht="19.5">
      <c r="A296" s="34"/>
      <c r="B296" s="35"/>
      <c r="C296" s="36"/>
      <c r="D296" s="201" t="s">
        <v>164</v>
      </c>
      <c r="E296" s="36"/>
      <c r="F296" s="202" t="s">
        <v>948</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243" t="s">
        <v>563</v>
      </c>
      <c r="D297" s="243" t="s">
        <v>357</v>
      </c>
      <c r="E297" s="244" t="s">
        <v>681</v>
      </c>
      <c r="F297" s="245" t="s">
        <v>682</v>
      </c>
      <c r="G297" s="246" t="s">
        <v>383</v>
      </c>
      <c r="H297" s="247">
        <v>0</v>
      </c>
      <c r="I297" s="248"/>
      <c r="J297" s="249">
        <f>ROUND(I297*H297,2)</f>
        <v>0</v>
      </c>
      <c r="K297" s="250"/>
      <c r="L297" s="251"/>
      <c r="M297" s="252" t="s">
        <v>1</v>
      </c>
      <c r="N297" s="253" t="s">
        <v>45</v>
      </c>
      <c r="O297" s="71"/>
      <c r="P297" s="197">
        <f>O297*H297</f>
        <v>0</v>
      </c>
      <c r="Q297" s="197">
        <v>0.0013</v>
      </c>
      <c r="R297" s="197">
        <f>Q297*H297</f>
        <v>0</v>
      </c>
      <c r="S297" s="197">
        <v>0</v>
      </c>
      <c r="T297" s="198">
        <f>S297*H297</f>
        <v>0</v>
      </c>
      <c r="U297" s="34"/>
      <c r="V297" s="34"/>
      <c r="W297" s="34"/>
      <c r="X297" s="34"/>
      <c r="Y297" s="34"/>
      <c r="Z297" s="34"/>
      <c r="AA297" s="34"/>
      <c r="AB297" s="34"/>
      <c r="AC297" s="34"/>
      <c r="AD297" s="34"/>
      <c r="AE297" s="34"/>
      <c r="AR297" s="199" t="s">
        <v>196</v>
      </c>
      <c r="AT297" s="199" t="s">
        <v>357</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970</v>
      </c>
    </row>
    <row r="298" spans="1:47" s="2" customFormat="1" ht="19.5">
      <c r="A298" s="34"/>
      <c r="B298" s="35"/>
      <c r="C298" s="36"/>
      <c r="D298" s="201" t="s">
        <v>164</v>
      </c>
      <c r="E298" s="36"/>
      <c r="F298" s="202" t="s">
        <v>964</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1:65" s="2" customFormat="1" ht="16.5" customHeight="1">
      <c r="A299" s="34"/>
      <c r="B299" s="35"/>
      <c r="C299" s="243" t="s">
        <v>567</v>
      </c>
      <c r="D299" s="243" t="s">
        <v>357</v>
      </c>
      <c r="E299" s="244" t="s">
        <v>685</v>
      </c>
      <c r="F299" s="245" t="s">
        <v>686</v>
      </c>
      <c r="G299" s="246" t="s">
        <v>383</v>
      </c>
      <c r="H299" s="247">
        <v>0</v>
      </c>
      <c r="I299" s="248"/>
      <c r="J299" s="249">
        <f>ROUND(I299*H299,2)</f>
        <v>0</v>
      </c>
      <c r="K299" s="250"/>
      <c r="L299" s="251"/>
      <c r="M299" s="252" t="s">
        <v>1</v>
      </c>
      <c r="N299" s="253" t="s">
        <v>45</v>
      </c>
      <c r="O299" s="71"/>
      <c r="P299" s="197">
        <f>O299*H299</f>
        <v>0</v>
      </c>
      <c r="Q299" s="197">
        <v>0.0006</v>
      </c>
      <c r="R299" s="197">
        <f>Q299*H299</f>
        <v>0</v>
      </c>
      <c r="S299" s="197">
        <v>0</v>
      </c>
      <c r="T299" s="198">
        <f>S299*H299</f>
        <v>0</v>
      </c>
      <c r="U299" s="34"/>
      <c r="V299" s="34"/>
      <c r="W299" s="34"/>
      <c r="X299" s="34"/>
      <c r="Y299" s="34"/>
      <c r="Z299" s="34"/>
      <c r="AA299" s="34"/>
      <c r="AB299" s="34"/>
      <c r="AC299" s="34"/>
      <c r="AD299" s="34"/>
      <c r="AE299" s="34"/>
      <c r="AR299" s="199" t="s">
        <v>196</v>
      </c>
      <c r="AT299" s="199" t="s">
        <v>357</v>
      </c>
      <c r="AU299" s="199" t="s">
        <v>90</v>
      </c>
      <c r="AY299" s="17" t="s">
        <v>155</v>
      </c>
      <c r="BE299" s="200">
        <f>IF(N299="základní",J299,0)</f>
        <v>0</v>
      </c>
      <c r="BF299" s="200">
        <f>IF(N299="snížená",J299,0)</f>
        <v>0</v>
      </c>
      <c r="BG299" s="200">
        <f>IF(N299="zákl. přenesená",J299,0)</f>
        <v>0</v>
      </c>
      <c r="BH299" s="200">
        <f>IF(N299="sníž. přenesená",J299,0)</f>
        <v>0</v>
      </c>
      <c r="BI299" s="200">
        <f>IF(N299="nulová",J299,0)</f>
        <v>0</v>
      </c>
      <c r="BJ299" s="17" t="s">
        <v>88</v>
      </c>
      <c r="BK299" s="200">
        <f>ROUND(I299*H299,2)</f>
        <v>0</v>
      </c>
      <c r="BL299" s="17" t="s">
        <v>175</v>
      </c>
      <c r="BM299" s="199" t="s">
        <v>971</v>
      </c>
    </row>
    <row r="300" spans="1:47" s="2" customFormat="1" ht="19.5">
      <c r="A300" s="34"/>
      <c r="B300" s="35"/>
      <c r="C300" s="36"/>
      <c r="D300" s="201" t="s">
        <v>164</v>
      </c>
      <c r="E300" s="36"/>
      <c r="F300" s="202" t="s">
        <v>948</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164</v>
      </c>
      <c r="AU300" s="17" t="s">
        <v>90</v>
      </c>
    </row>
    <row r="301" spans="1:65" s="2" customFormat="1" ht="16.5" customHeight="1">
      <c r="A301" s="34"/>
      <c r="B301" s="35"/>
      <c r="C301" s="187" t="s">
        <v>571</v>
      </c>
      <c r="D301" s="187" t="s">
        <v>158</v>
      </c>
      <c r="E301" s="188" t="s">
        <v>690</v>
      </c>
      <c r="F301" s="189" t="s">
        <v>691</v>
      </c>
      <c r="G301" s="190" t="s">
        <v>383</v>
      </c>
      <c r="H301" s="191">
        <v>8</v>
      </c>
      <c r="I301" s="192"/>
      <c r="J301" s="193">
        <f>ROUND(I301*H301,2)</f>
        <v>0</v>
      </c>
      <c r="K301" s="194"/>
      <c r="L301" s="39"/>
      <c r="M301" s="195" t="s">
        <v>1</v>
      </c>
      <c r="N301" s="196" t="s">
        <v>45</v>
      </c>
      <c r="O301" s="71"/>
      <c r="P301" s="197">
        <f>O301*H301</f>
        <v>0</v>
      </c>
      <c r="Q301" s="197">
        <v>0</v>
      </c>
      <c r="R301" s="197">
        <f>Q301*H301</f>
        <v>0</v>
      </c>
      <c r="S301" s="197">
        <v>0</v>
      </c>
      <c r="T301" s="198">
        <f>S301*H301</f>
        <v>0</v>
      </c>
      <c r="U301" s="34"/>
      <c r="V301" s="34"/>
      <c r="W301" s="34"/>
      <c r="X301" s="34"/>
      <c r="Y301" s="34"/>
      <c r="Z301" s="34"/>
      <c r="AA301" s="34"/>
      <c r="AB301" s="34"/>
      <c r="AC301" s="34"/>
      <c r="AD301" s="34"/>
      <c r="AE301" s="34"/>
      <c r="AR301" s="199" t="s">
        <v>175</v>
      </c>
      <c r="AT301" s="199" t="s">
        <v>158</v>
      </c>
      <c r="AU301" s="199" t="s">
        <v>90</v>
      </c>
      <c r="AY301" s="17" t="s">
        <v>155</v>
      </c>
      <c r="BE301" s="200">
        <f>IF(N301="základní",J301,0)</f>
        <v>0</v>
      </c>
      <c r="BF301" s="200">
        <f>IF(N301="snížená",J301,0)</f>
        <v>0</v>
      </c>
      <c r="BG301" s="200">
        <f>IF(N301="zákl. přenesená",J301,0)</f>
        <v>0</v>
      </c>
      <c r="BH301" s="200">
        <f>IF(N301="sníž. přenesená",J301,0)</f>
        <v>0</v>
      </c>
      <c r="BI301" s="200">
        <f>IF(N301="nulová",J301,0)</f>
        <v>0</v>
      </c>
      <c r="BJ301" s="17" t="s">
        <v>88</v>
      </c>
      <c r="BK301" s="200">
        <f>ROUND(I301*H301,2)</f>
        <v>0</v>
      </c>
      <c r="BL301" s="17" t="s">
        <v>175</v>
      </c>
      <c r="BM301" s="199" t="s">
        <v>972</v>
      </c>
    </row>
    <row r="302" spans="2:51" s="13" customFormat="1" ht="11.25">
      <c r="B302" s="210"/>
      <c r="C302" s="211"/>
      <c r="D302" s="201" t="s">
        <v>256</v>
      </c>
      <c r="E302" s="212" t="s">
        <v>1</v>
      </c>
      <c r="F302" s="213" t="s">
        <v>196</v>
      </c>
      <c r="G302" s="211"/>
      <c r="H302" s="214">
        <v>8</v>
      </c>
      <c r="I302" s="215"/>
      <c r="J302" s="211"/>
      <c r="K302" s="211"/>
      <c r="L302" s="216"/>
      <c r="M302" s="217"/>
      <c r="N302" s="218"/>
      <c r="O302" s="218"/>
      <c r="P302" s="218"/>
      <c r="Q302" s="218"/>
      <c r="R302" s="218"/>
      <c r="S302" s="218"/>
      <c r="T302" s="219"/>
      <c r="AT302" s="220" t="s">
        <v>256</v>
      </c>
      <c r="AU302" s="220" t="s">
        <v>90</v>
      </c>
      <c r="AV302" s="13" t="s">
        <v>90</v>
      </c>
      <c r="AW302" s="13" t="s">
        <v>36</v>
      </c>
      <c r="AX302" s="13" t="s">
        <v>88</v>
      </c>
      <c r="AY302" s="220" t="s">
        <v>155</v>
      </c>
    </row>
    <row r="303" spans="1:65" s="2" customFormat="1" ht="16.5" customHeight="1">
      <c r="A303" s="34"/>
      <c r="B303" s="35"/>
      <c r="C303" s="243" t="s">
        <v>575</v>
      </c>
      <c r="D303" s="243" t="s">
        <v>357</v>
      </c>
      <c r="E303" s="244" t="s">
        <v>694</v>
      </c>
      <c r="F303" s="245" t="s">
        <v>695</v>
      </c>
      <c r="G303" s="246" t="s">
        <v>383</v>
      </c>
      <c r="H303" s="247">
        <v>0</v>
      </c>
      <c r="I303" s="248"/>
      <c r="J303" s="249">
        <f>ROUND(I303*H303,2)</f>
        <v>0</v>
      </c>
      <c r="K303" s="250"/>
      <c r="L303" s="251"/>
      <c r="M303" s="252" t="s">
        <v>1</v>
      </c>
      <c r="N303" s="253" t="s">
        <v>45</v>
      </c>
      <c r="O303" s="71"/>
      <c r="P303" s="197">
        <f>O303*H303</f>
        <v>0</v>
      </c>
      <c r="Q303" s="197">
        <v>0.0015</v>
      </c>
      <c r="R303" s="197">
        <f>Q303*H303</f>
        <v>0</v>
      </c>
      <c r="S303" s="197">
        <v>0</v>
      </c>
      <c r="T303" s="198">
        <f>S303*H303</f>
        <v>0</v>
      </c>
      <c r="U303" s="34"/>
      <c r="V303" s="34"/>
      <c r="W303" s="34"/>
      <c r="X303" s="34"/>
      <c r="Y303" s="34"/>
      <c r="Z303" s="34"/>
      <c r="AA303" s="34"/>
      <c r="AB303" s="34"/>
      <c r="AC303" s="34"/>
      <c r="AD303" s="34"/>
      <c r="AE303" s="34"/>
      <c r="AR303" s="199" t="s">
        <v>196</v>
      </c>
      <c r="AT303" s="199" t="s">
        <v>357</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973</v>
      </c>
    </row>
    <row r="304" spans="1:47" s="2" customFormat="1" ht="19.5">
      <c r="A304" s="34"/>
      <c r="B304" s="35"/>
      <c r="C304" s="36"/>
      <c r="D304" s="201" t="s">
        <v>164</v>
      </c>
      <c r="E304" s="36"/>
      <c r="F304" s="202" t="s">
        <v>948</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2:63" s="12" customFormat="1" ht="22.9" customHeight="1">
      <c r="B305" s="171"/>
      <c r="C305" s="172"/>
      <c r="D305" s="173" t="s">
        <v>79</v>
      </c>
      <c r="E305" s="185" t="s">
        <v>201</v>
      </c>
      <c r="F305" s="185" t="s">
        <v>741</v>
      </c>
      <c r="G305" s="172"/>
      <c r="H305" s="172"/>
      <c r="I305" s="175"/>
      <c r="J305" s="186">
        <f>BK305</f>
        <v>0</v>
      </c>
      <c r="K305" s="172"/>
      <c r="L305" s="177"/>
      <c r="M305" s="178"/>
      <c r="N305" s="179"/>
      <c r="O305" s="179"/>
      <c r="P305" s="180">
        <f>SUM(P306:P313)</f>
        <v>0</v>
      </c>
      <c r="Q305" s="179"/>
      <c r="R305" s="180">
        <f>SUM(R306:R313)</f>
        <v>0</v>
      </c>
      <c r="S305" s="179"/>
      <c r="T305" s="181">
        <f>SUM(T306:T313)</f>
        <v>0</v>
      </c>
      <c r="AR305" s="182" t="s">
        <v>88</v>
      </c>
      <c r="AT305" s="183" t="s">
        <v>79</v>
      </c>
      <c r="AU305" s="183" t="s">
        <v>88</v>
      </c>
      <c r="AY305" s="182" t="s">
        <v>155</v>
      </c>
      <c r="BK305" s="184">
        <f>SUM(BK306:BK313)</f>
        <v>0</v>
      </c>
    </row>
    <row r="306" spans="1:65" s="2" customFormat="1" ht="16.5" customHeight="1">
      <c r="A306" s="34"/>
      <c r="B306" s="35"/>
      <c r="C306" s="187" t="s">
        <v>580</v>
      </c>
      <c r="D306" s="187" t="s">
        <v>158</v>
      </c>
      <c r="E306" s="188" t="s">
        <v>743</v>
      </c>
      <c r="F306" s="189" t="s">
        <v>744</v>
      </c>
      <c r="G306" s="190" t="s">
        <v>287</v>
      </c>
      <c r="H306" s="191">
        <v>8</v>
      </c>
      <c r="I306" s="192"/>
      <c r="J306" s="193">
        <f>ROUND(I306*H306,2)</f>
        <v>0</v>
      </c>
      <c r="K306" s="194"/>
      <c r="L306" s="39"/>
      <c r="M306" s="195" t="s">
        <v>1</v>
      </c>
      <c r="N306" s="196" t="s">
        <v>45</v>
      </c>
      <c r="O306" s="71"/>
      <c r="P306" s="197">
        <f>O306*H306</f>
        <v>0</v>
      </c>
      <c r="Q306" s="197">
        <v>0</v>
      </c>
      <c r="R306" s="197">
        <f>Q306*H306</f>
        <v>0</v>
      </c>
      <c r="S306" s="197">
        <v>0</v>
      </c>
      <c r="T306" s="198">
        <f>S306*H306</f>
        <v>0</v>
      </c>
      <c r="U306" s="34"/>
      <c r="V306" s="34"/>
      <c r="W306" s="34"/>
      <c r="X306" s="34"/>
      <c r="Y306" s="34"/>
      <c r="Z306" s="34"/>
      <c r="AA306" s="34"/>
      <c r="AB306" s="34"/>
      <c r="AC306" s="34"/>
      <c r="AD306" s="34"/>
      <c r="AE306" s="34"/>
      <c r="AR306" s="199" t="s">
        <v>175</v>
      </c>
      <c r="AT306" s="199" t="s">
        <v>158</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974</v>
      </c>
    </row>
    <row r="307" spans="1:47" s="2" customFormat="1" ht="107.25">
      <c r="A307" s="34"/>
      <c r="B307" s="35"/>
      <c r="C307" s="36"/>
      <c r="D307" s="201" t="s">
        <v>164</v>
      </c>
      <c r="E307" s="36"/>
      <c r="F307" s="202" t="s">
        <v>746</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1:65" s="2" customFormat="1" ht="16.5" customHeight="1">
      <c r="A308" s="34"/>
      <c r="B308" s="35"/>
      <c r="C308" s="187" t="s">
        <v>584</v>
      </c>
      <c r="D308" s="187" t="s">
        <v>158</v>
      </c>
      <c r="E308" s="188" t="s">
        <v>754</v>
      </c>
      <c r="F308" s="189" t="s">
        <v>755</v>
      </c>
      <c r="G308" s="190" t="s">
        <v>253</v>
      </c>
      <c r="H308" s="191">
        <v>23.1</v>
      </c>
      <c r="I308" s="192"/>
      <c r="J308" s="193">
        <f>ROUND(I308*H308,2)</f>
        <v>0</v>
      </c>
      <c r="K308" s="194"/>
      <c r="L308" s="39"/>
      <c r="M308" s="195" t="s">
        <v>1</v>
      </c>
      <c r="N308" s="196" t="s">
        <v>45</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975</v>
      </c>
    </row>
    <row r="309" spans="1:47" s="2" customFormat="1" ht="97.5">
      <c r="A309" s="34"/>
      <c r="B309" s="35"/>
      <c r="C309" s="36"/>
      <c r="D309" s="201" t="s">
        <v>164</v>
      </c>
      <c r="E309" s="36"/>
      <c r="F309" s="202" t="s">
        <v>976</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51" s="13" customFormat="1" ht="11.25">
      <c r="B310" s="210"/>
      <c r="C310" s="211"/>
      <c r="D310" s="201" t="s">
        <v>256</v>
      </c>
      <c r="E310" s="212" t="s">
        <v>1</v>
      </c>
      <c r="F310" s="213" t="s">
        <v>977</v>
      </c>
      <c r="G310" s="211"/>
      <c r="H310" s="214">
        <v>23.1</v>
      </c>
      <c r="I310" s="215"/>
      <c r="J310" s="211"/>
      <c r="K310" s="211"/>
      <c r="L310" s="216"/>
      <c r="M310" s="217"/>
      <c r="N310" s="218"/>
      <c r="O310" s="218"/>
      <c r="P310" s="218"/>
      <c r="Q310" s="218"/>
      <c r="R310" s="218"/>
      <c r="S310" s="218"/>
      <c r="T310" s="219"/>
      <c r="AT310" s="220" t="s">
        <v>256</v>
      </c>
      <c r="AU310" s="220" t="s">
        <v>90</v>
      </c>
      <c r="AV310" s="13" t="s">
        <v>90</v>
      </c>
      <c r="AW310" s="13" t="s">
        <v>36</v>
      </c>
      <c r="AX310" s="13" t="s">
        <v>88</v>
      </c>
      <c r="AY310" s="220" t="s">
        <v>155</v>
      </c>
    </row>
    <row r="311" spans="1:65" s="2" customFormat="1" ht="16.5" customHeight="1">
      <c r="A311" s="34"/>
      <c r="B311" s="35"/>
      <c r="C311" s="187" t="s">
        <v>590</v>
      </c>
      <c r="D311" s="187" t="s">
        <v>158</v>
      </c>
      <c r="E311" s="188" t="s">
        <v>748</v>
      </c>
      <c r="F311" s="189" t="s">
        <v>749</v>
      </c>
      <c r="G311" s="190" t="s">
        <v>253</v>
      </c>
      <c r="H311" s="191">
        <v>58.3</v>
      </c>
      <c r="I311" s="192"/>
      <c r="J311" s="193">
        <f>ROUND(I311*H311,2)</f>
        <v>0</v>
      </c>
      <c r="K311" s="194"/>
      <c r="L311" s="39"/>
      <c r="M311" s="195" t="s">
        <v>1</v>
      </c>
      <c r="N311" s="196" t="s">
        <v>45</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175</v>
      </c>
      <c r="AT311" s="199" t="s">
        <v>158</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978</v>
      </c>
    </row>
    <row r="312" spans="1:47" s="2" customFormat="1" ht="58.5">
      <c r="A312" s="34"/>
      <c r="B312" s="35"/>
      <c r="C312" s="36"/>
      <c r="D312" s="201" t="s">
        <v>164</v>
      </c>
      <c r="E312" s="36"/>
      <c r="F312" s="202" t="s">
        <v>979</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2:51" s="13" customFormat="1" ht="11.25">
      <c r="B313" s="210"/>
      <c r="C313" s="211"/>
      <c r="D313" s="201" t="s">
        <v>256</v>
      </c>
      <c r="E313" s="212" t="s">
        <v>1</v>
      </c>
      <c r="F313" s="213" t="s">
        <v>980</v>
      </c>
      <c r="G313" s="211"/>
      <c r="H313" s="214">
        <v>58.3</v>
      </c>
      <c r="I313" s="215"/>
      <c r="J313" s="211"/>
      <c r="K313" s="211"/>
      <c r="L313" s="216"/>
      <c r="M313" s="217"/>
      <c r="N313" s="218"/>
      <c r="O313" s="218"/>
      <c r="P313" s="218"/>
      <c r="Q313" s="218"/>
      <c r="R313" s="218"/>
      <c r="S313" s="218"/>
      <c r="T313" s="219"/>
      <c r="AT313" s="220" t="s">
        <v>256</v>
      </c>
      <c r="AU313" s="220" t="s">
        <v>90</v>
      </c>
      <c r="AV313" s="13" t="s">
        <v>90</v>
      </c>
      <c r="AW313" s="13" t="s">
        <v>36</v>
      </c>
      <c r="AX313" s="13" t="s">
        <v>88</v>
      </c>
      <c r="AY313" s="220" t="s">
        <v>155</v>
      </c>
    </row>
    <row r="314" spans="2:63" s="12" customFormat="1" ht="22.9" customHeight="1">
      <c r="B314" s="171"/>
      <c r="C314" s="172"/>
      <c r="D314" s="173" t="s">
        <v>79</v>
      </c>
      <c r="E314" s="185" t="s">
        <v>759</v>
      </c>
      <c r="F314" s="185" t="s">
        <v>760</v>
      </c>
      <c r="G314" s="172"/>
      <c r="H314" s="172"/>
      <c r="I314" s="175"/>
      <c r="J314" s="186">
        <f>BK314</f>
        <v>0</v>
      </c>
      <c r="K314" s="172"/>
      <c r="L314" s="177"/>
      <c r="M314" s="178"/>
      <c r="N314" s="179"/>
      <c r="O314" s="179"/>
      <c r="P314" s="180">
        <f>SUM(P315:P338)</f>
        <v>0</v>
      </c>
      <c r="Q314" s="179"/>
      <c r="R314" s="180">
        <f>SUM(R315:R338)</f>
        <v>0</v>
      </c>
      <c r="S314" s="179"/>
      <c r="T314" s="181">
        <f>SUM(T315:T338)</f>
        <v>0</v>
      </c>
      <c r="AR314" s="182" t="s">
        <v>88</v>
      </c>
      <c r="AT314" s="183" t="s">
        <v>79</v>
      </c>
      <c r="AU314" s="183" t="s">
        <v>88</v>
      </c>
      <c r="AY314" s="182" t="s">
        <v>155</v>
      </c>
      <c r="BK314" s="184">
        <f>SUM(BK315:BK338)</f>
        <v>0</v>
      </c>
    </row>
    <row r="315" spans="1:65" s="2" customFormat="1" ht="16.5" customHeight="1">
      <c r="A315" s="34"/>
      <c r="B315" s="35"/>
      <c r="C315" s="187" t="s">
        <v>595</v>
      </c>
      <c r="D315" s="187" t="s">
        <v>158</v>
      </c>
      <c r="E315" s="188" t="s">
        <v>762</v>
      </c>
      <c r="F315" s="189" t="s">
        <v>763</v>
      </c>
      <c r="G315" s="190" t="s">
        <v>360</v>
      </c>
      <c r="H315" s="191">
        <v>405.563</v>
      </c>
      <c r="I315" s="192"/>
      <c r="J315" s="193">
        <f>ROUND(I315*H315,2)</f>
        <v>0</v>
      </c>
      <c r="K315" s="194"/>
      <c r="L315" s="39"/>
      <c r="M315" s="195" t="s">
        <v>1</v>
      </c>
      <c r="N315" s="196" t="s">
        <v>45</v>
      </c>
      <c r="O315" s="71"/>
      <c r="P315" s="197">
        <f>O315*H315</f>
        <v>0</v>
      </c>
      <c r="Q315" s="197">
        <v>0</v>
      </c>
      <c r="R315" s="197">
        <f>Q315*H315</f>
        <v>0</v>
      </c>
      <c r="S315" s="197">
        <v>0</v>
      </c>
      <c r="T315" s="198">
        <f>S315*H315</f>
        <v>0</v>
      </c>
      <c r="U315" s="34"/>
      <c r="V315" s="34"/>
      <c r="W315" s="34"/>
      <c r="X315" s="34"/>
      <c r="Y315" s="34"/>
      <c r="Z315" s="34"/>
      <c r="AA315" s="34"/>
      <c r="AB315" s="34"/>
      <c r="AC315" s="34"/>
      <c r="AD315" s="34"/>
      <c r="AE315" s="34"/>
      <c r="AR315" s="199" t="s">
        <v>175</v>
      </c>
      <c r="AT315" s="199" t="s">
        <v>158</v>
      </c>
      <c r="AU315" s="199" t="s">
        <v>90</v>
      </c>
      <c r="AY315" s="17" t="s">
        <v>155</v>
      </c>
      <c r="BE315" s="200">
        <f>IF(N315="základní",J315,0)</f>
        <v>0</v>
      </c>
      <c r="BF315" s="200">
        <f>IF(N315="snížená",J315,0)</f>
        <v>0</v>
      </c>
      <c r="BG315" s="200">
        <f>IF(N315="zákl. přenesená",J315,0)</f>
        <v>0</v>
      </c>
      <c r="BH315" s="200">
        <f>IF(N315="sníž. přenesená",J315,0)</f>
        <v>0</v>
      </c>
      <c r="BI315" s="200">
        <f>IF(N315="nulová",J315,0)</f>
        <v>0</v>
      </c>
      <c r="BJ315" s="17" t="s">
        <v>88</v>
      </c>
      <c r="BK315" s="200">
        <f>ROUND(I315*H315,2)</f>
        <v>0</v>
      </c>
      <c r="BL315" s="17" t="s">
        <v>175</v>
      </c>
      <c r="BM315" s="199" t="s">
        <v>981</v>
      </c>
    </row>
    <row r="316" spans="1:47" s="2" customFormat="1" ht="126.75">
      <c r="A316" s="34"/>
      <c r="B316" s="35"/>
      <c r="C316" s="36"/>
      <c r="D316" s="201" t="s">
        <v>164</v>
      </c>
      <c r="E316" s="36"/>
      <c r="F316" s="202" t="s">
        <v>765</v>
      </c>
      <c r="G316" s="36"/>
      <c r="H316" s="36"/>
      <c r="I316" s="203"/>
      <c r="J316" s="36"/>
      <c r="K316" s="36"/>
      <c r="L316" s="39"/>
      <c r="M316" s="204"/>
      <c r="N316" s="205"/>
      <c r="O316" s="71"/>
      <c r="P316" s="71"/>
      <c r="Q316" s="71"/>
      <c r="R316" s="71"/>
      <c r="S316" s="71"/>
      <c r="T316" s="72"/>
      <c r="U316" s="34"/>
      <c r="V316" s="34"/>
      <c r="W316" s="34"/>
      <c r="X316" s="34"/>
      <c r="Y316" s="34"/>
      <c r="Z316" s="34"/>
      <c r="AA316" s="34"/>
      <c r="AB316" s="34"/>
      <c r="AC316" s="34"/>
      <c r="AD316" s="34"/>
      <c r="AE316" s="34"/>
      <c r="AT316" s="17" t="s">
        <v>164</v>
      </c>
      <c r="AU316" s="17" t="s">
        <v>90</v>
      </c>
    </row>
    <row r="317" spans="2:51" s="13" customFormat="1" ht="11.25">
      <c r="B317" s="210"/>
      <c r="C317" s="211"/>
      <c r="D317" s="201" t="s">
        <v>256</v>
      </c>
      <c r="E317" s="212" t="s">
        <v>1</v>
      </c>
      <c r="F317" s="213" t="s">
        <v>982</v>
      </c>
      <c r="G317" s="211"/>
      <c r="H317" s="214">
        <v>38.346</v>
      </c>
      <c r="I317" s="215"/>
      <c r="J317" s="211"/>
      <c r="K317" s="211"/>
      <c r="L317" s="216"/>
      <c r="M317" s="217"/>
      <c r="N317" s="218"/>
      <c r="O317" s="218"/>
      <c r="P317" s="218"/>
      <c r="Q317" s="218"/>
      <c r="R317" s="218"/>
      <c r="S317" s="218"/>
      <c r="T317" s="219"/>
      <c r="AT317" s="220" t="s">
        <v>256</v>
      </c>
      <c r="AU317" s="220" t="s">
        <v>90</v>
      </c>
      <c r="AV317" s="13" t="s">
        <v>90</v>
      </c>
      <c r="AW317" s="13" t="s">
        <v>36</v>
      </c>
      <c r="AX317" s="13" t="s">
        <v>80</v>
      </c>
      <c r="AY317" s="220" t="s">
        <v>155</v>
      </c>
    </row>
    <row r="318" spans="2:51" s="15" customFormat="1" ht="11.25">
      <c r="B318" s="232"/>
      <c r="C318" s="233"/>
      <c r="D318" s="201" t="s">
        <v>256</v>
      </c>
      <c r="E318" s="234" t="s">
        <v>1</v>
      </c>
      <c r="F318" s="235" t="s">
        <v>769</v>
      </c>
      <c r="G318" s="233"/>
      <c r="H318" s="236">
        <v>38.346</v>
      </c>
      <c r="I318" s="237"/>
      <c r="J318" s="233"/>
      <c r="K318" s="233"/>
      <c r="L318" s="238"/>
      <c r="M318" s="239"/>
      <c r="N318" s="240"/>
      <c r="O318" s="240"/>
      <c r="P318" s="240"/>
      <c r="Q318" s="240"/>
      <c r="R318" s="240"/>
      <c r="S318" s="240"/>
      <c r="T318" s="241"/>
      <c r="AT318" s="242" t="s">
        <v>256</v>
      </c>
      <c r="AU318" s="242" t="s">
        <v>90</v>
      </c>
      <c r="AV318" s="15" t="s">
        <v>170</v>
      </c>
      <c r="AW318" s="15" t="s">
        <v>36</v>
      </c>
      <c r="AX318" s="15" t="s">
        <v>80</v>
      </c>
      <c r="AY318" s="242" t="s">
        <v>155</v>
      </c>
    </row>
    <row r="319" spans="2:51" s="13" customFormat="1" ht="11.25">
      <c r="B319" s="210"/>
      <c r="C319" s="211"/>
      <c r="D319" s="201" t="s">
        <v>256</v>
      </c>
      <c r="E319" s="212" t="s">
        <v>1</v>
      </c>
      <c r="F319" s="213" t="s">
        <v>983</v>
      </c>
      <c r="G319" s="211"/>
      <c r="H319" s="214">
        <v>43.56</v>
      </c>
      <c r="I319" s="215"/>
      <c r="J319" s="211"/>
      <c r="K319" s="211"/>
      <c r="L319" s="216"/>
      <c r="M319" s="217"/>
      <c r="N319" s="218"/>
      <c r="O319" s="218"/>
      <c r="P319" s="218"/>
      <c r="Q319" s="218"/>
      <c r="R319" s="218"/>
      <c r="S319" s="218"/>
      <c r="T319" s="219"/>
      <c r="AT319" s="220" t="s">
        <v>256</v>
      </c>
      <c r="AU319" s="220" t="s">
        <v>90</v>
      </c>
      <c r="AV319" s="13" t="s">
        <v>90</v>
      </c>
      <c r="AW319" s="13" t="s">
        <v>36</v>
      </c>
      <c r="AX319" s="13" t="s">
        <v>80</v>
      </c>
      <c r="AY319" s="220" t="s">
        <v>155</v>
      </c>
    </row>
    <row r="320" spans="2:51" s="15" customFormat="1" ht="11.25">
      <c r="B320" s="232"/>
      <c r="C320" s="233"/>
      <c r="D320" s="201" t="s">
        <v>256</v>
      </c>
      <c r="E320" s="234" t="s">
        <v>1</v>
      </c>
      <c r="F320" s="235" t="s">
        <v>771</v>
      </c>
      <c r="G320" s="233"/>
      <c r="H320" s="236">
        <v>43.56</v>
      </c>
      <c r="I320" s="237"/>
      <c r="J320" s="233"/>
      <c r="K320" s="233"/>
      <c r="L320" s="238"/>
      <c r="M320" s="239"/>
      <c r="N320" s="240"/>
      <c r="O320" s="240"/>
      <c r="P320" s="240"/>
      <c r="Q320" s="240"/>
      <c r="R320" s="240"/>
      <c r="S320" s="240"/>
      <c r="T320" s="241"/>
      <c r="AT320" s="242" t="s">
        <v>256</v>
      </c>
      <c r="AU320" s="242" t="s">
        <v>90</v>
      </c>
      <c r="AV320" s="15" t="s">
        <v>170</v>
      </c>
      <c r="AW320" s="15" t="s">
        <v>36</v>
      </c>
      <c r="AX320" s="15" t="s">
        <v>80</v>
      </c>
      <c r="AY320" s="242" t="s">
        <v>155</v>
      </c>
    </row>
    <row r="321" spans="2:51" s="13" customFormat="1" ht="11.25">
      <c r="B321" s="210"/>
      <c r="C321" s="211"/>
      <c r="D321" s="201" t="s">
        <v>256</v>
      </c>
      <c r="E321" s="212" t="s">
        <v>1</v>
      </c>
      <c r="F321" s="213" t="s">
        <v>984</v>
      </c>
      <c r="G321" s="211"/>
      <c r="H321" s="214">
        <v>71.764</v>
      </c>
      <c r="I321" s="215"/>
      <c r="J321" s="211"/>
      <c r="K321" s="211"/>
      <c r="L321" s="216"/>
      <c r="M321" s="217"/>
      <c r="N321" s="218"/>
      <c r="O321" s="218"/>
      <c r="P321" s="218"/>
      <c r="Q321" s="218"/>
      <c r="R321" s="218"/>
      <c r="S321" s="218"/>
      <c r="T321" s="219"/>
      <c r="AT321" s="220" t="s">
        <v>256</v>
      </c>
      <c r="AU321" s="220" t="s">
        <v>90</v>
      </c>
      <c r="AV321" s="13" t="s">
        <v>90</v>
      </c>
      <c r="AW321" s="13" t="s">
        <v>36</v>
      </c>
      <c r="AX321" s="13" t="s">
        <v>80</v>
      </c>
      <c r="AY321" s="220" t="s">
        <v>155</v>
      </c>
    </row>
    <row r="322" spans="2:51" s="15" customFormat="1" ht="11.25">
      <c r="B322" s="232"/>
      <c r="C322" s="233"/>
      <c r="D322" s="201" t="s">
        <v>256</v>
      </c>
      <c r="E322" s="234" t="s">
        <v>1</v>
      </c>
      <c r="F322" s="235" t="s">
        <v>773</v>
      </c>
      <c r="G322" s="233"/>
      <c r="H322" s="236">
        <v>71.764</v>
      </c>
      <c r="I322" s="237"/>
      <c r="J322" s="233"/>
      <c r="K322" s="233"/>
      <c r="L322" s="238"/>
      <c r="M322" s="239"/>
      <c r="N322" s="240"/>
      <c r="O322" s="240"/>
      <c r="P322" s="240"/>
      <c r="Q322" s="240"/>
      <c r="R322" s="240"/>
      <c r="S322" s="240"/>
      <c r="T322" s="241"/>
      <c r="AT322" s="242" t="s">
        <v>256</v>
      </c>
      <c r="AU322" s="242" t="s">
        <v>90</v>
      </c>
      <c r="AV322" s="15" t="s">
        <v>170</v>
      </c>
      <c r="AW322" s="15" t="s">
        <v>36</v>
      </c>
      <c r="AX322" s="15" t="s">
        <v>80</v>
      </c>
      <c r="AY322" s="242" t="s">
        <v>155</v>
      </c>
    </row>
    <row r="323" spans="2:51" s="13" customFormat="1" ht="11.25">
      <c r="B323" s="210"/>
      <c r="C323" s="211"/>
      <c r="D323" s="201" t="s">
        <v>256</v>
      </c>
      <c r="E323" s="212" t="s">
        <v>1</v>
      </c>
      <c r="F323" s="213" t="s">
        <v>985</v>
      </c>
      <c r="G323" s="211"/>
      <c r="H323" s="214">
        <v>71.643</v>
      </c>
      <c r="I323" s="215"/>
      <c r="J323" s="211"/>
      <c r="K323" s="211"/>
      <c r="L323" s="216"/>
      <c r="M323" s="217"/>
      <c r="N323" s="218"/>
      <c r="O323" s="218"/>
      <c r="P323" s="218"/>
      <c r="Q323" s="218"/>
      <c r="R323" s="218"/>
      <c r="S323" s="218"/>
      <c r="T323" s="219"/>
      <c r="AT323" s="220" t="s">
        <v>256</v>
      </c>
      <c r="AU323" s="220" t="s">
        <v>90</v>
      </c>
      <c r="AV323" s="13" t="s">
        <v>90</v>
      </c>
      <c r="AW323" s="13" t="s">
        <v>36</v>
      </c>
      <c r="AX323" s="13" t="s">
        <v>80</v>
      </c>
      <c r="AY323" s="220" t="s">
        <v>155</v>
      </c>
    </row>
    <row r="324" spans="2:51" s="15" customFormat="1" ht="11.25">
      <c r="B324" s="232"/>
      <c r="C324" s="233"/>
      <c r="D324" s="201" t="s">
        <v>256</v>
      </c>
      <c r="E324" s="234" t="s">
        <v>1</v>
      </c>
      <c r="F324" s="235" t="s">
        <v>775</v>
      </c>
      <c r="G324" s="233"/>
      <c r="H324" s="236">
        <v>71.643</v>
      </c>
      <c r="I324" s="237"/>
      <c r="J324" s="233"/>
      <c r="K324" s="233"/>
      <c r="L324" s="238"/>
      <c r="M324" s="239"/>
      <c r="N324" s="240"/>
      <c r="O324" s="240"/>
      <c r="P324" s="240"/>
      <c r="Q324" s="240"/>
      <c r="R324" s="240"/>
      <c r="S324" s="240"/>
      <c r="T324" s="241"/>
      <c r="AT324" s="242" t="s">
        <v>256</v>
      </c>
      <c r="AU324" s="242" t="s">
        <v>90</v>
      </c>
      <c r="AV324" s="15" t="s">
        <v>170</v>
      </c>
      <c r="AW324" s="15" t="s">
        <v>36</v>
      </c>
      <c r="AX324" s="15" t="s">
        <v>80</v>
      </c>
      <c r="AY324" s="242" t="s">
        <v>155</v>
      </c>
    </row>
    <row r="325" spans="2:51" s="14" customFormat="1" ht="11.25">
      <c r="B325" s="221"/>
      <c r="C325" s="222"/>
      <c r="D325" s="201" t="s">
        <v>256</v>
      </c>
      <c r="E325" s="223" t="s">
        <v>1</v>
      </c>
      <c r="F325" s="224" t="s">
        <v>259</v>
      </c>
      <c r="G325" s="222"/>
      <c r="H325" s="225">
        <v>225.313</v>
      </c>
      <c r="I325" s="226"/>
      <c r="J325" s="222"/>
      <c r="K325" s="222"/>
      <c r="L325" s="227"/>
      <c r="M325" s="228"/>
      <c r="N325" s="229"/>
      <c r="O325" s="229"/>
      <c r="P325" s="229"/>
      <c r="Q325" s="229"/>
      <c r="R325" s="229"/>
      <c r="S325" s="229"/>
      <c r="T325" s="230"/>
      <c r="AT325" s="231" t="s">
        <v>256</v>
      </c>
      <c r="AU325" s="231" t="s">
        <v>90</v>
      </c>
      <c r="AV325" s="14" t="s">
        <v>175</v>
      </c>
      <c r="AW325" s="14" t="s">
        <v>36</v>
      </c>
      <c r="AX325" s="14" t="s">
        <v>88</v>
      </c>
      <c r="AY325" s="231" t="s">
        <v>155</v>
      </c>
    </row>
    <row r="326" spans="2:51" s="13" customFormat="1" ht="11.25">
      <c r="B326" s="210"/>
      <c r="C326" s="211"/>
      <c r="D326" s="201" t="s">
        <v>256</v>
      </c>
      <c r="E326" s="211"/>
      <c r="F326" s="213" t="s">
        <v>986</v>
      </c>
      <c r="G326" s="211"/>
      <c r="H326" s="214">
        <v>405.563</v>
      </c>
      <c r="I326" s="215"/>
      <c r="J326" s="211"/>
      <c r="K326" s="211"/>
      <c r="L326" s="216"/>
      <c r="M326" s="217"/>
      <c r="N326" s="218"/>
      <c r="O326" s="218"/>
      <c r="P326" s="218"/>
      <c r="Q326" s="218"/>
      <c r="R326" s="218"/>
      <c r="S326" s="218"/>
      <c r="T326" s="219"/>
      <c r="AT326" s="220" t="s">
        <v>256</v>
      </c>
      <c r="AU326" s="220" t="s">
        <v>90</v>
      </c>
      <c r="AV326" s="13" t="s">
        <v>90</v>
      </c>
      <c r="AW326" s="13" t="s">
        <v>4</v>
      </c>
      <c r="AX326" s="13" t="s">
        <v>88</v>
      </c>
      <c r="AY326" s="220" t="s">
        <v>155</v>
      </c>
    </row>
    <row r="327" spans="1:65" s="2" customFormat="1" ht="16.5" customHeight="1">
      <c r="A327" s="34"/>
      <c r="B327" s="35"/>
      <c r="C327" s="187" t="s">
        <v>600</v>
      </c>
      <c r="D327" s="187" t="s">
        <v>158</v>
      </c>
      <c r="E327" s="188" t="s">
        <v>786</v>
      </c>
      <c r="F327" s="189" t="s">
        <v>787</v>
      </c>
      <c r="G327" s="190" t="s">
        <v>360</v>
      </c>
      <c r="H327" s="191">
        <v>39.395</v>
      </c>
      <c r="I327" s="192"/>
      <c r="J327" s="193">
        <f>ROUND(I327*H327,2)</f>
        <v>0</v>
      </c>
      <c r="K327" s="194"/>
      <c r="L327" s="39"/>
      <c r="M327" s="195" t="s">
        <v>1</v>
      </c>
      <c r="N327" s="196" t="s">
        <v>45</v>
      </c>
      <c r="O327" s="71"/>
      <c r="P327" s="197">
        <f>O327*H327</f>
        <v>0</v>
      </c>
      <c r="Q327" s="197">
        <v>0</v>
      </c>
      <c r="R327" s="197">
        <f>Q327*H327</f>
        <v>0</v>
      </c>
      <c r="S327" s="197">
        <v>0</v>
      </c>
      <c r="T327" s="198">
        <f>S327*H327</f>
        <v>0</v>
      </c>
      <c r="U327" s="34"/>
      <c r="V327" s="34"/>
      <c r="W327" s="34"/>
      <c r="X327" s="34"/>
      <c r="Y327" s="34"/>
      <c r="Z327" s="34"/>
      <c r="AA327" s="34"/>
      <c r="AB327" s="34"/>
      <c r="AC327" s="34"/>
      <c r="AD327" s="34"/>
      <c r="AE327" s="34"/>
      <c r="AR327" s="199" t="s">
        <v>175</v>
      </c>
      <c r="AT327" s="199" t="s">
        <v>158</v>
      </c>
      <c r="AU327" s="199" t="s">
        <v>90</v>
      </c>
      <c r="AY327" s="17" t="s">
        <v>155</v>
      </c>
      <c r="BE327" s="200">
        <f>IF(N327="základní",J327,0)</f>
        <v>0</v>
      </c>
      <c r="BF327" s="200">
        <f>IF(N327="snížená",J327,0)</f>
        <v>0</v>
      </c>
      <c r="BG327" s="200">
        <f>IF(N327="zákl. přenesená",J327,0)</f>
        <v>0</v>
      </c>
      <c r="BH327" s="200">
        <f>IF(N327="sníž. přenesená",J327,0)</f>
        <v>0</v>
      </c>
      <c r="BI327" s="200">
        <f>IF(N327="nulová",J327,0)</f>
        <v>0</v>
      </c>
      <c r="BJ327" s="17" t="s">
        <v>88</v>
      </c>
      <c r="BK327" s="200">
        <f>ROUND(I327*H327,2)</f>
        <v>0</v>
      </c>
      <c r="BL327" s="17" t="s">
        <v>175</v>
      </c>
      <c r="BM327" s="199" t="s">
        <v>987</v>
      </c>
    </row>
    <row r="328" spans="1:47" s="2" customFormat="1" ht="312">
      <c r="A328" s="34"/>
      <c r="B328" s="35"/>
      <c r="C328" s="36"/>
      <c r="D328" s="201" t="s">
        <v>164</v>
      </c>
      <c r="E328" s="36"/>
      <c r="F328" s="202" t="s">
        <v>789</v>
      </c>
      <c r="G328" s="36"/>
      <c r="H328" s="36"/>
      <c r="I328" s="203"/>
      <c r="J328" s="36"/>
      <c r="K328" s="36"/>
      <c r="L328" s="39"/>
      <c r="M328" s="204"/>
      <c r="N328" s="205"/>
      <c r="O328" s="71"/>
      <c r="P328" s="71"/>
      <c r="Q328" s="71"/>
      <c r="R328" s="71"/>
      <c r="S328" s="71"/>
      <c r="T328" s="72"/>
      <c r="U328" s="34"/>
      <c r="V328" s="34"/>
      <c r="W328" s="34"/>
      <c r="X328" s="34"/>
      <c r="Y328" s="34"/>
      <c r="Z328" s="34"/>
      <c r="AA328" s="34"/>
      <c r="AB328" s="34"/>
      <c r="AC328" s="34"/>
      <c r="AD328" s="34"/>
      <c r="AE328" s="34"/>
      <c r="AT328" s="17" t="s">
        <v>164</v>
      </c>
      <c r="AU328" s="17" t="s">
        <v>90</v>
      </c>
    </row>
    <row r="329" spans="2:51" s="13" customFormat="1" ht="11.25">
      <c r="B329" s="210"/>
      <c r="C329" s="211"/>
      <c r="D329" s="201" t="s">
        <v>256</v>
      </c>
      <c r="E329" s="212" t="s">
        <v>1</v>
      </c>
      <c r="F329" s="213" t="s">
        <v>790</v>
      </c>
      <c r="G329" s="211"/>
      <c r="H329" s="214">
        <v>18.899</v>
      </c>
      <c r="I329" s="215"/>
      <c r="J329" s="211"/>
      <c r="K329" s="211"/>
      <c r="L329" s="216"/>
      <c r="M329" s="217"/>
      <c r="N329" s="218"/>
      <c r="O329" s="218"/>
      <c r="P329" s="218"/>
      <c r="Q329" s="218"/>
      <c r="R329" s="218"/>
      <c r="S329" s="218"/>
      <c r="T329" s="219"/>
      <c r="AT329" s="220" t="s">
        <v>256</v>
      </c>
      <c r="AU329" s="220" t="s">
        <v>90</v>
      </c>
      <c r="AV329" s="13" t="s">
        <v>90</v>
      </c>
      <c r="AW329" s="13" t="s">
        <v>36</v>
      </c>
      <c r="AX329" s="13" t="s">
        <v>80</v>
      </c>
      <c r="AY329" s="220" t="s">
        <v>155</v>
      </c>
    </row>
    <row r="330" spans="2:51" s="13" customFormat="1" ht="11.25">
      <c r="B330" s="210"/>
      <c r="C330" s="211"/>
      <c r="D330" s="201" t="s">
        <v>256</v>
      </c>
      <c r="E330" s="212" t="s">
        <v>1</v>
      </c>
      <c r="F330" s="213" t="s">
        <v>988</v>
      </c>
      <c r="G330" s="211"/>
      <c r="H330" s="214">
        <v>18.656</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3" customFormat="1" ht="11.25">
      <c r="B331" s="210"/>
      <c r="C331" s="211"/>
      <c r="D331" s="201" t="s">
        <v>256</v>
      </c>
      <c r="E331" s="212" t="s">
        <v>1</v>
      </c>
      <c r="F331" s="213" t="s">
        <v>989</v>
      </c>
      <c r="G331" s="211"/>
      <c r="H331" s="214">
        <v>1.84</v>
      </c>
      <c r="I331" s="215"/>
      <c r="J331" s="211"/>
      <c r="K331" s="211"/>
      <c r="L331" s="216"/>
      <c r="M331" s="217"/>
      <c r="N331" s="218"/>
      <c r="O331" s="218"/>
      <c r="P331" s="218"/>
      <c r="Q331" s="218"/>
      <c r="R331" s="218"/>
      <c r="S331" s="218"/>
      <c r="T331" s="219"/>
      <c r="AT331" s="220" t="s">
        <v>256</v>
      </c>
      <c r="AU331" s="220" t="s">
        <v>90</v>
      </c>
      <c r="AV331" s="13" t="s">
        <v>90</v>
      </c>
      <c r="AW331" s="13" t="s">
        <v>36</v>
      </c>
      <c r="AX331" s="13" t="s">
        <v>80</v>
      </c>
      <c r="AY331" s="220" t="s">
        <v>155</v>
      </c>
    </row>
    <row r="332" spans="2:51" s="14" customFormat="1" ht="11.25">
      <c r="B332" s="221"/>
      <c r="C332" s="222"/>
      <c r="D332" s="201" t="s">
        <v>256</v>
      </c>
      <c r="E332" s="223" t="s">
        <v>1</v>
      </c>
      <c r="F332" s="224" t="s">
        <v>259</v>
      </c>
      <c r="G332" s="222"/>
      <c r="H332" s="225">
        <v>39.395</v>
      </c>
      <c r="I332" s="226"/>
      <c r="J332" s="222"/>
      <c r="K332" s="222"/>
      <c r="L332" s="227"/>
      <c r="M332" s="228"/>
      <c r="N332" s="229"/>
      <c r="O332" s="229"/>
      <c r="P332" s="229"/>
      <c r="Q332" s="229"/>
      <c r="R332" s="229"/>
      <c r="S332" s="229"/>
      <c r="T332" s="230"/>
      <c r="AT332" s="231" t="s">
        <v>256</v>
      </c>
      <c r="AU332" s="231" t="s">
        <v>90</v>
      </c>
      <c r="AV332" s="14" t="s">
        <v>175</v>
      </c>
      <c r="AW332" s="14" t="s">
        <v>36</v>
      </c>
      <c r="AX332" s="14" t="s">
        <v>88</v>
      </c>
      <c r="AY332" s="231" t="s">
        <v>155</v>
      </c>
    </row>
    <row r="333" spans="1:65" s="2" customFormat="1" ht="16.5" customHeight="1">
      <c r="A333" s="34"/>
      <c r="B333" s="35"/>
      <c r="C333" s="187" t="s">
        <v>606</v>
      </c>
      <c r="D333" s="187" t="s">
        <v>158</v>
      </c>
      <c r="E333" s="188" t="s">
        <v>794</v>
      </c>
      <c r="F333" s="189" t="s">
        <v>795</v>
      </c>
      <c r="G333" s="190" t="s">
        <v>360</v>
      </c>
      <c r="H333" s="191">
        <v>78.79</v>
      </c>
      <c r="I333" s="192"/>
      <c r="J333" s="193">
        <f>ROUND(I333*H333,2)</f>
        <v>0</v>
      </c>
      <c r="K333" s="194"/>
      <c r="L333" s="39"/>
      <c r="M333" s="195" t="s">
        <v>1</v>
      </c>
      <c r="N333" s="196" t="s">
        <v>45</v>
      </c>
      <c r="O333" s="71"/>
      <c r="P333" s="197">
        <f>O333*H333</f>
        <v>0</v>
      </c>
      <c r="Q333" s="197">
        <v>0</v>
      </c>
      <c r="R333" s="197">
        <f>Q333*H333</f>
        <v>0</v>
      </c>
      <c r="S333" s="197">
        <v>0</v>
      </c>
      <c r="T333" s="198">
        <f>S333*H333</f>
        <v>0</v>
      </c>
      <c r="U333" s="34"/>
      <c r="V333" s="34"/>
      <c r="W333" s="34"/>
      <c r="X333" s="34"/>
      <c r="Y333" s="34"/>
      <c r="Z333" s="34"/>
      <c r="AA333" s="34"/>
      <c r="AB333" s="34"/>
      <c r="AC333" s="34"/>
      <c r="AD333" s="34"/>
      <c r="AE333" s="34"/>
      <c r="AR333" s="199" t="s">
        <v>175</v>
      </c>
      <c r="AT333" s="199" t="s">
        <v>158</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990</v>
      </c>
    </row>
    <row r="334" spans="1:47" s="2" customFormat="1" ht="68.25">
      <c r="A334" s="34"/>
      <c r="B334" s="35"/>
      <c r="C334" s="36"/>
      <c r="D334" s="201" t="s">
        <v>164</v>
      </c>
      <c r="E334" s="36"/>
      <c r="F334" s="202" t="s">
        <v>797</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164</v>
      </c>
      <c r="AU334" s="17" t="s">
        <v>90</v>
      </c>
    </row>
    <row r="335" spans="2:51" s="13" customFormat="1" ht="11.25">
      <c r="B335" s="210"/>
      <c r="C335" s="211"/>
      <c r="D335" s="201" t="s">
        <v>256</v>
      </c>
      <c r="E335" s="212" t="s">
        <v>1</v>
      </c>
      <c r="F335" s="213" t="s">
        <v>991</v>
      </c>
      <c r="G335" s="211"/>
      <c r="H335" s="214">
        <v>39.395</v>
      </c>
      <c r="I335" s="215"/>
      <c r="J335" s="211"/>
      <c r="K335" s="211"/>
      <c r="L335" s="216"/>
      <c r="M335" s="217"/>
      <c r="N335" s="218"/>
      <c r="O335" s="218"/>
      <c r="P335" s="218"/>
      <c r="Q335" s="218"/>
      <c r="R335" s="218"/>
      <c r="S335" s="218"/>
      <c r="T335" s="219"/>
      <c r="AT335" s="220" t="s">
        <v>256</v>
      </c>
      <c r="AU335" s="220" t="s">
        <v>90</v>
      </c>
      <c r="AV335" s="13" t="s">
        <v>90</v>
      </c>
      <c r="AW335" s="13" t="s">
        <v>36</v>
      </c>
      <c r="AX335" s="13" t="s">
        <v>88</v>
      </c>
      <c r="AY335" s="220" t="s">
        <v>155</v>
      </c>
    </row>
    <row r="336" spans="2:51" s="13" customFormat="1" ht="11.25">
      <c r="B336" s="210"/>
      <c r="C336" s="211"/>
      <c r="D336" s="201" t="s">
        <v>256</v>
      </c>
      <c r="E336" s="211"/>
      <c r="F336" s="213" t="s">
        <v>992</v>
      </c>
      <c r="G336" s="211"/>
      <c r="H336" s="214">
        <v>78.79</v>
      </c>
      <c r="I336" s="215"/>
      <c r="J336" s="211"/>
      <c r="K336" s="211"/>
      <c r="L336" s="216"/>
      <c r="M336" s="217"/>
      <c r="N336" s="218"/>
      <c r="O336" s="218"/>
      <c r="P336" s="218"/>
      <c r="Q336" s="218"/>
      <c r="R336" s="218"/>
      <c r="S336" s="218"/>
      <c r="T336" s="219"/>
      <c r="AT336" s="220" t="s">
        <v>256</v>
      </c>
      <c r="AU336" s="220" t="s">
        <v>90</v>
      </c>
      <c r="AV336" s="13" t="s">
        <v>90</v>
      </c>
      <c r="AW336" s="13" t="s">
        <v>4</v>
      </c>
      <c r="AX336" s="13" t="s">
        <v>88</v>
      </c>
      <c r="AY336" s="220" t="s">
        <v>155</v>
      </c>
    </row>
    <row r="337" spans="1:65" s="2" customFormat="1" ht="16.5" customHeight="1">
      <c r="A337" s="34"/>
      <c r="B337" s="35"/>
      <c r="C337" s="187" t="s">
        <v>611</v>
      </c>
      <c r="D337" s="187" t="s">
        <v>158</v>
      </c>
      <c r="E337" s="188" t="s">
        <v>801</v>
      </c>
      <c r="F337" s="189" t="s">
        <v>802</v>
      </c>
      <c r="G337" s="190" t="s">
        <v>360</v>
      </c>
      <c r="H337" s="191">
        <v>39.395</v>
      </c>
      <c r="I337" s="192"/>
      <c r="J337" s="193">
        <f>ROUND(I337*H337,2)</f>
        <v>0</v>
      </c>
      <c r="K337" s="194"/>
      <c r="L337" s="39"/>
      <c r="M337" s="195" t="s">
        <v>1</v>
      </c>
      <c r="N337" s="196" t="s">
        <v>45</v>
      </c>
      <c r="O337" s="71"/>
      <c r="P337" s="197">
        <f>O337*H337</f>
        <v>0</v>
      </c>
      <c r="Q337" s="197">
        <v>0</v>
      </c>
      <c r="R337" s="197">
        <f>Q337*H337</f>
        <v>0</v>
      </c>
      <c r="S337" s="197">
        <v>0</v>
      </c>
      <c r="T337" s="198">
        <f>S337*H337</f>
        <v>0</v>
      </c>
      <c r="U337" s="34"/>
      <c r="V337" s="34"/>
      <c r="W337" s="34"/>
      <c r="X337" s="34"/>
      <c r="Y337" s="34"/>
      <c r="Z337" s="34"/>
      <c r="AA337" s="34"/>
      <c r="AB337" s="34"/>
      <c r="AC337" s="34"/>
      <c r="AD337" s="34"/>
      <c r="AE337" s="34"/>
      <c r="AR337" s="199" t="s">
        <v>175</v>
      </c>
      <c r="AT337" s="199" t="s">
        <v>158</v>
      </c>
      <c r="AU337" s="199" t="s">
        <v>90</v>
      </c>
      <c r="AY337" s="17" t="s">
        <v>155</v>
      </c>
      <c r="BE337" s="200">
        <f>IF(N337="základní",J337,0)</f>
        <v>0</v>
      </c>
      <c r="BF337" s="200">
        <f>IF(N337="snížená",J337,0)</f>
        <v>0</v>
      </c>
      <c r="BG337" s="200">
        <f>IF(N337="zákl. přenesená",J337,0)</f>
        <v>0</v>
      </c>
      <c r="BH337" s="200">
        <f>IF(N337="sníž. přenesená",J337,0)</f>
        <v>0</v>
      </c>
      <c r="BI337" s="200">
        <f>IF(N337="nulová",J337,0)</f>
        <v>0</v>
      </c>
      <c r="BJ337" s="17" t="s">
        <v>88</v>
      </c>
      <c r="BK337" s="200">
        <f>ROUND(I337*H337,2)</f>
        <v>0</v>
      </c>
      <c r="BL337" s="17" t="s">
        <v>175</v>
      </c>
      <c r="BM337" s="199" t="s">
        <v>993</v>
      </c>
    </row>
    <row r="338" spans="1:47" s="2" customFormat="1" ht="58.5">
      <c r="A338" s="34"/>
      <c r="B338" s="35"/>
      <c r="C338" s="36"/>
      <c r="D338" s="201" t="s">
        <v>164</v>
      </c>
      <c r="E338" s="36"/>
      <c r="F338" s="202" t="s">
        <v>804</v>
      </c>
      <c r="G338" s="36"/>
      <c r="H338" s="36"/>
      <c r="I338" s="203"/>
      <c r="J338" s="36"/>
      <c r="K338" s="36"/>
      <c r="L338" s="39"/>
      <c r="M338" s="204"/>
      <c r="N338" s="205"/>
      <c r="O338" s="71"/>
      <c r="P338" s="71"/>
      <c r="Q338" s="71"/>
      <c r="R338" s="71"/>
      <c r="S338" s="71"/>
      <c r="T338" s="72"/>
      <c r="U338" s="34"/>
      <c r="V338" s="34"/>
      <c r="W338" s="34"/>
      <c r="X338" s="34"/>
      <c r="Y338" s="34"/>
      <c r="Z338" s="34"/>
      <c r="AA338" s="34"/>
      <c r="AB338" s="34"/>
      <c r="AC338" s="34"/>
      <c r="AD338" s="34"/>
      <c r="AE338" s="34"/>
      <c r="AT338" s="17" t="s">
        <v>164</v>
      </c>
      <c r="AU338" s="17" t="s">
        <v>90</v>
      </c>
    </row>
    <row r="339" spans="2:63" s="12" customFormat="1" ht="22.9" customHeight="1">
      <c r="B339" s="171"/>
      <c r="C339" s="172"/>
      <c r="D339" s="173" t="s">
        <v>79</v>
      </c>
      <c r="E339" s="185" t="s">
        <v>805</v>
      </c>
      <c r="F339" s="185" t="s">
        <v>806</v>
      </c>
      <c r="G339" s="172"/>
      <c r="H339" s="172"/>
      <c r="I339" s="175"/>
      <c r="J339" s="186">
        <f>BK339</f>
        <v>0</v>
      </c>
      <c r="K339" s="172"/>
      <c r="L339" s="177"/>
      <c r="M339" s="178"/>
      <c r="N339" s="179"/>
      <c r="O339" s="179"/>
      <c r="P339" s="180">
        <f>P340</f>
        <v>0</v>
      </c>
      <c r="Q339" s="179"/>
      <c r="R339" s="180">
        <f>R340</f>
        <v>0</v>
      </c>
      <c r="S339" s="179"/>
      <c r="T339" s="181">
        <f>T340</f>
        <v>0</v>
      </c>
      <c r="AR339" s="182" t="s">
        <v>88</v>
      </c>
      <c r="AT339" s="183" t="s">
        <v>79</v>
      </c>
      <c r="AU339" s="183" t="s">
        <v>88</v>
      </c>
      <c r="AY339" s="182" t="s">
        <v>155</v>
      </c>
      <c r="BK339" s="184">
        <f>BK340</f>
        <v>0</v>
      </c>
    </row>
    <row r="340" spans="1:65" s="2" customFormat="1" ht="16.5" customHeight="1">
      <c r="A340" s="34"/>
      <c r="B340" s="35"/>
      <c r="C340" s="187" t="s">
        <v>616</v>
      </c>
      <c r="D340" s="187" t="s">
        <v>158</v>
      </c>
      <c r="E340" s="188" t="s">
        <v>994</v>
      </c>
      <c r="F340" s="189" t="s">
        <v>995</v>
      </c>
      <c r="G340" s="190" t="s">
        <v>360</v>
      </c>
      <c r="H340" s="191">
        <v>283.562</v>
      </c>
      <c r="I340" s="192"/>
      <c r="J340" s="193">
        <f>ROUND(I340*H340,2)</f>
        <v>0</v>
      </c>
      <c r="K340" s="194"/>
      <c r="L340" s="39"/>
      <c r="M340" s="254" t="s">
        <v>1</v>
      </c>
      <c r="N340" s="255" t="s">
        <v>45</v>
      </c>
      <c r="O340" s="208"/>
      <c r="P340" s="256">
        <f>O340*H340</f>
        <v>0</v>
      </c>
      <c r="Q340" s="256">
        <v>0</v>
      </c>
      <c r="R340" s="256">
        <f>Q340*H340</f>
        <v>0</v>
      </c>
      <c r="S340" s="256">
        <v>0</v>
      </c>
      <c r="T340" s="257">
        <f>S340*H340</f>
        <v>0</v>
      </c>
      <c r="U340" s="34"/>
      <c r="V340" s="34"/>
      <c r="W340" s="34"/>
      <c r="X340" s="34"/>
      <c r="Y340" s="34"/>
      <c r="Z340" s="34"/>
      <c r="AA340" s="34"/>
      <c r="AB340" s="34"/>
      <c r="AC340" s="34"/>
      <c r="AD340" s="34"/>
      <c r="AE340" s="34"/>
      <c r="AR340" s="199" t="s">
        <v>175</v>
      </c>
      <c r="AT340" s="199" t="s">
        <v>158</v>
      </c>
      <c r="AU340" s="199" t="s">
        <v>90</v>
      </c>
      <c r="AY340" s="17" t="s">
        <v>155</v>
      </c>
      <c r="BE340" s="200">
        <f>IF(N340="základní",J340,0)</f>
        <v>0</v>
      </c>
      <c r="BF340" s="200">
        <f>IF(N340="snížená",J340,0)</f>
        <v>0</v>
      </c>
      <c r="BG340" s="200">
        <f>IF(N340="zákl. přenesená",J340,0)</f>
        <v>0</v>
      </c>
      <c r="BH340" s="200">
        <f>IF(N340="sníž. přenesená",J340,0)</f>
        <v>0</v>
      </c>
      <c r="BI340" s="200">
        <f>IF(N340="nulová",J340,0)</f>
        <v>0</v>
      </c>
      <c r="BJ340" s="17" t="s">
        <v>88</v>
      </c>
      <c r="BK340" s="200">
        <f>ROUND(I340*H340,2)</f>
        <v>0</v>
      </c>
      <c r="BL340" s="17" t="s">
        <v>175</v>
      </c>
      <c r="BM340" s="199" t="s">
        <v>996</v>
      </c>
    </row>
    <row r="341" spans="1:31" s="2" customFormat="1" ht="6.95" customHeight="1">
      <c r="A341" s="34"/>
      <c r="B341" s="54"/>
      <c r="C341" s="55"/>
      <c r="D341" s="55"/>
      <c r="E341" s="55"/>
      <c r="F341" s="55"/>
      <c r="G341" s="55"/>
      <c r="H341" s="55"/>
      <c r="I341" s="55"/>
      <c r="J341" s="55"/>
      <c r="K341" s="55"/>
      <c r="L341" s="39"/>
      <c r="M341" s="34"/>
      <c r="O341" s="34"/>
      <c r="P341" s="34"/>
      <c r="Q341" s="34"/>
      <c r="R341" s="34"/>
      <c r="S341" s="34"/>
      <c r="T341" s="34"/>
      <c r="U341" s="34"/>
      <c r="V341" s="34"/>
      <c r="W341" s="34"/>
      <c r="X341" s="34"/>
      <c r="Y341" s="34"/>
      <c r="Z341" s="34"/>
      <c r="AA341" s="34"/>
      <c r="AB341" s="34"/>
      <c r="AC341" s="34"/>
      <c r="AD341" s="34"/>
      <c r="AE341" s="34"/>
    </row>
  </sheetData>
  <sheetProtection algorithmName="SHA-512" hashValue="o/3azplFIsZMabC/bU219tpkycHQmI9DyW9mHxJPir6b6XoKJzR4H5RnnGeQBftILuaeRBExgmRoDR59KAbFkw==" saltValue="UyrwNRv79UlVP2k4oxrPsE5Pfq87tylXcVYpBkXEE2BZxHPezrHLMWI3fA87JTowTsjT8GN+NsLJhL9Sp1t6/w==" spinCount="100000" sheet="1" objects="1" scenarios="1" formatColumns="0" formatRows="0" autoFilter="0"/>
  <autoFilter ref="C123:K340"/>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03"/>
  <sheetViews>
    <sheetView showGridLines="0" workbookViewId="0" topLeftCell="A1">
      <selection activeCell="F125" sqref="F12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99</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997</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ROUND((SUM(BE124:BE502)),2)</f>
        <v>0</v>
      </c>
      <c r="G33" s="34"/>
      <c r="H33" s="34"/>
      <c r="I33" s="124">
        <v>0.21</v>
      </c>
      <c r="J33" s="123">
        <f>ROUND(((SUM(BE124:BE502))*I33),2)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ROUND((SUM(BF124:BF502)),2)</f>
        <v>0</v>
      </c>
      <c r="G34" s="34"/>
      <c r="H34" s="34"/>
      <c r="I34" s="124">
        <v>0.15</v>
      </c>
      <c r="J34" s="123">
        <f>ROUND(((SUM(BF124:BF502))*I34),2)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ROUND((SUM(BG124:BG502)),2)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ROUND((SUM(BH124:BH502)),2)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ROUND((SUM(BI124:BI502)),2)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201a - Kanalizace Kotlářská-stoky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J254</f>
        <v>0</v>
      </c>
      <c r="K99" s="154"/>
      <c r="L99" s="158"/>
    </row>
    <row r="100" spans="2:12" s="10" customFormat="1" ht="19.9" customHeight="1" hidden="1">
      <c r="B100" s="153"/>
      <c r="C100" s="154"/>
      <c r="D100" s="155" t="s">
        <v>243</v>
      </c>
      <c r="E100" s="156"/>
      <c r="F100" s="156"/>
      <c r="G100" s="156"/>
      <c r="H100" s="156"/>
      <c r="I100" s="156"/>
      <c r="J100" s="157">
        <f>J274</f>
        <v>0</v>
      </c>
      <c r="K100" s="154"/>
      <c r="L100" s="158"/>
    </row>
    <row r="101" spans="2:12" s="10" customFormat="1" ht="19.9" customHeight="1" hidden="1">
      <c r="B101" s="153"/>
      <c r="C101" s="154"/>
      <c r="D101" s="155" t="s">
        <v>244</v>
      </c>
      <c r="E101" s="156"/>
      <c r="F101" s="156"/>
      <c r="G101" s="156"/>
      <c r="H101" s="156"/>
      <c r="I101" s="156"/>
      <c r="J101" s="157">
        <f>J362</f>
        <v>0</v>
      </c>
      <c r="K101" s="154"/>
      <c r="L101" s="158"/>
    </row>
    <row r="102" spans="2:12" s="10" customFormat="1" ht="19.9" customHeight="1" hidden="1">
      <c r="B102" s="153"/>
      <c r="C102" s="154"/>
      <c r="D102" s="155" t="s">
        <v>245</v>
      </c>
      <c r="E102" s="156"/>
      <c r="F102" s="156"/>
      <c r="G102" s="156"/>
      <c r="H102" s="156"/>
      <c r="I102" s="156"/>
      <c r="J102" s="157">
        <f>J466</f>
        <v>0</v>
      </c>
      <c r="K102" s="154"/>
      <c r="L102" s="158"/>
    </row>
    <row r="103" spans="2:12" s="10" customFormat="1" ht="19.9" customHeight="1" hidden="1">
      <c r="B103" s="153"/>
      <c r="C103" s="154"/>
      <c r="D103" s="155" t="s">
        <v>246</v>
      </c>
      <c r="E103" s="156"/>
      <c r="F103" s="156"/>
      <c r="G103" s="156"/>
      <c r="H103" s="156"/>
      <c r="I103" s="156"/>
      <c r="J103" s="157">
        <f>J472</f>
        <v>0</v>
      </c>
      <c r="K103" s="154"/>
      <c r="L103" s="158"/>
    </row>
    <row r="104" spans="2:12" s="10" customFormat="1" ht="19.9" customHeight="1" hidden="1">
      <c r="B104" s="153"/>
      <c r="C104" s="154"/>
      <c r="D104" s="155" t="s">
        <v>247</v>
      </c>
      <c r="E104" s="156"/>
      <c r="F104" s="156"/>
      <c r="G104" s="156"/>
      <c r="H104" s="156"/>
      <c r="I104" s="156"/>
      <c r="J104" s="157">
        <f>J501</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201a - Kanalizace Kotlářská-stoky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363.18299729999995</v>
      </c>
      <c r="S124" s="79"/>
      <c r="T124" s="169">
        <f>T125</f>
        <v>225.48214399999998</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P126+P254+P274+P362+P466+P472+P501</f>
        <v>0</v>
      </c>
      <c r="Q125" s="179"/>
      <c r="R125" s="180">
        <f>R126+R254+R274+R362+R466+R472+R501</f>
        <v>363.18299729999995</v>
      </c>
      <c r="S125" s="179"/>
      <c r="T125" s="181">
        <f>T126+T254+T274+T362+T466+T472+T501</f>
        <v>225.48214399999998</v>
      </c>
      <c r="AR125" s="182" t="s">
        <v>88</v>
      </c>
      <c r="AT125" s="183" t="s">
        <v>79</v>
      </c>
      <c r="AU125" s="183" t="s">
        <v>80</v>
      </c>
      <c r="AY125" s="182" t="s">
        <v>155</v>
      </c>
      <c r="BK125" s="184">
        <f>BK126+BK254+BK274+BK362+BK466+BK472+BK501</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SUM(P127:P253)</f>
        <v>0</v>
      </c>
      <c r="Q126" s="179"/>
      <c r="R126" s="180">
        <f>SUM(R127:R253)</f>
        <v>291.24469139999997</v>
      </c>
      <c r="S126" s="179"/>
      <c r="T126" s="181">
        <f>SUM(T127:T253)</f>
        <v>190.53954399999998</v>
      </c>
      <c r="AR126" s="182" t="s">
        <v>88</v>
      </c>
      <c r="AT126" s="183" t="s">
        <v>79</v>
      </c>
      <c r="AU126" s="183" t="s">
        <v>88</v>
      </c>
      <c r="AY126" s="182" t="s">
        <v>155</v>
      </c>
      <c r="BK126" s="184">
        <f>SUM(BK127:BK253)</f>
        <v>0</v>
      </c>
    </row>
    <row r="127" spans="1:65" s="2" customFormat="1" ht="21.75" customHeight="1">
      <c r="A127" s="34"/>
      <c r="B127" s="35"/>
      <c r="C127" s="187" t="s">
        <v>88</v>
      </c>
      <c r="D127" s="187" t="s">
        <v>158</v>
      </c>
      <c r="E127" s="188" t="s">
        <v>266</v>
      </c>
      <c r="F127" s="189" t="s">
        <v>267</v>
      </c>
      <c r="G127" s="190" t="s">
        <v>253</v>
      </c>
      <c r="H127" s="191">
        <v>159.314</v>
      </c>
      <c r="I127" s="192"/>
      <c r="J127" s="193">
        <f>ROUND(I127*H127,2)</f>
        <v>0</v>
      </c>
      <c r="K127" s="194"/>
      <c r="L127" s="39"/>
      <c r="M127" s="195" t="s">
        <v>1</v>
      </c>
      <c r="N127" s="196" t="s">
        <v>45</v>
      </c>
      <c r="O127" s="71"/>
      <c r="P127" s="197">
        <f>O127*H127</f>
        <v>0</v>
      </c>
      <c r="Q127" s="197">
        <v>0</v>
      </c>
      <c r="R127" s="197">
        <f>Q127*H127</f>
        <v>0</v>
      </c>
      <c r="S127" s="197">
        <v>0.58</v>
      </c>
      <c r="T127" s="198">
        <f>S127*H127</f>
        <v>92.40212</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998</v>
      </c>
    </row>
    <row r="128" spans="1:47" s="2" customFormat="1" ht="331.5">
      <c r="A128" s="34"/>
      <c r="B128" s="35"/>
      <c r="C128" s="36"/>
      <c r="D128" s="201" t="s">
        <v>164</v>
      </c>
      <c r="E128" s="36"/>
      <c r="F128" s="202" t="s">
        <v>999</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1000</v>
      </c>
      <c r="G129" s="211"/>
      <c r="H129" s="214">
        <v>157.241</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1001</v>
      </c>
      <c r="G130" s="211"/>
      <c r="H130" s="214">
        <v>2.073</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159.314</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16.5" customHeight="1">
      <c r="A132" s="34"/>
      <c r="B132" s="35"/>
      <c r="C132" s="187" t="s">
        <v>90</v>
      </c>
      <c r="D132" s="187" t="s">
        <v>158</v>
      </c>
      <c r="E132" s="188" t="s">
        <v>1002</v>
      </c>
      <c r="F132" s="189" t="s">
        <v>1003</v>
      </c>
      <c r="G132" s="190" t="s">
        <v>253</v>
      </c>
      <c r="H132" s="191">
        <v>159.314</v>
      </c>
      <c r="I132" s="192"/>
      <c r="J132" s="193">
        <f>ROUND(I132*H132,2)</f>
        <v>0</v>
      </c>
      <c r="K132" s="194"/>
      <c r="L132" s="39"/>
      <c r="M132" s="195" t="s">
        <v>1</v>
      </c>
      <c r="N132" s="196" t="s">
        <v>45</v>
      </c>
      <c r="O132" s="71"/>
      <c r="P132" s="197">
        <f>O132*H132</f>
        <v>0</v>
      </c>
      <c r="Q132" s="197">
        <v>0</v>
      </c>
      <c r="R132" s="197">
        <f>Q132*H132</f>
        <v>0</v>
      </c>
      <c r="S132" s="197">
        <v>0.316</v>
      </c>
      <c r="T132" s="198">
        <f>S132*H132</f>
        <v>50.343224</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1004</v>
      </c>
    </row>
    <row r="133" spans="1:47" s="2" customFormat="1" ht="58.5">
      <c r="A133" s="34"/>
      <c r="B133" s="35"/>
      <c r="C133" s="36"/>
      <c r="D133" s="201" t="s">
        <v>164</v>
      </c>
      <c r="E133" s="36"/>
      <c r="F133" s="202" t="s">
        <v>1005</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1000</v>
      </c>
      <c r="G134" s="211"/>
      <c r="H134" s="214">
        <v>157.241</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1001</v>
      </c>
      <c r="G135" s="211"/>
      <c r="H135" s="214">
        <v>2.073</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159.314</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16.5" customHeight="1">
      <c r="A137" s="34"/>
      <c r="B137" s="35"/>
      <c r="C137" s="187" t="s">
        <v>170</v>
      </c>
      <c r="D137" s="187" t="s">
        <v>158</v>
      </c>
      <c r="E137" s="188" t="s">
        <v>272</v>
      </c>
      <c r="F137" s="189" t="s">
        <v>273</v>
      </c>
      <c r="G137" s="190" t="s">
        <v>253</v>
      </c>
      <c r="H137" s="191">
        <v>29.774</v>
      </c>
      <c r="I137" s="192"/>
      <c r="J137" s="193">
        <f>ROUND(I137*H137,2)</f>
        <v>0</v>
      </c>
      <c r="K137" s="194"/>
      <c r="L137" s="39"/>
      <c r="M137" s="195" t="s">
        <v>1</v>
      </c>
      <c r="N137" s="196" t="s">
        <v>45</v>
      </c>
      <c r="O137" s="71"/>
      <c r="P137" s="197">
        <f>O137*H137</f>
        <v>0</v>
      </c>
      <c r="Q137" s="197">
        <v>0</v>
      </c>
      <c r="R137" s="197">
        <f>Q137*H137</f>
        <v>0</v>
      </c>
      <c r="S137" s="197">
        <v>0.3</v>
      </c>
      <c r="T137" s="198">
        <f>S137*H137</f>
        <v>8.9322</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1006</v>
      </c>
    </row>
    <row r="138" spans="1:47" s="2" customFormat="1" ht="58.5">
      <c r="A138" s="34"/>
      <c r="B138" s="35"/>
      <c r="C138" s="36"/>
      <c r="D138" s="201" t="s">
        <v>164</v>
      </c>
      <c r="E138" s="36"/>
      <c r="F138" s="202" t="s">
        <v>1007</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1008</v>
      </c>
      <c r="G139" s="211"/>
      <c r="H139" s="214">
        <v>29.774</v>
      </c>
      <c r="I139" s="215"/>
      <c r="J139" s="211"/>
      <c r="K139" s="211"/>
      <c r="L139" s="216"/>
      <c r="M139" s="217"/>
      <c r="N139" s="218"/>
      <c r="O139" s="218"/>
      <c r="P139" s="218"/>
      <c r="Q139" s="218"/>
      <c r="R139" s="218"/>
      <c r="S139" s="218"/>
      <c r="T139" s="219"/>
      <c r="AT139" s="220" t="s">
        <v>256</v>
      </c>
      <c r="AU139" s="220" t="s">
        <v>90</v>
      </c>
      <c r="AV139" s="13" t="s">
        <v>90</v>
      </c>
      <c r="AW139" s="13" t="s">
        <v>36</v>
      </c>
      <c r="AX139" s="13" t="s">
        <v>88</v>
      </c>
      <c r="AY139" s="220" t="s">
        <v>155</v>
      </c>
    </row>
    <row r="140" spans="1:65" s="2" customFormat="1" ht="21.75" customHeight="1">
      <c r="A140" s="34"/>
      <c r="B140" s="35"/>
      <c r="C140" s="187" t="s">
        <v>175</v>
      </c>
      <c r="D140" s="187" t="s">
        <v>158</v>
      </c>
      <c r="E140" s="188" t="s">
        <v>279</v>
      </c>
      <c r="F140" s="189" t="s">
        <v>280</v>
      </c>
      <c r="G140" s="190" t="s">
        <v>253</v>
      </c>
      <c r="H140" s="191">
        <v>129.54</v>
      </c>
      <c r="I140" s="192"/>
      <c r="J140" s="193">
        <f>ROUND(I140*H140,2)</f>
        <v>0</v>
      </c>
      <c r="K140" s="194"/>
      <c r="L140" s="39"/>
      <c r="M140" s="195" t="s">
        <v>1</v>
      </c>
      <c r="N140" s="196" t="s">
        <v>45</v>
      </c>
      <c r="O140" s="71"/>
      <c r="P140" s="197">
        <f>O140*H140</f>
        <v>0</v>
      </c>
      <c r="Q140" s="197">
        <v>0</v>
      </c>
      <c r="R140" s="197">
        <f>Q140*H140</f>
        <v>0</v>
      </c>
      <c r="S140" s="197">
        <v>0.3</v>
      </c>
      <c r="T140" s="198">
        <f>S140*H140</f>
        <v>38.861999999999995</v>
      </c>
      <c r="U140" s="34"/>
      <c r="V140" s="34"/>
      <c r="W140" s="34"/>
      <c r="X140" s="34"/>
      <c r="Y140" s="34"/>
      <c r="Z140" s="34"/>
      <c r="AA140" s="34"/>
      <c r="AB140" s="34"/>
      <c r="AC140" s="34"/>
      <c r="AD140" s="34"/>
      <c r="AE140" s="34"/>
      <c r="AR140" s="199" t="s">
        <v>175</v>
      </c>
      <c r="AT140" s="199" t="s">
        <v>158</v>
      </c>
      <c r="AU140" s="199" t="s">
        <v>90</v>
      </c>
      <c r="AY140" s="17" t="s">
        <v>155</v>
      </c>
      <c r="BE140" s="200">
        <f>IF(N140="základní",J140,0)</f>
        <v>0</v>
      </c>
      <c r="BF140" s="200">
        <f>IF(N140="snížená",J140,0)</f>
        <v>0</v>
      </c>
      <c r="BG140" s="200">
        <f>IF(N140="zákl. přenesená",J140,0)</f>
        <v>0</v>
      </c>
      <c r="BH140" s="200">
        <f>IF(N140="sníž. přenesená",J140,0)</f>
        <v>0</v>
      </c>
      <c r="BI140" s="200">
        <f>IF(N140="nulová",J140,0)</f>
        <v>0</v>
      </c>
      <c r="BJ140" s="17" t="s">
        <v>88</v>
      </c>
      <c r="BK140" s="200">
        <f>ROUND(I140*H140,2)</f>
        <v>0</v>
      </c>
      <c r="BL140" s="17" t="s">
        <v>175</v>
      </c>
      <c r="BM140" s="199" t="s">
        <v>1009</v>
      </c>
    </row>
    <row r="141" spans="1:47" s="2" customFormat="1" ht="58.5">
      <c r="A141" s="34"/>
      <c r="B141" s="35"/>
      <c r="C141" s="36"/>
      <c r="D141" s="201" t="s">
        <v>164</v>
      </c>
      <c r="E141" s="36"/>
      <c r="F141" s="202" t="s">
        <v>1010</v>
      </c>
      <c r="G141" s="36"/>
      <c r="H141" s="36"/>
      <c r="I141" s="203"/>
      <c r="J141" s="36"/>
      <c r="K141" s="36"/>
      <c r="L141" s="39"/>
      <c r="M141" s="204"/>
      <c r="N141" s="205"/>
      <c r="O141" s="71"/>
      <c r="P141" s="71"/>
      <c r="Q141" s="71"/>
      <c r="R141" s="71"/>
      <c r="S141" s="71"/>
      <c r="T141" s="72"/>
      <c r="U141" s="34"/>
      <c r="V141" s="34"/>
      <c r="W141" s="34"/>
      <c r="X141" s="34"/>
      <c r="Y141" s="34"/>
      <c r="Z141" s="34"/>
      <c r="AA141" s="34"/>
      <c r="AB141" s="34"/>
      <c r="AC141" s="34"/>
      <c r="AD141" s="34"/>
      <c r="AE141" s="34"/>
      <c r="AT141" s="17" t="s">
        <v>164</v>
      </c>
      <c r="AU141" s="17" t="s">
        <v>90</v>
      </c>
    </row>
    <row r="142" spans="2:51" s="13" customFormat="1" ht="11.25">
      <c r="B142" s="210"/>
      <c r="C142" s="211"/>
      <c r="D142" s="201" t="s">
        <v>256</v>
      </c>
      <c r="E142" s="212" t="s">
        <v>1</v>
      </c>
      <c r="F142" s="213" t="s">
        <v>1011</v>
      </c>
      <c r="G142" s="211"/>
      <c r="H142" s="214">
        <v>52.082</v>
      </c>
      <c r="I142" s="215"/>
      <c r="J142" s="211"/>
      <c r="K142" s="211"/>
      <c r="L142" s="216"/>
      <c r="M142" s="217"/>
      <c r="N142" s="218"/>
      <c r="O142" s="218"/>
      <c r="P142" s="218"/>
      <c r="Q142" s="218"/>
      <c r="R142" s="218"/>
      <c r="S142" s="218"/>
      <c r="T142" s="219"/>
      <c r="AT142" s="220" t="s">
        <v>256</v>
      </c>
      <c r="AU142" s="220" t="s">
        <v>90</v>
      </c>
      <c r="AV142" s="13" t="s">
        <v>90</v>
      </c>
      <c r="AW142" s="13" t="s">
        <v>36</v>
      </c>
      <c r="AX142" s="13" t="s">
        <v>80</v>
      </c>
      <c r="AY142" s="220" t="s">
        <v>155</v>
      </c>
    </row>
    <row r="143" spans="2:51" s="13" customFormat="1" ht="11.25">
      <c r="B143" s="210"/>
      <c r="C143" s="211"/>
      <c r="D143" s="201" t="s">
        <v>256</v>
      </c>
      <c r="E143" s="212" t="s">
        <v>1</v>
      </c>
      <c r="F143" s="213" t="s">
        <v>1012</v>
      </c>
      <c r="G143" s="211"/>
      <c r="H143" s="214">
        <v>10.138</v>
      </c>
      <c r="I143" s="215"/>
      <c r="J143" s="211"/>
      <c r="K143" s="211"/>
      <c r="L143" s="216"/>
      <c r="M143" s="217"/>
      <c r="N143" s="218"/>
      <c r="O143" s="218"/>
      <c r="P143" s="218"/>
      <c r="Q143" s="218"/>
      <c r="R143" s="218"/>
      <c r="S143" s="218"/>
      <c r="T143" s="219"/>
      <c r="AT143" s="220" t="s">
        <v>256</v>
      </c>
      <c r="AU143" s="220" t="s">
        <v>90</v>
      </c>
      <c r="AV143" s="13" t="s">
        <v>90</v>
      </c>
      <c r="AW143" s="13" t="s">
        <v>36</v>
      </c>
      <c r="AX143" s="13" t="s">
        <v>80</v>
      </c>
      <c r="AY143" s="220" t="s">
        <v>155</v>
      </c>
    </row>
    <row r="144" spans="2:51" s="13" customFormat="1" ht="11.25">
      <c r="B144" s="210"/>
      <c r="C144" s="211"/>
      <c r="D144" s="201" t="s">
        <v>256</v>
      </c>
      <c r="E144" s="212" t="s">
        <v>1</v>
      </c>
      <c r="F144" s="213" t="s">
        <v>1013</v>
      </c>
      <c r="G144" s="211"/>
      <c r="H144" s="214">
        <v>5.53</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5" customFormat="1" ht="11.25">
      <c r="B145" s="232"/>
      <c r="C145" s="233"/>
      <c r="D145" s="201" t="s">
        <v>256</v>
      </c>
      <c r="E145" s="234" t="s">
        <v>1</v>
      </c>
      <c r="F145" s="235" t="s">
        <v>1014</v>
      </c>
      <c r="G145" s="233"/>
      <c r="H145" s="236">
        <v>67.75</v>
      </c>
      <c r="I145" s="237"/>
      <c r="J145" s="233"/>
      <c r="K145" s="233"/>
      <c r="L145" s="238"/>
      <c r="M145" s="239"/>
      <c r="N145" s="240"/>
      <c r="O145" s="240"/>
      <c r="P145" s="240"/>
      <c r="Q145" s="240"/>
      <c r="R145" s="240"/>
      <c r="S145" s="240"/>
      <c r="T145" s="241"/>
      <c r="AT145" s="242" t="s">
        <v>256</v>
      </c>
      <c r="AU145" s="242" t="s">
        <v>90</v>
      </c>
      <c r="AV145" s="15" t="s">
        <v>170</v>
      </c>
      <c r="AW145" s="15" t="s">
        <v>36</v>
      </c>
      <c r="AX145" s="15" t="s">
        <v>80</v>
      </c>
      <c r="AY145" s="242" t="s">
        <v>155</v>
      </c>
    </row>
    <row r="146" spans="2:51" s="13" customFormat="1" ht="11.25">
      <c r="B146" s="210"/>
      <c r="C146" s="211"/>
      <c r="D146" s="201" t="s">
        <v>256</v>
      </c>
      <c r="E146" s="212" t="s">
        <v>1</v>
      </c>
      <c r="F146" s="213" t="s">
        <v>1015</v>
      </c>
      <c r="G146" s="211"/>
      <c r="H146" s="214">
        <v>45.935</v>
      </c>
      <c r="I146" s="215"/>
      <c r="J146" s="211"/>
      <c r="K146" s="211"/>
      <c r="L146" s="216"/>
      <c r="M146" s="217"/>
      <c r="N146" s="218"/>
      <c r="O146" s="218"/>
      <c r="P146" s="218"/>
      <c r="Q146" s="218"/>
      <c r="R146" s="218"/>
      <c r="S146" s="218"/>
      <c r="T146" s="219"/>
      <c r="AT146" s="220" t="s">
        <v>256</v>
      </c>
      <c r="AU146" s="220" t="s">
        <v>90</v>
      </c>
      <c r="AV146" s="13" t="s">
        <v>90</v>
      </c>
      <c r="AW146" s="13" t="s">
        <v>36</v>
      </c>
      <c r="AX146" s="13" t="s">
        <v>80</v>
      </c>
      <c r="AY146" s="220" t="s">
        <v>155</v>
      </c>
    </row>
    <row r="147" spans="2:51" s="13" customFormat="1" ht="11.25">
      <c r="B147" s="210"/>
      <c r="C147" s="211"/>
      <c r="D147" s="201" t="s">
        <v>256</v>
      </c>
      <c r="E147" s="212" t="s">
        <v>1</v>
      </c>
      <c r="F147" s="213" t="s">
        <v>1016</v>
      </c>
      <c r="G147" s="211"/>
      <c r="H147" s="214">
        <v>15.855</v>
      </c>
      <c r="I147" s="215"/>
      <c r="J147" s="211"/>
      <c r="K147" s="211"/>
      <c r="L147" s="216"/>
      <c r="M147" s="217"/>
      <c r="N147" s="218"/>
      <c r="O147" s="218"/>
      <c r="P147" s="218"/>
      <c r="Q147" s="218"/>
      <c r="R147" s="218"/>
      <c r="S147" s="218"/>
      <c r="T147" s="219"/>
      <c r="AT147" s="220" t="s">
        <v>256</v>
      </c>
      <c r="AU147" s="220" t="s">
        <v>90</v>
      </c>
      <c r="AV147" s="13" t="s">
        <v>90</v>
      </c>
      <c r="AW147" s="13" t="s">
        <v>36</v>
      </c>
      <c r="AX147" s="13" t="s">
        <v>80</v>
      </c>
      <c r="AY147" s="220" t="s">
        <v>155</v>
      </c>
    </row>
    <row r="148" spans="2:51" s="15" customFormat="1" ht="11.25">
      <c r="B148" s="232"/>
      <c r="C148" s="233"/>
      <c r="D148" s="201" t="s">
        <v>256</v>
      </c>
      <c r="E148" s="234" t="s">
        <v>1</v>
      </c>
      <c r="F148" s="235" t="s">
        <v>1017</v>
      </c>
      <c r="G148" s="233"/>
      <c r="H148" s="236">
        <v>61.79</v>
      </c>
      <c r="I148" s="237"/>
      <c r="J148" s="233"/>
      <c r="K148" s="233"/>
      <c r="L148" s="238"/>
      <c r="M148" s="239"/>
      <c r="N148" s="240"/>
      <c r="O148" s="240"/>
      <c r="P148" s="240"/>
      <c r="Q148" s="240"/>
      <c r="R148" s="240"/>
      <c r="S148" s="240"/>
      <c r="T148" s="241"/>
      <c r="AT148" s="242" t="s">
        <v>256</v>
      </c>
      <c r="AU148" s="242" t="s">
        <v>90</v>
      </c>
      <c r="AV148" s="15" t="s">
        <v>170</v>
      </c>
      <c r="AW148" s="15" t="s">
        <v>36</v>
      </c>
      <c r="AX148" s="15" t="s">
        <v>80</v>
      </c>
      <c r="AY148" s="242" t="s">
        <v>155</v>
      </c>
    </row>
    <row r="149" spans="2:51" s="14" customFormat="1" ht="11.25">
      <c r="B149" s="221"/>
      <c r="C149" s="222"/>
      <c r="D149" s="201" t="s">
        <v>256</v>
      </c>
      <c r="E149" s="223" t="s">
        <v>1</v>
      </c>
      <c r="F149" s="224" t="s">
        <v>259</v>
      </c>
      <c r="G149" s="222"/>
      <c r="H149" s="225">
        <v>129.54</v>
      </c>
      <c r="I149" s="226"/>
      <c r="J149" s="222"/>
      <c r="K149" s="222"/>
      <c r="L149" s="227"/>
      <c r="M149" s="228"/>
      <c r="N149" s="229"/>
      <c r="O149" s="229"/>
      <c r="P149" s="229"/>
      <c r="Q149" s="229"/>
      <c r="R149" s="229"/>
      <c r="S149" s="229"/>
      <c r="T149" s="230"/>
      <c r="AT149" s="231" t="s">
        <v>256</v>
      </c>
      <c r="AU149" s="231" t="s">
        <v>90</v>
      </c>
      <c r="AV149" s="14" t="s">
        <v>175</v>
      </c>
      <c r="AW149" s="14" t="s">
        <v>36</v>
      </c>
      <c r="AX149" s="14" t="s">
        <v>88</v>
      </c>
      <c r="AY149" s="231" t="s">
        <v>155</v>
      </c>
    </row>
    <row r="150" spans="1:65" s="2" customFormat="1" ht="16.5" customHeight="1">
      <c r="A150" s="34"/>
      <c r="B150" s="35"/>
      <c r="C150" s="187" t="s">
        <v>154</v>
      </c>
      <c r="D150" s="187" t="s">
        <v>158</v>
      </c>
      <c r="E150" s="188" t="s">
        <v>294</v>
      </c>
      <c r="F150" s="189" t="s">
        <v>295</v>
      </c>
      <c r="G150" s="190" t="s">
        <v>287</v>
      </c>
      <c r="H150" s="191">
        <v>53</v>
      </c>
      <c r="I150" s="192"/>
      <c r="J150" s="193">
        <f>ROUND(I150*H150,2)</f>
        <v>0</v>
      </c>
      <c r="K150" s="194"/>
      <c r="L150" s="39"/>
      <c r="M150" s="195" t="s">
        <v>1</v>
      </c>
      <c r="N150" s="196" t="s">
        <v>45</v>
      </c>
      <c r="O150" s="71"/>
      <c r="P150" s="197">
        <f>O150*H150</f>
        <v>0</v>
      </c>
      <c r="Q150" s="197">
        <v>0.00868</v>
      </c>
      <c r="R150" s="197">
        <f>Q150*H150</f>
        <v>0.46004</v>
      </c>
      <c r="S150" s="197">
        <v>0</v>
      </c>
      <c r="T150" s="198">
        <f>S150*H150</f>
        <v>0</v>
      </c>
      <c r="U150" s="34"/>
      <c r="V150" s="34"/>
      <c r="W150" s="34"/>
      <c r="X150" s="34"/>
      <c r="Y150" s="34"/>
      <c r="Z150" s="34"/>
      <c r="AA150" s="34"/>
      <c r="AB150" s="34"/>
      <c r="AC150" s="34"/>
      <c r="AD150" s="34"/>
      <c r="AE150" s="34"/>
      <c r="AR150" s="199" t="s">
        <v>175</v>
      </c>
      <c r="AT150" s="199" t="s">
        <v>158</v>
      </c>
      <c r="AU150" s="199" t="s">
        <v>90</v>
      </c>
      <c r="AY150" s="17" t="s">
        <v>155</v>
      </c>
      <c r="BE150" s="200">
        <f>IF(N150="základní",J150,0)</f>
        <v>0</v>
      </c>
      <c r="BF150" s="200">
        <f>IF(N150="snížená",J150,0)</f>
        <v>0</v>
      </c>
      <c r="BG150" s="200">
        <f>IF(N150="zákl. přenesená",J150,0)</f>
        <v>0</v>
      </c>
      <c r="BH150" s="200">
        <f>IF(N150="sníž. přenesená",J150,0)</f>
        <v>0</v>
      </c>
      <c r="BI150" s="200">
        <f>IF(N150="nulová",J150,0)</f>
        <v>0</v>
      </c>
      <c r="BJ150" s="17" t="s">
        <v>88</v>
      </c>
      <c r="BK150" s="200">
        <f>ROUND(I150*H150,2)</f>
        <v>0</v>
      </c>
      <c r="BL150" s="17" t="s">
        <v>175</v>
      </c>
      <c r="BM150" s="199" t="s">
        <v>1018</v>
      </c>
    </row>
    <row r="151" spans="1:47" s="2" customFormat="1" ht="117">
      <c r="A151" s="34"/>
      <c r="B151" s="35"/>
      <c r="C151" s="36"/>
      <c r="D151" s="201" t="s">
        <v>164</v>
      </c>
      <c r="E151" s="36"/>
      <c r="F151" s="202" t="s">
        <v>297</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164</v>
      </c>
      <c r="AU151" s="17" t="s">
        <v>90</v>
      </c>
    </row>
    <row r="152" spans="2:51" s="13" customFormat="1" ht="11.25">
      <c r="B152" s="210"/>
      <c r="C152" s="211"/>
      <c r="D152" s="201" t="s">
        <v>256</v>
      </c>
      <c r="E152" s="212" t="s">
        <v>1</v>
      </c>
      <c r="F152" s="213" t="s">
        <v>1019</v>
      </c>
      <c r="G152" s="211"/>
      <c r="H152" s="214">
        <v>37</v>
      </c>
      <c r="I152" s="215"/>
      <c r="J152" s="211"/>
      <c r="K152" s="211"/>
      <c r="L152" s="216"/>
      <c r="M152" s="217"/>
      <c r="N152" s="218"/>
      <c r="O152" s="218"/>
      <c r="P152" s="218"/>
      <c r="Q152" s="218"/>
      <c r="R152" s="218"/>
      <c r="S152" s="218"/>
      <c r="T152" s="219"/>
      <c r="AT152" s="220" t="s">
        <v>256</v>
      </c>
      <c r="AU152" s="220" t="s">
        <v>90</v>
      </c>
      <c r="AV152" s="13" t="s">
        <v>90</v>
      </c>
      <c r="AW152" s="13" t="s">
        <v>36</v>
      </c>
      <c r="AX152" s="13" t="s">
        <v>80</v>
      </c>
      <c r="AY152" s="220" t="s">
        <v>155</v>
      </c>
    </row>
    <row r="153" spans="2:51" s="13" customFormat="1" ht="11.25">
      <c r="B153" s="210"/>
      <c r="C153" s="211"/>
      <c r="D153" s="201" t="s">
        <v>256</v>
      </c>
      <c r="E153" s="212" t="s">
        <v>1</v>
      </c>
      <c r="F153" s="213" t="s">
        <v>1020</v>
      </c>
      <c r="G153" s="211"/>
      <c r="H153" s="214">
        <v>10</v>
      </c>
      <c r="I153" s="215"/>
      <c r="J153" s="211"/>
      <c r="K153" s="211"/>
      <c r="L153" s="216"/>
      <c r="M153" s="217"/>
      <c r="N153" s="218"/>
      <c r="O153" s="218"/>
      <c r="P153" s="218"/>
      <c r="Q153" s="218"/>
      <c r="R153" s="218"/>
      <c r="S153" s="218"/>
      <c r="T153" s="219"/>
      <c r="AT153" s="220" t="s">
        <v>256</v>
      </c>
      <c r="AU153" s="220" t="s">
        <v>90</v>
      </c>
      <c r="AV153" s="13" t="s">
        <v>90</v>
      </c>
      <c r="AW153" s="13" t="s">
        <v>36</v>
      </c>
      <c r="AX153" s="13" t="s">
        <v>80</v>
      </c>
      <c r="AY153" s="220" t="s">
        <v>155</v>
      </c>
    </row>
    <row r="154" spans="2:51" s="13" customFormat="1" ht="11.25">
      <c r="B154" s="210"/>
      <c r="C154" s="211"/>
      <c r="D154" s="201" t="s">
        <v>256</v>
      </c>
      <c r="E154" s="212" t="s">
        <v>1</v>
      </c>
      <c r="F154" s="213" t="s">
        <v>1021</v>
      </c>
      <c r="G154" s="211"/>
      <c r="H154" s="214">
        <v>6</v>
      </c>
      <c r="I154" s="215"/>
      <c r="J154" s="211"/>
      <c r="K154" s="211"/>
      <c r="L154" s="216"/>
      <c r="M154" s="217"/>
      <c r="N154" s="218"/>
      <c r="O154" s="218"/>
      <c r="P154" s="218"/>
      <c r="Q154" s="218"/>
      <c r="R154" s="218"/>
      <c r="S154" s="218"/>
      <c r="T154" s="219"/>
      <c r="AT154" s="220" t="s">
        <v>256</v>
      </c>
      <c r="AU154" s="220" t="s">
        <v>90</v>
      </c>
      <c r="AV154" s="13" t="s">
        <v>90</v>
      </c>
      <c r="AW154" s="13" t="s">
        <v>36</v>
      </c>
      <c r="AX154" s="13" t="s">
        <v>80</v>
      </c>
      <c r="AY154" s="220" t="s">
        <v>155</v>
      </c>
    </row>
    <row r="155" spans="2:51" s="14" customFormat="1" ht="11.25">
      <c r="B155" s="221"/>
      <c r="C155" s="222"/>
      <c r="D155" s="201" t="s">
        <v>256</v>
      </c>
      <c r="E155" s="223" t="s">
        <v>1</v>
      </c>
      <c r="F155" s="224" t="s">
        <v>259</v>
      </c>
      <c r="G155" s="222"/>
      <c r="H155" s="225">
        <v>53</v>
      </c>
      <c r="I155" s="226"/>
      <c r="J155" s="222"/>
      <c r="K155" s="222"/>
      <c r="L155" s="227"/>
      <c r="M155" s="228"/>
      <c r="N155" s="229"/>
      <c r="O155" s="229"/>
      <c r="P155" s="229"/>
      <c r="Q155" s="229"/>
      <c r="R155" s="229"/>
      <c r="S155" s="229"/>
      <c r="T155" s="230"/>
      <c r="AT155" s="231" t="s">
        <v>256</v>
      </c>
      <c r="AU155" s="231" t="s">
        <v>90</v>
      </c>
      <c r="AV155" s="14" t="s">
        <v>175</v>
      </c>
      <c r="AW155" s="14" t="s">
        <v>36</v>
      </c>
      <c r="AX155" s="14" t="s">
        <v>88</v>
      </c>
      <c r="AY155" s="231" t="s">
        <v>155</v>
      </c>
    </row>
    <row r="156" spans="1:65" s="2" customFormat="1" ht="16.5" customHeight="1">
      <c r="A156" s="34"/>
      <c r="B156" s="35"/>
      <c r="C156" s="187" t="s">
        <v>184</v>
      </c>
      <c r="D156" s="187" t="s">
        <v>158</v>
      </c>
      <c r="E156" s="188" t="s">
        <v>1022</v>
      </c>
      <c r="F156" s="189" t="s">
        <v>1023</v>
      </c>
      <c r="G156" s="190" t="s">
        <v>287</v>
      </c>
      <c r="H156" s="191">
        <v>103</v>
      </c>
      <c r="I156" s="192"/>
      <c r="J156" s="193">
        <f>ROUND(I156*H156,2)</f>
        <v>0</v>
      </c>
      <c r="K156" s="194"/>
      <c r="L156" s="39"/>
      <c r="M156" s="195" t="s">
        <v>1</v>
      </c>
      <c r="N156" s="196" t="s">
        <v>45</v>
      </c>
      <c r="O156" s="71"/>
      <c r="P156" s="197">
        <f>O156*H156</f>
        <v>0</v>
      </c>
      <c r="Q156" s="197">
        <v>0.01269</v>
      </c>
      <c r="R156" s="197">
        <f>Q156*H156</f>
        <v>1.30707</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1024</v>
      </c>
    </row>
    <row r="157" spans="1:47" s="2" customFormat="1" ht="78">
      <c r="A157" s="34"/>
      <c r="B157" s="35"/>
      <c r="C157" s="36"/>
      <c r="D157" s="201" t="s">
        <v>164</v>
      </c>
      <c r="E157" s="36"/>
      <c r="F157" s="202" t="s">
        <v>1025</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1026</v>
      </c>
      <c r="G158" s="211"/>
      <c r="H158" s="214">
        <v>103</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1:65" s="2" customFormat="1" ht="16.5" customHeight="1">
      <c r="A159" s="34"/>
      <c r="B159" s="35"/>
      <c r="C159" s="187" t="s">
        <v>191</v>
      </c>
      <c r="D159" s="187" t="s">
        <v>158</v>
      </c>
      <c r="E159" s="188" t="s">
        <v>299</v>
      </c>
      <c r="F159" s="189" t="s">
        <v>300</v>
      </c>
      <c r="G159" s="190" t="s">
        <v>287</v>
      </c>
      <c r="H159" s="191">
        <v>65</v>
      </c>
      <c r="I159" s="192"/>
      <c r="J159" s="193">
        <f>ROUND(I159*H159,2)</f>
        <v>0</v>
      </c>
      <c r="K159" s="194"/>
      <c r="L159" s="39"/>
      <c r="M159" s="195" t="s">
        <v>1</v>
      </c>
      <c r="N159" s="196" t="s">
        <v>45</v>
      </c>
      <c r="O159" s="71"/>
      <c r="P159" s="197">
        <f>O159*H159</f>
        <v>0</v>
      </c>
      <c r="Q159" s="197">
        <v>0.0369</v>
      </c>
      <c r="R159" s="197">
        <f>Q159*H159</f>
        <v>2.3985000000000003</v>
      </c>
      <c r="S159" s="197">
        <v>0</v>
      </c>
      <c r="T159" s="198">
        <f>S159*H159</f>
        <v>0</v>
      </c>
      <c r="U159" s="34"/>
      <c r="V159" s="34"/>
      <c r="W159" s="34"/>
      <c r="X159" s="34"/>
      <c r="Y159" s="34"/>
      <c r="Z159" s="34"/>
      <c r="AA159" s="34"/>
      <c r="AB159" s="34"/>
      <c r="AC159" s="34"/>
      <c r="AD159" s="34"/>
      <c r="AE159" s="34"/>
      <c r="AR159" s="199" t="s">
        <v>175</v>
      </c>
      <c r="AT159" s="199" t="s">
        <v>158</v>
      </c>
      <c r="AU159" s="199" t="s">
        <v>90</v>
      </c>
      <c r="AY159" s="17" t="s">
        <v>155</v>
      </c>
      <c r="BE159" s="200">
        <f>IF(N159="základní",J159,0)</f>
        <v>0</v>
      </c>
      <c r="BF159" s="200">
        <f>IF(N159="snížená",J159,0)</f>
        <v>0</v>
      </c>
      <c r="BG159" s="200">
        <f>IF(N159="zákl. přenesená",J159,0)</f>
        <v>0</v>
      </c>
      <c r="BH159" s="200">
        <f>IF(N159="sníž. přenesená",J159,0)</f>
        <v>0</v>
      </c>
      <c r="BI159" s="200">
        <f>IF(N159="nulová",J159,0)</f>
        <v>0</v>
      </c>
      <c r="BJ159" s="17" t="s">
        <v>88</v>
      </c>
      <c r="BK159" s="200">
        <f>ROUND(I159*H159,2)</f>
        <v>0</v>
      </c>
      <c r="BL159" s="17" t="s">
        <v>175</v>
      </c>
      <c r="BM159" s="199" t="s">
        <v>1027</v>
      </c>
    </row>
    <row r="160" spans="1:47" s="2" customFormat="1" ht="58.5">
      <c r="A160" s="34"/>
      <c r="B160" s="35"/>
      <c r="C160" s="36"/>
      <c r="D160" s="201" t="s">
        <v>164</v>
      </c>
      <c r="E160" s="36"/>
      <c r="F160" s="202" t="s">
        <v>302</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164</v>
      </c>
      <c r="AU160" s="17" t="s">
        <v>90</v>
      </c>
    </row>
    <row r="161" spans="2:51" s="13" customFormat="1" ht="11.25">
      <c r="B161" s="210"/>
      <c r="C161" s="211"/>
      <c r="D161" s="201" t="s">
        <v>256</v>
      </c>
      <c r="E161" s="212" t="s">
        <v>1</v>
      </c>
      <c r="F161" s="213" t="s">
        <v>1028</v>
      </c>
      <c r="G161" s="211"/>
      <c r="H161" s="214">
        <v>65</v>
      </c>
      <c r="I161" s="215"/>
      <c r="J161" s="211"/>
      <c r="K161" s="211"/>
      <c r="L161" s="216"/>
      <c r="M161" s="217"/>
      <c r="N161" s="218"/>
      <c r="O161" s="218"/>
      <c r="P161" s="218"/>
      <c r="Q161" s="218"/>
      <c r="R161" s="218"/>
      <c r="S161" s="218"/>
      <c r="T161" s="219"/>
      <c r="AT161" s="220" t="s">
        <v>256</v>
      </c>
      <c r="AU161" s="220" t="s">
        <v>90</v>
      </c>
      <c r="AV161" s="13" t="s">
        <v>90</v>
      </c>
      <c r="AW161" s="13" t="s">
        <v>36</v>
      </c>
      <c r="AX161" s="13" t="s">
        <v>88</v>
      </c>
      <c r="AY161" s="220" t="s">
        <v>155</v>
      </c>
    </row>
    <row r="162" spans="1:65" s="2" customFormat="1" ht="16.5" customHeight="1">
      <c r="A162" s="34"/>
      <c r="B162" s="35"/>
      <c r="C162" s="187" t="s">
        <v>196</v>
      </c>
      <c r="D162" s="187" t="s">
        <v>158</v>
      </c>
      <c r="E162" s="188" t="s">
        <v>304</v>
      </c>
      <c r="F162" s="189" t="s">
        <v>305</v>
      </c>
      <c r="G162" s="190" t="s">
        <v>306</v>
      </c>
      <c r="H162" s="191">
        <v>62.499</v>
      </c>
      <c r="I162" s="192"/>
      <c r="J162" s="193">
        <f>ROUND(I162*H162,2)</f>
        <v>0</v>
      </c>
      <c r="K162" s="194"/>
      <c r="L162" s="39"/>
      <c r="M162" s="195" t="s">
        <v>1</v>
      </c>
      <c r="N162" s="196" t="s">
        <v>45</v>
      </c>
      <c r="O162" s="71"/>
      <c r="P162" s="197">
        <f>O162*H162</f>
        <v>0</v>
      </c>
      <c r="Q162" s="197">
        <v>0</v>
      </c>
      <c r="R162" s="197">
        <f>Q162*H162</f>
        <v>0</v>
      </c>
      <c r="S162" s="197">
        <v>0</v>
      </c>
      <c r="T162" s="198">
        <f>S162*H162</f>
        <v>0</v>
      </c>
      <c r="U162" s="34"/>
      <c r="V162" s="34"/>
      <c r="W162" s="34"/>
      <c r="X162" s="34"/>
      <c r="Y162" s="34"/>
      <c r="Z162" s="34"/>
      <c r="AA162" s="34"/>
      <c r="AB162" s="34"/>
      <c r="AC162" s="34"/>
      <c r="AD162" s="34"/>
      <c r="AE162" s="34"/>
      <c r="AR162" s="199" t="s">
        <v>175</v>
      </c>
      <c r="AT162" s="199" t="s">
        <v>158</v>
      </c>
      <c r="AU162" s="199" t="s">
        <v>90</v>
      </c>
      <c r="AY162" s="17" t="s">
        <v>155</v>
      </c>
      <c r="BE162" s="200">
        <f>IF(N162="základní",J162,0)</f>
        <v>0</v>
      </c>
      <c r="BF162" s="200">
        <f>IF(N162="snížená",J162,0)</f>
        <v>0</v>
      </c>
      <c r="BG162" s="200">
        <f>IF(N162="zákl. přenesená",J162,0)</f>
        <v>0</v>
      </c>
      <c r="BH162" s="200">
        <f>IF(N162="sníž. přenesená",J162,0)</f>
        <v>0</v>
      </c>
      <c r="BI162" s="200">
        <f>IF(N162="nulová",J162,0)</f>
        <v>0</v>
      </c>
      <c r="BJ162" s="17" t="s">
        <v>88</v>
      </c>
      <c r="BK162" s="200">
        <f>ROUND(I162*H162,2)</f>
        <v>0</v>
      </c>
      <c r="BL162" s="17" t="s">
        <v>175</v>
      </c>
      <c r="BM162" s="199" t="s">
        <v>1029</v>
      </c>
    </row>
    <row r="163" spans="1:47" s="2" customFormat="1" ht="312">
      <c r="A163" s="34"/>
      <c r="B163" s="35"/>
      <c r="C163" s="36"/>
      <c r="D163" s="201" t="s">
        <v>164</v>
      </c>
      <c r="E163" s="36"/>
      <c r="F163" s="202" t="s">
        <v>308</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164</v>
      </c>
      <c r="AU163" s="17" t="s">
        <v>90</v>
      </c>
    </row>
    <row r="164" spans="2:51" s="13" customFormat="1" ht="11.25">
      <c r="B164" s="210"/>
      <c r="C164" s="211"/>
      <c r="D164" s="201" t="s">
        <v>256</v>
      </c>
      <c r="E164" s="212" t="s">
        <v>1</v>
      </c>
      <c r="F164" s="213" t="s">
        <v>1030</v>
      </c>
      <c r="G164" s="211"/>
      <c r="H164" s="214">
        <v>61.948</v>
      </c>
      <c r="I164" s="215"/>
      <c r="J164" s="211"/>
      <c r="K164" s="211"/>
      <c r="L164" s="216"/>
      <c r="M164" s="217"/>
      <c r="N164" s="218"/>
      <c r="O164" s="218"/>
      <c r="P164" s="218"/>
      <c r="Q164" s="218"/>
      <c r="R164" s="218"/>
      <c r="S164" s="218"/>
      <c r="T164" s="219"/>
      <c r="AT164" s="220" t="s">
        <v>256</v>
      </c>
      <c r="AU164" s="220" t="s">
        <v>90</v>
      </c>
      <c r="AV164" s="13" t="s">
        <v>90</v>
      </c>
      <c r="AW164" s="13" t="s">
        <v>36</v>
      </c>
      <c r="AX164" s="13" t="s">
        <v>80</v>
      </c>
      <c r="AY164" s="220" t="s">
        <v>155</v>
      </c>
    </row>
    <row r="165" spans="2:51" s="13" customFormat="1" ht="11.25">
      <c r="B165" s="210"/>
      <c r="C165" s="211"/>
      <c r="D165" s="201" t="s">
        <v>256</v>
      </c>
      <c r="E165" s="212" t="s">
        <v>1</v>
      </c>
      <c r="F165" s="213" t="s">
        <v>1031</v>
      </c>
      <c r="G165" s="211"/>
      <c r="H165" s="214">
        <v>0.551</v>
      </c>
      <c r="I165" s="215"/>
      <c r="J165" s="211"/>
      <c r="K165" s="211"/>
      <c r="L165" s="216"/>
      <c r="M165" s="217"/>
      <c r="N165" s="218"/>
      <c r="O165" s="218"/>
      <c r="P165" s="218"/>
      <c r="Q165" s="218"/>
      <c r="R165" s="218"/>
      <c r="S165" s="218"/>
      <c r="T165" s="219"/>
      <c r="AT165" s="220" t="s">
        <v>256</v>
      </c>
      <c r="AU165" s="220" t="s">
        <v>90</v>
      </c>
      <c r="AV165" s="13" t="s">
        <v>90</v>
      </c>
      <c r="AW165" s="13" t="s">
        <v>36</v>
      </c>
      <c r="AX165" s="13" t="s">
        <v>80</v>
      </c>
      <c r="AY165" s="220" t="s">
        <v>155</v>
      </c>
    </row>
    <row r="166" spans="2:51" s="14" customFormat="1" ht="11.25">
      <c r="B166" s="221"/>
      <c r="C166" s="222"/>
      <c r="D166" s="201" t="s">
        <v>256</v>
      </c>
      <c r="E166" s="223" t="s">
        <v>1</v>
      </c>
      <c r="F166" s="224" t="s">
        <v>259</v>
      </c>
      <c r="G166" s="222"/>
      <c r="H166" s="225">
        <v>62.499</v>
      </c>
      <c r="I166" s="226"/>
      <c r="J166" s="222"/>
      <c r="K166" s="222"/>
      <c r="L166" s="227"/>
      <c r="M166" s="228"/>
      <c r="N166" s="229"/>
      <c r="O166" s="229"/>
      <c r="P166" s="229"/>
      <c r="Q166" s="229"/>
      <c r="R166" s="229"/>
      <c r="S166" s="229"/>
      <c r="T166" s="230"/>
      <c r="AT166" s="231" t="s">
        <v>256</v>
      </c>
      <c r="AU166" s="231" t="s">
        <v>90</v>
      </c>
      <c r="AV166" s="14" t="s">
        <v>175</v>
      </c>
      <c r="AW166" s="14" t="s">
        <v>36</v>
      </c>
      <c r="AX166" s="14" t="s">
        <v>88</v>
      </c>
      <c r="AY166" s="231" t="s">
        <v>155</v>
      </c>
    </row>
    <row r="167" spans="1:65" s="2" customFormat="1" ht="21.75" customHeight="1">
      <c r="A167" s="34"/>
      <c r="B167" s="35"/>
      <c r="C167" s="187" t="s">
        <v>201</v>
      </c>
      <c r="D167" s="187" t="s">
        <v>158</v>
      </c>
      <c r="E167" s="188" t="s">
        <v>310</v>
      </c>
      <c r="F167" s="189" t="s">
        <v>311</v>
      </c>
      <c r="G167" s="190" t="s">
        <v>306</v>
      </c>
      <c r="H167" s="191">
        <v>107.021</v>
      </c>
      <c r="I167" s="192"/>
      <c r="J167" s="193">
        <f>ROUND(I167*H167,2)</f>
        <v>0</v>
      </c>
      <c r="K167" s="194"/>
      <c r="L167" s="39"/>
      <c r="M167" s="195" t="s">
        <v>1</v>
      </c>
      <c r="N167" s="196" t="s">
        <v>45</v>
      </c>
      <c r="O167" s="71"/>
      <c r="P167" s="197">
        <f>O167*H167</f>
        <v>0</v>
      </c>
      <c r="Q167" s="197">
        <v>0</v>
      </c>
      <c r="R167" s="197">
        <f>Q167*H167</f>
        <v>0</v>
      </c>
      <c r="S167" s="197">
        <v>0</v>
      </c>
      <c r="T167" s="198">
        <f>S167*H167</f>
        <v>0</v>
      </c>
      <c r="U167" s="34"/>
      <c r="V167" s="34"/>
      <c r="W167" s="34"/>
      <c r="X167" s="34"/>
      <c r="Y167" s="34"/>
      <c r="Z167" s="34"/>
      <c r="AA167" s="34"/>
      <c r="AB167" s="34"/>
      <c r="AC167" s="34"/>
      <c r="AD167" s="34"/>
      <c r="AE167" s="34"/>
      <c r="AR167" s="199" t="s">
        <v>175</v>
      </c>
      <c r="AT167" s="199" t="s">
        <v>158</v>
      </c>
      <c r="AU167" s="199" t="s">
        <v>90</v>
      </c>
      <c r="AY167" s="17" t="s">
        <v>155</v>
      </c>
      <c r="BE167" s="200">
        <f>IF(N167="základní",J167,0)</f>
        <v>0</v>
      </c>
      <c r="BF167" s="200">
        <f>IF(N167="snížená",J167,0)</f>
        <v>0</v>
      </c>
      <c r="BG167" s="200">
        <f>IF(N167="zákl. přenesená",J167,0)</f>
        <v>0</v>
      </c>
      <c r="BH167" s="200">
        <f>IF(N167="sníž. přenesená",J167,0)</f>
        <v>0</v>
      </c>
      <c r="BI167" s="200">
        <f>IF(N167="nulová",J167,0)</f>
        <v>0</v>
      </c>
      <c r="BJ167" s="17" t="s">
        <v>88</v>
      </c>
      <c r="BK167" s="200">
        <f>ROUND(I167*H167,2)</f>
        <v>0</v>
      </c>
      <c r="BL167" s="17" t="s">
        <v>175</v>
      </c>
      <c r="BM167" s="199" t="s">
        <v>1032</v>
      </c>
    </row>
    <row r="168" spans="1:47" s="2" customFormat="1" ht="78">
      <c r="A168" s="34"/>
      <c r="B168" s="35"/>
      <c r="C168" s="36"/>
      <c r="D168" s="201" t="s">
        <v>164</v>
      </c>
      <c r="E168" s="36"/>
      <c r="F168" s="202" t="s">
        <v>856</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164</v>
      </c>
      <c r="AU168" s="17" t="s">
        <v>90</v>
      </c>
    </row>
    <row r="169" spans="2:51" s="13" customFormat="1" ht="11.25">
      <c r="B169" s="210"/>
      <c r="C169" s="211"/>
      <c r="D169" s="201" t="s">
        <v>256</v>
      </c>
      <c r="E169" s="212" t="s">
        <v>1</v>
      </c>
      <c r="F169" s="213" t="s">
        <v>1033</v>
      </c>
      <c r="G169" s="211"/>
      <c r="H169" s="214">
        <v>73.689</v>
      </c>
      <c r="I169" s="215"/>
      <c r="J169" s="211"/>
      <c r="K169" s="211"/>
      <c r="L169" s="216"/>
      <c r="M169" s="217"/>
      <c r="N169" s="218"/>
      <c r="O169" s="218"/>
      <c r="P169" s="218"/>
      <c r="Q169" s="218"/>
      <c r="R169" s="218"/>
      <c r="S169" s="218"/>
      <c r="T169" s="219"/>
      <c r="AT169" s="220" t="s">
        <v>256</v>
      </c>
      <c r="AU169" s="220" t="s">
        <v>90</v>
      </c>
      <c r="AV169" s="13" t="s">
        <v>90</v>
      </c>
      <c r="AW169" s="13" t="s">
        <v>36</v>
      </c>
      <c r="AX169" s="13" t="s">
        <v>80</v>
      </c>
      <c r="AY169" s="220" t="s">
        <v>155</v>
      </c>
    </row>
    <row r="170" spans="2:51" s="13" customFormat="1" ht="11.25">
      <c r="B170" s="210"/>
      <c r="C170" s="211"/>
      <c r="D170" s="201" t="s">
        <v>256</v>
      </c>
      <c r="E170" s="212" t="s">
        <v>1</v>
      </c>
      <c r="F170" s="213" t="s">
        <v>1034</v>
      </c>
      <c r="G170" s="211"/>
      <c r="H170" s="214">
        <v>0.935</v>
      </c>
      <c r="I170" s="215"/>
      <c r="J170" s="211"/>
      <c r="K170" s="211"/>
      <c r="L170" s="216"/>
      <c r="M170" s="217"/>
      <c r="N170" s="218"/>
      <c r="O170" s="218"/>
      <c r="P170" s="218"/>
      <c r="Q170" s="218"/>
      <c r="R170" s="218"/>
      <c r="S170" s="218"/>
      <c r="T170" s="219"/>
      <c r="AT170" s="220" t="s">
        <v>256</v>
      </c>
      <c r="AU170" s="220" t="s">
        <v>90</v>
      </c>
      <c r="AV170" s="13" t="s">
        <v>90</v>
      </c>
      <c r="AW170" s="13" t="s">
        <v>36</v>
      </c>
      <c r="AX170" s="13" t="s">
        <v>80</v>
      </c>
      <c r="AY170" s="220" t="s">
        <v>155</v>
      </c>
    </row>
    <row r="171" spans="2:51" s="13" customFormat="1" ht="11.25">
      <c r="B171" s="210"/>
      <c r="C171" s="211"/>
      <c r="D171" s="201" t="s">
        <v>256</v>
      </c>
      <c r="E171" s="212" t="s">
        <v>1</v>
      </c>
      <c r="F171" s="213" t="s">
        <v>1035</v>
      </c>
      <c r="G171" s="211"/>
      <c r="H171" s="214">
        <v>136.995</v>
      </c>
      <c r="I171" s="215"/>
      <c r="J171" s="211"/>
      <c r="K171" s="211"/>
      <c r="L171" s="216"/>
      <c r="M171" s="217"/>
      <c r="N171" s="218"/>
      <c r="O171" s="218"/>
      <c r="P171" s="218"/>
      <c r="Q171" s="218"/>
      <c r="R171" s="218"/>
      <c r="S171" s="218"/>
      <c r="T171" s="219"/>
      <c r="AT171" s="220" t="s">
        <v>256</v>
      </c>
      <c r="AU171" s="220" t="s">
        <v>90</v>
      </c>
      <c r="AV171" s="13" t="s">
        <v>90</v>
      </c>
      <c r="AW171" s="13" t="s">
        <v>36</v>
      </c>
      <c r="AX171" s="13" t="s">
        <v>80</v>
      </c>
      <c r="AY171" s="220" t="s">
        <v>155</v>
      </c>
    </row>
    <row r="172" spans="2:51" s="13" customFormat="1" ht="11.25">
      <c r="B172" s="210"/>
      <c r="C172" s="211"/>
      <c r="D172" s="201" t="s">
        <v>256</v>
      </c>
      <c r="E172" s="212" t="s">
        <v>1</v>
      </c>
      <c r="F172" s="213" t="s">
        <v>1036</v>
      </c>
      <c r="G172" s="211"/>
      <c r="H172" s="214">
        <v>2.423</v>
      </c>
      <c r="I172" s="215"/>
      <c r="J172" s="211"/>
      <c r="K172" s="211"/>
      <c r="L172" s="216"/>
      <c r="M172" s="217"/>
      <c r="N172" s="218"/>
      <c r="O172" s="218"/>
      <c r="P172" s="218"/>
      <c r="Q172" s="218"/>
      <c r="R172" s="218"/>
      <c r="S172" s="218"/>
      <c r="T172" s="219"/>
      <c r="AT172" s="220" t="s">
        <v>256</v>
      </c>
      <c r="AU172" s="220" t="s">
        <v>90</v>
      </c>
      <c r="AV172" s="13" t="s">
        <v>90</v>
      </c>
      <c r="AW172" s="13" t="s">
        <v>36</v>
      </c>
      <c r="AX172" s="13" t="s">
        <v>80</v>
      </c>
      <c r="AY172" s="220" t="s">
        <v>155</v>
      </c>
    </row>
    <row r="173" spans="2:51" s="14" customFormat="1" ht="11.25">
      <c r="B173" s="221"/>
      <c r="C173" s="222"/>
      <c r="D173" s="201" t="s">
        <v>256</v>
      </c>
      <c r="E173" s="223" t="s">
        <v>1</v>
      </c>
      <c r="F173" s="224" t="s">
        <v>259</v>
      </c>
      <c r="G173" s="222"/>
      <c r="H173" s="225">
        <v>214.042</v>
      </c>
      <c r="I173" s="226"/>
      <c r="J173" s="222"/>
      <c r="K173" s="222"/>
      <c r="L173" s="227"/>
      <c r="M173" s="228"/>
      <c r="N173" s="229"/>
      <c r="O173" s="229"/>
      <c r="P173" s="229"/>
      <c r="Q173" s="229"/>
      <c r="R173" s="229"/>
      <c r="S173" s="229"/>
      <c r="T173" s="230"/>
      <c r="AT173" s="231" t="s">
        <v>256</v>
      </c>
      <c r="AU173" s="231" t="s">
        <v>90</v>
      </c>
      <c r="AV173" s="14" t="s">
        <v>175</v>
      </c>
      <c r="AW173" s="14" t="s">
        <v>36</v>
      </c>
      <c r="AX173" s="14" t="s">
        <v>88</v>
      </c>
      <c r="AY173" s="231" t="s">
        <v>155</v>
      </c>
    </row>
    <row r="174" spans="2:51" s="13" customFormat="1" ht="11.25">
      <c r="B174" s="210"/>
      <c r="C174" s="211"/>
      <c r="D174" s="201" t="s">
        <v>256</v>
      </c>
      <c r="E174" s="211"/>
      <c r="F174" s="213" t="s">
        <v>1037</v>
      </c>
      <c r="G174" s="211"/>
      <c r="H174" s="214">
        <v>107.021</v>
      </c>
      <c r="I174" s="215"/>
      <c r="J174" s="211"/>
      <c r="K174" s="211"/>
      <c r="L174" s="216"/>
      <c r="M174" s="217"/>
      <c r="N174" s="218"/>
      <c r="O174" s="218"/>
      <c r="P174" s="218"/>
      <c r="Q174" s="218"/>
      <c r="R174" s="218"/>
      <c r="S174" s="218"/>
      <c r="T174" s="219"/>
      <c r="AT174" s="220" t="s">
        <v>256</v>
      </c>
      <c r="AU174" s="220" t="s">
        <v>90</v>
      </c>
      <c r="AV174" s="13" t="s">
        <v>90</v>
      </c>
      <c r="AW174" s="13" t="s">
        <v>4</v>
      </c>
      <c r="AX174" s="13" t="s">
        <v>88</v>
      </c>
      <c r="AY174" s="220" t="s">
        <v>155</v>
      </c>
    </row>
    <row r="175" spans="1:65" s="2" customFormat="1" ht="21.75" customHeight="1">
      <c r="A175" s="34"/>
      <c r="B175" s="35"/>
      <c r="C175" s="187" t="s">
        <v>208</v>
      </c>
      <c r="D175" s="187" t="s">
        <v>158</v>
      </c>
      <c r="E175" s="188" t="s">
        <v>317</v>
      </c>
      <c r="F175" s="189" t="s">
        <v>318</v>
      </c>
      <c r="G175" s="190" t="s">
        <v>306</v>
      </c>
      <c r="H175" s="191">
        <v>32.106</v>
      </c>
      <c r="I175" s="192"/>
      <c r="J175" s="193">
        <f>ROUND(I175*H175,2)</f>
        <v>0</v>
      </c>
      <c r="K175" s="194"/>
      <c r="L175" s="39"/>
      <c r="M175" s="195" t="s">
        <v>1</v>
      </c>
      <c r="N175" s="196" t="s">
        <v>45</v>
      </c>
      <c r="O175" s="71"/>
      <c r="P175" s="197">
        <f>O175*H175</f>
        <v>0</v>
      </c>
      <c r="Q175" s="197">
        <v>0</v>
      </c>
      <c r="R175" s="197">
        <f>Q175*H175</f>
        <v>0</v>
      </c>
      <c r="S175" s="197">
        <v>0</v>
      </c>
      <c r="T175" s="198">
        <f>S175*H175</f>
        <v>0</v>
      </c>
      <c r="U175" s="34"/>
      <c r="V175" s="34"/>
      <c r="W175" s="34"/>
      <c r="X175" s="34"/>
      <c r="Y175" s="34"/>
      <c r="Z175" s="34"/>
      <c r="AA175" s="34"/>
      <c r="AB175" s="34"/>
      <c r="AC175" s="34"/>
      <c r="AD175" s="34"/>
      <c r="AE175" s="34"/>
      <c r="AR175" s="199" t="s">
        <v>175</v>
      </c>
      <c r="AT175" s="199" t="s">
        <v>158</v>
      </c>
      <c r="AU175" s="199" t="s">
        <v>90</v>
      </c>
      <c r="AY175" s="17" t="s">
        <v>155</v>
      </c>
      <c r="BE175" s="200">
        <f>IF(N175="základní",J175,0)</f>
        <v>0</v>
      </c>
      <c r="BF175" s="200">
        <f>IF(N175="snížená",J175,0)</f>
        <v>0</v>
      </c>
      <c r="BG175" s="200">
        <f>IF(N175="zákl. přenesená",J175,0)</f>
        <v>0</v>
      </c>
      <c r="BH175" s="200">
        <f>IF(N175="sníž. přenesená",J175,0)</f>
        <v>0</v>
      </c>
      <c r="BI175" s="200">
        <f>IF(N175="nulová",J175,0)</f>
        <v>0</v>
      </c>
      <c r="BJ175" s="17" t="s">
        <v>88</v>
      </c>
      <c r="BK175" s="200">
        <f>ROUND(I175*H175,2)</f>
        <v>0</v>
      </c>
      <c r="BL175" s="17" t="s">
        <v>175</v>
      </c>
      <c r="BM175" s="199" t="s">
        <v>1038</v>
      </c>
    </row>
    <row r="176" spans="1:47" s="2" customFormat="1" ht="58.5">
      <c r="A176" s="34"/>
      <c r="B176" s="35"/>
      <c r="C176" s="36"/>
      <c r="D176" s="201" t="s">
        <v>164</v>
      </c>
      <c r="E176" s="36"/>
      <c r="F176" s="202" t="s">
        <v>860</v>
      </c>
      <c r="G176" s="36"/>
      <c r="H176" s="36"/>
      <c r="I176" s="203"/>
      <c r="J176" s="36"/>
      <c r="K176" s="36"/>
      <c r="L176" s="39"/>
      <c r="M176" s="204"/>
      <c r="N176" s="205"/>
      <c r="O176" s="71"/>
      <c r="P176" s="71"/>
      <c r="Q176" s="71"/>
      <c r="R176" s="71"/>
      <c r="S176" s="71"/>
      <c r="T176" s="72"/>
      <c r="U176" s="34"/>
      <c r="V176" s="34"/>
      <c r="W176" s="34"/>
      <c r="X176" s="34"/>
      <c r="Y176" s="34"/>
      <c r="Z176" s="34"/>
      <c r="AA176" s="34"/>
      <c r="AB176" s="34"/>
      <c r="AC176" s="34"/>
      <c r="AD176" s="34"/>
      <c r="AE176" s="34"/>
      <c r="AT176" s="17" t="s">
        <v>164</v>
      </c>
      <c r="AU176" s="17" t="s">
        <v>90</v>
      </c>
    </row>
    <row r="177" spans="2:51" s="13" customFormat="1" ht="11.25">
      <c r="B177" s="210"/>
      <c r="C177" s="211"/>
      <c r="D177" s="201" t="s">
        <v>256</v>
      </c>
      <c r="E177" s="212" t="s">
        <v>1</v>
      </c>
      <c r="F177" s="213" t="s">
        <v>1039</v>
      </c>
      <c r="G177" s="211"/>
      <c r="H177" s="214">
        <v>214.042</v>
      </c>
      <c r="I177" s="215"/>
      <c r="J177" s="211"/>
      <c r="K177" s="211"/>
      <c r="L177" s="216"/>
      <c r="M177" s="217"/>
      <c r="N177" s="218"/>
      <c r="O177" s="218"/>
      <c r="P177" s="218"/>
      <c r="Q177" s="218"/>
      <c r="R177" s="218"/>
      <c r="S177" s="218"/>
      <c r="T177" s="219"/>
      <c r="AT177" s="220" t="s">
        <v>256</v>
      </c>
      <c r="AU177" s="220" t="s">
        <v>90</v>
      </c>
      <c r="AV177" s="13" t="s">
        <v>90</v>
      </c>
      <c r="AW177" s="13" t="s">
        <v>36</v>
      </c>
      <c r="AX177" s="13" t="s">
        <v>88</v>
      </c>
      <c r="AY177" s="220" t="s">
        <v>155</v>
      </c>
    </row>
    <row r="178" spans="2:51" s="13" customFormat="1" ht="11.25">
      <c r="B178" s="210"/>
      <c r="C178" s="211"/>
      <c r="D178" s="201" t="s">
        <v>256</v>
      </c>
      <c r="E178" s="211"/>
      <c r="F178" s="213" t="s">
        <v>1040</v>
      </c>
      <c r="G178" s="211"/>
      <c r="H178" s="214">
        <v>32.106</v>
      </c>
      <c r="I178" s="215"/>
      <c r="J178" s="211"/>
      <c r="K178" s="211"/>
      <c r="L178" s="216"/>
      <c r="M178" s="217"/>
      <c r="N178" s="218"/>
      <c r="O178" s="218"/>
      <c r="P178" s="218"/>
      <c r="Q178" s="218"/>
      <c r="R178" s="218"/>
      <c r="S178" s="218"/>
      <c r="T178" s="219"/>
      <c r="AT178" s="220" t="s">
        <v>256</v>
      </c>
      <c r="AU178" s="220" t="s">
        <v>90</v>
      </c>
      <c r="AV178" s="13" t="s">
        <v>90</v>
      </c>
      <c r="AW178" s="13" t="s">
        <v>4</v>
      </c>
      <c r="AX178" s="13" t="s">
        <v>88</v>
      </c>
      <c r="AY178" s="220" t="s">
        <v>155</v>
      </c>
    </row>
    <row r="179" spans="1:65" s="2" customFormat="1" ht="21.75" customHeight="1">
      <c r="A179" s="34"/>
      <c r="B179" s="35"/>
      <c r="C179" s="187" t="s">
        <v>213</v>
      </c>
      <c r="D179" s="187" t="s">
        <v>158</v>
      </c>
      <c r="E179" s="188" t="s">
        <v>323</v>
      </c>
      <c r="F179" s="189" t="s">
        <v>324</v>
      </c>
      <c r="G179" s="190" t="s">
        <v>306</v>
      </c>
      <c r="H179" s="191">
        <v>32.106</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1041</v>
      </c>
    </row>
    <row r="180" spans="1:47" s="2" customFormat="1" ht="58.5">
      <c r="A180" s="34"/>
      <c r="B180" s="35"/>
      <c r="C180" s="36"/>
      <c r="D180" s="201" t="s">
        <v>164</v>
      </c>
      <c r="E180" s="36"/>
      <c r="F180" s="202" t="s">
        <v>864</v>
      </c>
      <c r="G180" s="36"/>
      <c r="H180" s="36"/>
      <c r="I180" s="203"/>
      <c r="J180" s="36"/>
      <c r="K180" s="36"/>
      <c r="L180" s="39"/>
      <c r="M180" s="204"/>
      <c r="N180" s="205"/>
      <c r="O180" s="71"/>
      <c r="P180" s="71"/>
      <c r="Q180" s="71"/>
      <c r="R180" s="71"/>
      <c r="S180" s="71"/>
      <c r="T180" s="72"/>
      <c r="U180" s="34"/>
      <c r="V180" s="34"/>
      <c r="W180" s="34"/>
      <c r="X180" s="34"/>
      <c r="Y180" s="34"/>
      <c r="Z180" s="34"/>
      <c r="AA180" s="34"/>
      <c r="AB180" s="34"/>
      <c r="AC180" s="34"/>
      <c r="AD180" s="34"/>
      <c r="AE180" s="34"/>
      <c r="AT180" s="17" t="s">
        <v>164</v>
      </c>
      <c r="AU180" s="17" t="s">
        <v>90</v>
      </c>
    </row>
    <row r="181" spans="2:51" s="13" customFormat="1" ht="11.25">
      <c r="B181" s="210"/>
      <c r="C181" s="211"/>
      <c r="D181" s="201" t="s">
        <v>256</v>
      </c>
      <c r="E181" s="212" t="s">
        <v>1</v>
      </c>
      <c r="F181" s="213" t="s">
        <v>1039</v>
      </c>
      <c r="G181" s="211"/>
      <c r="H181" s="214">
        <v>214.042</v>
      </c>
      <c r="I181" s="215"/>
      <c r="J181" s="211"/>
      <c r="K181" s="211"/>
      <c r="L181" s="216"/>
      <c r="M181" s="217"/>
      <c r="N181" s="218"/>
      <c r="O181" s="218"/>
      <c r="P181" s="218"/>
      <c r="Q181" s="218"/>
      <c r="R181" s="218"/>
      <c r="S181" s="218"/>
      <c r="T181" s="219"/>
      <c r="AT181" s="220" t="s">
        <v>256</v>
      </c>
      <c r="AU181" s="220" t="s">
        <v>90</v>
      </c>
      <c r="AV181" s="13" t="s">
        <v>90</v>
      </c>
      <c r="AW181" s="13" t="s">
        <v>36</v>
      </c>
      <c r="AX181" s="13" t="s">
        <v>88</v>
      </c>
      <c r="AY181" s="220" t="s">
        <v>155</v>
      </c>
    </row>
    <row r="182" spans="2:51" s="13" customFormat="1" ht="11.25">
      <c r="B182" s="210"/>
      <c r="C182" s="211"/>
      <c r="D182" s="201" t="s">
        <v>256</v>
      </c>
      <c r="E182" s="211"/>
      <c r="F182" s="213" t="s">
        <v>1040</v>
      </c>
      <c r="G182" s="211"/>
      <c r="H182" s="214">
        <v>32.106</v>
      </c>
      <c r="I182" s="215"/>
      <c r="J182" s="211"/>
      <c r="K182" s="211"/>
      <c r="L182" s="216"/>
      <c r="M182" s="217"/>
      <c r="N182" s="218"/>
      <c r="O182" s="218"/>
      <c r="P182" s="218"/>
      <c r="Q182" s="218"/>
      <c r="R182" s="218"/>
      <c r="S182" s="218"/>
      <c r="T182" s="219"/>
      <c r="AT182" s="220" t="s">
        <v>256</v>
      </c>
      <c r="AU182" s="220" t="s">
        <v>90</v>
      </c>
      <c r="AV182" s="13" t="s">
        <v>90</v>
      </c>
      <c r="AW182" s="13" t="s">
        <v>4</v>
      </c>
      <c r="AX182" s="13" t="s">
        <v>88</v>
      </c>
      <c r="AY182" s="220" t="s">
        <v>155</v>
      </c>
    </row>
    <row r="183" spans="1:65" s="2" customFormat="1" ht="21.75" customHeight="1">
      <c r="A183" s="34"/>
      <c r="B183" s="35"/>
      <c r="C183" s="187" t="s">
        <v>218</v>
      </c>
      <c r="D183" s="187" t="s">
        <v>158</v>
      </c>
      <c r="E183" s="188" t="s">
        <v>327</v>
      </c>
      <c r="F183" s="189" t="s">
        <v>328</v>
      </c>
      <c r="G183" s="190" t="s">
        <v>306</v>
      </c>
      <c r="H183" s="191">
        <v>42.808</v>
      </c>
      <c r="I183" s="192"/>
      <c r="J183" s="193">
        <f>ROUND(I183*H183,2)</f>
        <v>0</v>
      </c>
      <c r="K183" s="194"/>
      <c r="L183" s="39"/>
      <c r="M183" s="195" t="s">
        <v>1</v>
      </c>
      <c r="N183" s="196" t="s">
        <v>45</v>
      </c>
      <c r="O183" s="71"/>
      <c r="P183" s="197">
        <f>O183*H183</f>
        <v>0</v>
      </c>
      <c r="Q183" s="197">
        <v>0</v>
      </c>
      <c r="R183" s="197">
        <f>Q183*H183</f>
        <v>0</v>
      </c>
      <c r="S183" s="197">
        <v>0</v>
      </c>
      <c r="T183" s="198">
        <f>S183*H183</f>
        <v>0</v>
      </c>
      <c r="U183" s="34"/>
      <c r="V183" s="34"/>
      <c r="W183" s="34"/>
      <c r="X183" s="34"/>
      <c r="Y183" s="34"/>
      <c r="Z183" s="34"/>
      <c r="AA183" s="34"/>
      <c r="AB183" s="34"/>
      <c r="AC183" s="34"/>
      <c r="AD183" s="34"/>
      <c r="AE183" s="34"/>
      <c r="AR183" s="199" t="s">
        <v>175</v>
      </c>
      <c r="AT183" s="199" t="s">
        <v>158</v>
      </c>
      <c r="AU183" s="199" t="s">
        <v>90</v>
      </c>
      <c r="AY183" s="17" t="s">
        <v>155</v>
      </c>
      <c r="BE183" s="200">
        <f>IF(N183="základní",J183,0)</f>
        <v>0</v>
      </c>
      <c r="BF183" s="200">
        <f>IF(N183="snížená",J183,0)</f>
        <v>0</v>
      </c>
      <c r="BG183" s="200">
        <f>IF(N183="zákl. přenesená",J183,0)</f>
        <v>0</v>
      </c>
      <c r="BH183" s="200">
        <f>IF(N183="sníž. přenesená",J183,0)</f>
        <v>0</v>
      </c>
      <c r="BI183" s="200">
        <f>IF(N183="nulová",J183,0)</f>
        <v>0</v>
      </c>
      <c r="BJ183" s="17" t="s">
        <v>88</v>
      </c>
      <c r="BK183" s="200">
        <f>ROUND(I183*H183,2)</f>
        <v>0</v>
      </c>
      <c r="BL183" s="17" t="s">
        <v>175</v>
      </c>
      <c r="BM183" s="199" t="s">
        <v>1042</v>
      </c>
    </row>
    <row r="184" spans="1:47" s="2" customFormat="1" ht="58.5">
      <c r="A184" s="34"/>
      <c r="B184" s="35"/>
      <c r="C184" s="36"/>
      <c r="D184" s="201" t="s">
        <v>164</v>
      </c>
      <c r="E184" s="36"/>
      <c r="F184" s="202" t="s">
        <v>866</v>
      </c>
      <c r="G184" s="36"/>
      <c r="H184" s="36"/>
      <c r="I184" s="203"/>
      <c r="J184" s="36"/>
      <c r="K184" s="36"/>
      <c r="L184" s="39"/>
      <c r="M184" s="204"/>
      <c r="N184" s="205"/>
      <c r="O184" s="71"/>
      <c r="P184" s="71"/>
      <c r="Q184" s="71"/>
      <c r="R184" s="71"/>
      <c r="S184" s="71"/>
      <c r="T184" s="72"/>
      <c r="U184" s="34"/>
      <c r="V184" s="34"/>
      <c r="W184" s="34"/>
      <c r="X184" s="34"/>
      <c r="Y184" s="34"/>
      <c r="Z184" s="34"/>
      <c r="AA184" s="34"/>
      <c r="AB184" s="34"/>
      <c r="AC184" s="34"/>
      <c r="AD184" s="34"/>
      <c r="AE184" s="34"/>
      <c r="AT184" s="17" t="s">
        <v>164</v>
      </c>
      <c r="AU184" s="17" t="s">
        <v>90</v>
      </c>
    </row>
    <row r="185" spans="2:51" s="13" customFormat="1" ht="11.25">
      <c r="B185" s="210"/>
      <c r="C185" s="211"/>
      <c r="D185" s="201" t="s">
        <v>256</v>
      </c>
      <c r="E185" s="212" t="s">
        <v>1</v>
      </c>
      <c r="F185" s="213" t="s">
        <v>1039</v>
      </c>
      <c r="G185" s="211"/>
      <c r="H185" s="214">
        <v>214.042</v>
      </c>
      <c r="I185" s="215"/>
      <c r="J185" s="211"/>
      <c r="K185" s="211"/>
      <c r="L185" s="216"/>
      <c r="M185" s="217"/>
      <c r="N185" s="218"/>
      <c r="O185" s="218"/>
      <c r="P185" s="218"/>
      <c r="Q185" s="218"/>
      <c r="R185" s="218"/>
      <c r="S185" s="218"/>
      <c r="T185" s="219"/>
      <c r="AT185" s="220" t="s">
        <v>256</v>
      </c>
      <c r="AU185" s="220" t="s">
        <v>90</v>
      </c>
      <c r="AV185" s="13" t="s">
        <v>90</v>
      </c>
      <c r="AW185" s="13" t="s">
        <v>36</v>
      </c>
      <c r="AX185" s="13" t="s">
        <v>88</v>
      </c>
      <c r="AY185" s="220" t="s">
        <v>155</v>
      </c>
    </row>
    <row r="186" spans="2:51" s="13" customFormat="1" ht="11.25">
      <c r="B186" s="210"/>
      <c r="C186" s="211"/>
      <c r="D186" s="201" t="s">
        <v>256</v>
      </c>
      <c r="E186" s="211"/>
      <c r="F186" s="213" t="s">
        <v>1043</v>
      </c>
      <c r="G186" s="211"/>
      <c r="H186" s="214">
        <v>42.808</v>
      </c>
      <c r="I186" s="215"/>
      <c r="J186" s="211"/>
      <c r="K186" s="211"/>
      <c r="L186" s="216"/>
      <c r="M186" s="217"/>
      <c r="N186" s="218"/>
      <c r="O186" s="218"/>
      <c r="P186" s="218"/>
      <c r="Q186" s="218"/>
      <c r="R186" s="218"/>
      <c r="S186" s="218"/>
      <c r="T186" s="219"/>
      <c r="AT186" s="220" t="s">
        <v>256</v>
      </c>
      <c r="AU186" s="220" t="s">
        <v>90</v>
      </c>
      <c r="AV186" s="13" t="s">
        <v>90</v>
      </c>
      <c r="AW186" s="13" t="s">
        <v>4</v>
      </c>
      <c r="AX186" s="13" t="s">
        <v>88</v>
      </c>
      <c r="AY186" s="220" t="s">
        <v>155</v>
      </c>
    </row>
    <row r="187" spans="1:65" s="2" customFormat="1" ht="24.2" customHeight="1">
      <c r="A187" s="34"/>
      <c r="B187" s="35"/>
      <c r="C187" s="187" t="s">
        <v>225</v>
      </c>
      <c r="D187" s="187" t="s">
        <v>158</v>
      </c>
      <c r="E187" s="188" t="s">
        <v>1044</v>
      </c>
      <c r="F187" s="189" t="s">
        <v>1045</v>
      </c>
      <c r="G187" s="190" t="s">
        <v>306</v>
      </c>
      <c r="H187" s="191">
        <v>31.25</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1046</v>
      </c>
    </row>
    <row r="188" spans="1:47" s="2" customFormat="1" ht="68.25">
      <c r="A188" s="34"/>
      <c r="B188" s="35"/>
      <c r="C188" s="36"/>
      <c r="D188" s="201" t="s">
        <v>164</v>
      </c>
      <c r="E188" s="36"/>
      <c r="F188" s="202" t="s">
        <v>1047</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164</v>
      </c>
      <c r="AU188" s="17" t="s">
        <v>90</v>
      </c>
    </row>
    <row r="189" spans="2:51" s="13" customFormat="1" ht="11.25">
      <c r="B189" s="210"/>
      <c r="C189" s="211"/>
      <c r="D189" s="201" t="s">
        <v>256</v>
      </c>
      <c r="E189" s="212" t="s">
        <v>1</v>
      </c>
      <c r="F189" s="213" t="s">
        <v>1048</v>
      </c>
      <c r="G189" s="211"/>
      <c r="H189" s="214">
        <v>61.948</v>
      </c>
      <c r="I189" s="215"/>
      <c r="J189" s="211"/>
      <c r="K189" s="211"/>
      <c r="L189" s="216"/>
      <c r="M189" s="217"/>
      <c r="N189" s="218"/>
      <c r="O189" s="218"/>
      <c r="P189" s="218"/>
      <c r="Q189" s="218"/>
      <c r="R189" s="218"/>
      <c r="S189" s="218"/>
      <c r="T189" s="219"/>
      <c r="AT189" s="220" t="s">
        <v>256</v>
      </c>
      <c r="AU189" s="220" t="s">
        <v>90</v>
      </c>
      <c r="AV189" s="13" t="s">
        <v>90</v>
      </c>
      <c r="AW189" s="13" t="s">
        <v>36</v>
      </c>
      <c r="AX189" s="13" t="s">
        <v>80</v>
      </c>
      <c r="AY189" s="220" t="s">
        <v>155</v>
      </c>
    </row>
    <row r="190" spans="2:51" s="13" customFormat="1" ht="11.25">
      <c r="B190" s="210"/>
      <c r="C190" s="211"/>
      <c r="D190" s="201" t="s">
        <v>256</v>
      </c>
      <c r="E190" s="212" t="s">
        <v>1</v>
      </c>
      <c r="F190" s="213" t="s">
        <v>1049</v>
      </c>
      <c r="G190" s="211"/>
      <c r="H190" s="214">
        <v>0.551</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4" customFormat="1" ht="11.25">
      <c r="B191" s="221"/>
      <c r="C191" s="222"/>
      <c r="D191" s="201" t="s">
        <v>256</v>
      </c>
      <c r="E191" s="223" t="s">
        <v>1</v>
      </c>
      <c r="F191" s="224" t="s">
        <v>259</v>
      </c>
      <c r="G191" s="222"/>
      <c r="H191" s="225">
        <v>62.499</v>
      </c>
      <c r="I191" s="226"/>
      <c r="J191" s="222"/>
      <c r="K191" s="222"/>
      <c r="L191" s="227"/>
      <c r="M191" s="228"/>
      <c r="N191" s="229"/>
      <c r="O191" s="229"/>
      <c r="P191" s="229"/>
      <c r="Q191" s="229"/>
      <c r="R191" s="229"/>
      <c r="S191" s="229"/>
      <c r="T191" s="230"/>
      <c r="AT191" s="231" t="s">
        <v>256</v>
      </c>
      <c r="AU191" s="231" t="s">
        <v>90</v>
      </c>
      <c r="AV191" s="14" t="s">
        <v>175</v>
      </c>
      <c r="AW191" s="14" t="s">
        <v>36</v>
      </c>
      <c r="AX191" s="14" t="s">
        <v>88</v>
      </c>
      <c r="AY191" s="231" t="s">
        <v>155</v>
      </c>
    </row>
    <row r="192" spans="2:51" s="13" customFormat="1" ht="11.25">
      <c r="B192" s="210"/>
      <c r="C192" s="211"/>
      <c r="D192" s="201" t="s">
        <v>256</v>
      </c>
      <c r="E192" s="211"/>
      <c r="F192" s="213" t="s">
        <v>1050</v>
      </c>
      <c r="G192" s="211"/>
      <c r="H192" s="214">
        <v>31.25</v>
      </c>
      <c r="I192" s="215"/>
      <c r="J192" s="211"/>
      <c r="K192" s="211"/>
      <c r="L192" s="216"/>
      <c r="M192" s="217"/>
      <c r="N192" s="218"/>
      <c r="O192" s="218"/>
      <c r="P192" s="218"/>
      <c r="Q192" s="218"/>
      <c r="R192" s="218"/>
      <c r="S192" s="218"/>
      <c r="T192" s="219"/>
      <c r="AT192" s="220" t="s">
        <v>256</v>
      </c>
      <c r="AU192" s="220" t="s">
        <v>90</v>
      </c>
      <c r="AV192" s="13" t="s">
        <v>90</v>
      </c>
      <c r="AW192" s="13" t="s">
        <v>4</v>
      </c>
      <c r="AX192" s="13" t="s">
        <v>88</v>
      </c>
      <c r="AY192" s="220" t="s">
        <v>155</v>
      </c>
    </row>
    <row r="193" spans="1:65" s="2" customFormat="1" ht="24.2" customHeight="1">
      <c r="A193" s="34"/>
      <c r="B193" s="35"/>
      <c r="C193" s="187" t="s">
        <v>230</v>
      </c>
      <c r="D193" s="187" t="s">
        <v>158</v>
      </c>
      <c r="E193" s="188" t="s">
        <v>1051</v>
      </c>
      <c r="F193" s="189" t="s">
        <v>1052</v>
      </c>
      <c r="G193" s="190" t="s">
        <v>306</v>
      </c>
      <c r="H193" s="191">
        <v>9.375</v>
      </c>
      <c r="I193" s="192"/>
      <c r="J193" s="193">
        <f>ROUND(I193*H193,2)</f>
        <v>0</v>
      </c>
      <c r="K193" s="194"/>
      <c r="L193" s="39"/>
      <c r="M193" s="195" t="s">
        <v>1</v>
      </c>
      <c r="N193" s="196" t="s">
        <v>45</v>
      </c>
      <c r="O193" s="71"/>
      <c r="P193" s="197">
        <f>O193*H193</f>
        <v>0</v>
      </c>
      <c r="Q193" s="197">
        <v>0</v>
      </c>
      <c r="R193" s="197">
        <f>Q193*H193</f>
        <v>0</v>
      </c>
      <c r="S193" s="197">
        <v>0</v>
      </c>
      <c r="T193" s="198">
        <f>S193*H193</f>
        <v>0</v>
      </c>
      <c r="U193" s="34"/>
      <c r="V193" s="34"/>
      <c r="W193" s="34"/>
      <c r="X193" s="34"/>
      <c r="Y193" s="34"/>
      <c r="Z193" s="34"/>
      <c r="AA193" s="34"/>
      <c r="AB193" s="34"/>
      <c r="AC193" s="34"/>
      <c r="AD193" s="34"/>
      <c r="AE193" s="34"/>
      <c r="AR193" s="199" t="s">
        <v>175</v>
      </c>
      <c r="AT193" s="199" t="s">
        <v>158</v>
      </c>
      <c r="AU193" s="199" t="s">
        <v>90</v>
      </c>
      <c r="AY193" s="17" t="s">
        <v>155</v>
      </c>
      <c r="BE193" s="200">
        <f>IF(N193="základní",J193,0)</f>
        <v>0</v>
      </c>
      <c r="BF193" s="200">
        <f>IF(N193="snížená",J193,0)</f>
        <v>0</v>
      </c>
      <c r="BG193" s="200">
        <f>IF(N193="zákl. přenesená",J193,0)</f>
        <v>0</v>
      </c>
      <c r="BH193" s="200">
        <f>IF(N193="sníž. přenesená",J193,0)</f>
        <v>0</v>
      </c>
      <c r="BI193" s="200">
        <f>IF(N193="nulová",J193,0)</f>
        <v>0</v>
      </c>
      <c r="BJ193" s="17" t="s">
        <v>88</v>
      </c>
      <c r="BK193" s="200">
        <f>ROUND(I193*H193,2)</f>
        <v>0</v>
      </c>
      <c r="BL193" s="17" t="s">
        <v>175</v>
      </c>
      <c r="BM193" s="199" t="s">
        <v>1053</v>
      </c>
    </row>
    <row r="194" spans="1:47" s="2" customFormat="1" ht="68.25">
      <c r="A194" s="34"/>
      <c r="B194" s="35"/>
      <c r="C194" s="36"/>
      <c r="D194" s="201" t="s">
        <v>164</v>
      </c>
      <c r="E194" s="36"/>
      <c r="F194" s="202" t="s">
        <v>1054</v>
      </c>
      <c r="G194" s="36"/>
      <c r="H194" s="36"/>
      <c r="I194" s="203"/>
      <c r="J194" s="36"/>
      <c r="K194" s="36"/>
      <c r="L194" s="39"/>
      <c r="M194" s="204"/>
      <c r="N194" s="205"/>
      <c r="O194" s="71"/>
      <c r="P194" s="71"/>
      <c r="Q194" s="71"/>
      <c r="R194" s="71"/>
      <c r="S194" s="71"/>
      <c r="T194" s="72"/>
      <c r="U194" s="34"/>
      <c r="V194" s="34"/>
      <c r="W194" s="34"/>
      <c r="X194" s="34"/>
      <c r="Y194" s="34"/>
      <c r="Z194" s="34"/>
      <c r="AA194" s="34"/>
      <c r="AB194" s="34"/>
      <c r="AC194" s="34"/>
      <c r="AD194" s="34"/>
      <c r="AE194" s="34"/>
      <c r="AT194" s="17" t="s">
        <v>164</v>
      </c>
      <c r="AU194" s="17" t="s">
        <v>90</v>
      </c>
    </row>
    <row r="195" spans="2:51" s="13" customFormat="1" ht="11.25">
      <c r="B195" s="210"/>
      <c r="C195" s="211"/>
      <c r="D195" s="201" t="s">
        <v>256</v>
      </c>
      <c r="E195" s="212" t="s">
        <v>1</v>
      </c>
      <c r="F195" s="213" t="s">
        <v>1055</v>
      </c>
      <c r="G195" s="211"/>
      <c r="H195" s="214">
        <v>62.499</v>
      </c>
      <c r="I195" s="215"/>
      <c r="J195" s="211"/>
      <c r="K195" s="211"/>
      <c r="L195" s="216"/>
      <c r="M195" s="217"/>
      <c r="N195" s="218"/>
      <c r="O195" s="218"/>
      <c r="P195" s="218"/>
      <c r="Q195" s="218"/>
      <c r="R195" s="218"/>
      <c r="S195" s="218"/>
      <c r="T195" s="219"/>
      <c r="AT195" s="220" t="s">
        <v>256</v>
      </c>
      <c r="AU195" s="220" t="s">
        <v>90</v>
      </c>
      <c r="AV195" s="13" t="s">
        <v>90</v>
      </c>
      <c r="AW195" s="13" t="s">
        <v>36</v>
      </c>
      <c r="AX195" s="13" t="s">
        <v>88</v>
      </c>
      <c r="AY195" s="220" t="s">
        <v>155</v>
      </c>
    </row>
    <row r="196" spans="2:51" s="13" customFormat="1" ht="11.25">
      <c r="B196" s="210"/>
      <c r="C196" s="211"/>
      <c r="D196" s="201" t="s">
        <v>256</v>
      </c>
      <c r="E196" s="211"/>
      <c r="F196" s="213" t="s">
        <v>1056</v>
      </c>
      <c r="G196" s="211"/>
      <c r="H196" s="214">
        <v>9.375</v>
      </c>
      <c r="I196" s="215"/>
      <c r="J196" s="211"/>
      <c r="K196" s="211"/>
      <c r="L196" s="216"/>
      <c r="M196" s="217"/>
      <c r="N196" s="218"/>
      <c r="O196" s="218"/>
      <c r="P196" s="218"/>
      <c r="Q196" s="218"/>
      <c r="R196" s="218"/>
      <c r="S196" s="218"/>
      <c r="T196" s="219"/>
      <c r="AT196" s="220" t="s">
        <v>256</v>
      </c>
      <c r="AU196" s="220" t="s">
        <v>90</v>
      </c>
      <c r="AV196" s="13" t="s">
        <v>90</v>
      </c>
      <c r="AW196" s="13" t="s">
        <v>4</v>
      </c>
      <c r="AX196" s="13" t="s">
        <v>88</v>
      </c>
      <c r="AY196" s="220" t="s">
        <v>155</v>
      </c>
    </row>
    <row r="197" spans="1:65" s="2" customFormat="1" ht="24.2" customHeight="1">
      <c r="A197" s="34"/>
      <c r="B197" s="35"/>
      <c r="C197" s="187" t="s">
        <v>8</v>
      </c>
      <c r="D197" s="187" t="s">
        <v>158</v>
      </c>
      <c r="E197" s="188" t="s">
        <v>1057</v>
      </c>
      <c r="F197" s="189" t="s">
        <v>1058</v>
      </c>
      <c r="G197" s="190" t="s">
        <v>306</v>
      </c>
      <c r="H197" s="191">
        <v>9.375</v>
      </c>
      <c r="I197" s="192"/>
      <c r="J197" s="193">
        <f>ROUND(I197*H197,2)</f>
        <v>0</v>
      </c>
      <c r="K197" s="194"/>
      <c r="L197" s="39"/>
      <c r="M197" s="195" t="s">
        <v>1</v>
      </c>
      <c r="N197" s="196" t="s">
        <v>45</v>
      </c>
      <c r="O197" s="71"/>
      <c r="P197" s="197">
        <f>O197*H197</f>
        <v>0</v>
      </c>
      <c r="Q197" s="197">
        <v>0</v>
      </c>
      <c r="R197" s="197">
        <f>Q197*H197</f>
        <v>0</v>
      </c>
      <c r="S197" s="197">
        <v>0</v>
      </c>
      <c r="T197" s="198">
        <f>S197*H197</f>
        <v>0</v>
      </c>
      <c r="U197" s="34"/>
      <c r="V197" s="34"/>
      <c r="W197" s="34"/>
      <c r="X197" s="34"/>
      <c r="Y197" s="34"/>
      <c r="Z197" s="34"/>
      <c r="AA197" s="34"/>
      <c r="AB197" s="34"/>
      <c r="AC197" s="34"/>
      <c r="AD197" s="34"/>
      <c r="AE197" s="34"/>
      <c r="AR197" s="199" t="s">
        <v>175</v>
      </c>
      <c r="AT197" s="199" t="s">
        <v>158</v>
      </c>
      <c r="AU197" s="199" t="s">
        <v>90</v>
      </c>
      <c r="AY197" s="17" t="s">
        <v>155</v>
      </c>
      <c r="BE197" s="200">
        <f>IF(N197="základní",J197,0)</f>
        <v>0</v>
      </c>
      <c r="BF197" s="200">
        <f>IF(N197="snížená",J197,0)</f>
        <v>0</v>
      </c>
      <c r="BG197" s="200">
        <f>IF(N197="zákl. přenesená",J197,0)</f>
        <v>0</v>
      </c>
      <c r="BH197" s="200">
        <f>IF(N197="sníž. přenesená",J197,0)</f>
        <v>0</v>
      </c>
      <c r="BI197" s="200">
        <f>IF(N197="nulová",J197,0)</f>
        <v>0</v>
      </c>
      <c r="BJ197" s="17" t="s">
        <v>88</v>
      </c>
      <c r="BK197" s="200">
        <f>ROUND(I197*H197,2)</f>
        <v>0</v>
      </c>
      <c r="BL197" s="17" t="s">
        <v>175</v>
      </c>
      <c r="BM197" s="199" t="s">
        <v>1059</v>
      </c>
    </row>
    <row r="198" spans="1:47" s="2" customFormat="1" ht="68.25">
      <c r="A198" s="34"/>
      <c r="B198" s="35"/>
      <c r="C198" s="36"/>
      <c r="D198" s="201" t="s">
        <v>164</v>
      </c>
      <c r="E198" s="36"/>
      <c r="F198" s="202" t="s">
        <v>1060</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164</v>
      </c>
      <c r="AU198" s="17" t="s">
        <v>90</v>
      </c>
    </row>
    <row r="199" spans="2:51" s="13" customFormat="1" ht="11.25">
      <c r="B199" s="210"/>
      <c r="C199" s="211"/>
      <c r="D199" s="201" t="s">
        <v>256</v>
      </c>
      <c r="E199" s="212" t="s">
        <v>1</v>
      </c>
      <c r="F199" s="213" t="s">
        <v>1055</v>
      </c>
      <c r="G199" s="211"/>
      <c r="H199" s="214">
        <v>62.499</v>
      </c>
      <c r="I199" s="215"/>
      <c r="J199" s="211"/>
      <c r="K199" s="211"/>
      <c r="L199" s="216"/>
      <c r="M199" s="217"/>
      <c r="N199" s="218"/>
      <c r="O199" s="218"/>
      <c r="P199" s="218"/>
      <c r="Q199" s="218"/>
      <c r="R199" s="218"/>
      <c r="S199" s="218"/>
      <c r="T199" s="219"/>
      <c r="AT199" s="220" t="s">
        <v>256</v>
      </c>
      <c r="AU199" s="220" t="s">
        <v>90</v>
      </c>
      <c r="AV199" s="13" t="s">
        <v>90</v>
      </c>
      <c r="AW199" s="13" t="s">
        <v>36</v>
      </c>
      <c r="AX199" s="13" t="s">
        <v>88</v>
      </c>
      <c r="AY199" s="220" t="s">
        <v>155</v>
      </c>
    </row>
    <row r="200" spans="2:51" s="13" customFormat="1" ht="11.25">
      <c r="B200" s="210"/>
      <c r="C200" s="211"/>
      <c r="D200" s="201" t="s">
        <v>256</v>
      </c>
      <c r="E200" s="211"/>
      <c r="F200" s="213" t="s">
        <v>1056</v>
      </c>
      <c r="G200" s="211"/>
      <c r="H200" s="214">
        <v>9.375</v>
      </c>
      <c r="I200" s="215"/>
      <c r="J200" s="211"/>
      <c r="K200" s="211"/>
      <c r="L200" s="216"/>
      <c r="M200" s="217"/>
      <c r="N200" s="218"/>
      <c r="O200" s="218"/>
      <c r="P200" s="218"/>
      <c r="Q200" s="218"/>
      <c r="R200" s="218"/>
      <c r="S200" s="218"/>
      <c r="T200" s="219"/>
      <c r="AT200" s="220" t="s">
        <v>256</v>
      </c>
      <c r="AU200" s="220" t="s">
        <v>90</v>
      </c>
      <c r="AV200" s="13" t="s">
        <v>90</v>
      </c>
      <c r="AW200" s="13" t="s">
        <v>4</v>
      </c>
      <c r="AX200" s="13" t="s">
        <v>88</v>
      </c>
      <c r="AY200" s="220" t="s">
        <v>155</v>
      </c>
    </row>
    <row r="201" spans="1:65" s="2" customFormat="1" ht="24.2" customHeight="1">
      <c r="A201" s="34"/>
      <c r="B201" s="35"/>
      <c r="C201" s="187" t="s">
        <v>337</v>
      </c>
      <c r="D201" s="187" t="s">
        <v>158</v>
      </c>
      <c r="E201" s="188" t="s">
        <v>1061</v>
      </c>
      <c r="F201" s="189" t="s">
        <v>1062</v>
      </c>
      <c r="G201" s="190" t="s">
        <v>306</v>
      </c>
      <c r="H201" s="191">
        <v>12.5</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1063</v>
      </c>
    </row>
    <row r="202" spans="1:47" s="2" customFormat="1" ht="68.25">
      <c r="A202" s="34"/>
      <c r="B202" s="35"/>
      <c r="C202" s="36"/>
      <c r="D202" s="201" t="s">
        <v>164</v>
      </c>
      <c r="E202" s="36"/>
      <c r="F202" s="202" t="s">
        <v>1064</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1055</v>
      </c>
      <c r="G203" s="211"/>
      <c r="H203" s="214">
        <v>62.499</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2:51" s="13" customFormat="1" ht="11.25">
      <c r="B204" s="210"/>
      <c r="C204" s="211"/>
      <c r="D204" s="201" t="s">
        <v>256</v>
      </c>
      <c r="E204" s="211"/>
      <c r="F204" s="213" t="s">
        <v>1065</v>
      </c>
      <c r="G204" s="211"/>
      <c r="H204" s="214">
        <v>12.5</v>
      </c>
      <c r="I204" s="215"/>
      <c r="J204" s="211"/>
      <c r="K204" s="211"/>
      <c r="L204" s="216"/>
      <c r="M204" s="217"/>
      <c r="N204" s="218"/>
      <c r="O204" s="218"/>
      <c r="P204" s="218"/>
      <c r="Q204" s="218"/>
      <c r="R204" s="218"/>
      <c r="S204" s="218"/>
      <c r="T204" s="219"/>
      <c r="AT204" s="220" t="s">
        <v>256</v>
      </c>
      <c r="AU204" s="220" t="s">
        <v>90</v>
      </c>
      <c r="AV204" s="13" t="s">
        <v>90</v>
      </c>
      <c r="AW204" s="13" t="s">
        <v>4</v>
      </c>
      <c r="AX204" s="13" t="s">
        <v>88</v>
      </c>
      <c r="AY204" s="220" t="s">
        <v>155</v>
      </c>
    </row>
    <row r="205" spans="1:65" s="2" customFormat="1" ht="16.5" customHeight="1">
      <c r="A205" s="34"/>
      <c r="B205" s="35"/>
      <c r="C205" s="187" t="s">
        <v>341</v>
      </c>
      <c r="D205" s="187" t="s">
        <v>158</v>
      </c>
      <c r="E205" s="188" t="s">
        <v>1066</v>
      </c>
      <c r="F205" s="189" t="s">
        <v>1067</v>
      </c>
      <c r="G205" s="190" t="s">
        <v>253</v>
      </c>
      <c r="H205" s="191">
        <v>242.86</v>
      </c>
      <c r="I205" s="192"/>
      <c r="J205" s="193">
        <f>ROUND(I205*H205,2)</f>
        <v>0</v>
      </c>
      <c r="K205" s="194"/>
      <c r="L205" s="39"/>
      <c r="M205" s="195" t="s">
        <v>1</v>
      </c>
      <c r="N205" s="196" t="s">
        <v>45</v>
      </c>
      <c r="O205" s="71"/>
      <c r="P205" s="197">
        <f>O205*H205</f>
        <v>0</v>
      </c>
      <c r="Q205" s="197">
        <v>0.00084</v>
      </c>
      <c r="R205" s="197">
        <f>Q205*H205</f>
        <v>0.20400240000000003</v>
      </c>
      <c r="S205" s="197">
        <v>0</v>
      </c>
      <c r="T205" s="198">
        <f>S205*H205</f>
        <v>0</v>
      </c>
      <c r="U205" s="34"/>
      <c r="V205" s="34"/>
      <c r="W205" s="34"/>
      <c r="X205" s="34"/>
      <c r="Y205" s="34"/>
      <c r="Z205" s="34"/>
      <c r="AA205" s="34"/>
      <c r="AB205" s="34"/>
      <c r="AC205" s="34"/>
      <c r="AD205" s="34"/>
      <c r="AE205" s="34"/>
      <c r="AR205" s="199" t="s">
        <v>175</v>
      </c>
      <c r="AT205" s="199" t="s">
        <v>158</v>
      </c>
      <c r="AU205" s="199" t="s">
        <v>90</v>
      </c>
      <c r="AY205" s="17" t="s">
        <v>155</v>
      </c>
      <c r="BE205" s="200">
        <f>IF(N205="základní",J205,0)</f>
        <v>0</v>
      </c>
      <c r="BF205" s="200">
        <f>IF(N205="snížená",J205,0)</f>
        <v>0</v>
      </c>
      <c r="BG205" s="200">
        <f>IF(N205="zákl. přenesená",J205,0)</f>
        <v>0</v>
      </c>
      <c r="BH205" s="200">
        <f>IF(N205="sníž. přenesená",J205,0)</f>
        <v>0</v>
      </c>
      <c r="BI205" s="200">
        <f>IF(N205="nulová",J205,0)</f>
        <v>0</v>
      </c>
      <c r="BJ205" s="17" t="s">
        <v>88</v>
      </c>
      <c r="BK205" s="200">
        <f>ROUND(I205*H205,2)</f>
        <v>0</v>
      </c>
      <c r="BL205" s="17" t="s">
        <v>175</v>
      </c>
      <c r="BM205" s="199" t="s">
        <v>1068</v>
      </c>
    </row>
    <row r="206" spans="1:47" s="2" customFormat="1" ht="204.75">
      <c r="A206" s="34"/>
      <c r="B206" s="35"/>
      <c r="C206" s="36"/>
      <c r="D206" s="201" t="s">
        <v>164</v>
      </c>
      <c r="E206" s="36"/>
      <c r="F206" s="202" t="s">
        <v>1069</v>
      </c>
      <c r="G206" s="36"/>
      <c r="H206" s="36"/>
      <c r="I206" s="203"/>
      <c r="J206" s="36"/>
      <c r="K206" s="36"/>
      <c r="L206" s="39"/>
      <c r="M206" s="204"/>
      <c r="N206" s="205"/>
      <c r="O206" s="71"/>
      <c r="P206" s="71"/>
      <c r="Q206" s="71"/>
      <c r="R206" s="71"/>
      <c r="S206" s="71"/>
      <c r="T206" s="72"/>
      <c r="U206" s="34"/>
      <c r="V206" s="34"/>
      <c r="W206" s="34"/>
      <c r="X206" s="34"/>
      <c r="Y206" s="34"/>
      <c r="Z206" s="34"/>
      <c r="AA206" s="34"/>
      <c r="AB206" s="34"/>
      <c r="AC206" s="34"/>
      <c r="AD206" s="34"/>
      <c r="AE206" s="34"/>
      <c r="AT206" s="17" t="s">
        <v>164</v>
      </c>
      <c r="AU206" s="17" t="s">
        <v>90</v>
      </c>
    </row>
    <row r="207" spans="2:51" s="13" customFormat="1" ht="11.25">
      <c r="B207" s="210"/>
      <c r="C207" s="211"/>
      <c r="D207" s="201" t="s">
        <v>256</v>
      </c>
      <c r="E207" s="212" t="s">
        <v>1</v>
      </c>
      <c r="F207" s="213" t="s">
        <v>1070</v>
      </c>
      <c r="G207" s="211"/>
      <c r="H207" s="214">
        <v>122.74</v>
      </c>
      <c r="I207" s="215"/>
      <c r="J207" s="211"/>
      <c r="K207" s="211"/>
      <c r="L207" s="216"/>
      <c r="M207" s="217"/>
      <c r="N207" s="218"/>
      <c r="O207" s="218"/>
      <c r="P207" s="218"/>
      <c r="Q207" s="218"/>
      <c r="R207" s="218"/>
      <c r="S207" s="218"/>
      <c r="T207" s="219"/>
      <c r="AT207" s="220" t="s">
        <v>256</v>
      </c>
      <c r="AU207" s="220" t="s">
        <v>90</v>
      </c>
      <c r="AV207" s="13" t="s">
        <v>90</v>
      </c>
      <c r="AW207" s="13" t="s">
        <v>36</v>
      </c>
      <c r="AX207" s="13" t="s">
        <v>80</v>
      </c>
      <c r="AY207" s="220" t="s">
        <v>155</v>
      </c>
    </row>
    <row r="208" spans="2:51" s="13" customFormat="1" ht="11.25">
      <c r="B208" s="210"/>
      <c r="C208" s="211"/>
      <c r="D208" s="201" t="s">
        <v>256</v>
      </c>
      <c r="E208" s="212" t="s">
        <v>1</v>
      </c>
      <c r="F208" s="213" t="s">
        <v>1071</v>
      </c>
      <c r="G208" s="211"/>
      <c r="H208" s="214">
        <v>120.12</v>
      </c>
      <c r="I208" s="215"/>
      <c r="J208" s="211"/>
      <c r="K208" s="211"/>
      <c r="L208" s="216"/>
      <c r="M208" s="217"/>
      <c r="N208" s="218"/>
      <c r="O208" s="218"/>
      <c r="P208" s="218"/>
      <c r="Q208" s="218"/>
      <c r="R208" s="218"/>
      <c r="S208" s="218"/>
      <c r="T208" s="219"/>
      <c r="AT208" s="220" t="s">
        <v>256</v>
      </c>
      <c r="AU208" s="220" t="s">
        <v>90</v>
      </c>
      <c r="AV208" s="13" t="s">
        <v>90</v>
      </c>
      <c r="AW208" s="13" t="s">
        <v>36</v>
      </c>
      <c r="AX208" s="13" t="s">
        <v>80</v>
      </c>
      <c r="AY208" s="220" t="s">
        <v>155</v>
      </c>
    </row>
    <row r="209" spans="2:51" s="14" customFormat="1" ht="11.25">
      <c r="B209" s="221"/>
      <c r="C209" s="222"/>
      <c r="D209" s="201" t="s">
        <v>256</v>
      </c>
      <c r="E209" s="223" t="s">
        <v>1</v>
      </c>
      <c r="F209" s="224" t="s">
        <v>259</v>
      </c>
      <c r="G209" s="222"/>
      <c r="H209" s="225">
        <v>242.86</v>
      </c>
      <c r="I209" s="226"/>
      <c r="J209" s="222"/>
      <c r="K209" s="222"/>
      <c r="L209" s="227"/>
      <c r="M209" s="228"/>
      <c r="N209" s="229"/>
      <c r="O209" s="229"/>
      <c r="P209" s="229"/>
      <c r="Q209" s="229"/>
      <c r="R209" s="229"/>
      <c r="S209" s="229"/>
      <c r="T209" s="230"/>
      <c r="AT209" s="231" t="s">
        <v>256</v>
      </c>
      <c r="AU209" s="231" t="s">
        <v>90</v>
      </c>
      <c r="AV209" s="14" t="s">
        <v>175</v>
      </c>
      <c r="AW209" s="14" t="s">
        <v>36</v>
      </c>
      <c r="AX209" s="14" t="s">
        <v>88</v>
      </c>
      <c r="AY209" s="231" t="s">
        <v>155</v>
      </c>
    </row>
    <row r="210" spans="1:65" s="2" customFormat="1" ht="16.5" customHeight="1">
      <c r="A210" s="34"/>
      <c r="B210" s="35"/>
      <c r="C210" s="187" t="s">
        <v>349</v>
      </c>
      <c r="D210" s="187" t="s">
        <v>158</v>
      </c>
      <c r="E210" s="188" t="s">
        <v>332</v>
      </c>
      <c r="F210" s="189" t="s">
        <v>333</v>
      </c>
      <c r="G210" s="190" t="s">
        <v>253</v>
      </c>
      <c r="H210" s="191">
        <v>217.74</v>
      </c>
      <c r="I210" s="192"/>
      <c r="J210" s="193">
        <f>ROUND(I210*H210,2)</f>
        <v>0</v>
      </c>
      <c r="K210" s="194"/>
      <c r="L210" s="39"/>
      <c r="M210" s="195" t="s">
        <v>1</v>
      </c>
      <c r="N210" s="196" t="s">
        <v>45</v>
      </c>
      <c r="O210" s="71"/>
      <c r="P210" s="197">
        <f>O210*H210</f>
        <v>0</v>
      </c>
      <c r="Q210" s="197">
        <v>0.00085</v>
      </c>
      <c r="R210" s="197">
        <f>Q210*H210</f>
        <v>0.185079</v>
      </c>
      <c r="S210" s="197">
        <v>0</v>
      </c>
      <c r="T210" s="198">
        <f>S210*H210</f>
        <v>0</v>
      </c>
      <c r="U210" s="34"/>
      <c r="V210" s="34"/>
      <c r="W210" s="34"/>
      <c r="X210" s="34"/>
      <c r="Y210" s="34"/>
      <c r="Z210" s="34"/>
      <c r="AA210" s="34"/>
      <c r="AB210" s="34"/>
      <c r="AC210" s="34"/>
      <c r="AD210" s="34"/>
      <c r="AE210" s="34"/>
      <c r="AR210" s="199" t="s">
        <v>175</v>
      </c>
      <c r="AT210" s="199" t="s">
        <v>158</v>
      </c>
      <c r="AU210" s="199" t="s">
        <v>90</v>
      </c>
      <c r="AY210" s="17" t="s">
        <v>155</v>
      </c>
      <c r="BE210" s="200">
        <f>IF(N210="základní",J210,0)</f>
        <v>0</v>
      </c>
      <c r="BF210" s="200">
        <f>IF(N210="snížená",J210,0)</f>
        <v>0</v>
      </c>
      <c r="BG210" s="200">
        <f>IF(N210="zákl. přenesená",J210,0)</f>
        <v>0</v>
      </c>
      <c r="BH210" s="200">
        <f>IF(N210="sníž. přenesená",J210,0)</f>
        <v>0</v>
      </c>
      <c r="BI210" s="200">
        <f>IF(N210="nulová",J210,0)</f>
        <v>0</v>
      </c>
      <c r="BJ210" s="17" t="s">
        <v>88</v>
      </c>
      <c r="BK210" s="200">
        <f>ROUND(I210*H210,2)</f>
        <v>0</v>
      </c>
      <c r="BL210" s="17" t="s">
        <v>175</v>
      </c>
      <c r="BM210" s="199" t="s">
        <v>1072</v>
      </c>
    </row>
    <row r="211" spans="1:47" s="2" customFormat="1" ht="39">
      <c r="A211" s="34"/>
      <c r="B211" s="35"/>
      <c r="C211" s="36"/>
      <c r="D211" s="201" t="s">
        <v>164</v>
      </c>
      <c r="E211" s="36"/>
      <c r="F211" s="202" t="s">
        <v>1073</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164</v>
      </c>
      <c r="AU211" s="17" t="s">
        <v>90</v>
      </c>
    </row>
    <row r="212" spans="2:51" s="13" customFormat="1" ht="11.25">
      <c r="B212" s="210"/>
      <c r="C212" s="211"/>
      <c r="D212" s="201" t="s">
        <v>256</v>
      </c>
      <c r="E212" s="212" t="s">
        <v>1</v>
      </c>
      <c r="F212" s="213" t="s">
        <v>1074</v>
      </c>
      <c r="G212" s="211"/>
      <c r="H212" s="214">
        <v>217.74</v>
      </c>
      <c r="I212" s="215"/>
      <c r="J212" s="211"/>
      <c r="K212" s="211"/>
      <c r="L212" s="216"/>
      <c r="M212" s="217"/>
      <c r="N212" s="218"/>
      <c r="O212" s="218"/>
      <c r="P212" s="218"/>
      <c r="Q212" s="218"/>
      <c r="R212" s="218"/>
      <c r="S212" s="218"/>
      <c r="T212" s="219"/>
      <c r="AT212" s="220" t="s">
        <v>256</v>
      </c>
      <c r="AU212" s="220" t="s">
        <v>90</v>
      </c>
      <c r="AV212" s="13" t="s">
        <v>90</v>
      </c>
      <c r="AW212" s="13" t="s">
        <v>36</v>
      </c>
      <c r="AX212" s="13" t="s">
        <v>88</v>
      </c>
      <c r="AY212" s="220" t="s">
        <v>155</v>
      </c>
    </row>
    <row r="213" spans="1:65" s="2" customFormat="1" ht="16.5" customHeight="1">
      <c r="A213" s="34"/>
      <c r="B213" s="35"/>
      <c r="C213" s="187" t="s">
        <v>356</v>
      </c>
      <c r="D213" s="187" t="s">
        <v>158</v>
      </c>
      <c r="E213" s="188" t="s">
        <v>1075</v>
      </c>
      <c r="F213" s="189" t="s">
        <v>1076</v>
      </c>
      <c r="G213" s="190" t="s">
        <v>253</v>
      </c>
      <c r="H213" s="191">
        <v>242.86</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1077</v>
      </c>
    </row>
    <row r="214" spans="1:47" s="2" customFormat="1" ht="29.25">
      <c r="A214" s="34"/>
      <c r="B214" s="35"/>
      <c r="C214" s="36"/>
      <c r="D214" s="201" t="s">
        <v>164</v>
      </c>
      <c r="E214" s="36"/>
      <c r="F214" s="202" t="s">
        <v>1078</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1:65" s="2" customFormat="1" ht="16.5" customHeight="1">
      <c r="A215" s="34"/>
      <c r="B215" s="35"/>
      <c r="C215" s="187" t="s">
        <v>365</v>
      </c>
      <c r="D215" s="187" t="s">
        <v>158</v>
      </c>
      <c r="E215" s="188" t="s">
        <v>338</v>
      </c>
      <c r="F215" s="189" t="s">
        <v>339</v>
      </c>
      <c r="G215" s="190" t="s">
        <v>253</v>
      </c>
      <c r="H215" s="191">
        <v>217.74</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1079</v>
      </c>
    </row>
    <row r="216" spans="1:47" s="2" customFormat="1" ht="29.25">
      <c r="A216" s="34"/>
      <c r="B216" s="35"/>
      <c r="C216" s="36"/>
      <c r="D216" s="201" t="s">
        <v>164</v>
      </c>
      <c r="E216" s="36"/>
      <c r="F216" s="202" t="s">
        <v>1080</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1:65" s="2" customFormat="1" ht="16.5" customHeight="1">
      <c r="A217" s="34"/>
      <c r="B217" s="35"/>
      <c r="C217" s="187" t="s">
        <v>7</v>
      </c>
      <c r="D217" s="187" t="s">
        <v>158</v>
      </c>
      <c r="E217" s="188" t="s">
        <v>342</v>
      </c>
      <c r="F217" s="189" t="s">
        <v>343</v>
      </c>
      <c r="G217" s="190" t="s">
        <v>306</v>
      </c>
      <c r="H217" s="191">
        <v>131.248</v>
      </c>
      <c r="I217" s="192"/>
      <c r="J217" s="193">
        <f>ROUND(I217*H217,2)</f>
        <v>0</v>
      </c>
      <c r="K217" s="194"/>
      <c r="L217" s="39"/>
      <c r="M217" s="195" t="s">
        <v>1</v>
      </c>
      <c r="N217" s="196" t="s">
        <v>45</v>
      </c>
      <c r="O217" s="71"/>
      <c r="P217" s="197">
        <f>O217*H217</f>
        <v>0</v>
      </c>
      <c r="Q217" s="197">
        <v>0</v>
      </c>
      <c r="R217" s="197">
        <f>Q217*H217</f>
        <v>0</v>
      </c>
      <c r="S217" s="197">
        <v>0</v>
      </c>
      <c r="T217" s="198">
        <f>S217*H217</f>
        <v>0</v>
      </c>
      <c r="U217" s="34"/>
      <c r="V217" s="34"/>
      <c r="W217" s="34"/>
      <c r="X217" s="34"/>
      <c r="Y217" s="34"/>
      <c r="Z217" s="34"/>
      <c r="AA217" s="34"/>
      <c r="AB217" s="34"/>
      <c r="AC217" s="34"/>
      <c r="AD217" s="34"/>
      <c r="AE217" s="34"/>
      <c r="AR217" s="199" t="s">
        <v>175</v>
      </c>
      <c r="AT217" s="199" t="s">
        <v>158</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1081</v>
      </c>
    </row>
    <row r="218" spans="1:47" s="2" customFormat="1" ht="214.5">
      <c r="A218" s="34"/>
      <c r="B218" s="35"/>
      <c r="C218" s="36"/>
      <c r="D218" s="201" t="s">
        <v>164</v>
      </c>
      <c r="E218" s="36"/>
      <c r="F218" s="202" t="s">
        <v>345</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164</v>
      </c>
      <c r="AU218" s="17" t="s">
        <v>90</v>
      </c>
    </row>
    <row r="219" spans="2:51" s="13" customFormat="1" ht="11.25">
      <c r="B219" s="210"/>
      <c r="C219" s="211"/>
      <c r="D219" s="201" t="s">
        <v>256</v>
      </c>
      <c r="E219" s="212" t="s">
        <v>1</v>
      </c>
      <c r="F219" s="213" t="s">
        <v>1048</v>
      </c>
      <c r="G219" s="211"/>
      <c r="H219" s="214">
        <v>61.948</v>
      </c>
      <c r="I219" s="215"/>
      <c r="J219" s="211"/>
      <c r="K219" s="211"/>
      <c r="L219" s="216"/>
      <c r="M219" s="217"/>
      <c r="N219" s="218"/>
      <c r="O219" s="218"/>
      <c r="P219" s="218"/>
      <c r="Q219" s="218"/>
      <c r="R219" s="218"/>
      <c r="S219" s="218"/>
      <c r="T219" s="219"/>
      <c r="AT219" s="220" t="s">
        <v>256</v>
      </c>
      <c r="AU219" s="220" t="s">
        <v>90</v>
      </c>
      <c r="AV219" s="13" t="s">
        <v>90</v>
      </c>
      <c r="AW219" s="13" t="s">
        <v>36</v>
      </c>
      <c r="AX219" s="13" t="s">
        <v>80</v>
      </c>
      <c r="AY219" s="220" t="s">
        <v>155</v>
      </c>
    </row>
    <row r="220" spans="2:51" s="13" customFormat="1" ht="11.25">
      <c r="B220" s="210"/>
      <c r="C220" s="211"/>
      <c r="D220" s="201" t="s">
        <v>256</v>
      </c>
      <c r="E220" s="212" t="s">
        <v>1</v>
      </c>
      <c r="F220" s="213" t="s">
        <v>1049</v>
      </c>
      <c r="G220" s="211"/>
      <c r="H220" s="214">
        <v>0.551</v>
      </c>
      <c r="I220" s="215"/>
      <c r="J220" s="211"/>
      <c r="K220" s="211"/>
      <c r="L220" s="216"/>
      <c r="M220" s="217"/>
      <c r="N220" s="218"/>
      <c r="O220" s="218"/>
      <c r="P220" s="218"/>
      <c r="Q220" s="218"/>
      <c r="R220" s="218"/>
      <c r="S220" s="218"/>
      <c r="T220" s="219"/>
      <c r="AT220" s="220" t="s">
        <v>256</v>
      </c>
      <c r="AU220" s="220" t="s">
        <v>90</v>
      </c>
      <c r="AV220" s="13" t="s">
        <v>90</v>
      </c>
      <c r="AW220" s="13" t="s">
        <v>36</v>
      </c>
      <c r="AX220" s="13" t="s">
        <v>80</v>
      </c>
      <c r="AY220" s="220" t="s">
        <v>155</v>
      </c>
    </row>
    <row r="221" spans="2:51" s="13" customFormat="1" ht="11.25">
      <c r="B221" s="210"/>
      <c r="C221" s="211"/>
      <c r="D221" s="201" t="s">
        <v>256</v>
      </c>
      <c r="E221" s="212" t="s">
        <v>1</v>
      </c>
      <c r="F221" s="213" t="s">
        <v>1082</v>
      </c>
      <c r="G221" s="211"/>
      <c r="H221" s="214">
        <v>-5.162</v>
      </c>
      <c r="I221" s="215"/>
      <c r="J221" s="211"/>
      <c r="K221" s="211"/>
      <c r="L221" s="216"/>
      <c r="M221" s="217"/>
      <c r="N221" s="218"/>
      <c r="O221" s="218"/>
      <c r="P221" s="218"/>
      <c r="Q221" s="218"/>
      <c r="R221" s="218"/>
      <c r="S221" s="218"/>
      <c r="T221" s="219"/>
      <c r="AT221" s="220" t="s">
        <v>256</v>
      </c>
      <c r="AU221" s="220" t="s">
        <v>90</v>
      </c>
      <c r="AV221" s="13" t="s">
        <v>90</v>
      </c>
      <c r="AW221" s="13" t="s">
        <v>36</v>
      </c>
      <c r="AX221" s="13" t="s">
        <v>80</v>
      </c>
      <c r="AY221" s="220" t="s">
        <v>155</v>
      </c>
    </row>
    <row r="222" spans="2:51" s="13" customFormat="1" ht="11.25">
      <c r="B222" s="210"/>
      <c r="C222" s="211"/>
      <c r="D222" s="201" t="s">
        <v>256</v>
      </c>
      <c r="E222" s="212" t="s">
        <v>1</v>
      </c>
      <c r="F222" s="213" t="s">
        <v>1083</v>
      </c>
      <c r="G222" s="211"/>
      <c r="H222" s="214">
        <v>-36.136</v>
      </c>
      <c r="I222" s="215"/>
      <c r="J222" s="211"/>
      <c r="K222" s="211"/>
      <c r="L222" s="216"/>
      <c r="M222" s="217"/>
      <c r="N222" s="218"/>
      <c r="O222" s="218"/>
      <c r="P222" s="218"/>
      <c r="Q222" s="218"/>
      <c r="R222" s="218"/>
      <c r="S222" s="218"/>
      <c r="T222" s="219"/>
      <c r="AT222" s="220" t="s">
        <v>256</v>
      </c>
      <c r="AU222" s="220" t="s">
        <v>90</v>
      </c>
      <c r="AV222" s="13" t="s">
        <v>90</v>
      </c>
      <c r="AW222" s="13" t="s">
        <v>36</v>
      </c>
      <c r="AX222" s="13" t="s">
        <v>80</v>
      </c>
      <c r="AY222" s="220" t="s">
        <v>155</v>
      </c>
    </row>
    <row r="223" spans="2:51" s="15" customFormat="1" ht="11.25">
      <c r="B223" s="232"/>
      <c r="C223" s="233"/>
      <c r="D223" s="201" t="s">
        <v>256</v>
      </c>
      <c r="E223" s="234" t="s">
        <v>1</v>
      </c>
      <c r="F223" s="235" t="s">
        <v>1084</v>
      </c>
      <c r="G223" s="233"/>
      <c r="H223" s="236">
        <v>21.201</v>
      </c>
      <c r="I223" s="237"/>
      <c r="J223" s="233"/>
      <c r="K223" s="233"/>
      <c r="L223" s="238"/>
      <c r="M223" s="239"/>
      <c r="N223" s="240"/>
      <c r="O223" s="240"/>
      <c r="P223" s="240"/>
      <c r="Q223" s="240"/>
      <c r="R223" s="240"/>
      <c r="S223" s="240"/>
      <c r="T223" s="241"/>
      <c r="AT223" s="242" t="s">
        <v>256</v>
      </c>
      <c r="AU223" s="242" t="s">
        <v>90</v>
      </c>
      <c r="AV223" s="15" t="s">
        <v>170</v>
      </c>
      <c r="AW223" s="15" t="s">
        <v>36</v>
      </c>
      <c r="AX223" s="15" t="s">
        <v>80</v>
      </c>
      <c r="AY223" s="242" t="s">
        <v>155</v>
      </c>
    </row>
    <row r="224" spans="2:51" s="13" customFormat="1" ht="11.25">
      <c r="B224" s="210"/>
      <c r="C224" s="211"/>
      <c r="D224" s="201" t="s">
        <v>256</v>
      </c>
      <c r="E224" s="212" t="s">
        <v>1</v>
      </c>
      <c r="F224" s="213" t="s">
        <v>1033</v>
      </c>
      <c r="G224" s="211"/>
      <c r="H224" s="214">
        <v>73.689</v>
      </c>
      <c r="I224" s="215"/>
      <c r="J224" s="211"/>
      <c r="K224" s="211"/>
      <c r="L224" s="216"/>
      <c r="M224" s="217"/>
      <c r="N224" s="218"/>
      <c r="O224" s="218"/>
      <c r="P224" s="218"/>
      <c r="Q224" s="218"/>
      <c r="R224" s="218"/>
      <c r="S224" s="218"/>
      <c r="T224" s="219"/>
      <c r="AT224" s="220" t="s">
        <v>256</v>
      </c>
      <c r="AU224" s="220" t="s">
        <v>90</v>
      </c>
      <c r="AV224" s="13" t="s">
        <v>90</v>
      </c>
      <c r="AW224" s="13" t="s">
        <v>36</v>
      </c>
      <c r="AX224" s="13" t="s">
        <v>80</v>
      </c>
      <c r="AY224" s="220" t="s">
        <v>155</v>
      </c>
    </row>
    <row r="225" spans="2:51" s="13" customFormat="1" ht="11.25">
      <c r="B225" s="210"/>
      <c r="C225" s="211"/>
      <c r="D225" s="201" t="s">
        <v>256</v>
      </c>
      <c r="E225" s="212" t="s">
        <v>1</v>
      </c>
      <c r="F225" s="213" t="s">
        <v>1034</v>
      </c>
      <c r="G225" s="211"/>
      <c r="H225" s="214">
        <v>0.935</v>
      </c>
      <c r="I225" s="215"/>
      <c r="J225" s="211"/>
      <c r="K225" s="211"/>
      <c r="L225" s="216"/>
      <c r="M225" s="217"/>
      <c r="N225" s="218"/>
      <c r="O225" s="218"/>
      <c r="P225" s="218"/>
      <c r="Q225" s="218"/>
      <c r="R225" s="218"/>
      <c r="S225" s="218"/>
      <c r="T225" s="219"/>
      <c r="AT225" s="220" t="s">
        <v>256</v>
      </c>
      <c r="AU225" s="220" t="s">
        <v>90</v>
      </c>
      <c r="AV225" s="13" t="s">
        <v>90</v>
      </c>
      <c r="AW225" s="13" t="s">
        <v>36</v>
      </c>
      <c r="AX225" s="13" t="s">
        <v>80</v>
      </c>
      <c r="AY225" s="220" t="s">
        <v>155</v>
      </c>
    </row>
    <row r="226" spans="2:51" s="13" customFormat="1" ht="11.25">
      <c r="B226" s="210"/>
      <c r="C226" s="211"/>
      <c r="D226" s="201" t="s">
        <v>256</v>
      </c>
      <c r="E226" s="212" t="s">
        <v>1</v>
      </c>
      <c r="F226" s="213" t="s">
        <v>1035</v>
      </c>
      <c r="G226" s="211"/>
      <c r="H226" s="214">
        <v>136.995</v>
      </c>
      <c r="I226" s="215"/>
      <c r="J226" s="211"/>
      <c r="K226" s="211"/>
      <c r="L226" s="216"/>
      <c r="M226" s="217"/>
      <c r="N226" s="218"/>
      <c r="O226" s="218"/>
      <c r="P226" s="218"/>
      <c r="Q226" s="218"/>
      <c r="R226" s="218"/>
      <c r="S226" s="218"/>
      <c r="T226" s="219"/>
      <c r="AT226" s="220" t="s">
        <v>256</v>
      </c>
      <c r="AU226" s="220" t="s">
        <v>90</v>
      </c>
      <c r="AV226" s="13" t="s">
        <v>90</v>
      </c>
      <c r="AW226" s="13" t="s">
        <v>36</v>
      </c>
      <c r="AX226" s="13" t="s">
        <v>80</v>
      </c>
      <c r="AY226" s="220" t="s">
        <v>155</v>
      </c>
    </row>
    <row r="227" spans="2:51" s="13" customFormat="1" ht="11.25">
      <c r="B227" s="210"/>
      <c r="C227" s="211"/>
      <c r="D227" s="201" t="s">
        <v>256</v>
      </c>
      <c r="E227" s="212" t="s">
        <v>1</v>
      </c>
      <c r="F227" s="213" t="s">
        <v>1036</v>
      </c>
      <c r="G227" s="211"/>
      <c r="H227" s="214">
        <v>2.423</v>
      </c>
      <c r="I227" s="215"/>
      <c r="J227" s="211"/>
      <c r="K227" s="211"/>
      <c r="L227" s="216"/>
      <c r="M227" s="217"/>
      <c r="N227" s="218"/>
      <c r="O227" s="218"/>
      <c r="P227" s="218"/>
      <c r="Q227" s="218"/>
      <c r="R227" s="218"/>
      <c r="S227" s="218"/>
      <c r="T227" s="219"/>
      <c r="AT227" s="220" t="s">
        <v>256</v>
      </c>
      <c r="AU227" s="220" t="s">
        <v>90</v>
      </c>
      <c r="AV227" s="13" t="s">
        <v>90</v>
      </c>
      <c r="AW227" s="13" t="s">
        <v>36</v>
      </c>
      <c r="AX227" s="13" t="s">
        <v>80</v>
      </c>
      <c r="AY227" s="220" t="s">
        <v>155</v>
      </c>
    </row>
    <row r="228" spans="2:51" s="13" customFormat="1" ht="11.25">
      <c r="B228" s="210"/>
      <c r="C228" s="211"/>
      <c r="D228" s="201" t="s">
        <v>256</v>
      </c>
      <c r="E228" s="212" t="s">
        <v>1</v>
      </c>
      <c r="F228" s="213" t="s">
        <v>1085</v>
      </c>
      <c r="G228" s="211"/>
      <c r="H228" s="214">
        <v>-98.416</v>
      </c>
      <c r="I228" s="215"/>
      <c r="J228" s="211"/>
      <c r="K228" s="211"/>
      <c r="L228" s="216"/>
      <c r="M228" s="217"/>
      <c r="N228" s="218"/>
      <c r="O228" s="218"/>
      <c r="P228" s="218"/>
      <c r="Q228" s="218"/>
      <c r="R228" s="218"/>
      <c r="S228" s="218"/>
      <c r="T228" s="219"/>
      <c r="AT228" s="220" t="s">
        <v>256</v>
      </c>
      <c r="AU228" s="220" t="s">
        <v>90</v>
      </c>
      <c r="AV228" s="13" t="s">
        <v>90</v>
      </c>
      <c r="AW228" s="13" t="s">
        <v>36</v>
      </c>
      <c r="AX228" s="13" t="s">
        <v>80</v>
      </c>
      <c r="AY228" s="220" t="s">
        <v>155</v>
      </c>
    </row>
    <row r="229" spans="2:51" s="13" customFormat="1" ht="22.5">
      <c r="B229" s="210"/>
      <c r="C229" s="211"/>
      <c r="D229" s="201" t="s">
        <v>256</v>
      </c>
      <c r="E229" s="212" t="s">
        <v>1</v>
      </c>
      <c r="F229" s="213" t="s">
        <v>1086</v>
      </c>
      <c r="G229" s="211"/>
      <c r="H229" s="214">
        <v>-5.579</v>
      </c>
      <c r="I229" s="215"/>
      <c r="J229" s="211"/>
      <c r="K229" s="211"/>
      <c r="L229" s="216"/>
      <c r="M229" s="217"/>
      <c r="N229" s="218"/>
      <c r="O229" s="218"/>
      <c r="P229" s="218"/>
      <c r="Q229" s="218"/>
      <c r="R229" s="218"/>
      <c r="S229" s="218"/>
      <c r="T229" s="219"/>
      <c r="AT229" s="220" t="s">
        <v>256</v>
      </c>
      <c r="AU229" s="220" t="s">
        <v>90</v>
      </c>
      <c r="AV229" s="13" t="s">
        <v>90</v>
      </c>
      <c r="AW229" s="13" t="s">
        <v>36</v>
      </c>
      <c r="AX229" s="13" t="s">
        <v>80</v>
      </c>
      <c r="AY229" s="220" t="s">
        <v>155</v>
      </c>
    </row>
    <row r="230" spans="2:51" s="15" customFormat="1" ht="11.25">
      <c r="B230" s="232"/>
      <c r="C230" s="233"/>
      <c r="D230" s="201" t="s">
        <v>256</v>
      </c>
      <c r="E230" s="234" t="s">
        <v>1</v>
      </c>
      <c r="F230" s="235" t="s">
        <v>1087</v>
      </c>
      <c r="G230" s="233"/>
      <c r="H230" s="236">
        <v>110.047</v>
      </c>
      <c r="I230" s="237"/>
      <c r="J230" s="233"/>
      <c r="K230" s="233"/>
      <c r="L230" s="238"/>
      <c r="M230" s="239"/>
      <c r="N230" s="240"/>
      <c r="O230" s="240"/>
      <c r="P230" s="240"/>
      <c r="Q230" s="240"/>
      <c r="R230" s="240"/>
      <c r="S230" s="240"/>
      <c r="T230" s="241"/>
      <c r="AT230" s="242" t="s">
        <v>256</v>
      </c>
      <c r="AU230" s="242" t="s">
        <v>90</v>
      </c>
      <c r="AV230" s="15" t="s">
        <v>170</v>
      </c>
      <c r="AW230" s="15" t="s">
        <v>36</v>
      </c>
      <c r="AX230" s="15" t="s">
        <v>80</v>
      </c>
      <c r="AY230" s="242" t="s">
        <v>155</v>
      </c>
    </row>
    <row r="231" spans="2:51" s="14" customFormat="1" ht="11.25">
      <c r="B231" s="221"/>
      <c r="C231" s="222"/>
      <c r="D231" s="201" t="s">
        <v>256</v>
      </c>
      <c r="E231" s="223" t="s">
        <v>1</v>
      </c>
      <c r="F231" s="224" t="s">
        <v>259</v>
      </c>
      <c r="G231" s="222"/>
      <c r="H231" s="225">
        <v>131.248</v>
      </c>
      <c r="I231" s="226"/>
      <c r="J231" s="222"/>
      <c r="K231" s="222"/>
      <c r="L231" s="227"/>
      <c r="M231" s="228"/>
      <c r="N231" s="229"/>
      <c r="O231" s="229"/>
      <c r="P231" s="229"/>
      <c r="Q231" s="229"/>
      <c r="R231" s="229"/>
      <c r="S231" s="229"/>
      <c r="T231" s="230"/>
      <c r="AT231" s="231" t="s">
        <v>256</v>
      </c>
      <c r="AU231" s="231" t="s">
        <v>90</v>
      </c>
      <c r="AV231" s="14" t="s">
        <v>175</v>
      </c>
      <c r="AW231" s="14" t="s">
        <v>36</v>
      </c>
      <c r="AX231" s="14" t="s">
        <v>88</v>
      </c>
      <c r="AY231" s="231" t="s">
        <v>155</v>
      </c>
    </row>
    <row r="232" spans="1:65" s="2" customFormat="1" ht="16.5" customHeight="1">
      <c r="A232" s="34"/>
      <c r="B232" s="35"/>
      <c r="C232" s="187" t="s">
        <v>380</v>
      </c>
      <c r="D232" s="187" t="s">
        <v>158</v>
      </c>
      <c r="E232" s="188" t="s">
        <v>350</v>
      </c>
      <c r="F232" s="189" t="s">
        <v>351</v>
      </c>
      <c r="G232" s="190" t="s">
        <v>306</v>
      </c>
      <c r="H232" s="191">
        <v>76.225</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1088</v>
      </c>
    </row>
    <row r="233" spans="1:47" s="2" customFormat="1" ht="204.75">
      <c r="A233" s="34"/>
      <c r="B233" s="35"/>
      <c r="C233" s="36"/>
      <c r="D233" s="201" t="s">
        <v>164</v>
      </c>
      <c r="E233" s="36"/>
      <c r="F233" s="202" t="s">
        <v>1089</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1090</v>
      </c>
      <c r="G234" s="211"/>
      <c r="H234" s="214">
        <v>76.225</v>
      </c>
      <c r="I234" s="215"/>
      <c r="J234" s="211"/>
      <c r="K234" s="211"/>
      <c r="L234" s="216"/>
      <c r="M234" s="217"/>
      <c r="N234" s="218"/>
      <c r="O234" s="218"/>
      <c r="P234" s="218"/>
      <c r="Q234" s="218"/>
      <c r="R234" s="218"/>
      <c r="S234" s="218"/>
      <c r="T234" s="219"/>
      <c r="AT234" s="220" t="s">
        <v>256</v>
      </c>
      <c r="AU234" s="220" t="s">
        <v>90</v>
      </c>
      <c r="AV234" s="13" t="s">
        <v>90</v>
      </c>
      <c r="AW234" s="13" t="s">
        <v>36</v>
      </c>
      <c r="AX234" s="13" t="s">
        <v>88</v>
      </c>
      <c r="AY234" s="220" t="s">
        <v>155</v>
      </c>
    </row>
    <row r="235" spans="1:65" s="2" customFormat="1" ht="16.5" customHeight="1">
      <c r="A235" s="34"/>
      <c r="B235" s="35"/>
      <c r="C235" s="243" t="s">
        <v>386</v>
      </c>
      <c r="D235" s="243" t="s">
        <v>357</v>
      </c>
      <c r="E235" s="244" t="s">
        <v>358</v>
      </c>
      <c r="F235" s="245" t="s">
        <v>359</v>
      </c>
      <c r="G235" s="246" t="s">
        <v>360</v>
      </c>
      <c r="H235" s="247">
        <v>110.048</v>
      </c>
      <c r="I235" s="248"/>
      <c r="J235" s="249">
        <f>ROUND(I235*H235,2)</f>
        <v>0</v>
      </c>
      <c r="K235" s="250"/>
      <c r="L235" s="251"/>
      <c r="M235" s="252" t="s">
        <v>1</v>
      </c>
      <c r="N235" s="253" t="s">
        <v>45</v>
      </c>
      <c r="O235" s="71"/>
      <c r="P235" s="197">
        <f>O235*H235</f>
        <v>0</v>
      </c>
      <c r="Q235" s="197">
        <v>1</v>
      </c>
      <c r="R235" s="197">
        <f>Q235*H235</f>
        <v>110.048</v>
      </c>
      <c r="S235" s="197">
        <v>0</v>
      </c>
      <c r="T235" s="198">
        <f>S235*H235</f>
        <v>0</v>
      </c>
      <c r="U235" s="34"/>
      <c r="V235" s="34"/>
      <c r="W235" s="34"/>
      <c r="X235" s="34"/>
      <c r="Y235" s="34"/>
      <c r="Z235" s="34"/>
      <c r="AA235" s="34"/>
      <c r="AB235" s="34"/>
      <c r="AC235" s="34"/>
      <c r="AD235" s="34"/>
      <c r="AE235" s="34"/>
      <c r="AR235" s="199" t="s">
        <v>196</v>
      </c>
      <c r="AT235" s="199" t="s">
        <v>357</v>
      </c>
      <c r="AU235" s="199" t="s">
        <v>90</v>
      </c>
      <c r="AY235" s="17" t="s">
        <v>155</v>
      </c>
      <c r="BE235" s="200">
        <f>IF(N235="základní",J235,0)</f>
        <v>0</v>
      </c>
      <c r="BF235" s="200">
        <f>IF(N235="snížená",J235,0)</f>
        <v>0</v>
      </c>
      <c r="BG235" s="200">
        <f>IF(N235="zákl. přenesená",J235,0)</f>
        <v>0</v>
      </c>
      <c r="BH235" s="200">
        <f>IF(N235="sníž. přenesená",J235,0)</f>
        <v>0</v>
      </c>
      <c r="BI235" s="200">
        <f>IF(N235="nulová",J235,0)</f>
        <v>0</v>
      </c>
      <c r="BJ235" s="17" t="s">
        <v>88</v>
      </c>
      <c r="BK235" s="200">
        <f>ROUND(I235*H235,2)</f>
        <v>0</v>
      </c>
      <c r="BL235" s="17" t="s">
        <v>175</v>
      </c>
      <c r="BM235" s="199" t="s">
        <v>1091</v>
      </c>
    </row>
    <row r="236" spans="1:47" s="2" customFormat="1" ht="29.25">
      <c r="A236" s="34"/>
      <c r="B236" s="35"/>
      <c r="C236" s="36"/>
      <c r="D236" s="201" t="s">
        <v>164</v>
      </c>
      <c r="E236" s="36"/>
      <c r="F236" s="202" t="s">
        <v>1092</v>
      </c>
      <c r="G236" s="36"/>
      <c r="H236" s="36"/>
      <c r="I236" s="203"/>
      <c r="J236" s="36"/>
      <c r="K236" s="36"/>
      <c r="L236" s="39"/>
      <c r="M236" s="204"/>
      <c r="N236" s="205"/>
      <c r="O236" s="71"/>
      <c r="P236" s="71"/>
      <c r="Q236" s="71"/>
      <c r="R236" s="71"/>
      <c r="S236" s="71"/>
      <c r="T236" s="72"/>
      <c r="U236" s="34"/>
      <c r="V236" s="34"/>
      <c r="W236" s="34"/>
      <c r="X236" s="34"/>
      <c r="Y236" s="34"/>
      <c r="Z236" s="34"/>
      <c r="AA236" s="34"/>
      <c r="AB236" s="34"/>
      <c r="AC236" s="34"/>
      <c r="AD236" s="34"/>
      <c r="AE236" s="34"/>
      <c r="AT236" s="17" t="s">
        <v>164</v>
      </c>
      <c r="AU236" s="17" t="s">
        <v>90</v>
      </c>
    </row>
    <row r="237" spans="2:51" s="13" customFormat="1" ht="11.25">
      <c r="B237" s="210"/>
      <c r="C237" s="211"/>
      <c r="D237" s="201" t="s">
        <v>256</v>
      </c>
      <c r="E237" s="212" t="s">
        <v>1</v>
      </c>
      <c r="F237" s="213" t="s">
        <v>1093</v>
      </c>
      <c r="G237" s="211"/>
      <c r="H237" s="214">
        <v>55.024</v>
      </c>
      <c r="I237" s="215"/>
      <c r="J237" s="211"/>
      <c r="K237" s="211"/>
      <c r="L237" s="216"/>
      <c r="M237" s="217"/>
      <c r="N237" s="218"/>
      <c r="O237" s="218"/>
      <c r="P237" s="218"/>
      <c r="Q237" s="218"/>
      <c r="R237" s="218"/>
      <c r="S237" s="218"/>
      <c r="T237" s="219"/>
      <c r="AT237" s="220" t="s">
        <v>256</v>
      </c>
      <c r="AU237" s="220" t="s">
        <v>90</v>
      </c>
      <c r="AV237" s="13" t="s">
        <v>90</v>
      </c>
      <c r="AW237" s="13" t="s">
        <v>36</v>
      </c>
      <c r="AX237" s="13" t="s">
        <v>88</v>
      </c>
      <c r="AY237" s="220" t="s">
        <v>155</v>
      </c>
    </row>
    <row r="238" spans="2:51" s="13" customFormat="1" ht="11.25">
      <c r="B238" s="210"/>
      <c r="C238" s="211"/>
      <c r="D238" s="201" t="s">
        <v>256</v>
      </c>
      <c r="E238" s="211"/>
      <c r="F238" s="213" t="s">
        <v>1094</v>
      </c>
      <c r="G238" s="211"/>
      <c r="H238" s="214">
        <v>110.048</v>
      </c>
      <c r="I238" s="215"/>
      <c r="J238" s="211"/>
      <c r="K238" s="211"/>
      <c r="L238" s="216"/>
      <c r="M238" s="217"/>
      <c r="N238" s="218"/>
      <c r="O238" s="218"/>
      <c r="P238" s="218"/>
      <c r="Q238" s="218"/>
      <c r="R238" s="218"/>
      <c r="S238" s="218"/>
      <c r="T238" s="219"/>
      <c r="AT238" s="220" t="s">
        <v>256</v>
      </c>
      <c r="AU238" s="220" t="s">
        <v>90</v>
      </c>
      <c r="AV238" s="13" t="s">
        <v>90</v>
      </c>
      <c r="AW238" s="13" t="s">
        <v>4</v>
      </c>
      <c r="AX238" s="13" t="s">
        <v>88</v>
      </c>
      <c r="AY238" s="220" t="s">
        <v>155</v>
      </c>
    </row>
    <row r="239" spans="1:65" s="2" customFormat="1" ht="16.5" customHeight="1">
      <c r="A239" s="34"/>
      <c r="B239" s="35"/>
      <c r="C239" s="187" t="s">
        <v>390</v>
      </c>
      <c r="D239" s="187" t="s">
        <v>158</v>
      </c>
      <c r="E239" s="188" t="s">
        <v>366</v>
      </c>
      <c r="F239" s="189" t="s">
        <v>367</v>
      </c>
      <c r="G239" s="190" t="s">
        <v>306</v>
      </c>
      <c r="H239" s="191">
        <v>88.321</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1095</v>
      </c>
    </row>
    <row r="240" spans="1:47" s="2" customFormat="1" ht="156">
      <c r="A240" s="34"/>
      <c r="B240" s="35"/>
      <c r="C240" s="36"/>
      <c r="D240" s="201" t="s">
        <v>164</v>
      </c>
      <c r="E240" s="36"/>
      <c r="F240" s="202" t="s">
        <v>1096</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1097</v>
      </c>
      <c r="G241" s="211"/>
      <c r="H241" s="214">
        <v>36.136</v>
      </c>
      <c r="I241" s="215"/>
      <c r="J241" s="211"/>
      <c r="K241" s="211"/>
      <c r="L241" s="216"/>
      <c r="M241" s="217"/>
      <c r="N241" s="218"/>
      <c r="O241" s="218"/>
      <c r="P241" s="218"/>
      <c r="Q241" s="218"/>
      <c r="R241" s="218"/>
      <c r="S241" s="218"/>
      <c r="T241" s="219"/>
      <c r="AT241" s="220" t="s">
        <v>256</v>
      </c>
      <c r="AU241" s="220" t="s">
        <v>90</v>
      </c>
      <c r="AV241" s="13" t="s">
        <v>90</v>
      </c>
      <c r="AW241" s="13" t="s">
        <v>36</v>
      </c>
      <c r="AX241" s="13" t="s">
        <v>80</v>
      </c>
      <c r="AY241" s="220" t="s">
        <v>155</v>
      </c>
    </row>
    <row r="242" spans="2:51" s="13" customFormat="1" ht="11.25">
      <c r="B242" s="210"/>
      <c r="C242" s="211"/>
      <c r="D242" s="201" t="s">
        <v>256</v>
      </c>
      <c r="E242" s="212" t="s">
        <v>1</v>
      </c>
      <c r="F242" s="213" t="s">
        <v>1098</v>
      </c>
      <c r="G242" s="211"/>
      <c r="H242" s="214">
        <v>-4.534</v>
      </c>
      <c r="I242" s="215"/>
      <c r="J242" s="211"/>
      <c r="K242" s="211"/>
      <c r="L242" s="216"/>
      <c r="M242" s="217"/>
      <c r="N242" s="218"/>
      <c r="O242" s="218"/>
      <c r="P242" s="218"/>
      <c r="Q242" s="218"/>
      <c r="R242" s="218"/>
      <c r="S242" s="218"/>
      <c r="T242" s="219"/>
      <c r="AT242" s="220" t="s">
        <v>256</v>
      </c>
      <c r="AU242" s="220" t="s">
        <v>90</v>
      </c>
      <c r="AV242" s="13" t="s">
        <v>90</v>
      </c>
      <c r="AW242" s="13" t="s">
        <v>36</v>
      </c>
      <c r="AX242" s="13" t="s">
        <v>80</v>
      </c>
      <c r="AY242" s="220" t="s">
        <v>155</v>
      </c>
    </row>
    <row r="243" spans="2:51" s="15" customFormat="1" ht="11.25">
      <c r="B243" s="232"/>
      <c r="C243" s="233"/>
      <c r="D243" s="201" t="s">
        <v>256</v>
      </c>
      <c r="E243" s="234" t="s">
        <v>1</v>
      </c>
      <c r="F243" s="235" t="s">
        <v>1099</v>
      </c>
      <c r="G243" s="233"/>
      <c r="H243" s="236">
        <v>31.602</v>
      </c>
      <c r="I243" s="237"/>
      <c r="J243" s="233"/>
      <c r="K243" s="233"/>
      <c r="L243" s="238"/>
      <c r="M243" s="239"/>
      <c r="N243" s="240"/>
      <c r="O243" s="240"/>
      <c r="P243" s="240"/>
      <c r="Q243" s="240"/>
      <c r="R243" s="240"/>
      <c r="S243" s="240"/>
      <c r="T243" s="241"/>
      <c r="AT243" s="242" t="s">
        <v>256</v>
      </c>
      <c r="AU243" s="242" t="s">
        <v>90</v>
      </c>
      <c r="AV243" s="15" t="s">
        <v>170</v>
      </c>
      <c r="AW243" s="15" t="s">
        <v>36</v>
      </c>
      <c r="AX243" s="15" t="s">
        <v>80</v>
      </c>
      <c r="AY243" s="242" t="s">
        <v>155</v>
      </c>
    </row>
    <row r="244" spans="2:51" s="13" customFormat="1" ht="11.25">
      <c r="B244" s="210"/>
      <c r="C244" s="211"/>
      <c r="D244" s="201" t="s">
        <v>256</v>
      </c>
      <c r="E244" s="212" t="s">
        <v>1</v>
      </c>
      <c r="F244" s="213" t="s">
        <v>1100</v>
      </c>
      <c r="G244" s="211"/>
      <c r="H244" s="214">
        <v>98.416</v>
      </c>
      <c r="I244" s="215"/>
      <c r="J244" s="211"/>
      <c r="K244" s="211"/>
      <c r="L244" s="216"/>
      <c r="M244" s="217"/>
      <c r="N244" s="218"/>
      <c r="O244" s="218"/>
      <c r="P244" s="218"/>
      <c r="Q244" s="218"/>
      <c r="R244" s="218"/>
      <c r="S244" s="218"/>
      <c r="T244" s="219"/>
      <c r="AT244" s="220" t="s">
        <v>256</v>
      </c>
      <c r="AU244" s="220" t="s">
        <v>90</v>
      </c>
      <c r="AV244" s="13" t="s">
        <v>90</v>
      </c>
      <c r="AW244" s="13" t="s">
        <v>36</v>
      </c>
      <c r="AX244" s="13" t="s">
        <v>80</v>
      </c>
      <c r="AY244" s="220" t="s">
        <v>155</v>
      </c>
    </row>
    <row r="245" spans="2:51" s="13" customFormat="1" ht="22.5">
      <c r="B245" s="210"/>
      <c r="C245" s="211"/>
      <c r="D245" s="201" t="s">
        <v>256</v>
      </c>
      <c r="E245" s="212" t="s">
        <v>1</v>
      </c>
      <c r="F245" s="213" t="s">
        <v>1101</v>
      </c>
      <c r="G245" s="211"/>
      <c r="H245" s="214">
        <v>-28.402</v>
      </c>
      <c r="I245" s="215"/>
      <c r="J245" s="211"/>
      <c r="K245" s="211"/>
      <c r="L245" s="216"/>
      <c r="M245" s="217"/>
      <c r="N245" s="218"/>
      <c r="O245" s="218"/>
      <c r="P245" s="218"/>
      <c r="Q245" s="218"/>
      <c r="R245" s="218"/>
      <c r="S245" s="218"/>
      <c r="T245" s="219"/>
      <c r="AT245" s="220" t="s">
        <v>256</v>
      </c>
      <c r="AU245" s="220" t="s">
        <v>90</v>
      </c>
      <c r="AV245" s="13" t="s">
        <v>90</v>
      </c>
      <c r="AW245" s="13" t="s">
        <v>36</v>
      </c>
      <c r="AX245" s="13" t="s">
        <v>80</v>
      </c>
      <c r="AY245" s="220" t="s">
        <v>155</v>
      </c>
    </row>
    <row r="246" spans="2:51" s="13" customFormat="1" ht="11.25">
      <c r="B246" s="210"/>
      <c r="C246" s="211"/>
      <c r="D246" s="201" t="s">
        <v>256</v>
      </c>
      <c r="E246" s="212" t="s">
        <v>1</v>
      </c>
      <c r="F246" s="213" t="s">
        <v>1102</v>
      </c>
      <c r="G246" s="211"/>
      <c r="H246" s="214">
        <v>-6.587</v>
      </c>
      <c r="I246" s="215"/>
      <c r="J246" s="211"/>
      <c r="K246" s="211"/>
      <c r="L246" s="216"/>
      <c r="M246" s="217"/>
      <c r="N246" s="218"/>
      <c r="O246" s="218"/>
      <c r="P246" s="218"/>
      <c r="Q246" s="218"/>
      <c r="R246" s="218"/>
      <c r="S246" s="218"/>
      <c r="T246" s="219"/>
      <c r="AT246" s="220" t="s">
        <v>256</v>
      </c>
      <c r="AU246" s="220" t="s">
        <v>90</v>
      </c>
      <c r="AV246" s="13" t="s">
        <v>90</v>
      </c>
      <c r="AW246" s="13" t="s">
        <v>36</v>
      </c>
      <c r="AX246" s="13" t="s">
        <v>80</v>
      </c>
      <c r="AY246" s="220" t="s">
        <v>155</v>
      </c>
    </row>
    <row r="247" spans="2:51" s="13" customFormat="1" ht="22.5">
      <c r="B247" s="210"/>
      <c r="C247" s="211"/>
      <c r="D247" s="201" t="s">
        <v>256</v>
      </c>
      <c r="E247" s="212" t="s">
        <v>1</v>
      </c>
      <c r="F247" s="213" t="s">
        <v>1103</v>
      </c>
      <c r="G247" s="211"/>
      <c r="H247" s="214">
        <v>-6.708</v>
      </c>
      <c r="I247" s="215"/>
      <c r="J247" s="211"/>
      <c r="K247" s="211"/>
      <c r="L247" s="216"/>
      <c r="M247" s="217"/>
      <c r="N247" s="218"/>
      <c r="O247" s="218"/>
      <c r="P247" s="218"/>
      <c r="Q247" s="218"/>
      <c r="R247" s="218"/>
      <c r="S247" s="218"/>
      <c r="T247" s="219"/>
      <c r="AT247" s="220" t="s">
        <v>256</v>
      </c>
      <c r="AU247" s="220" t="s">
        <v>90</v>
      </c>
      <c r="AV247" s="13" t="s">
        <v>90</v>
      </c>
      <c r="AW247" s="13" t="s">
        <v>36</v>
      </c>
      <c r="AX247" s="13" t="s">
        <v>80</v>
      </c>
      <c r="AY247" s="220" t="s">
        <v>155</v>
      </c>
    </row>
    <row r="248" spans="2:51" s="15" customFormat="1" ht="11.25">
      <c r="B248" s="232"/>
      <c r="C248" s="233"/>
      <c r="D248" s="201" t="s">
        <v>256</v>
      </c>
      <c r="E248" s="234" t="s">
        <v>1</v>
      </c>
      <c r="F248" s="235" t="s">
        <v>1104</v>
      </c>
      <c r="G248" s="233"/>
      <c r="H248" s="236">
        <v>56.719</v>
      </c>
      <c r="I248" s="237"/>
      <c r="J248" s="233"/>
      <c r="K248" s="233"/>
      <c r="L248" s="238"/>
      <c r="M248" s="239"/>
      <c r="N248" s="240"/>
      <c r="O248" s="240"/>
      <c r="P248" s="240"/>
      <c r="Q248" s="240"/>
      <c r="R248" s="240"/>
      <c r="S248" s="240"/>
      <c r="T248" s="241"/>
      <c r="AT248" s="242" t="s">
        <v>256</v>
      </c>
      <c r="AU248" s="242" t="s">
        <v>90</v>
      </c>
      <c r="AV248" s="15" t="s">
        <v>170</v>
      </c>
      <c r="AW248" s="15" t="s">
        <v>36</v>
      </c>
      <c r="AX248" s="15" t="s">
        <v>80</v>
      </c>
      <c r="AY248" s="242" t="s">
        <v>155</v>
      </c>
    </row>
    <row r="249" spans="2:51" s="14" customFormat="1" ht="11.25">
      <c r="B249" s="221"/>
      <c r="C249" s="222"/>
      <c r="D249" s="201" t="s">
        <v>256</v>
      </c>
      <c r="E249" s="223" t="s">
        <v>1</v>
      </c>
      <c r="F249" s="224" t="s">
        <v>259</v>
      </c>
      <c r="G249" s="222"/>
      <c r="H249" s="225">
        <v>88.321</v>
      </c>
      <c r="I249" s="226"/>
      <c r="J249" s="222"/>
      <c r="K249" s="222"/>
      <c r="L249" s="227"/>
      <c r="M249" s="228"/>
      <c r="N249" s="229"/>
      <c r="O249" s="229"/>
      <c r="P249" s="229"/>
      <c r="Q249" s="229"/>
      <c r="R249" s="229"/>
      <c r="S249" s="229"/>
      <c r="T249" s="230"/>
      <c r="AT249" s="231" t="s">
        <v>256</v>
      </c>
      <c r="AU249" s="231" t="s">
        <v>90</v>
      </c>
      <c r="AV249" s="14" t="s">
        <v>175</v>
      </c>
      <c r="AW249" s="14" t="s">
        <v>36</v>
      </c>
      <c r="AX249" s="14" t="s">
        <v>88</v>
      </c>
      <c r="AY249" s="231" t="s">
        <v>155</v>
      </c>
    </row>
    <row r="250" spans="1:65" s="2" customFormat="1" ht="16.5" customHeight="1">
      <c r="A250" s="34"/>
      <c r="B250" s="35"/>
      <c r="C250" s="243" t="s">
        <v>395</v>
      </c>
      <c r="D250" s="243" t="s">
        <v>357</v>
      </c>
      <c r="E250" s="244" t="s">
        <v>374</v>
      </c>
      <c r="F250" s="245" t="s">
        <v>375</v>
      </c>
      <c r="G250" s="246" t="s">
        <v>360</v>
      </c>
      <c r="H250" s="247">
        <v>176.642</v>
      </c>
      <c r="I250" s="248"/>
      <c r="J250" s="249">
        <f>ROUND(I250*H250,2)</f>
        <v>0</v>
      </c>
      <c r="K250" s="250"/>
      <c r="L250" s="251"/>
      <c r="M250" s="252" t="s">
        <v>1</v>
      </c>
      <c r="N250" s="253" t="s">
        <v>45</v>
      </c>
      <c r="O250" s="71"/>
      <c r="P250" s="197">
        <f>O250*H250</f>
        <v>0</v>
      </c>
      <c r="Q250" s="197">
        <v>1</v>
      </c>
      <c r="R250" s="197">
        <f>Q250*H250</f>
        <v>176.642</v>
      </c>
      <c r="S250" s="197">
        <v>0</v>
      </c>
      <c r="T250" s="198">
        <f>S250*H250</f>
        <v>0</v>
      </c>
      <c r="U250" s="34"/>
      <c r="V250" s="34"/>
      <c r="W250" s="34"/>
      <c r="X250" s="34"/>
      <c r="Y250" s="34"/>
      <c r="Z250" s="34"/>
      <c r="AA250" s="34"/>
      <c r="AB250" s="34"/>
      <c r="AC250" s="34"/>
      <c r="AD250" s="34"/>
      <c r="AE250" s="34"/>
      <c r="AR250" s="199" t="s">
        <v>196</v>
      </c>
      <c r="AT250" s="199" t="s">
        <v>357</v>
      </c>
      <c r="AU250" s="199" t="s">
        <v>90</v>
      </c>
      <c r="AY250" s="17" t="s">
        <v>155</v>
      </c>
      <c r="BE250" s="200">
        <f>IF(N250="základní",J250,0)</f>
        <v>0</v>
      </c>
      <c r="BF250" s="200">
        <f>IF(N250="snížená",J250,0)</f>
        <v>0</v>
      </c>
      <c r="BG250" s="200">
        <f>IF(N250="zákl. přenesená",J250,0)</f>
        <v>0</v>
      </c>
      <c r="BH250" s="200">
        <f>IF(N250="sníž. přenesená",J250,0)</f>
        <v>0</v>
      </c>
      <c r="BI250" s="200">
        <f>IF(N250="nulová",J250,0)</f>
        <v>0</v>
      </c>
      <c r="BJ250" s="17" t="s">
        <v>88</v>
      </c>
      <c r="BK250" s="200">
        <f>ROUND(I250*H250,2)</f>
        <v>0</v>
      </c>
      <c r="BL250" s="17" t="s">
        <v>175</v>
      </c>
      <c r="BM250" s="199" t="s">
        <v>1105</v>
      </c>
    </row>
    <row r="251" spans="1:47" s="2" customFormat="1" ht="29.25">
      <c r="A251" s="34"/>
      <c r="B251" s="35"/>
      <c r="C251" s="36"/>
      <c r="D251" s="201" t="s">
        <v>164</v>
      </c>
      <c r="E251" s="36"/>
      <c r="F251" s="202" t="s">
        <v>1106</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164</v>
      </c>
      <c r="AU251" s="17" t="s">
        <v>90</v>
      </c>
    </row>
    <row r="252" spans="2:51" s="13" customFormat="1" ht="11.25">
      <c r="B252" s="210"/>
      <c r="C252" s="211"/>
      <c r="D252" s="201" t="s">
        <v>256</v>
      </c>
      <c r="E252" s="212" t="s">
        <v>1</v>
      </c>
      <c r="F252" s="213" t="s">
        <v>1107</v>
      </c>
      <c r="G252" s="211"/>
      <c r="H252" s="214">
        <v>88.321</v>
      </c>
      <c r="I252" s="215"/>
      <c r="J252" s="211"/>
      <c r="K252" s="211"/>
      <c r="L252" s="216"/>
      <c r="M252" s="217"/>
      <c r="N252" s="218"/>
      <c r="O252" s="218"/>
      <c r="P252" s="218"/>
      <c r="Q252" s="218"/>
      <c r="R252" s="218"/>
      <c r="S252" s="218"/>
      <c r="T252" s="219"/>
      <c r="AT252" s="220" t="s">
        <v>256</v>
      </c>
      <c r="AU252" s="220" t="s">
        <v>90</v>
      </c>
      <c r="AV252" s="13" t="s">
        <v>90</v>
      </c>
      <c r="AW252" s="13" t="s">
        <v>36</v>
      </c>
      <c r="AX252" s="13" t="s">
        <v>88</v>
      </c>
      <c r="AY252" s="220" t="s">
        <v>155</v>
      </c>
    </row>
    <row r="253" spans="2:51" s="13" customFormat="1" ht="11.25">
      <c r="B253" s="210"/>
      <c r="C253" s="211"/>
      <c r="D253" s="201" t="s">
        <v>256</v>
      </c>
      <c r="E253" s="211"/>
      <c r="F253" s="213" t="s">
        <v>1108</v>
      </c>
      <c r="G253" s="211"/>
      <c r="H253" s="214">
        <v>176.642</v>
      </c>
      <c r="I253" s="215"/>
      <c r="J253" s="211"/>
      <c r="K253" s="211"/>
      <c r="L253" s="216"/>
      <c r="M253" s="217"/>
      <c r="N253" s="218"/>
      <c r="O253" s="218"/>
      <c r="P253" s="218"/>
      <c r="Q253" s="218"/>
      <c r="R253" s="218"/>
      <c r="S253" s="218"/>
      <c r="T253" s="219"/>
      <c r="AT253" s="220" t="s">
        <v>256</v>
      </c>
      <c r="AU253" s="220" t="s">
        <v>90</v>
      </c>
      <c r="AV253" s="13" t="s">
        <v>90</v>
      </c>
      <c r="AW253" s="13" t="s">
        <v>4</v>
      </c>
      <c r="AX253" s="13" t="s">
        <v>88</v>
      </c>
      <c r="AY253" s="220" t="s">
        <v>155</v>
      </c>
    </row>
    <row r="254" spans="2:63" s="12" customFormat="1" ht="22.9" customHeight="1">
      <c r="B254" s="171"/>
      <c r="C254" s="172"/>
      <c r="D254" s="173" t="s">
        <v>79</v>
      </c>
      <c r="E254" s="185" t="s">
        <v>175</v>
      </c>
      <c r="F254" s="185" t="s">
        <v>379</v>
      </c>
      <c r="G254" s="172"/>
      <c r="H254" s="172"/>
      <c r="I254" s="175"/>
      <c r="J254" s="186">
        <f>BK254</f>
        <v>0</v>
      </c>
      <c r="K254" s="172"/>
      <c r="L254" s="177"/>
      <c r="M254" s="178"/>
      <c r="N254" s="179"/>
      <c r="O254" s="179"/>
      <c r="P254" s="180">
        <f>SUM(P255:P273)</f>
        <v>0</v>
      </c>
      <c r="Q254" s="179"/>
      <c r="R254" s="180">
        <f>SUM(R255:R273)</f>
        <v>1.4351846400000001</v>
      </c>
      <c r="S254" s="179"/>
      <c r="T254" s="181">
        <f>SUM(T255:T273)</f>
        <v>0</v>
      </c>
      <c r="AR254" s="182" t="s">
        <v>88</v>
      </c>
      <c r="AT254" s="183" t="s">
        <v>79</v>
      </c>
      <c r="AU254" s="183" t="s">
        <v>88</v>
      </c>
      <c r="AY254" s="182" t="s">
        <v>155</v>
      </c>
      <c r="BK254" s="184">
        <f>SUM(BK255:BK273)</f>
        <v>0</v>
      </c>
    </row>
    <row r="255" spans="1:65" s="2" customFormat="1" ht="16.5" customHeight="1">
      <c r="A255" s="34"/>
      <c r="B255" s="35"/>
      <c r="C255" s="187" t="s">
        <v>400</v>
      </c>
      <c r="D255" s="187" t="s">
        <v>158</v>
      </c>
      <c r="E255" s="188" t="s">
        <v>890</v>
      </c>
      <c r="F255" s="189" t="s">
        <v>891</v>
      </c>
      <c r="G255" s="190" t="s">
        <v>306</v>
      </c>
      <c r="H255" s="191">
        <v>5.162</v>
      </c>
      <c r="I255" s="192"/>
      <c r="J255" s="193">
        <f>ROUND(I255*H255,2)</f>
        <v>0</v>
      </c>
      <c r="K255" s="194"/>
      <c r="L255" s="39"/>
      <c r="M255" s="195" t="s">
        <v>1</v>
      </c>
      <c r="N255" s="196" t="s">
        <v>45</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175</v>
      </c>
      <c r="AT255" s="199" t="s">
        <v>158</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1109</v>
      </c>
    </row>
    <row r="256" spans="1:47" s="2" customFormat="1" ht="87.75">
      <c r="A256" s="34"/>
      <c r="B256" s="35"/>
      <c r="C256" s="36"/>
      <c r="D256" s="201" t="s">
        <v>164</v>
      </c>
      <c r="E256" s="36"/>
      <c r="F256" s="202" t="s">
        <v>1110</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2:51" s="13" customFormat="1" ht="11.25">
      <c r="B257" s="210"/>
      <c r="C257" s="211"/>
      <c r="D257" s="201" t="s">
        <v>256</v>
      </c>
      <c r="E257" s="212" t="s">
        <v>1</v>
      </c>
      <c r="F257" s="213" t="s">
        <v>1111</v>
      </c>
      <c r="G257" s="211"/>
      <c r="H257" s="214">
        <v>5.162</v>
      </c>
      <c r="I257" s="215"/>
      <c r="J257" s="211"/>
      <c r="K257" s="211"/>
      <c r="L257" s="216"/>
      <c r="M257" s="217"/>
      <c r="N257" s="218"/>
      <c r="O257" s="218"/>
      <c r="P257" s="218"/>
      <c r="Q257" s="218"/>
      <c r="R257" s="218"/>
      <c r="S257" s="218"/>
      <c r="T257" s="219"/>
      <c r="AT257" s="220" t="s">
        <v>256</v>
      </c>
      <c r="AU257" s="220" t="s">
        <v>90</v>
      </c>
      <c r="AV257" s="13" t="s">
        <v>90</v>
      </c>
      <c r="AW257" s="13" t="s">
        <v>36</v>
      </c>
      <c r="AX257" s="13" t="s">
        <v>88</v>
      </c>
      <c r="AY257" s="220" t="s">
        <v>155</v>
      </c>
    </row>
    <row r="258" spans="1:65" s="2" customFormat="1" ht="16.5" customHeight="1">
      <c r="A258" s="34"/>
      <c r="B258" s="35"/>
      <c r="C258" s="187" t="s">
        <v>406</v>
      </c>
      <c r="D258" s="187" t="s">
        <v>158</v>
      </c>
      <c r="E258" s="188" t="s">
        <v>381</v>
      </c>
      <c r="F258" s="189" t="s">
        <v>382</v>
      </c>
      <c r="G258" s="190" t="s">
        <v>383</v>
      </c>
      <c r="H258" s="191">
        <v>54</v>
      </c>
      <c r="I258" s="192"/>
      <c r="J258" s="193">
        <f>ROUND(I258*H258,2)</f>
        <v>0</v>
      </c>
      <c r="K258" s="194"/>
      <c r="L258" s="39"/>
      <c r="M258" s="195" t="s">
        <v>1</v>
      </c>
      <c r="N258" s="196" t="s">
        <v>45</v>
      </c>
      <c r="O258" s="71"/>
      <c r="P258" s="197">
        <f>O258*H258</f>
        <v>0</v>
      </c>
      <c r="Q258" s="197">
        <v>0.00165</v>
      </c>
      <c r="R258" s="197">
        <f>Q258*H258</f>
        <v>0.0891</v>
      </c>
      <c r="S258" s="197">
        <v>0</v>
      </c>
      <c r="T258" s="198">
        <f>S258*H258</f>
        <v>0</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1112</v>
      </c>
    </row>
    <row r="259" spans="1:47" s="2" customFormat="1" ht="48.75">
      <c r="A259" s="34"/>
      <c r="B259" s="35"/>
      <c r="C259" s="36"/>
      <c r="D259" s="201" t="s">
        <v>164</v>
      </c>
      <c r="E259" s="36"/>
      <c r="F259" s="202" t="s">
        <v>1113</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1:65" s="2" customFormat="1" ht="16.5" customHeight="1">
      <c r="A260" s="34"/>
      <c r="B260" s="35"/>
      <c r="C260" s="243" t="s">
        <v>412</v>
      </c>
      <c r="D260" s="243" t="s">
        <v>357</v>
      </c>
      <c r="E260" s="244" t="s">
        <v>387</v>
      </c>
      <c r="F260" s="245" t="s">
        <v>388</v>
      </c>
      <c r="G260" s="246" t="s">
        <v>383</v>
      </c>
      <c r="H260" s="247">
        <v>54</v>
      </c>
      <c r="I260" s="248"/>
      <c r="J260" s="249">
        <f>ROUND(I260*H260,2)</f>
        <v>0</v>
      </c>
      <c r="K260" s="250"/>
      <c r="L260" s="251"/>
      <c r="M260" s="252" t="s">
        <v>1</v>
      </c>
      <c r="N260" s="253" t="s">
        <v>45</v>
      </c>
      <c r="O260" s="71"/>
      <c r="P260" s="197">
        <f>O260*H260</f>
        <v>0</v>
      </c>
      <c r="Q260" s="197">
        <v>0.02</v>
      </c>
      <c r="R260" s="197">
        <f>Q260*H260</f>
        <v>1.08</v>
      </c>
      <c r="S260" s="197">
        <v>0</v>
      </c>
      <c r="T260" s="198">
        <f>S260*H260</f>
        <v>0</v>
      </c>
      <c r="U260" s="34"/>
      <c r="V260" s="34"/>
      <c r="W260" s="34"/>
      <c r="X260" s="34"/>
      <c r="Y260" s="34"/>
      <c r="Z260" s="34"/>
      <c r="AA260" s="34"/>
      <c r="AB260" s="34"/>
      <c r="AC260" s="34"/>
      <c r="AD260" s="34"/>
      <c r="AE260" s="34"/>
      <c r="AR260" s="199" t="s">
        <v>196</v>
      </c>
      <c r="AT260" s="199" t="s">
        <v>357</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1114</v>
      </c>
    </row>
    <row r="261" spans="1:65" s="2" customFormat="1" ht="16.5" customHeight="1">
      <c r="A261" s="34"/>
      <c r="B261" s="35"/>
      <c r="C261" s="187" t="s">
        <v>417</v>
      </c>
      <c r="D261" s="187" t="s">
        <v>158</v>
      </c>
      <c r="E261" s="188" t="s">
        <v>391</v>
      </c>
      <c r="F261" s="189" t="s">
        <v>392</v>
      </c>
      <c r="G261" s="190" t="s">
        <v>306</v>
      </c>
      <c r="H261" s="191">
        <v>7.376</v>
      </c>
      <c r="I261" s="192"/>
      <c r="J261" s="193">
        <f>ROUND(I261*H261,2)</f>
        <v>0</v>
      </c>
      <c r="K261" s="194"/>
      <c r="L261" s="39"/>
      <c r="M261" s="195" t="s">
        <v>1</v>
      </c>
      <c r="N261" s="196" t="s">
        <v>45</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175</v>
      </c>
      <c r="AT261" s="199" t="s">
        <v>158</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1115</v>
      </c>
    </row>
    <row r="262" spans="2:51" s="13" customFormat="1" ht="11.25">
      <c r="B262" s="210"/>
      <c r="C262" s="211"/>
      <c r="D262" s="201" t="s">
        <v>256</v>
      </c>
      <c r="E262" s="212" t="s">
        <v>1</v>
      </c>
      <c r="F262" s="213" t="s">
        <v>1116</v>
      </c>
      <c r="G262" s="211"/>
      <c r="H262" s="214">
        <v>3.803</v>
      </c>
      <c r="I262" s="215"/>
      <c r="J262" s="211"/>
      <c r="K262" s="211"/>
      <c r="L262" s="216"/>
      <c r="M262" s="217"/>
      <c r="N262" s="218"/>
      <c r="O262" s="218"/>
      <c r="P262" s="218"/>
      <c r="Q262" s="218"/>
      <c r="R262" s="218"/>
      <c r="S262" s="218"/>
      <c r="T262" s="219"/>
      <c r="AT262" s="220" t="s">
        <v>256</v>
      </c>
      <c r="AU262" s="220" t="s">
        <v>90</v>
      </c>
      <c r="AV262" s="13" t="s">
        <v>90</v>
      </c>
      <c r="AW262" s="13" t="s">
        <v>36</v>
      </c>
      <c r="AX262" s="13" t="s">
        <v>80</v>
      </c>
      <c r="AY262" s="220" t="s">
        <v>155</v>
      </c>
    </row>
    <row r="263" spans="2:51" s="13" customFormat="1" ht="11.25">
      <c r="B263" s="210"/>
      <c r="C263" s="211"/>
      <c r="D263" s="201" t="s">
        <v>256</v>
      </c>
      <c r="E263" s="212" t="s">
        <v>1</v>
      </c>
      <c r="F263" s="213" t="s">
        <v>1117</v>
      </c>
      <c r="G263" s="211"/>
      <c r="H263" s="214">
        <v>3.573</v>
      </c>
      <c r="I263" s="215"/>
      <c r="J263" s="211"/>
      <c r="K263" s="211"/>
      <c r="L263" s="216"/>
      <c r="M263" s="217"/>
      <c r="N263" s="218"/>
      <c r="O263" s="218"/>
      <c r="P263" s="218"/>
      <c r="Q263" s="218"/>
      <c r="R263" s="218"/>
      <c r="S263" s="218"/>
      <c r="T263" s="219"/>
      <c r="AT263" s="220" t="s">
        <v>256</v>
      </c>
      <c r="AU263" s="220" t="s">
        <v>90</v>
      </c>
      <c r="AV263" s="13" t="s">
        <v>90</v>
      </c>
      <c r="AW263" s="13" t="s">
        <v>36</v>
      </c>
      <c r="AX263" s="13" t="s">
        <v>80</v>
      </c>
      <c r="AY263" s="220" t="s">
        <v>155</v>
      </c>
    </row>
    <row r="264" spans="2:51" s="14" customFormat="1" ht="11.25">
      <c r="B264" s="221"/>
      <c r="C264" s="222"/>
      <c r="D264" s="201" t="s">
        <v>256</v>
      </c>
      <c r="E264" s="223" t="s">
        <v>1</v>
      </c>
      <c r="F264" s="224" t="s">
        <v>259</v>
      </c>
      <c r="G264" s="222"/>
      <c r="H264" s="225">
        <v>7.376</v>
      </c>
      <c r="I264" s="226"/>
      <c r="J264" s="222"/>
      <c r="K264" s="222"/>
      <c r="L264" s="227"/>
      <c r="M264" s="228"/>
      <c r="N264" s="229"/>
      <c r="O264" s="229"/>
      <c r="P264" s="229"/>
      <c r="Q264" s="229"/>
      <c r="R264" s="229"/>
      <c r="S264" s="229"/>
      <c r="T264" s="230"/>
      <c r="AT264" s="231" t="s">
        <v>256</v>
      </c>
      <c r="AU264" s="231" t="s">
        <v>90</v>
      </c>
      <c r="AV264" s="14" t="s">
        <v>175</v>
      </c>
      <c r="AW264" s="14" t="s">
        <v>36</v>
      </c>
      <c r="AX264" s="14" t="s">
        <v>88</v>
      </c>
      <c r="AY264" s="231" t="s">
        <v>155</v>
      </c>
    </row>
    <row r="265" spans="1:65" s="2" customFormat="1" ht="16.5" customHeight="1">
      <c r="A265" s="34"/>
      <c r="B265" s="35"/>
      <c r="C265" s="187" t="s">
        <v>423</v>
      </c>
      <c r="D265" s="187" t="s">
        <v>158</v>
      </c>
      <c r="E265" s="188" t="s">
        <v>396</v>
      </c>
      <c r="F265" s="189" t="s">
        <v>397</v>
      </c>
      <c r="G265" s="190" t="s">
        <v>306</v>
      </c>
      <c r="H265" s="191">
        <v>21.026</v>
      </c>
      <c r="I265" s="192"/>
      <c r="J265" s="193">
        <f>ROUND(I265*H265,2)</f>
        <v>0</v>
      </c>
      <c r="K265" s="194"/>
      <c r="L265" s="39"/>
      <c r="M265" s="195" t="s">
        <v>1</v>
      </c>
      <c r="N265" s="196" t="s">
        <v>45</v>
      </c>
      <c r="O265" s="71"/>
      <c r="P265" s="197">
        <f>O265*H265</f>
        <v>0</v>
      </c>
      <c r="Q265" s="197">
        <v>0</v>
      </c>
      <c r="R265" s="197">
        <f>Q265*H265</f>
        <v>0</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1118</v>
      </c>
    </row>
    <row r="266" spans="2:51" s="13" customFormat="1" ht="11.25">
      <c r="B266" s="210"/>
      <c r="C266" s="211"/>
      <c r="D266" s="201" t="s">
        <v>256</v>
      </c>
      <c r="E266" s="212" t="s">
        <v>1</v>
      </c>
      <c r="F266" s="213" t="s">
        <v>1119</v>
      </c>
      <c r="G266" s="211"/>
      <c r="H266" s="214">
        <v>10.174</v>
      </c>
      <c r="I266" s="215"/>
      <c r="J266" s="211"/>
      <c r="K266" s="211"/>
      <c r="L266" s="216"/>
      <c r="M266" s="217"/>
      <c r="N266" s="218"/>
      <c r="O266" s="218"/>
      <c r="P266" s="218"/>
      <c r="Q266" s="218"/>
      <c r="R266" s="218"/>
      <c r="S266" s="218"/>
      <c r="T266" s="219"/>
      <c r="AT266" s="220" t="s">
        <v>256</v>
      </c>
      <c r="AU266" s="220" t="s">
        <v>90</v>
      </c>
      <c r="AV266" s="13" t="s">
        <v>90</v>
      </c>
      <c r="AW266" s="13" t="s">
        <v>36</v>
      </c>
      <c r="AX266" s="13" t="s">
        <v>80</v>
      </c>
      <c r="AY266" s="220" t="s">
        <v>155</v>
      </c>
    </row>
    <row r="267" spans="2:51" s="13" customFormat="1" ht="11.25">
      <c r="B267" s="210"/>
      <c r="C267" s="211"/>
      <c r="D267" s="201" t="s">
        <v>256</v>
      </c>
      <c r="E267" s="212" t="s">
        <v>1</v>
      </c>
      <c r="F267" s="213" t="s">
        <v>1120</v>
      </c>
      <c r="G267" s="211"/>
      <c r="H267" s="214">
        <v>10.852</v>
      </c>
      <c r="I267" s="215"/>
      <c r="J267" s="211"/>
      <c r="K267" s="211"/>
      <c r="L267" s="216"/>
      <c r="M267" s="217"/>
      <c r="N267" s="218"/>
      <c r="O267" s="218"/>
      <c r="P267" s="218"/>
      <c r="Q267" s="218"/>
      <c r="R267" s="218"/>
      <c r="S267" s="218"/>
      <c r="T267" s="219"/>
      <c r="AT267" s="220" t="s">
        <v>256</v>
      </c>
      <c r="AU267" s="220" t="s">
        <v>90</v>
      </c>
      <c r="AV267" s="13" t="s">
        <v>90</v>
      </c>
      <c r="AW267" s="13" t="s">
        <v>36</v>
      </c>
      <c r="AX267" s="13" t="s">
        <v>80</v>
      </c>
      <c r="AY267" s="220" t="s">
        <v>155</v>
      </c>
    </row>
    <row r="268" spans="2:51" s="14" customFormat="1" ht="11.25">
      <c r="B268" s="221"/>
      <c r="C268" s="222"/>
      <c r="D268" s="201" t="s">
        <v>256</v>
      </c>
      <c r="E268" s="223" t="s">
        <v>1</v>
      </c>
      <c r="F268" s="224" t="s">
        <v>259</v>
      </c>
      <c r="G268" s="222"/>
      <c r="H268" s="225">
        <v>21.026</v>
      </c>
      <c r="I268" s="226"/>
      <c r="J268" s="222"/>
      <c r="K268" s="222"/>
      <c r="L268" s="227"/>
      <c r="M268" s="228"/>
      <c r="N268" s="229"/>
      <c r="O268" s="229"/>
      <c r="P268" s="229"/>
      <c r="Q268" s="229"/>
      <c r="R268" s="229"/>
      <c r="S268" s="229"/>
      <c r="T268" s="230"/>
      <c r="AT268" s="231" t="s">
        <v>256</v>
      </c>
      <c r="AU268" s="231" t="s">
        <v>90</v>
      </c>
      <c r="AV268" s="14" t="s">
        <v>175</v>
      </c>
      <c r="AW268" s="14" t="s">
        <v>36</v>
      </c>
      <c r="AX268" s="14" t="s">
        <v>88</v>
      </c>
      <c r="AY268" s="231" t="s">
        <v>155</v>
      </c>
    </row>
    <row r="269" spans="1:65" s="2" customFormat="1" ht="16.5" customHeight="1">
      <c r="A269" s="34"/>
      <c r="B269" s="35"/>
      <c r="C269" s="187" t="s">
        <v>429</v>
      </c>
      <c r="D269" s="187" t="s">
        <v>158</v>
      </c>
      <c r="E269" s="188" t="s">
        <v>401</v>
      </c>
      <c r="F269" s="189" t="s">
        <v>402</v>
      </c>
      <c r="G269" s="190" t="s">
        <v>253</v>
      </c>
      <c r="H269" s="191">
        <v>42.102</v>
      </c>
      <c r="I269" s="192"/>
      <c r="J269" s="193">
        <f>ROUND(I269*H269,2)</f>
        <v>0</v>
      </c>
      <c r="K269" s="194"/>
      <c r="L269" s="39"/>
      <c r="M269" s="195" t="s">
        <v>1</v>
      </c>
      <c r="N269" s="196" t="s">
        <v>45</v>
      </c>
      <c r="O269" s="71"/>
      <c r="P269" s="197">
        <f>O269*H269</f>
        <v>0</v>
      </c>
      <c r="Q269" s="197">
        <v>0.00632</v>
      </c>
      <c r="R269" s="197">
        <f>Q269*H269</f>
        <v>0.26608464</v>
      </c>
      <c r="S269" s="197">
        <v>0</v>
      </c>
      <c r="T269" s="198">
        <f>S269*H269</f>
        <v>0</v>
      </c>
      <c r="U269" s="34"/>
      <c r="V269" s="34"/>
      <c r="W269" s="34"/>
      <c r="X269" s="34"/>
      <c r="Y269" s="34"/>
      <c r="Z269" s="34"/>
      <c r="AA269" s="34"/>
      <c r="AB269" s="34"/>
      <c r="AC269" s="34"/>
      <c r="AD269" s="34"/>
      <c r="AE269" s="34"/>
      <c r="AR269" s="199" t="s">
        <v>175</v>
      </c>
      <c r="AT269" s="199" t="s">
        <v>158</v>
      </c>
      <c r="AU269" s="199" t="s">
        <v>90</v>
      </c>
      <c r="AY269" s="17" t="s">
        <v>155</v>
      </c>
      <c r="BE269" s="200">
        <f>IF(N269="základní",J269,0)</f>
        <v>0</v>
      </c>
      <c r="BF269" s="200">
        <f>IF(N269="snížená",J269,0)</f>
        <v>0</v>
      </c>
      <c r="BG269" s="200">
        <f>IF(N269="zákl. přenesená",J269,0)</f>
        <v>0</v>
      </c>
      <c r="BH269" s="200">
        <f>IF(N269="sníž. přenesená",J269,0)</f>
        <v>0</v>
      </c>
      <c r="BI269" s="200">
        <f>IF(N269="nulová",J269,0)</f>
        <v>0</v>
      </c>
      <c r="BJ269" s="17" t="s">
        <v>88</v>
      </c>
      <c r="BK269" s="200">
        <f>ROUND(I269*H269,2)</f>
        <v>0</v>
      </c>
      <c r="BL269" s="17" t="s">
        <v>175</v>
      </c>
      <c r="BM269" s="199" t="s">
        <v>1121</v>
      </c>
    </row>
    <row r="270" spans="1:47" s="2" customFormat="1" ht="19.5">
      <c r="A270" s="34"/>
      <c r="B270" s="35"/>
      <c r="C270" s="36"/>
      <c r="D270" s="201" t="s">
        <v>164</v>
      </c>
      <c r="E270" s="36"/>
      <c r="F270" s="202" t="s">
        <v>1122</v>
      </c>
      <c r="G270" s="36"/>
      <c r="H270" s="36"/>
      <c r="I270" s="203"/>
      <c r="J270" s="36"/>
      <c r="K270" s="36"/>
      <c r="L270" s="39"/>
      <c r="M270" s="204"/>
      <c r="N270" s="205"/>
      <c r="O270" s="71"/>
      <c r="P270" s="71"/>
      <c r="Q270" s="71"/>
      <c r="R270" s="71"/>
      <c r="S270" s="71"/>
      <c r="T270" s="72"/>
      <c r="U270" s="34"/>
      <c r="V270" s="34"/>
      <c r="W270" s="34"/>
      <c r="X270" s="34"/>
      <c r="Y270" s="34"/>
      <c r="Z270" s="34"/>
      <c r="AA270" s="34"/>
      <c r="AB270" s="34"/>
      <c r="AC270" s="34"/>
      <c r="AD270" s="34"/>
      <c r="AE270" s="34"/>
      <c r="AT270" s="17" t="s">
        <v>164</v>
      </c>
      <c r="AU270" s="17" t="s">
        <v>90</v>
      </c>
    </row>
    <row r="271" spans="2:51" s="13" customFormat="1" ht="11.25">
      <c r="B271" s="210"/>
      <c r="C271" s="211"/>
      <c r="D271" s="201" t="s">
        <v>256</v>
      </c>
      <c r="E271" s="212" t="s">
        <v>1</v>
      </c>
      <c r="F271" s="213" t="s">
        <v>1123</v>
      </c>
      <c r="G271" s="211"/>
      <c r="H271" s="214">
        <v>21.774</v>
      </c>
      <c r="I271" s="215"/>
      <c r="J271" s="211"/>
      <c r="K271" s="211"/>
      <c r="L271" s="216"/>
      <c r="M271" s="217"/>
      <c r="N271" s="218"/>
      <c r="O271" s="218"/>
      <c r="P271" s="218"/>
      <c r="Q271" s="218"/>
      <c r="R271" s="218"/>
      <c r="S271" s="218"/>
      <c r="T271" s="219"/>
      <c r="AT271" s="220" t="s">
        <v>256</v>
      </c>
      <c r="AU271" s="220" t="s">
        <v>90</v>
      </c>
      <c r="AV271" s="13" t="s">
        <v>90</v>
      </c>
      <c r="AW271" s="13" t="s">
        <v>36</v>
      </c>
      <c r="AX271" s="13" t="s">
        <v>80</v>
      </c>
      <c r="AY271" s="220" t="s">
        <v>155</v>
      </c>
    </row>
    <row r="272" spans="2:51" s="13" customFormat="1" ht="11.25">
      <c r="B272" s="210"/>
      <c r="C272" s="211"/>
      <c r="D272" s="201" t="s">
        <v>256</v>
      </c>
      <c r="E272" s="212" t="s">
        <v>1</v>
      </c>
      <c r="F272" s="213" t="s">
        <v>1124</v>
      </c>
      <c r="G272" s="211"/>
      <c r="H272" s="214">
        <v>20.328</v>
      </c>
      <c r="I272" s="215"/>
      <c r="J272" s="211"/>
      <c r="K272" s="211"/>
      <c r="L272" s="216"/>
      <c r="M272" s="217"/>
      <c r="N272" s="218"/>
      <c r="O272" s="218"/>
      <c r="P272" s="218"/>
      <c r="Q272" s="218"/>
      <c r="R272" s="218"/>
      <c r="S272" s="218"/>
      <c r="T272" s="219"/>
      <c r="AT272" s="220" t="s">
        <v>256</v>
      </c>
      <c r="AU272" s="220" t="s">
        <v>90</v>
      </c>
      <c r="AV272" s="13" t="s">
        <v>90</v>
      </c>
      <c r="AW272" s="13" t="s">
        <v>36</v>
      </c>
      <c r="AX272" s="13" t="s">
        <v>80</v>
      </c>
      <c r="AY272" s="220" t="s">
        <v>155</v>
      </c>
    </row>
    <row r="273" spans="2:51" s="14" customFormat="1" ht="11.25">
      <c r="B273" s="221"/>
      <c r="C273" s="222"/>
      <c r="D273" s="201" t="s">
        <v>256</v>
      </c>
      <c r="E273" s="223" t="s">
        <v>1</v>
      </c>
      <c r="F273" s="224" t="s">
        <v>259</v>
      </c>
      <c r="G273" s="222"/>
      <c r="H273" s="225">
        <v>42.102</v>
      </c>
      <c r="I273" s="226"/>
      <c r="J273" s="222"/>
      <c r="K273" s="222"/>
      <c r="L273" s="227"/>
      <c r="M273" s="228"/>
      <c r="N273" s="229"/>
      <c r="O273" s="229"/>
      <c r="P273" s="229"/>
      <c r="Q273" s="229"/>
      <c r="R273" s="229"/>
      <c r="S273" s="229"/>
      <c r="T273" s="230"/>
      <c r="AT273" s="231" t="s">
        <v>256</v>
      </c>
      <c r="AU273" s="231" t="s">
        <v>90</v>
      </c>
      <c r="AV273" s="14" t="s">
        <v>175</v>
      </c>
      <c r="AW273" s="14" t="s">
        <v>36</v>
      </c>
      <c r="AX273" s="14" t="s">
        <v>88</v>
      </c>
      <c r="AY273" s="231" t="s">
        <v>155</v>
      </c>
    </row>
    <row r="274" spans="2:63" s="12" customFormat="1" ht="22.9" customHeight="1">
      <c r="B274" s="171"/>
      <c r="C274" s="172"/>
      <c r="D274" s="173" t="s">
        <v>79</v>
      </c>
      <c r="E274" s="185" t="s">
        <v>154</v>
      </c>
      <c r="F274" s="185" t="s">
        <v>405</v>
      </c>
      <c r="G274" s="172"/>
      <c r="H274" s="172"/>
      <c r="I274" s="175"/>
      <c r="J274" s="186">
        <f>BK274</f>
        <v>0</v>
      </c>
      <c r="K274" s="172"/>
      <c r="L274" s="177"/>
      <c r="M274" s="178"/>
      <c r="N274" s="179"/>
      <c r="O274" s="179"/>
      <c r="P274" s="180">
        <f>SUM(P275:P361)</f>
        <v>0</v>
      </c>
      <c r="Q274" s="179"/>
      <c r="R274" s="180">
        <f>SUM(R275:R361)</f>
        <v>27.007449</v>
      </c>
      <c r="S274" s="179"/>
      <c r="T274" s="181">
        <f>SUM(T275:T361)</f>
        <v>0</v>
      </c>
      <c r="AR274" s="182" t="s">
        <v>88</v>
      </c>
      <c r="AT274" s="183" t="s">
        <v>79</v>
      </c>
      <c r="AU274" s="183" t="s">
        <v>88</v>
      </c>
      <c r="AY274" s="182" t="s">
        <v>155</v>
      </c>
      <c r="BK274" s="184">
        <f>SUM(BK275:BK361)</f>
        <v>0</v>
      </c>
    </row>
    <row r="275" spans="1:65" s="2" customFormat="1" ht="16.5" customHeight="1">
      <c r="A275" s="34"/>
      <c r="B275" s="35"/>
      <c r="C275" s="187" t="s">
        <v>434</v>
      </c>
      <c r="D275" s="187" t="s">
        <v>158</v>
      </c>
      <c r="E275" s="188" t="s">
        <v>895</v>
      </c>
      <c r="F275" s="189" t="s">
        <v>896</v>
      </c>
      <c r="G275" s="190" t="s">
        <v>253</v>
      </c>
      <c r="H275" s="191">
        <v>67.75</v>
      </c>
      <c r="I275" s="192"/>
      <c r="J275" s="193">
        <f>ROUND(I275*H275,2)</f>
        <v>0</v>
      </c>
      <c r="K275" s="194"/>
      <c r="L275" s="39"/>
      <c r="M275" s="195" t="s">
        <v>1</v>
      </c>
      <c r="N275" s="196" t="s">
        <v>45</v>
      </c>
      <c r="O275" s="71"/>
      <c r="P275" s="197">
        <f>O275*H275</f>
        <v>0</v>
      </c>
      <c r="Q275" s="197">
        <v>0</v>
      </c>
      <c r="R275" s="197">
        <f>Q275*H275</f>
        <v>0</v>
      </c>
      <c r="S275" s="197">
        <v>0</v>
      </c>
      <c r="T275" s="198">
        <f>S275*H275</f>
        <v>0</v>
      </c>
      <c r="U275" s="34"/>
      <c r="V275" s="34"/>
      <c r="W275" s="34"/>
      <c r="X275" s="34"/>
      <c r="Y275" s="34"/>
      <c r="Z275" s="34"/>
      <c r="AA275" s="34"/>
      <c r="AB275" s="34"/>
      <c r="AC275" s="34"/>
      <c r="AD275" s="34"/>
      <c r="AE275" s="34"/>
      <c r="AR275" s="199" t="s">
        <v>175</v>
      </c>
      <c r="AT275" s="199" t="s">
        <v>158</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1125</v>
      </c>
    </row>
    <row r="276" spans="1:47" s="2" customFormat="1" ht="29.25">
      <c r="A276" s="34"/>
      <c r="B276" s="35"/>
      <c r="C276" s="36"/>
      <c r="D276" s="201" t="s">
        <v>164</v>
      </c>
      <c r="E276" s="36"/>
      <c r="F276" s="202" t="s">
        <v>1126</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2:51" s="13" customFormat="1" ht="11.25">
      <c r="B277" s="210"/>
      <c r="C277" s="211"/>
      <c r="D277" s="201" t="s">
        <v>256</v>
      </c>
      <c r="E277" s="212" t="s">
        <v>1</v>
      </c>
      <c r="F277" s="213" t="s">
        <v>1011</v>
      </c>
      <c r="G277" s="211"/>
      <c r="H277" s="214">
        <v>52.082</v>
      </c>
      <c r="I277" s="215"/>
      <c r="J277" s="211"/>
      <c r="K277" s="211"/>
      <c r="L277" s="216"/>
      <c r="M277" s="217"/>
      <c r="N277" s="218"/>
      <c r="O277" s="218"/>
      <c r="P277" s="218"/>
      <c r="Q277" s="218"/>
      <c r="R277" s="218"/>
      <c r="S277" s="218"/>
      <c r="T277" s="219"/>
      <c r="AT277" s="220" t="s">
        <v>256</v>
      </c>
      <c r="AU277" s="220" t="s">
        <v>90</v>
      </c>
      <c r="AV277" s="13" t="s">
        <v>90</v>
      </c>
      <c r="AW277" s="13" t="s">
        <v>36</v>
      </c>
      <c r="AX277" s="13" t="s">
        <v>80</v>
      </c>
      <c r="AY277" s="220" t="s">
        <v>155</v>
      </c>
    </row>
    <row r="278" spans="2:51" s="13" customFormat="1" ht="11.25">
      <c r="B278" s="210"/>
      <c r="C278" s="211"/>
      <c r="D278" s="201" t="s">
        <v>256</v>
      </c>
      <c r="E278" s="212" t="s">
        <v>1</v>
      </c>
      <c r="F278" s="213" t="s">
        <v>1012</v>
      </c>
      <c r="G278" s="211"/>
      <c r="H278" s="214">
        <v>10.138</v>
      </c>
      <c r="I278" s="215"/>
      <c r="J278" s="211"/>
      <c r="K278" s="211"/>
      <c r="L278" s="216"/>
      <c r="M278" s="217"/>
      <c r="N278" s="218"/>
      <c r="O278" s="218"/>
      <c r="P278" s="218"/>
      <c r="Q278" s="218"/>
      <c r="R278" s="218"/>
      <c r="S278" s="218"/>
      <c r="T278" s="219"/>
      <c r="AT278" s="220" t="s">
        <v>256</v>
      </c>
      <c r="AU278" s="220" t="s">
        <v>90</v>
      </c>
      <c r="AV278" s="13" t="s">
        <v>90</v>
      </c>
      <c r="AW278" s="13" t="s">
        <v>36</v>
      </c>
      <c r="AX278" s="13" t="s">
        <v>80</v>
      </c>
      <c r="AY278" s="220" t="s">
        <v>155</v>
      </c>
    </row>
    <row r="279" spans="2:51" s="13" customFormat="1" ht="11.25">
      <c r="B279" s="210"/>
      <c r="C279" s="211"/>
      <c r="D279" s="201" t="s">
        <v>256</v>
      </c>
      <c r="E279" s="212" t="s">
        <v>1</v>
      </c>
      <c r="F279" s="213" t="s">
        <v>1013</v>
      </c>
      <c r="G279" s="211"/>
      <c r="H279" s="214">
        <v>5.53</v>
      </c>
      <c r="I279" s="215"/>
      <c r="J279" s="211"/>
      <c r="K279" s="211"/>
      <c r="L279" s="216"/>
      <c r="M279" s="217"/>
      <c r="N279" s="218"/>
      <c r="O279" s="218"/>
      <c r="P279" s="218"/>
      <c r="Q279" s="218"/>
      <c r="R279" s="218"/>
      <c r="S279" s="218"/>
      <c r="T279" s="219"/>
      <c r="AT279" s="220" t="s">
        <v>256</v>
      </c>
      <c r="AU279" s="220" t="s">
        <v>90</v>
      </c>
      <c r="AV279" s="13" t="s">
        <v>90</v>
      </c>
      <c r="AW279" s="13" t="s">
        <v>36</v>
      </c>
      <c r="AX279" s="13" t="s">
        <v>80</v>
      </c>
      <c r="AY279" s="220" t="s">
        <v>155</v>
      </c>
    </row>
    <row r="280" spans="2:51" s="14" customFormat="1" ht="11.25">
      <c r="B280" s="221"/>
      <c r="C280" s="222"/>
      <c r="D280" s="201" t="s">
        <v>256</v>
      </c>
      <c r="E280" s="223" t="s">
        <v>1</v>
      </c>
      <c r="F280" s="224" t="s">
        <v>259</v>
      </c>
      <c r="G280" s="222"/>
      <c r="H280" s="225">
        <v>67.75</v>
      </c>
      <c r="I280" s="226"/>
      <c r="J280" s="222"/>
      <c r="K280" s="222"/>
      <c r="L280" s="227"/>
      <c r="M280" s="228"/>
      <c r="N280" s="229"/>
      <c r="O280" s="229"/>
      <c r="P280" s="229"/>
      <c r="Q280" s="229"/>
      <c r="R280" s="229"/>
      <c r="S280" s="229"/>
      <c r="T280" s="230"/>
      <c r="AT280" s="231" t="s">
        <v>256</v>
      </c>
      <c r="AU280" s="231" t="s">
        <v>90</v>
      </c>
      <c r="AV280" s="14" t="s">
        <v>175</v>
      </c>
      <c r="AW280" s="14" t="s">
        <v>36</v>
      </c>
      <c r="AX280" s="14" t="s">
        <v>88</v>
      </c>
      <c r="AY280" s="231" t="s">
        <v>155</v>
      </c>
    </row>
    <row r="281" spans="1:65" s="2" customFormat="1" ht="16.5" customHeight="1">
      <c r="A281" s="34"/>
      <c r="B281" s="35"/>
      <c r="C281" s="187" t="s">
        <v>439</v>
      </c>
      <c r="D281" s="187" t="s">
        <v>158</v>
      </c>
      <c r="E281" s="188" t="s">
        <v>413</v>
      </c>
      <c r="F281" s="189" t="s">
        <v>414</v>
      </c>
      <c r="G281" s="190" t="s">
        <v>253</v>
      </c>
      <c r="H281" s="191">
        <v>91.564</v>
      </c>
      <c r="I281" s="192"/>
      <c r="J281" s="193">
        <f>ROUND(I281*H281,2)</f>
        <v>0</v>
      </c>
      <c r="K281" s="194"/>
      <c r="L281" s="39"/>
      <c r="M281" s="195" t="s">
        <v>1</v>
      </c>
      <c r="N281" s="196" t="s">
        <v>45</v>
      </c>
      <c r="O281" s="71"/>
      <c r="P281" s="197">
        <f>O281*H281</f>
        <v>0</v>
      </c>
      <c r="Q281" s="197">
        <v>0</v>
      </c>
      <c r="R281" s="197">
        <f>Q281*H281</f>
        <v>0</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1127</v>
      </c>
    </row>
    <row r="282" spans="1:47" s="2" customFormat="1" ht="29.25">
      <c r="A282" s="34"/>
      <c r="B282" s="35"/>
      <c r="C282" s="36"/>
      <c r="D282" s="201" t="s">
        <v>164</v>
      </c>
      <c r="E282" s="36"/>
      <c r="F282" s="202" t="s">
        <v>1128</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2:51" s="13" customFormat="1" ht="11.25">
      <c r="B283" s="210"/>
      <c r="C283" s="211"/>
      <c r="D283" s="201" t="s">
        <v>256</v>
      </c>
      <c r="E283" s="212" t="s">
        <v>1</v>
      </c>
      <c r="F283" s="213" t="s">
        <v>1015</v>
      </c>
      <c r="G283" s="211"/>
      <c r="H283" s="214">
        <v>45.935</v>
      </c>
      <c r="I283" s="215"/>
      <c r="J283" s="211"/>
      <c r="K283" s="211"/>
      <c r="L283" s="216"/>
      <c r="M283" s="217"/>
      <c r="N283" s="218"/>
      <c r="O283" s="218"/>
      <c r="P283" s="218"/>
      <c r="Q283" s="218"/>
      <c r="R283" s="218"/>
      <c r="S283" s="218"/>
      <c r="T283" s="219"/>
      <c r="AT283" s="220" t="s">
        <v>256</v>
      </c>
      <c r="AU283" s="220" t="s">
        <v>90</v>
      </c>
      <c r="AV283" s="13" t="s">
        <v>90</v>
      </c>
      <c r="AW283" s="13" t="s">
        <v>36</v>
      </c>
      <c r="AX283" s="13" t="s">
        <v>80</v>
      </c>
      <c r="AY283" s="220" t="s">
        <v>155</v>
      </c>
    </row>
    <row r="284" spans="2:51" s="13" customFormat="1" ht="11.25">
      <c r="B284" s="210"/>
      <c r="C284" s="211"/>
      <c r="D284" s="201" t="s">
        <v>256</v>
      </c>
      <c r="E284" s="212" t="s">
        <v>1</v>
      </c>
      <c r="F284" s="213" t="s">
        <v>1016</v>
      </c>
      <c r="G284" s="211"/>
      <c r="H284" s="214">
        <v>15.855</v>
      </c>
      <c r="I284" s="215"/>
      <c r="J284" s="211"/>
      <c r="K284" s="211"/>
      <c r="L284" s="216"/>
      <c r="M284" s="217"/>
      <c r="N284" s="218"/>
      <c r="O284" s="218"/>
      <c r="P284" s="218"/>
      <c r="Q284" s="218"/>
      <c r="R284" s="218"/>
      <c r="S284" s="218"/>
      <c r="T284" s="219"/>
      <c r="AT284" s="220" t="s">
        <v>256</v>
      </c>
      <c r="AU284" s="220" t="s">
        <v>90</v>
      </c>
      <c r="AV284" s="13" t="s">
        <v>90</v>
      </c>
      <c r="AW284" s="13" t="s">
        <v>36</v>
      </c>
      <c r="AX284" s="13" t="s">
        <v>80</v>
      </c>
      <c r="AY284" s="220" t="s">
        <v>155</v>
      </c>
    </row>
    <row r="285" spans="2:51" s="15" customFormat="1" ht="11.25">
      <c r="B285" s="232"/>
      <c r="C285" s="233"/>
      <c r="D285" s="201" t="s">
        <v>256</v>
      </c>
      <c r="E285" s="234" t="s">
        <v>1</v>
      </c>
      <c r="F285" s="235" t="s">
        <v>1017</v>
      </c>
      <c r="G285" s="233"/>
      <c r="H285" s="236">
        <v>61.79</v>
      </c>
      <c r="I285" s="237"/>
      <c r="J285" s="233"/>
      <c r="K285" s="233"/>
      <c r="L285" s="238"/>
      <c r="M285" s="239"/>
      <c r="N285" s="240"/>
      <c r="O285" s="240"/>
      <c r="P285" s="240"/>
      <c r="Q285" s="240"/>
      <c r="R285" s="240"/>
      <c r="S285" s="240"/>
      <c r="T285" s="241"/>
      <c r="AT285" s="242" t="s">
        <v>256</v>
      </c>
      <c r="AU285" s="242" t="s">
        <v>90</v>
      </c>
      <c r="AV285" s="15" t="s">
        <v>170</v>
      </c>
      <c r="AW285" s="15" t="s">
        <v>36</v>
      </c>
      <c r="AX285" s="15" t="s">
        <v>80</v>
      </c>
      <c r="AY285" s="242" t="s">
        <v>155</v>
      </c>
    </row>
    <row r="286" spans="2:51" s="13" customFormat="1" ht="11.25">
      <c r="B286" s="210"/>
      <c r="C286" s="211"/>
      <c r="D286" s="201" t="s">
        <v>256</v>
      </c>
      <c r="E286" s="212" t="s">
        <v>1</v>
      </c>
      <c r="F286" s="213" t="s">
        <v>1008</v>
      </c>
      <c r="G286" s="211"/>
      <c r="H286" s="214">
        <v>29.774</v>
      </c>
      <c r="I286" s="215"/>
      <c r="J286" s="211"/>
      <c r="K286" s="211"/>
      <c r="L286" s="216"/>
      <c r="M286" s="217"/>
      <c r="N286" s="218"/>
      <c r="O286" s="218"/>
      <c r="P286" s="218"/>
      <c r="Q286" s="218"/>
      <c r="R286" s="218"/>
      <c r="S286" s="218"/>
      <c r="T286" s="219"/>
      <c r="AT286" s="220" t="s">
        <v>256</v>
      </c>
      <c r="AU286" s="220" t="s">
        <v>90</v>
      </c>
      <c r="AV286" s="13" t="s">
        <v>90</v>
      </c>
      <c r="AW286" s="13" t="s">
        <v>36</v>
      </c>
      <c r="AX286" s="13" t="s">
        <v>80</v>
      </c>
      <c r="AY286" s="220" t="s">
        <v>155</v>
      </c>
    </row>
    <row r="287" spans="2:51" s="15" customFormat="1" ht="11.25">
      <c r="B287" s="232"/>
      <c r="C287" s="233"/>
      <c r="D287" s="201" t="s">
        <v>256</v>
      </c>
      <c r="E287" s="234" t="s">
        <v>1</v>
      </c>
      <c r="F287" s="235" t="s">
        <v>1129</v>
      </c>
      <c r="G287" s="233"/>
      <c r="H287" s="236">
        <v>29.774</v>
      </c>
      <c r="I287" s="237"/>
      <c r="J287" s="233"/>
      <c r="K287" s="233"/>
      <c r="L287" s="238"/>
      <c r="M287" s="239"/>
      <c r="N287" s="240"/>
      <c r="O287" s="240"/>
      <c r="P287" s="240"/>
      <c r="Q287" s="240"/>
      <c r="R287" s="240"/>
      <c r="S287" s="240"/>
      <c r="T287" s="241"/>
      <c r="AT287" s="242" t="s">
        <v>256</v>
      </c>
      <c r="AU287" s="242" t="s">
        <v>90</v>
      </c>
      <c r="AV287" s="15" t="s">
        <v>170</v>
      </c>
      <c r="AW287" s="15" t="s">
        <v>36</v>
      </c>
      <c r="AX287" s="15" t="s">
        <v>80</v>
      </c>
      <c r="AY287" s="242" t="s">
        <v>155</v>
      </c>
    </row>
    <row r="288" spans="2:51" s="14" customFormat="1" ht="11.25">
      <c r="B288" s="221"/>
      <c r="C288" s="222"/>
      <c r="D288" s="201" t="s">
        <v>256</v>
      </c>
      <c r="E288" s="223" t="s">
        <v>1</v>
      </c>
      <c r="F288" s="224" t="s">
        <v>259</v>
      </c>
      <c r="G288" s="222"/>
      <c r="H288" s="225">
        <v>91.564</v>
      </c>
      <c r="I288" s="226"/>
      <c r="J288" s="222"/>
      <c r="K288" s="222"/>
      <c r="L288" s="227"/>
      <c r="M288" s="228"/>
      <c r="N288" s="229"/>
      <c r="O288" s="229"/>
      <c r="P288" s="229"/>
      <c r="Q288" s="229"/>
      <c r="R288" s="229"/>
      <c r="S288" s="229"/>
      <c r="T288" s="230"/>
      <c r="AT288" s="231" t="s">
        <v>256</v>
      </c>
      <c r="AU288" s="231" t="s">
        <v>90</v>
      </c>
      <c r="AV288" s="14" t="s">
        <v>175</v>
      </c>
      <c r="AW288" s="14" t="s">
        <v>36</v>
      </c>
      <c r="AX288" s="14" t="s">
        <v>88</v>
      </c>
      <c r="AY288" s="231" t="s">
        <v>155</v>
      </c>
    </row>
    <row r="289" spans="1:65" s="2" customFormat="1" ht="16.5" customHeight="1">
      <c r="A289" s="34"/>
      <c r="B289" s="35"/>
      <c r="C289" s="187" t="s">
        <v>444</v>
      </c>
      <c r="D289" s="187" t="s">
        <v>158</v>
      </c>
      <c r="E289" s="188" t="s">
        <v>418</v>
      </c>
      <c r="F289" s="189" t="s">
        <v>419</v>
      </c>
      <c r="G289" s="190" t="s">
        <v>253</v>
      </c>
      <c r="H289" s="191">
        <v>67.75</v>
      </c>
      <c r="I289" s="192"/>
      <c r="J289" s="193">
        <f>ROUND(I289*H289,2)</f>
        <v>0</v>
      </c>
      <c r="K289" s="194"/>
      <c r="L289" s="39"/>
      <c r="M289" s="195" t="s">
        <v>1</v>
      </c>
      <c r="N289" s="196" t="s">
        <v>45</v>
      </c>
      <c r="O289" s="71"/>
      <c r="P289" s="197">
        <f>O289*H289</f>
        <v>0</v>
      </c>
      <c r="Q289" s="197">
        <v>0</v>
      </c>
      <c r="R289" s="197">
        <f>Q289*H289</f>
        <v>0</v>
      </c>
      <c r="S289" s="197">
        <v>0</v>
      </c>
      <c r="T289" s="198">
        <f>S289*H289</f>
        <v>0</v>
      </c>
      <c r="U289" s="34"/>
      <c r="V289" s="34"/>
      <c r="W289" s="34"/>
      <c r="X289" s="34"/>
      <c r="Y289" s="34"/>
      <c r="Z289" s="34"/>
      <c r="AA289" s="34"/>
      <c r="AB289" s="34"/>
      <c r="AC289" s="34"/>
      <c r="AD289" s="34"/>
      <c r="AE289" s="34"/>
      <c r="AR289" s="199" t="s">
        <v>175</v>
      </c>
      <c r="AT289" s="199" t="s">
        <v>158</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1130</v>
      </c>
    </row>
    <row r="290" spans="1:47" s="2" customFormat="1" ht="29.25">
      <c r="A290" s="34"/>
      <c r="B290" s="35"/>
      <c r="C290" s="36"/>
      <c r="D290" s="201" t="s">
        <v>164</v>
      </c>
      <c r="E290" s="36"/>
      <c r="F290" s="202" t="s">
        <v>1131</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2:51" s="13" customFormat="1" ht="11.25">
      <c r="B291" s="210"/>
      <c r="C291" s="211"/>
      <c r="D291" s="201" t="s">
        <v>256</v>
      </c>
      <c r="E291" s="212" t="s">
        <v>1</v>
      </c>
      <c r="F291" s="213" t="s">
        <v>1011</v>
      </c>
      <c r="G291" s="211"/>
      <c r="H291" s="214">
        <v>52.082</v>
      </c>
      <c r="I291" s="215"/>
      <c r="J291" s="211"/>
      <c r="K291" s="211"/>
      <c r="L291" s="216"/>
      <c r="M291" s="217"/>
      <c r="N291" s="218"/>
      <c r="O291" s="218"/>
      <c r="P291" s="218"/>
      <c r="Q291" s="218"/>
      <c r="R291" s="218"/>
      <c r="S291" s="218"/>
      <c r="T291" s="219"/>
      <c r="AT291" s="220" t="s">
        <v>256</v>
      </c>
      <c r="AU291" s="220" t="s">
        <v>90</v>
      </c>
      <c r="AV291" s="13" t="s">
        <v>90</v>
      </c>
      <c r="AW291" s="13" t="s">
        <v>36</v>
      </c>
      <c r="AX291" s="13" t="s">
        <v>80</v>
      </c>
      <c r="AY291" s="220" t="s">
        <v>155</v>
      </c>
    </row>
    <row r="292" spans="2:51" s="13" customFormat="1" ht="11.25">
      <c r="B292" s="210"/>
      <c r="C292" s="211"/>
      <c r="D292" s="201" t="s">
        <v>256</v>
      </c>
      <c r="E292" s="212" t="s">
        <v>1</v>
      </c>
      <c r="F292" s="213" t="s">
        <v>1012</v>
      </c>
      <c r="G292" s="211"/>
      <c r="H292" s="214">
        <v>10.138</v>
      </c>
      <c r="I292" s="215"/>
      <c r="J292" s="211"/>
      <c r="K292" s="211"/>
      <c r="L292" s="216"/>
      <c r="M292" s="217"/>
      <c r="N292" s="218"/>
      <c r="O292" s="218"/>
      <c r="P292" s="218"/>
      <c r="Q292" s="218"/>
      <c r="R292" s="218"/>
      <c r="S292" s="218"/>
      <c r="T292" s="219"/>
      <c r="AT292" s="220" t="s">
        <v>256</v>
      </c>
      <c r="AU292" s="220" t="s">
        <v>90</v>
      </c>
      <c r="AV292" s="13" t="s">
        <v>90</v>
      </c>
      <c r="AW292" s="13" t="s">
        <v>36</v>
      </c>
      <c r="AX292" s="13" t="s">
        <v>80</v>
      </c>
      <c r="AY292" s="220" t="s">
        <v>155</v>
      </c>
    </row>
    <row r="293" spans="2:51" s="13" customFormat="1" ht="11.25">
      <c r="B293" s="210"/>
      <c r="C293" s="211"/>
      <c r="D293" s="201" t="s">
        <v>256</v>
      </c>
      <c r="E293" s="212" t="s">
        <v>1</v>
      </c>
      <c r="F293" s="213" t="s">
        <v>1013</v>
      </c>
      <c r="G293" s="211"/>
      <c r="H293" s="214">
        <v>5.53</v>
      </c>
      <c r="I293" s="215"/>
      <c r="J293" s="211"/>
      <c r="K293" s="211"/>
      <c r="L293" s="216"/>
      <c r="M293" s="217"/>
      <c r="N293" s="218"/>
      <c r="O293" s="218"/>
      <c r="P293" s="218"/>
      <c r="Q293" s="218"/>
      <c r="R293" s="218"/>
      <c r="S293" s="218"/>
      <c r="T293" s="219"/>
      <c r="AT293" s="220" t="s">
        <v>256</v>
      </c>
      <c r="AU293" s="220" t="s">
        <v>90</v>
      </c>
      <c r="AV293" s="13" t="s">
        <v>90</v>
      </c>
      <c r="AW293" s="13" t="s">
        <v>36</v>
      </c>
      <c r="AX293" s="13" t="s">
        <v>80</v>
      </c>
      <c r="AY293" s="220" t="s">
        <v>155</v>
      </c>
    </row>
    <row r="294" spans="2:51" s="14" customFormat="1" ht="11.25">
      <c r="B294" s="221"/>
      <c r="C294" s="222"/>
      <c r="D294" s="201" t="s">
        <v>256</v>
      </c>
      <c r="E294" s="223" t="s">
        <v>1</v>
      </c>
      <c r="F294" s="224" t="s">
        <v>259</v>
      </c>
      <c r="G294" s="222"/>
      <c r="H294" s="225">
        <v>67.75</v>
      </c>
      <c r="I294" s="226"/>
      <c r="J294" s="222"/>
      <c r="K294" s="222"/>
      <c r="L294" s="227"/>
      <c r="M294" s="228"/>
      <c r="N294" s="229"/>
      <c r="O294" s="229"/>
      <c r="P294" s="229"/>
      <c r="Q294" s="229"/>
      <c r="R294" s="229"/>
      <c r="S294" s="229"/>
      <c r="T294" s="230"/>
      <c r="AT294" s="231" t="s">
        <v>256</v>
      </c>
      <c r="AU294" s="231" t="s">
        <v>90</v>
      </c>
      <c r="AV294" s="14" t="s">
        <v>175</v>
      </c>
      <c r="AW294" s="14" t="s">
        <v>36</v>
      </c>
      <c r="AX294" s="14" t="s">
        <v>88</v>
      </c>
      <c r="AY294" s="231" t="s">
        <v>155</v>
      </c>
    </row>
    <row r="295" spans="1:65" s="2" customFormat="1" ht="16.5" customHeight="1">
      <c r="A295" s="34"/>
      <c r="B295" s="35"/>
      <c r="C295" s="187" t="s">
        <v>449</v>
      </c>
      <c r="D295" s="187" t="s">
        <v>158</v>
      </c>
      <c r="E295" s="188" t="s">
        <v>424</v>
      </c>
      <c r="F295" s="189" t="s">
        <v>425</v>
      </c>
      <c r="G295" s="190" t="s">
        <v>253</v>
      </c>
      <c r="H295" s="191">
        <v>250.878</v>
      </c>
      <c r="I295" s="192"/>
      <c r="J295" s="193">
        <f>ROUND(I295*H295,2)</f>
        <v>0</v>
      </c>
      <c r="K295" s="194"/>
      <c r="L295" s="39"/>
      <c r="M295" s="195" t="s">
        <v>1</v>
      </c>
      <c r="N295" s="196" t="s">
        <v>45</v>
      </c>
      <c r="O295" s="71"/>
      <c r="P295" s="197">
        <f>O295*H295</f>
        <v>0</v>
      </c>
      <c r="Q295" s="197">
        <v>0</v>
      </c>
      <c r="R295" s="197">
        <f>Q295*H295</f>
        <v>0</v>
      </c>
      <c r="S295" s="197">
        <v>0</v>
      </c>
      <c r="T295" s="198">
        <f>S295*H295</f>
        <v>0</v>
      </c>
      <c r="U295" s="34"/>
      <c r="V295" s="34"/>
      <c r="W295" s="34"/>
      <c r="X295" s="34"/>
      <c r="Y295" s="34"/>
      <c r="Z295" s="34"/>
      <c r="AA295" s="34"/>
      <c r="AB295" s="34"/>
      <c r="AC295" s="34"/>
      <c r="AD295" s="34"/>
      <c r="AE295" s="34"/>
      <c r="AR295" s="199" t="s">
        <v>175</v>
      </c>
      <c r="AT295" s="199" t="s">
        <v>158</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1132</v>
      </c>
    </row>
    <row r="296" spans="1:47" s="2" customFormat="1" ht="29.25">
      <c r="A296" s="34"/>
      <c r="B296" s="35"/>
      <c r="C296" s="36"/>
      <c r="D296" s="201" t="s">
        <v>164</v>
      </c>
      <c r="E296" s="36"/>
      <c r="F296" s="202" t="s">
        <v>1133</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2:51" s="13" customFormat="1" ht="11.25">
      <c r="B297" s="210"/>
      <c r="C297" s="211"/>
      <c r="D297" s="201" t="s">
        <v>256</v>
      </c>
      <c r="E297" s="212" t="s">
        <v>1</v>
      </c>
      <c r="F297" s="213" t="s">
        <v>1011</v>
      </c>
      <c r="G297" s="211"/>
      <c r="H297" s="214">
        <v>52.082</v>
      </c>
      <c r="I297" s="215"/>
      <c r="J297" s="211"/>
      <c r="K297" s="211"/>
      <c r="L297" s="216"/>
      <c r="M297" s="217"/>
      <c r="N297" s="218"/>
      <c r="O297" s="218"/>
      <c r="P297" s="218"/>
      <c r="Q297" s="218"/>
      <c r="R297" s="218"/>
      <c r="S297" s="218"/>
      <c r="T297" s="219"/>
      <c r="AT297" s="220" t="s">
        <v>256</v>
      </c>
      <c r="AU297" s="220" t="s">
        <v>90</v>
      </c>
      <c r="AV297" s="13" t="s">
        <v>90</v>
      </c>
      <c r="AW297" s="13" t="s">
        <v>36</v>
      </c>
      <c r="AX297" s="13" t="s">
        <v>80</v>
      </c>
      <c r="AY297" s="220" t="s">
        <v>155</v>
      </c>
    </row>
    <row r="298" spans="2:51" s="13" customFormat="1" ht="11.25">
      <c r="B298" s="210"/>
      <c r="C298" s="211"/>
      <c r="D298" s="201" t="s">
        <v>256</v>
      </c>
      <c r="E298" s="212" t="s">
        <v>1</v>
      </c>
      <c r="F298" s="213" t="s">
        <v>1012</v>
      </c>
      <c r="G298" s="211"/>
      <c r="H298" s="214">
        <v>10.138</v>
      </c>
      <c r="I298" s="215"/>
      <c r="J298" s="211"/>
      <c r="K298" s="211"/>
      <c r="L298" s="216"/>
      <c r="M298" s="217"/>
      <c r="N298" s="218"/>
      <c r="O298" s="218"/>
      <c r="P298" s="218"/>
      <c r="Q298" s="218"/>
      <c r="R298" s="218"/>
      <c r="S298" s="218"/>
      <c r="T298" s="219"/>
      <c r="AT298" s="220" t="s">
        <v>256</v>
      </c>
      <c r="AU298" s="220" t="s">
        <v>90</v>
      </c>
      <c r="AV298" s="13" t="s">
        <v>90</v>
      </c>
      <c r="AW298" s="13" t="s">
        <v>36</v>
      </c>
      <c r="AX298" s="13" t="s">
        <v>80</v>
      </c>
      <c r="AY298" s="220" t="s">
        <v>155</v>
      </c>
    </row>
    <row r="299" spans="2:51" s="13" customFormat="1" ht="11.25">
      <c r="B299" s="210"/>
      <c r="C299" s="211"/>
      <c r="D299" s="201" t="s">
        <v>256</v>
      </c>
      <c r="E299" s="212" t="s">
        <v>1</v>
      </c>
      <c r="F299" s="213" t="s">
        <v>1013</v>
      </c>
      <c r="G299" s="211"/>
      <c r="H299" s="214">
        <v>5.53</v>
      </c>
      <c r="I299" s="215"/>
      <c r="J299" s="211"/>
      <c r="K299" s="211"/>
      <c r="L299" s="216"/>
      <c r="M299" s="217"/>
      <c r="N299" s="218"/>
      <c r="O299" s="218"/>
      <c r="P299" s="218"/>
      <c r="Q299" s="218"/>
      <c r="R299" s="218"/>
      <c r="S299" s="218"/>
      <c r="T299" s="219"/>
      <c r="AT299" s="220" t="s">
        <v>256</v>
      </c>
      <c r="AU299" s="220" t="s">
        <v>90</v>
      </c>
      <c r="AV299" s="13" t="s">
        <v>90</v>
      </c>
      <c r="AW299" s="13" t="s">
        <v>36</v>
      </c>
      <c r="AX299" s="13" t="s">
        <v>80</v>
      </c>
      <c r="AY299" s="220" t="s">
        <v>155</v>
      </c>
    </row>
    <row r="300" spans="2:51" s="15" customFormat="1" ht="11.25">
      <c r="B300" s="232"/>
      <c r="C300" s="233"/>
      <c r="D300" s="201" t="s">
        <v>256</v>
      </c>
      <c r="E300" s="234" t="s">
        <v>1</v>
      </c>
      <c r="F300" s="235" t="s">
        <v>1014</v>
      </c>
      <c r="G300" s="233"/>
      <c r="H300" s="236">
        <v>67.75</v>
      </c>
      <c r="I300" s="237"/>
      <c r="J300" s="233"/>
      <c r="K300" s="233"/>
      <c r="L300" s="238"/>
      <c r="M300" s="239"/>
      <c r="N300" s="240"/>
      <c r="O300" s="240"/>
      <c r="P300" s="240"/>
      <c r="Q300" s="240"/>
      <c r="R300" s="240"/>
      <c r="S300" s="240"/>
      <c r="T300" s="241"/>
      <c r="AT300" s="242" t="s">
        <v>256</v>
      </c>
      <c r="AU300" s="242" t="s">
        <v>90</v>
      </c>
      <c r="AV300" s="15" t="s">
        <v>170</v>
      </c>
      <c r="AW300" s="15" t="s">
        <v>36</v>
      </c>
      <c r="AX300" s="15" t="s">
        <v>80</v>
      </c>
      <c r="AY300" s="242" t="s">
        <v>155</v>
      </c>
    </row>
    <row r="301" spans="2:51" s="13" customFormat="1" ht="11.25">
      <c r="B301" s="210"/>
      <c r="C301" s="211"/>
      <c r="D301" s="201" t="s">
        <v>256</v>
      </c>
      <c r="E301" s="212" t="s">
        <v>1</v>
      </c>
      <c r="F301" s="213" t="s">
        <v>1134</v>
      </c>
      <c r="G301" s="211"/>
      <c r="H301" s="214">
        <v>91.87</v>
      </c>
      <c r="I301" s="215"/>
      <c r="J301" s="211"/>
      <c r="K301" s="211"/>
      <c r="L301" s="216"/>
      <c r="M301" s="217"/>
      <c r="N301" s="218"/>
      <c r="O301" s="218"/>
      <c r="P301" s="218"/>
      <c r="Q301" s="218"/>
      <c r="R301" s="218"/>
      <c r="S301" s="218"/>
      <c r="T301" s="219"/>
      <c r="AT301" s="220" t="s">
        <v>256</v>
      </c>
      <c r="AU301" s="220" t="s">
        <v>90</v>
      </c>
      <c r="AV301" s="13" t="s">
        <v>90</v>
      </c>
      <c r="AW301" s="13" t="s">
        <v>36</v>
      </c>
      <c r="AX301" s="13" t="s">
        <v>80</v>
      </c>
      <c r="AY301" s="220" t="s">
        <v>155</v>
      </c>
    </row>
    <row r="302" spans="2:51" s="13" customFormat="1" ht="11.25">
      <c r="B302" s="210"/>
      <c r="C302" s="211"/>
      <c r="D302" s="201" t="s">
        <v>256</v>
      </c>
      <c r="E302" s="212" t="s">
        <v>1</v>
      </c>
      <c r="F302" s="213" t="s">
        <v>1135</v>
      </c>
      <c r="G302" s="211"/>
      <c r="H302" s="214">
        <v>31.71</v>
      </c>
      <c r="I302" s="215"/>
      <c r="J302" s="211"/>
      <c r="K302" s="211"/>
      <c r="L302" s="216"/>
      <c r="M302" s="217"/>
      <c r="N302" s="218"/>
      <c r="O302" s="218"/>
      <c r="P302" s="218"/>
      <c r="Q302" s="218"/>
      <c r="R302" s="218"/>
      <c r="S302" s="218"/>
      <c r="T302" s="219"/>
      <c r="AT302" s="220" t="s">
        <v>256</v>
      </c>
      <c r="AU302" s="220" t="s">
        <v>90</v>
      </c>
      <c r="AV302" s="13" t="s">
        <v>90</v>
      </c>
      <c r="AW302" s="13" t="s">
        <v>36</v>
      </c>
      <c r="AX302" s="13" t="s">
        <v>80</v>
      </c>
      <c r="AY302" s="220" t="s">
        <v>155</v>
      </c>
    </row>
    <row r="303" spans="2:51" s="15" customFormat="1" ht="11.25">
      <c r="B303" s="232"/>
      <c r="C303" s="233"/>
      <c r="D303" s="201" t="s">
        <v>256</v>
      </c>
      <c r="E303" s="234" t="s">
        <v>1</v>
      </c>
      <c r="F303" s="235" t="s">
        <v>1136</v>
      </c>
      <c r="G303" s="233"/>
      <c r="H303" s="236">
        <v>123.58</v>
      </c>
      <c r="I303" s="237"/>
      <c r="J303" s="233"/>
      <c r="K303" s="233"/>
      <c r="L303" s="238"/>
      <c r="M303" s="239"/>
      <c r="N303" s="240"/>
      <c r="O303" s="240"/>
      <c r="P303" s="240"/>
      <c r="Q303" s="240"/>
      <c r="R303" s="240"/>
      <c r="S303" s="240"/>
      <c r="T303" s="241"/>
      <c r="AT303" s="242" t="s">
        <v>256</v>
      </c>
      <c r="AU303" s="242" t="s">
        <v>90</v>
      </c>
      <c r="AV303" s="15" t="s">
        <v>170</v>
      </c>
      <c r="AW303" s="15" t="s">
        <v>36</v>
      </c>
      <c r="AX303" s="15" t="s">
        <v>80</v>
      </c>
      <c r="AY303" s="242" t="s">
        <v>155</v>
      </c>
    </row>
    <row r="304" spans="2:51" s="13" customFormat="1" ht="11.25">
      <c r="B304" s="210"/>
      <c r="C304" s="211"/>
      <c r="D304" s="201" t="s">
        <v>256</v>
      </c>
      <c r="E304" s="212" t="s">
        <v>1</v>
      </c>
      <c r="F304" s="213" t="s">
        <v>1137</v>
      </c>
      <c r="G304" s="211"/>
      <c r="H304" s="214">
        <v>59.548</v>
      </c>
      <c r="I304" s="215"/>
      <c r="J304" s="211"/>
      <c r="K304" s="211"/>
      <c r="L304" s="216"/>
      <c r="M304" s="217"/>
      <c r="N304" s="218"/>
      <c r="O304" s="218"/>
      <c r="P304" s="218"/>
      <c r="Q304" s="218"/>
      <c r="R304" s="218"/>
      <c r="S304" s="218"/>
      <c r="T304" s="219"/>
      <c r="AT304" s="220" t="s">
        <v>256</v>
      </c>
      <c r="AU304" s="220" t="s">
        <v>90</v>
      </c>
      <c r="AV304" s="13" t="s">
        <v>90</v>
      </c>
      <c r="AW304" s="13" t="s">
        <v>36</v>
      </c>
      <c r="AX304" s="13" t="s">
        <v>80</v>
      </c>
      <c r="AY304" s="220" t="s">
        <v>155</v>
      </c>
    </row>
    <row r="305" spans="2:51" s="15" customFormat="1" ht="11.25">
      <c r="B305" s="232"/>
      <c r="C305" s="233"/>
      <c r="D305" s="201" t="s">
        <v>256</v>
      </c>
      <c r="E305" s="234" t="s">
        <v>1</v>
      </c>
      <c r="F305" s="235" t="s">
        <v>1138</v>
      </c>
      <c r="G305" s="233"/>
      <c r="H305" s="236">
        <v>59.548</v>
      </c>
      <c r="I305" s="237"/>
      <c r="J305" s="233"/>
      <c r="K305" s="233"/>
      <c r="L305" s="238"/>
      <c r="M305" s="239"/>
      <c r="N305" s="240"/>
      <c r="O305" s="240"/>
      <c r="P305" s="240"/>
      <c r="Q305" s="240"/>
      <c r="R305" s="240"/>
      <c r="S305" s="240"/>
      <c r="T305" s="241"/>
      <c r="AT305" s="242" t="s">
        <v>256</v>
      </c>
      <c r="AU305" s="242" t="s">
        <v>90</v>
      </c>
      <c r="AV305" s="15" t="s">
        <v>170</v>
      </c>
      <c r="AW305" s="15" t="s">
        <v>36</v>
      </c>
      <c r="AX305" s="15" t="s">
        <v>80</v>
      </c>
      <c r="AY305" s="242" t="s">
        <v>155</v>
      </c>
    </row>
    <row r="306" spans="2:51" s="14" customFormat="1" ht="11.25">
      <c r="B306" s="221"/>
      <c r="C306" s="222"/>
      <c r="D306" s="201" t="s">
        <v>256</v>
      </c>
      <c r="E306" s="223" t="s">
        <v>1</v>
      </c>
      <c r="F306" s="224" t="s">
        <v>259</v>
      </c>
      <c r="G306" s="222"/>
      <c r="H306" s="225">
        <v>250.878</v>
      </c>
      <c r="I306" s="226"/>
      <c r="J306" s="222"/>
      <c r="K306" s="222"/>
      <c r="L306" s="227"/>
      <c r="M306" s="228"/>
      <c r="N306" s="229"/>
      <c r="O306" s="229"/>
      <c r="P306" s="229"/>
      <c r="Q306" s="229"/>
      <c r="R306" s="229"/>
      <c r="S306" s="229"/>
      <c r="T306" s="230"/>
      <c r="AT306" s="231" t="s">
        <v>256</v>
      </c>
      <c r="AU306" s="231" t="s">
        <v>90</v>
      </c>
      <c r="AV306" s="14" t="s">
        <v>175</v>
      </c>
      <c r="AW306" s="14" t="s">
        <v>36</v>
      </c>
      <c r="AX306" s="14" t="s">
        <v>88</v>
      </c>
      <c r="AY306" s="231" t="s">
        <v>155</v>
      </c>
    </row>
    <row r="307" spans="1:65" s="2" customFormat="1" ht="16.5" customHeight="1">
      <c r="A307" s="34"/>
      <c r="B307" s="35"/>
      <c r="C307" s="187" t="s">
        <v>454</v>
      </c>
      <c r="D307" s="187" t="s">
        <v>158</v>
      </c>
      <c r="E307" s="188" t="s">
        <v>430</v>
      </c>
      <c r="F307" s="189" t="s">
        <v>431</v>
      </c>
      <c r="G307" s="190" t="s">
        <v>253</v>
      </c>
      <c r="H307" s="191">
        <v>67.75</v>
      </c>
      <c r="I307" s="192"/>
      <c r="J307" s="193">
        <f>ROUND(I307*H307,2)</f>
        <v>0</v>
      </c>
      <c r="K307" s="194"/>
      <c r="L307" s="39"/>
      <c r="M307" s="195" t="s">
        <v>1</v>
      </c>
      <c r="N307" s="196" t="s">
        <v>45</v>
      </c>
      <c r="O307" s="71"/>
      <c r="P307" s="197">
        <f>O307*H307</f>
        <v>0</v>
      </c>
      <c r="Q307" s="197">
        <v>0</v>
      </c>
      <c r="R307" s="197">
        <f>Q307*H307</f>
        <v>0</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1139</v>
      </c>
    </row>
    <row r="308" spans="1:47" s="2" customFormat="1" ht="29.25">
      <c r="A308" s="34"/>
      <c r="B308" s="35"/>
      <c r="C308" s="36"/>
      <c r="D308" s="201" t="s">
        <v>164</v>
      </c>
      <c r="E308" s="36"/>
      <c r="F308" s="202" t="s">
        <v>1140</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164</v>
      </c>
      <c r="AU308" s="17" t="s">
        <v>90</v>
      </c>
    </row>
    <row r="309" spans="2:51" s="13" customFormat="1" ht="11.25">
      <c r="B309" s="210"/>
      <c r="C309" s="211"/>
      <c r="D309" s="201" t="s">
        <v>256</v>
      </c>
      <c r="E309" s="212" t="s">
        <v>1</v>
      </c>
      <c r="F309" s="213" t="s">
        <v>1011</v>
      </c>
      <c r="G309" s="211"/>
      <c r="H309" s="214">
        <v>52.082</v>
      </c>
      <c r="I309" s="215"/>
      <c r="J309" s="211"/>
      <c r="K309" s="211"/>
      <c r="L309" s="216"/>
      <c r="M309" s="217"/>
      <c r="N309" s="218"/>
      <c r="O309" s="218"/>
      <c r="P309" s="218"/>
      <c r="Q309" s="218"/>
      <c r="R309" s="218"/>
      <c r="S309" s="218"/>
      <c r="T309" s="219"/>
      <c r="AT309" s="220" t="s">
        <v>256</v>
      </c>
      <c r="AU309" s="220" t="s">
        <v>90</v>
      </c>
      <c r="AV309" s="13" t="s">
        <v>90</v>
      </c>
      <c r="AW309" s="13" t="s">
        <v>36</v>
      </c>
      <c r="AX309" s="13" t="s">
        <v>80</v>
      </c>
      <c r="AY309" s="220" t="s">
        <v>155</v>
      </c>
    </row>
    <row r="310" spans="2:51" s="13" customFormat="1" ht="11.25">
      <c r="B310" s="210"/>
      <c r="C310" s="211"/>
      <c r="D310" s="201" t="s">
        <v>256</v>
      </c>
      <c r="E310" s="212" t="s">
        <v>1</v>
      </c>
      <c r="F310" s="213" t="s">
        <v>1012</v>
      </c>
      <c r="G310" s="211"/>
      <c r="H310" s="214">
        <v>10.138</v>
      </c>
      <c r="I310" s="215"/>
      <c r="J310" s="211"/>
      <c r="K310" s="211"/>
      <c r="L310" s="216"/>
      <c r="M310" s="217"/>
      <c r="N310" s="218"/>
      <c r="O310" s="218"/>
      <c r="P310" s="218"/>
      <c r="Q310" s="218"/>
      <c r="R310" s="218"/>
      <c r="S310" s="218"/>
      <c r="T310" s="219"/>
      <c r="AT310" s="220" t="s">
        <v>256</v>
      </c>
      <c r="AU310" s="220" t="s">
        <v>90</v>
      </c>
      <c r="AV310" s="13" t="s">
        <v>90</v>
      </c>
      <c r="AW310" s="13" t="s">
        <v>36</v>
      </c>
      <c r="AX310" s="13" t="s">
        <v>80</v>
      </c>
      <c r="AY310" s="220" t="s">
        <v>155</v>
      </c>
    </row>
    <row r="311" spans="2:51" s="13" customFormat="1" ht="11.25">
      <c r="B311" s="210"/>
      <c r="C311" s="211"/>
      <c r="D311" s="201" t="s">
        <v>256</v>
      </c>
      <c r="E311" s="212" t="s">
        <v>1</v>
      </c>
      <c r="F311" s="213" t="s">
        <v>1013</v>
      </c>
      <c r="G311" s="211"/>
      <c r="H311" s="214">
        <v>5.53</v>
      </c>
      <c r="I311" s="215"/>
      <c r="J311" s="211"/>
      <c r="K311" s="211"/>
      <c r="L311" s="216"/>
      <c r="M311" s="217"/>
      <c r="N311" s="218"/>
      <c r="O311" s="218"/>
      <c r="P311" s="218"/>
      <c r="Q311" s="218"/>
      <c r="R311" s="218"/>
      <c r="S311" s="218"/>
      <c r="T311" s="219"/>
      <c r="AT311" s="220" t="s">
        <v>256</v>
      </c>
      <c r="AU311" s="220" t="s">
        <v>90</v>
      </c>
      <c r="AV311" s="13" t="s">
        <v>90</v>
      </c>
      <c r="AW311" s="13" t="s">
        <v>36</v>
      </c>
      <c r="AX311" s="13" t="s">
        <v>80</v>
      </c>
      <c r="AY311" s="220" t="s">
        <v>155</v>
      </c>
    </row>
    <row r="312" spans="2:51" s="14" customFormat="1" ht="11.25">
      <c r="B312" s="221"/>
      <c r="C312" s="222"/>
      <c r="D312" s="201" t="s">
        <v>256</v>
      </c>
      <c r="E312" s="223" t="s">
        <v>1</v>
      </c>
      <c r="F312" s="224" t="s">
        <v>259</v>
      </c>
      <c r="G312" s="222"/>
      <c r="H312" s="225">
        <v>67.75</v>
      </c>
      <c r="I312" s="226"/>
      <c r="J312" s="222"/>
      <c r="K312" s="222"/>
      <c r="L312" s="227"/>
      <c r="M312" s="228"/>
      <c r="N312" s="229"/>
      <c r="O312" s="229"/>
      <c r="P312" s="229"/>
      <c r="Q312" s="229"/>
      <c r="R312" s="229"/>
      <c r="S312" s="229"/>
      <c r="T312" s="230"/>
      <c r="AT312" s="231" t="s">
        <v>256</v>
      </c>
      <c r="AU312" s="231" t="s">
        <v>90</v>
      </c>
      <c r="AV312" s="14" t="s">
        <v>175</v>
      </c>
      <c r="AW312" s="14" t="s">
        <v>36</v>
      </c>
      <c r="AX312" s="14" t="s">
        <v>88</v>
      </c>
      <c r="AY312" s="231" t="s">
        <v>155</v>
      </c>
    </row>
    <row r="313" spans="1:65" s="2" customFormat="1" ht="16.5" customHeight="1">
      <c r="A313" s="34"/>
      <c r="B313" s="35"/>
      <c r="C313" s="187" t="s">
        <v>460</v>
      </c>
      <c r="D313" s="187" t="s">
        <v>158</v>
      </c>
      <c r="E313" s="188" t="s">
        <v>435</v>
      </c>
      <c r="F313" s="189" t="s">
        <v>436</v>
      </c>
      <c r="G313" s="190" t="s">
        <v>253</v>
      </c>
      <c r="H313" s="191">
        <v>91.564</v>
      </c>
      <c r="I313" s="192"/>
      <c r="J313" s="193">
        <f>ROUND(I313*H313,2)</f>
        <v>0</v>
      </c>
      <c r="K313" s="194"/>
      <c r="L313" s="39"/>
      <c r="M313" s="195" t="s">
        <v>1</v>
      </c>
      <c r="N313" s="196" t="s">
        <v>45</v>
      </c>
      <c r="O313" s="71"/>
      <c r="P313" s="197">
        <f>O313*H313</f>
        <v>0</v>
      </c>
      <c r="Q313" s="197">
        <v>0</v>
      </c>
      <c r="R313" s="197">
        <f>Q313*H313</f>
        <v>0</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1141</v>
      </c>
    </row>
    <row r="314" spans="1:47" s="2" customFormat="1" ht="29.25">
      <c r="A314" s="34"/>
      <c r="B314" s="35"/>
      <c r="C314" s="36"/>
      <c r="D314" s="201" t="s">
        <v>164</v>
      </c>
      <c r="E314" s="36"/>
      <c r="F314" s="202" t="s">
        <v>1142</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2:51" s="13" customFormat="1" ht="11.25">
      <c r="B315" s="210"/>
      <c r="C315" s="211"/>
      <c r="D315" s="201" t="s">
        <v>256</v>
      </c>
      <c r="E315" s="212" t="s">
        <v>1</v>
      </c>
      <c r="F315" s="213" t="s">
        <v>1015</v>
      </c>
      <c r="G315" s="211"/>
      <c r="H315" s="214">
        <v>45.935</v>
      </c>
      <c r="I315" s="215"/>
      <c r="J315" s="211"/>
      <c r="K315" s="211"/>
      <c r="L315" s="216"/>
      <c r="M315" s="217"/>
      <c r="N315" s="218"/>
      <c r="O315" s="218"/>
      <c r="P315" s="218"/>
      <c r="Q315" s="218"/>
      <c r="R315" s="218"/>
      <c r="S315" s="218"/>
      <c r="T315" s="219"/>
      <c r="AT315" s="220" t="s">
        <v>256</v>
      </c>
      <c r="AU315" s="220" t="s">
        <v>90</v>
      </c>
      <c r="AV315" s="13" t="s">
        <v>90</v>
      </c>
      <c r="AW315" s="13" t="s">
        <v>36</v>
      </c>
      <c r="AX315" s="13" t="s">
        <v>80</v>
      </c>
      <c r="AY315" s="220" t="s">
        <v>155</v>
      </c>
    </row>
    <row r="316" spans="2:51" s="13" customFormat="1" ht="11.25">
      <c r="B316" s="210"/>
      <c r="C316" s="211"/>
      <c r="D316" s="201" t="s">
        <v>256</v>
      </c>
      <c r="E316" s="212" t="s">
        <v>1</v>
      </c>
      <c r="F316" s="213" t="s">
        <v>1016</v>
      </c>
      <c r="G316" s="211"/>
      <c r="H316" s="214">
        <v>15.855</v>
      </c>
      <c r="I316" s="215"/>
      <c r="J316" s="211"/>
      <c r="K316" s="211"/>
      <c r="L316" s="216"/>
      <c r="M316" s="217"/>
      <c r="N316" s="218"/>
      <c r="O316" s="218"/>
      <c r="P316" s="218"/>
      <c r="Q316" s="218"/>
      <c r="R316" s="218"/>
      <c r="S316" s="218"/>
      <c r="T316" s="219"/>
      <c r="AT316" s="220" t="s">
        <v>256</v>
      </c>
      <c r="AU316" s="220" t="s">
        <v>90</v>
      </c>
      <c r="AV316" s="13" t="s">
        <v>90</v>
      </c>
      <c r="AW316" s="13" t="s">
        <v>36</v>
      </c>
      <c r="AX316" s="13" t="s">
        <v>80</v>
      </c>
      <c r="AY316" s="220" t="s">
        <v>155</v>
      </c>
    </row>
    <row r="317" spans="2:51" s="15" customFormat="1" ht="11.25">
      <c r="B317" s="232"/>
      <c r="C317" s="233"/>
      <c r="D317" s="201" t="s">
        <v>256</v>
      </c>
      <c r="E317" s="234" t="s">
        <v>1</v>
      </c>
      <c r="F317" s="235" t="s">
        <v>1017</v>
      </c>
      <c r="G317" s="233"/>
      <c r="H317" s="236">
        <v>61.79</v>
      </c>
      <c r="I317" s="237"/>
      <c r="J317" s="233"/>
      <c r="K317" s="233"/>
      <c r="L317" s="238"/>
      <c r="M317" s="239"/>
      <c r="N317" s="240"/>
      <c r="O317" s="240"/>
      <c r="P317" s="240"/>
      <c r="Q317" s="240"/>
      <c r="R317" s="240"/>
      <c r="S317" s="240"/>
      <c r="T317" s="241"/>
      <c r="AT317" s="242" t="s">
        <v>256</v>
      </c>
      <c r="AU317" s="242" t="s">
        <v>90</v>
      </c>
      <c r="AV317" s="15" t="s">
        <v>170</v>
      </c>
      <c r="AW317" s="15" t="s">
        <v>36</v>
      </c>
      <c r="AX317" s="15" t="s">
        <v>80</v>
      </c>
      <c r="AY317" s="242" t="s">
        <v>155</v>
      </c>
    </row>
    <row r="318" spans="2:51" s="13" customFormat="1" ht="11.25">
      <c r="B318" s="210"/>
      <c r="C318" s="211"/>
      <c r="D318" s="201" t="s">
        <v>256</v>
      </c>
      <c r="E318" s="212" t="s">
        <v>1</v>
      </c>
      <c r="F318" s="213" t="s">
        <v>1008</v>
      </c>
      <c r="G318" s="211"/>
      <c r="H318" s="214">
        <v>29.774</v>
      </c>
      <c r="I318" s="215"/>
      <c r="J318" s="211"/>
      <c r="K318" s="211"/>
      <c r="L318" s="216"/>
      <c r="M318" s="217"/>
      <c r="N318" s="218"/>
      <c r="O318" s="218"/>
      <c r="P318" s="218"/>
      <c r="Q318" s="218"/>
      <c r="R318" s="218"/>
      <c r="S318" s="218"/>
      <c r="T318" s="219"/>
      <c r="AT318" s="220" t="s">
        <v>256</v>
      </c>
      <c r="AU318" s="220" t="s">
        <v>90</v>
      </c>
      <c r="AV318" s="13" t="s">
        <v>90</v>
      </c>
      <c r="AW318" s="13" t="s">
        <v>36</v>
      </c>
      <c r="AX318" s="13" t="s">
        <v>80</v>
      </c>
      <c r="AY318" s="220" t="s">
        <v>155</v>
      </c>
    </row>
    <row r="319" spans="2:51" s="15" customFormat="1" ht="11.25">
      <c r="B319" s="232"/>
      <c r="C319" s="233"/>
      <c r="D319" s="201" t="s">
        <v>256</v>
      </c>
      <c r="E319" s="234" t="s">
        <v>1</v>
      </c>
      <c r="F319" s="235" t="s">
        <v>1129</v>
      </c>
      <c r="G319" s="233"/>
      <c r="H319" s="236">
        <v>29.774</v>
      </c>
      <c r="I319" s="237"/>
      <c r="J319" s="233"/>
      <c r="K319" s="233"/>
      <c r="L319" s="238"/>
      <c r="M319" s="239"/>
      <c r="N319" s="240"/>
      <c r="O319" s="240"/>
      <c r="P319" s="240"/>
      <c r="Q319" s="240"/>
      <c r="R319" s="240"/>
      <c r="S319" s="240"/>
      <c r="T319" s="241"/>
      <c r="AT319" s="242" t="s">
        <v>256</v>
      </c>
      <c r="AU319" s="242" t="s">
        <v>90</v>
      </c>
      <c r="AV319" s="15" t="s">
        <v>170</v>
      </c>
      <c r="AW319" s="15" t="s">
        <v>36</v>
      </c>
      <c r="AX319" s="15" t="s">
        <v>80</v>
      </c>
      <c r="AY319" s="242" t="s">
        <v>155</v>
      </c>
    </row>
    <row r="320" spans="2:51" s="14" customFormat="1" ht="11.25">
      <c r="B320" s="221"/>
      <c r="C320" s="222"/>
      <c r="D320" s="201" t="s">
        <v>256</v>
      </c>
      <c r="E320" s="223" t="s">
        <v>1</v>
      </c>
      <c r="F320" s="224" t="s">
        <v>259</v>
      </c>
      <c r="G320" s="222"/>
      <c r="H320" s="225">
        <v>91.564</v>
      </c>
      <c r="I320" s="226"/>
      <c r="J320" s="222"/>
      <c r="K320" s="222"/>
      <c r="L320" s="227"/>
      <c r="M320" s="228"/>
      <c r="N320" s="229"/>
      <c r="O320" s="229"/>
      <c r="P320" s="229"/>
      <c r="Q320" s="229"/>
      <c r="R320" s="229"/>
      <c r="S320" s="229"/>
      <c r="T320" s="230"/>
      <c r="AT320" s="231" t="s">
        <v>256</v>
      </c>
      <c r="AU320" s="231" t="s">
        <v>90</v>
      </c>
      <c r="AV320" s="14" t="s">
        <v>175</v>
      </c>
      <c r="AW320" s="14" t="s">
        <v>36</v>
      </c>
      <c r="AX320" s="14" t="s">
        <v>88</v>
      </c>
      <c r="AY320" s="231" t="s">
        <v>155</v>
      </c>
    </row>
    <row r="321" spans="1:65" s="2" customFormat="1" ht="16.5" customHeight="1">
      <c r="A321" s="34"/>
      <c r="B321" s="35"/>
      <c r="C321" s="187" t="s">
        <v>467</v>
      </c>
      <c r="D321" s="187" t="s">
        <v>158</v>
      </c>
      <c r="E321" s="188" t="s">
        <v>450</v>
      </c>
      <c r="F321" s="189" t="s">
        <v>451</v>
      </c>
      <c r="G321" s="190" t="s">
        <v>253</v>
      </c>
      <c r="H321" s="191">
        <v>159.314</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1143</v>
      </c>
    </row>
    <row r="322" spans="1:47" s="2" customFormat="1" ht="185.25">
      <c r="A322" s="34"/>
      <c r="B322" s="35"/>
      <c r="C322" s="36"/>
      <c r="D322" s="201" t="s">
        <v>164</v>
      </c>
      <c r="E322" s="36"/>
      <c r="F322" s="202" t="s">
        <v>1144</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51" s="13" customFormat="1" ht="11.25">
      <c r="B323" s="210"/>
      <c r="C323" s="211"/>
      <c r="D323" s="201" t="s">
        <v>256</v>
      </c>
      <c r="E323" s="212" t="s">
        <v>1</v>
      </c>
      <c r="F323" s="213" t="s">
        <v>1011</v>
      </c>
      <c r="G323" s="211"/>
      <c r="H323" s="214">
        <v>52.082</v>
      </c>
      <c r="I323" s="215"/>
      <c r="J323" s="211"/>
      <c r="K323" s="211"/>
      <c r="L323" s="216"/>
      <c r="M323" s="217"/>
      <c r="N323" s="218"/>
      <c r="O323" s="218"/>
      <c r="P323" s="218"/>
      <c r="Q323" s="218"/>
      <c r="R323" s="218"/>
      <c r="S323" s="218"/>
      <c r="T323" s="219"/>
      <c r="AT323" s="220" t="s">
        <v>256</v>
      </c>
      <c r="AU323" s="220" t="s">
        <v>90</v>
      </c>
      <c r="AV323" s="13" t="s">
        <v>90</v>
      </c>
      <c r="AW323" s="13" t="s">
        <v>36</v>
      </c>
      <c r="AX323" s="13" t="s">
        <v>80</v>
      </c>
      <c r="AY323" s="220" t="s">
        <v>155</v>
      </c>
    </row>
    <row r="324" spans="2:51" s="13" customFormat="1" ht="11.25">
      <c r="B324" s="210"/>
      <c r="C324" s="211"/>
      <c r="D324" s="201" t="s">
        <v>256</v>
      </c>
      <c r="E324" s="212" t="s">
        <v>1</v>
      </c>
      <c r="F324" s="213" t="s">
        <v>1012</v>
      </c>
      <c r="G324" s="211"/>
      <c r="H324" s="214">
        <v>10.138</v>
      </c>
      <c r="I324" s="215"/>
      <c r="J324" s="211"/>
      <c r="K324" s="211"/>
      <c r="L324" s="216"/>
      <c r="M324" s="217"/>
      <c r="N324" s="218"/>
      <c r="O324" s="218"/>
      <c r="P324" s="218"/>
      <c r="Q324" s="218"/>
      <c r="R324" s="218"/>
      <c r="S324" s="218"/>
      <c r="T324" s="219"/>
      <c r="AT324" s="220" t="s">
        <v>256</v>
      </c>
      <c r="AU324" s="220" t="s">
        <v>90</v>
      </c>
      <c r="AV324" s="13" t="s">
        <v>90</v>
      </c>
      <c r="AW324" s="13" t="s">
        <v>36</v>
      </c>
      <c r="AX324" s="13" t="s">
        <v>80</v>
      </c>
      <c r="AY324" s="220" t="s">
        <v>155</v>
      </c>
    </row>
    <row r="325" spans="2:51" s="13" customFormat="1" ht="11.25">
      <c r="B325" s="210"/>
      <c r="C325" s="211"/>
      <c r="D325" s="201" t="s">
        <v>256</v>
      </c>
      <c r="E325" s="212" t="s">
        <v>1</v>
      </c>
      <c r="F325" s="213" t="s">
        <v>1013</v>
      </c>
      <c r="G325" s="211"/>
      <c r="H325" s="214">
        <v>5.53</v>
      </c>
      <c r="I325" s="215"/>
      <c r="J325" s="211"/>
      <c r="K325" s="211"/>
      <c r="L325" s="216"/>
      <c r="M325" s="217"/>
      <c r="N325" s="218"/>
      <c r="O325" s="218"/>
      <c r="P325" s="218"/>
      <c r="Q325" s="218"/>
      <c r="R325" s="218"/>
      <c r="S325" s="218"/>
      <c r="T325" s="219"/>
      <c r="AT325" s="220" t="s">
        <v>256</v>
      </c>
      <c r="AU325" s="220" t="s">
        <v>90</v>
      </c>
      <c r="AV325" s="13" t="s">
        <v>90</v>
      </c>
      <c r="AW325" s="13" t="s">
        <v>36</v>
      </c>
      <c r="AX325" s="13" t="s">
        <v>80</v>
      </c>
      <c r="AY325" s="220" t="s">
        <v>155</v>
      </c>
    </row>
    <row r="326" spans="2:51" s="15" customFormat="1" ht="11.25">
      <c r="B326" s="232"/>
      <c r="C326" s="233"/>
      <c r="D326" s="201" t="s">
        <v>256</v>
      </c>
      <c r="E326" s="234" t="s">
        <v>1</v>
      </c>
      <c r="F326" s="235" t="s">
        <v>1014</v>
      </c>
      <c r="G326" s="233"/>
      <c r="H326" s="236">
        <v>67.75</v>
      </c>
      <c r="I326" s="237"/>
      <c r="J326" s="233"/>
      <c r="K326" s="233"/>
      <c r="L326" s="238"/>
      <c r="M326" s="239"/>
      <c r="N326" s="240"/>
      <c r="O326" s="240"/>
      <c r="P326" s="240"/>
      <c r="Q326" s="240"/>
      <c r="R326" s="240"/>
      <c r="S326" s="240"/>
      <c r="T326" s="241"/>
      <c r="AT326" s="242" t="s">
        <v>256</v>
      </c>
      <c r="AU326" s="242" t="s">
        <v>90</v>
      </c>
      <c r="AV326" s="15" t="s">
        <v>170</v>
      </c>
      <c r="AW326" s="15" t="s">
        <v>36</v>
      </c>
      <c r="AX326" s="15" t="s">
        <v>80</v>
      </c>
      <c r="AY326" s="242" t="s">
        <v>155</v>
      </c>
    </row>
    <row r="327" spans="2:51" s="13" customFormat="1" ht="11.25">
      <c r="B327" s="210"/>
      <c r="C327" s="211"/>
      <c r="D327" s="201" t="s">
        <v>256</v>
      </c>
      <c r="E327" s="212" t="s">
        <v>1</v>
      </c>
      <c r="F327" s="213" t="s">
        <v>1015</v>
      </c>
      <c r="G327" s="211"/>
      <c r="H327" s="214">
        <v>45.935</v>
      </c>
      <c r="I327" s="215"/>
      <c r="J327" s="211"/>
      <c r="K327" s="211"/>
      <c r="L327" s="216"/>
      <c r="M327" s="217"/>
      <c r="N327" s="218"/>
      <c r="O327" s="218"/>
      <c r="P327" s="218"/>
      <c r="Q327" s="218"/>
      <c r="R327" s="218"/>
      <c r="S327" s="218"/>
      <c r="T327" s="219"/>
      <c r="AT327" s="220" t="s">
        <v>256</v>
      </c>
      <c r="AU327" s="220" t="s">
        <v>90</v>
      </c>
      <c r="AV327" s="13" t="s">
        <v>90</v>
      </c>
      <c r="AW327" s="13" t="s">
        <v>36</v>
      </c>
      <c r="AX327" s="13" t="s">
        <v>80</v>
      </c>
      <c r="AY327" s="220" t="s">
        <v>155</v>
      </c>
    </row>
    <row r="328" spans="2:51" s="13" customFormat="1" ht="11.25">
      <c r="B328" s="210"/>
      <c r="C328" s="211"/>
      <c r="D328" s="201" t="s">
        <v>256</v>
      </c>
      <c r="E328" s="212" t="s">
        <v>1</v>
      </c>
      <c r="F328" s="213" t="s">
        <v>1016</v>
      </c>
      <c r="G328" s="211"/>
      <c r="H328" s="214">
        <v>15.855</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5" customFormat="1" ht="11.25">
      <c r="B329" s="232"/>
      <c r="C329" s="233"/>
      <c r="D329" s="201" t="s">
        <v>256</v>
      </c>
      <c r="E329" s="234" t="s">
        <v>1</v>
      </c>
      <c r="F329" s="235" t="s">
        <v>1136</v>
      </c>
      <c r="G329" s="233"/>
      <c r="H329" s="236">
        <v>61.79</v>
      </c>
      <c r="I329" s="237"/>
      <c r="J329" s="233"/>
      <c r="K329" s="233"/>
      <c r="L329" s="238"/>
      <c r="M329" s="239"/>
      <c r="N329" s="240"/>
      <c r="O329" s="240"/>
      <c r="P329" s="240"/>
      <c r="Q329" s="240"/>
      <c r="R329" s="240"/>
      <c r="S329" s="240"/>
      <c r="T329" s="241"/>
      <c r="AT329" s="242" t="s">
        <v>256</v>
      </c>
      <c r="AU329" s="242" t="s">
        <v>90</v>
      </c>
      <c r="AV329" s="15" t="s">
        <v>170</v>
      </c>
      <c r="AW329" s="15" t="s">
        <v>36</v>
      </c>
      <c r="AX329" s="15" t="s">
        <v>80</v>
      </c>
      <c r="AY329" s="242" t="s">
        <v>155</v>
      </c>
    </row>
    <row r="330" spans="2:51" s="13" customFormat="1" ht="11.25">
      <c r="B330" s="210"/>
      <c r="C330" s="211"/>
      <c r="D330" s="201" t="s">
        <v>256</v>
      </c>
      <c r="E330" s="212" t="s">
        <v>1</v>
      </c>
      <c r="F330" s="213" t="s">
        <v>1008</v>
      </c>
      <c r="G330" s="211"/>
      <c r="H330" s="214">
        <v>29.774</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5" customFormat="1" ht="11.25">
      <c r="B331" s="232"/>
      <c r="C331" s="233"/>
      <c r="D331" s="201" t="s">
        <v>256</v>
      </c>
      <c r="E331" s="234" t="s">
        <v>1</v>
      </c>
      <c r="F331" s="235" t="s">
        <v>1138</v>
      </c>
      <c r="G331" s="233"/>
      <c r="H331" s="236">
        <v>29.774</v>
      </c>
      <c r="I331" s="237"/>
      <c r="J331" s="233"/>
      <c r="K331" s="233"/>
      <c r="L331" s="238"/>
      <c r="M331" s="239"/>
      <c r="N331" s="240"/>
      <c r="O331" s="240"/>
      <c r="P331" s="240"/>
      <c r="Q331" s="240"/>
      <c r="R331" s="240"/>
      <c r="S331" s="240"/>
      <c r="T331" s="241"/>
      <c r="AT331" s="242" t="s">
        <v>256</v>
      </c>
      <c r="AU331" s="242" t="s">
        <v>90</v>
      </c>
      <c r="AV331" s="15" t="s">
        <v>170</v>
      </c>
      <c r="AW331" s="15" t="s">
        <v>36</v>
      </c>
      <c r="AX331" s="15" t="s">
        <v>80</v>
      </c>
      <c r="AY331" s="242" t="s">
        <v>155</v>
      </c>
    </row>
    <row r="332" spans="2:51" s="14" customFormat="1" ht="11.25">
      <c r="B332" s="221"/>
      <c r="C332" s="222"/>
      <c r="D332" s="201" t="s">
        <v>256</v>
      </c>
      <c r="E332" s="223" t="s">
        <v>1</v>
      </c>
      <c r="F332" s="224" t="s">
        <v>259</v>
      </c>
      <c r="G332" s="222"/>
      <c r="H332" s="225">
        <v>159.314</v>
      </c>
      <c r="I332" s="226"/>
      <c r="J332" s="222"/>
      <c r="K332" s="222"/>
      <c r="L332" s="227"/>
      <c r="M332" s="228"/>
      <c r="N332" s="229"/>
      <c r="O332" s="229"/>
      <c r="P332" s="229"/>
      <c r="Q332" s="229"/>
      <c r="R332" s="229"/>
      <c r="S332" s="229"/>
      <c r="T332" s="230"/>
      <c r="AT332" s="231" t="s">
        <v>256</v>
      </c>
      <c r="AU332" s="231" t="s">
        <v>90</v>
      </c>
      <c r="AV332" s="14" t="s">
        <v>175</v>
      </c>
      <c r="AW332" s="14" t="s">
        <v>36</v>
      </c>
      <c r="AX332" s="14" t="s">
        <v>88</v>
      </c>
      <c r="AY332" s="231" t="s">
        <v>155</v>
      </c>
    </row>
    <row r="333" spans="1:65" s="2" customFormat="1" ht="16.5" customHeight="1">
      <c r="A333" s="34"/>
      <c r="B333" s="35"/>
      <c r="C333" s="187" t="s">
        <v>472</v>
      </c>
      <c r="D333" s="187" t="s">
        <v>158</v>
      </c>
      <c r="E333" s="188" t="s">
        <v>1145</v>
      </c>
      <c r="F333" s="189" t="s">
        <v>1146</v>
      </c>
      <c r="G333" s="190" t="s">
        <v>253</v>
      </c>
      <c r="H333" s="191">
        <v>29.774</v>
      </c>
      <c r="I333" s="192"/>
      <c r="J333" s="193">
        <f>ROUND(I333*H333,2)</f>
        <v>0</v>
      </c>
      <c r="K333" s="194"/>
      <c r="L333" s="39"/>
      <c r="M333" s="195" t="s">
        <v>1</v>
      </c>
      <c r="N333" s="196" t="s">
        <v>45</v>
      </c>
      <c r="O333" s="71"/>
      <c r="P333" s="197">
        <f>O333*H333</f>
        <v>0</v>
      </c>
      <c r="Q333" s="197">
        <v>0</v>
      </c>
      <c r="R333" s="197">
        <f>Q333*H333</f>
        <v>0</v>
      </c>
      <c r="S333" s="197">
        <v>0</v>
      </c>
      <c r="T333" s="198">
        <f>S333*H333</f>
        <v>0</v>
      </c>
      <c r="U333" s="34"/>
      <c r="V333" s="34"/>
      <c r="W333" s="34"/>
      <c r="X333" s="34"/>
      <c r="Y333" s="34"/>
      <c r="Z333" s="34"/>
      <c r="AA333" s="34"/>
      <c r="AB333" s="34"/>
      <c r="AC333" s="34"/>
      <c r="AD333" s="34"/>
      <c r="AE333" s="34"/>
      <c r="AR333" s="199" t="s">
        <v>175</v>
      </c>
      <c r="AT333" s="199" t="s">
        <v>158</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1147</v>
      </c>
    </row>
    <row r="334" spans="1:47" s="2" customFormat="1" ht="107.25">
      <c r="A334" s="34"/>
      <c r="B334" s="35"/>
      <c r="C334" s="36"/>
      <c r="D334" s="201" t="s">
        <v>164</v>
      </c>
      <c r="E334" s="36"/>
      <c r="F334" s="202" t="s">
        <v>1148</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164</v>
      </c>
      <c r="AU334" s="17" t="s">
        <v>90</v>
      </c>
    </row>
    <row r="335" spans="2:51" s="13" customFormat="1" ht="11.25">
      <c r="B335" s="210"/>
      <c r="C335" s="211"/>
      <c r="D335" s="201" t="s">
        <v>256</v>
      </c>
      <c r="E335" s="212" t="s">
        <v>1</v>
      </c>
      <c r="F335" s="213" t="s">
        <v>1008</v>
      </c>
      <c r="G335" s="211"/>
      <c r="H335" s="214">
        <v>29.774</v>
      </c>
      <c r="I335" s="215"/>
      <c r="J335" s="211"/>
      <c r="K335" s="211"/>
      <c r="L335" s="216"/>
      <c r="M335" s="217"/>
      <c r="N335" s="218"/>
      <c r="O335" s="218"/>
      <c r="P335" s="218"/>
      <c r="Q335" s="218"/>
      <c r="R335" s="218"/>
      <c r="S335" s="218"/>
      <c r="T335" s="219"/>
      <c r="AT335" s="220" t="s">
        <v>256</v>
      </c>
      <c r="AU335" s="220" t="s">
        <v>90</v>
      </c>
      <c r="AV335" s="13" t="s">
        <v>90</v>
      </c>
      <c r="AW335" s="13" t="s">
        <v>36</v>
      </c>
      <c r="AX335" s="13" t="s">
        <v>88</v>
      </c>
      <c r="AY335" s="220" t="s">
        <v>155</v>
      </c>
    </row>
    <row r="336" spans="1:65" s="2" customFormat="1" ht="16.5" customHeight="1">
      <c r="A336" s="34"/>
      <c r="B336" s="35"/>
      <c r="C336" s="187" t="s">
        <v>478</v>
      </c>
      <c r="D336" s="187" t="s">
        <v>158</v>
      </c>
      <c r="E336" s="188" t="s">
        <v>1149</v>
      </c>
      <c r="F336" s="189" t="s">
        <v>1150</v>
      </c>
      <c r="G336" s="190" t="s">
        <v>253</v>
      </c>
      <c r="H336" s="191">
        <v>59.548</v>
      </c>
      <c r="I336" s="192"/>
      <c r="J336" s="193">
        <f>ROUND(I336*H336,2)</f>
        <v>0</v>
      </c>
      <c r="K336" s="194"/>
      <c r="L336" s="39"/>
      <c r="M336" s="195" t="s">
        <v>1</v>
      </c>
      <c r="N336" s="196" t="s">
        <v>45</v>
      </c>
      <c r="O336" s="71"/>
      <c r="P336" s="197">
        <f>O336*H336</f>
        <v>0</v>
      </c>
      <c r="Q336" s="197">
        <v>0</v>
      </c>
      <c r="R336" s="197">
        <f>Q336*H336</f>
        <v>0</v>
      </c>
      <c r="S336" s="197">
        <v>0</v>
      </c>
      <c r="T336" s="198">
        <f>S336*H336</f>
        <v>0</v>
      </c>
      <c r="U336" s="34"/>
      <c r="V336" s="34"/>
      <c r="W336" s="34"/>
      <c r="X336" s="34"/>
      <c r="Y336" s="34"/>
      <c r="Z336" s="34"/>
      <c r="AA336" s="34"/>
      <c r="AB336" s="34"/>
      <c r="AC336" s="34"/>
      <c r="AD336" s="34"/>
      <c r="AE336" s="34"/>
      <c r="AR336" s="199" t="s">
        <v>175</v>
      </c>
      <c r="AT336" s="199" t="s">
        <v>158</v>
      </c>
      <c r="AU336" s="199" t="s">
        <v>90</v>
      </c>
      <c r="AY336" s="17" t="s">
        <v>155</v>
      </c>
      <c r="BE336" s="200">
        <f>IF(N336="základní",J336,0)</f>
        <v>0</v>
      </c>
      <c r="BF336" s="200">
        <f>IF(N336="snížená",J336,0)</f>
        <v>0</v>
      </c>
      <c r="BG336" s="200">
        <f>IF(N336="zákl. přenesená",J336,0)</f>
        <v>0</v>
      </c>
      <c r="BH336" s="200">
        <f>IF(N336="sníž. přenesená",J336,0)</f>
        <v>0</v>
      </c>
      <c r="BI336" s="200">
        <f>IF(N336="nulová",J336,0)</f>
        <v>0</v>
      </c>
      <c r="BJ336" s="17" t="s">
        <v>88</v>
      </c>
      <c r="BK336" s="200">
        <f>ROUND(I336*H336,2)</f>
        <v>0</v>
      </c>
      <c r="BL336" s="17" t="s">
        <v>175</v>
      </c>
      <c r="BM336" s="199" t="s">
        <v>1151</v>
      </c>
    </row>
    <row r="337" spans="1:47" s="2" customFormat="1" ht="39">
      <c r="A337" s="34"/>
      <c r="B337" s="35"/>
      <c r="C337" s="36"/>
      <c r="D337" s="201" t="s">
        <v>164</v>
      </c>
      <c r="E337" s="36"/>
      <c r="F337" s="202" t="s">
        <v>1152</v>
      </c>
      <c r="G337" s="36"/>
      <c r="H337" s="36"/>
      <c r="I337" s="203"/>
      <c r="J337" s="36"/>
      <c r="K337" s="36"/>
      <c r="L337" s="39"/>
      <c r="M337" s="204"/>
      <c r="N337" s="205"/>
      <c r="O337" s="71"/>
      <c r="P337" s="71"/>
      <c r="Q337" s="71"/>
      <c r="R337" s="71"/>
      <c r="S337" s="71"/>
      <c r="T337" s="72"/>
      <c r="U337" s="34"/>
      <c r="V337" s="34"/>
      <c r="W337" s="34"/>
      <c r="X337" s="34"/>
      <c r="Y337" s="34"/>
      <c r="Z337" s="34"/>
      <c r="AA337" s="34"/>
      <c r="AB337" s="34"/>
      <c r="AC337" s="34"/>
      <c r="AD337" s="34"/>
      <c r="AE337" s="34"/>
      <c r="AT337" s="17" t="s">
        <v>164</v>
      </c>
      <c r="AU337" s="17" t="s">
        <v>90</v>
      </c>
    </row>
    <row r="338" spans="2:51" s="13" customFormat="1" ht="11.25">
      <c r="B338" s="210"/>
      <c r="C338" s="211"/>
      <c r="D338" s="201" t="s">
        <v>256</v>
      </c>
      <c r="E338" s="212" t="s">
        <v>1</v>
      </c>
      <c r="F338" s="213" t="s">
        <v>1008</v>
      </c>
      <c r="G338" s="211"/>
      <c r="H338" s="214">
        <v>29.774</v>
      </c>
      <c r="I338" s="215"/>
      <c r="J338" s="211"/>
      <c r="K338" s="211"/>
      <c r="L338" s="216"/>
      <c r="M338" s="217"/>
      <c r="N338" s="218"/>
      <c r="O338" s="218"/>
      <c r="P338" s="218"/>
      <c r="Q338" s="218"/>
      <c r="R338" s="218"/>
      <c r="S338" s="218"/>
      <c r="T338" s="219"/>
      <c r="AT338" s="220" t="s">
        <v>256</v>
      </c>
      <c r="AU338" s="220" t="s">
        <v>90</v>
      </c>
      <c r="AV338" s="13" t="s">
        <v>90</v>
      </c>
      <c r="AW338" s="13" t="s">
        <v>36</v>
      </c>
      <c r="AX338" s="13" t="s">
        <v>88</v>
      </c>
      <c r="AY338" s="220" t="s">
        <v>155</v>
      </c>
    </row>
    <row r="339" spans="2:51" s="13" customFormat="1" ht="11.25">
      <c r="B339" s="210"/>
      <c r="C339" s="211"/>
      <c r="D339" s="201" t="s">
        <v>256</v>
      </c>
      <c r="E339" s="211"/>
      <c r="F339" s="213" t="s">
        <v>1153</v>
      </c>
      <c r="G339" s="211"/>
      <c r="H339" s="214">
        <v>59.548</v>
      </c>
      <c r="I339" s="215"/>
      <c r="J339" s="211"/>
      <c r="K339" s="211"/>
      <c r="L339" s="216"/>
      <c r="M339" s="217"/>
      <c r="N339" s="218"/>
      <c r="O339" s="218"/>
      <c r="P339" s="218"/>
      <c r="Q339" s="218"/>
      <c r="R339" s="218"/>
      <c r="S339" s="218"/>
      <c r="T339" s="219"/>
      <c r="AT339" s="220" t="s">
        <v>256</v>
      </c>
      <c r="AU339" s="220" t="s">
        <v>90</v>
      </c>
      <c r="AV339" s="13" t="s">
        <v>90</v>
      </c>
      <c r="AW339" s="13" t="s">
        <v>4</v>
      </c>
      <c r="AX339" s="13" t="s">
        <v>88</v>
      </c>
      <c r="AY339" s="220" t="s">
        <v>155</v>
      </c>
    </row>
    <row r="340" spans="1:65" s="2" customFormat="1" ht="21.75" customHeight="1">
      <c r="A340" s="34"/>
      <c r="B340" s="35"/>
      <c r="C340" s="187" t="s">
        <v>484</v>
      </c>
      <c r="D340" s="187" t="s">
        <v>158</v>
      </c>
      <c r="E340" s="188" t="s">
        <v>1154</v>
      </c>
      <c r="F340" s="189" t="s">
        <v>1155</v>
      </c>
      <c r="G340" s="190" t="s">
        <v>253</v>
      </c>
      <c r="H340" s="191">
        <v>29.774</v>
      </c>
      <c r="I340" s="192"/>
      <c r="J340" s="193">
        <f>ROUND(I340*H340,2)</f>
        <v>0</v>
      </c>
      <c r="K340" s="194"/>
      <c r="L340" s="39"/>
      <c r="M340" s="195" t="s">
        <v>1</v>
      </c>
      <c r="N340" s="196" t="s">
        <v>45</v>
      </c>
      <c r="O340" s="71"/>
      <c r="P340" s="197">
        <f>O340*H340</f>
        <v>0</v>
      </c>
      <c r="Q340" s="197">
        <v>0</v>
      </c>
      <c r="R340" s="197">
        <f>Q340*H340</f>
        <v>0</v>
      </c>
      <c r="S340" s="197">
        <v>0</v>
      </c>
      <c r="T340" s="198">
        <f>S340*H340</f>
        <v>0</v>
      </c>
      <c r="U340" s="34"/>
      <c r="V340" s="34"/>
      <c r="W340" s="34"/>
      <c r="X340" s="34"/>
      <c r="Y340" s="34"/>
      <c r="Z340" s="34"/>
      <c r="AA340" s="34"/>
      <c r="AB340" s="34"/>
      <c r="AC340" s="34"/>
      <c r="AD340" s="34"/>
      <c r="AE340" s="34"/>
      <c r="AR340" s="199" t="s">
        <v>175</v>
      </c>
      <c r="AT340" s="199" t="s">
        <v>158</v>
      </c>
      <c r="AU340" s="199" t="s">
        <v>90</v>
      </c>
      <c r="AY340" s="17" t="s">
        <v>155</v>
      </c>
      <c r="BE340" s="200">
        <f>IF(N340="základní",J340,0)</f>
        <v>0</v>
      </c>
      <c r="BF340" s="200">
        <f>IF(N340="snížená",J340,0)</f>
        <v>0</v>
      </c>
      <c r="BG340" s="200">
        <f>IF(N340="zákl. přenesená",J340,0)</f>
        <v>0</v>
      </c>
      <c r="BH340" s="200">
        <f>IF(N340="sníž. přenesená",J340,0)</f>
        <v>0</v>
      </c>
      <c r="BI340" s="200">
        <f>IF(N340="nulová",J340,0)</f>
        <v>0</v>
      </c>
      <c r="BJ340" s="17" t="s">
        <v>88</v>
      </c>
      <c r="BK340" s="200">
        <f>ROUND(I340*H340,2)</f>
        <v>0</v>
      </c>
      <c r="BL340" s="17" t="s">
        <v>175</v>
      </c>
      <c r="BM340" s="199" t="s">
        <v>1156</v>
      </c>
    </row>
    <row r="341" spans="1:47" s="2" customFormat="1" ht="97.5">
      <c r="A341" s="34"/>
      <c r="B341" s="35"/>
      <c r="C341" s="36"/>
      <c r="D341" s="201" t="s">
        <v>164</v>
      </c>
      <c r="E341" s="36"/>
      <c r="F341" s="202" t="s">
        <v>1157</v>
      </c>
      <c r="G341" s="36"/>
      <c r="H341" s="36"/>
      <c r="I341" s="203"/>
      <c r="J341" s="36"/>
      <c r="K341" s="36"/>
      <c r="L341" s="39"/>
      <c r="M341" s="204"/>
      <c r="N341" s="205"/>
      <c r="O341" s="71"/>
      <c r="P341" s="71"/>
      <c r="Q341" s="71"/>
      <c r="R341" s="71"/>
      <c r="S341" s="71"/>
      <c r="T341" s="72"/>
      <c r="U341" s="34"/>
      <c r="V341" s="34"/>
      <c r="W341" s="34"/>
      <c r="X341" s="34"/>
      <c r="Y341" s="34"/>
      <c r="Z341" s="34"/>
      <c r="AA341" s="34"/>
      <c r="AB341" s="34"/>
      <c r="AC341" s="34"/>
      <c r="AD341" s="34"/>
      <c r="AE341" s="34"/>
      <c r="AT341" s="17" t="s">
        <v>164</v>
      </c>
      <c r="AU341" s="17" t="s">
        <v>90</v>
      </c>
    </row>
    <row r="342" spans="2:51" s="13" customFormat="1" ht="11.25">
      <c r="B342" s="210"/>
      <c r="C342" s="211"/>
      <c r="D342" s="201" t="s">
        <v>256</v>
      </c>
      <c r="E342" s="212" t="s">
        <v>1</v>
      </c>
      <c r="F342" s="213" t="s">
        <v>1008</v>
      </c>
      <c r="G342" s="211"/>
      <c r="H342" s="214">
        <v>29.774</v>
      </c>
      <c r="I342" s="215"/>
      <c r="J342" s="211"/>
      <c r="K342" s="211"/>
      <c r="L342" s="216"/>
      <c r="M342" s="217"/>
      <c r="N342" s="218"/>
      <c r="O342" s="218"/>
      <c r="P342" s="218"/>
      <c r="Q342" s="218"/>
      <c r="R342" s="218"/>
      <c r="S342" s="218"/>
      <c r="T342" s="219"/>
      <c r="AT342" s="220" t="s">
        <v>256</v>
      </c>
      <c r="AU342" s="220" t="s">
        <v>90</v>
      </c>
      <c r="AV342" s="13" t="s">
        <v>90</v>
      </c>
      <c r="AW342" s="13" t="s">
        <v>36</v>
      </c>
      <c r="AX342" s="13" t="s">
        <v>88</v>
      </c>
      <c r="AY342" s="220" t="s">
        <v>155</v>
      </c>
    </row>
    <row r="343" spans="1:65" s="2" customFormat="1" ht="16.5" customHeight="1">
      <c r="A343" s="34"/>
      <c r="B343" s="35"/>
      <c r="C343" s="187" t="s">
        <v>490</v>
      </c>
      <c r="D343" s="187" t="s">
        <v>158</v>
      </c>
      <c r="E343" s="188" t="s">
        <v>455</v>
      </c>
      <c r="F343" s="189" t="s">
        <v>456</v>
      </c>
      <c r="G343" s="190" t="s">
        <v>253</v>
      </c>
      <c r="H343" s="191">
        <v>61.79</v>
      </c>
      <c r="I343" s="192"/>
      <c r="J343" s="193">
        <f>ROUND(I343*H343,2)</f>
        <v>0</v>
      </c>
      <c r="K343" s="194"/>
      <c r="L343" s="39"/>
      <c r="M343" s="195" t="s">
        <v>1</v>
      </c>
      <c r="N343" s="196" t="s">
        <v>45</v>
      </c>
      <c r="O343" s="71"/>
      <c r="P343" s="197">
        <f>O343*H343</f>
        <v>0</v>
      </c>
      <c r="Q343" s="197">
        <v>0.1837</v>
      </c>
      <c r="R343" s="197">
        <f>Q343*H343</f>
        <v>11.350823</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1158</v>
      </c>
    </row>
    <row r="344" spans="1:47" s="2" customFormat="1" ht="292.5">
      <c r="A344" s="34"/>
      <c r="B344" s="35"/>
      <c r="C344" s="36"/>
      <c r="D344" s="201" t="s">
        <v>164</v>
      </c>
      <c r="E344" s="36"/>
      <c r="F344" s="202" t="s">
        <v>1159</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2:51" s="13" customFormat="1" ht="11.25">
      <c r="B345" s="210"/>
      <c r="C345" s="211"/>
      <c r="D345" s="201" t="s">
        <v>256</v>
      </c>
      <c r="E345" s="212" t="s">
        <v>1</v>
      </c>
      <c r="F345" s="213" t="s">
        <v>1015</v>
      </c>
      <c r="G345" s="211"/>
      <c r="H345" s="214">
        <v>45.935</v>
      </c>
      <c r="I345" s="215"/>
      <c r="J345" s="211"/>
      <c r="K345" s="211"/>
      <c r="L345" s="216"/>
      <c r="M345" s="217"/>
      <c r="N345" s="218"/>
      <c r="O345" s="218"/>
      <c r="P345" s="218"/>
      <c r="Q345" s="218"/>
      <c r="R345" s="218"/>
      <c r="S345" s="218"/>
      <c r="T345" s="219"/>
      <c r="AT345" s="220" t="s">
        <v>256</v>
      </c>
      <c r="AU345" s="220" t="s">
        <v>90</v>
      </c>
      <c r="AV345" s="13" t="s">
        <v>90</v>
      </c>
      <c r="AW345" s="13" t="s">
        <v>36</v>
      </c>
      <c r="AX345" s="13" t="s">
        <v>80</v>
      </c>
      <c r="AY345" s="220" t="s">
        <v>155</v>
      </c>
    </row>
    <row r="346" spans="2:51" s="13" customFormat="1" ht="11.25">
      <c r="B346" s="210"/>
      <c r="C346" s="211"/>
      <c r="D346" s="201" t="s">
        <v>256</v>
      </c>
      <c r="E346" s="212" t="s">
        <v>1</v>
      </c>
      <c r="F346" s="213" t="s">
        <v>1016</v>
      </c>
      <c r="G346" s="211"/>
      <c r="H346" s="214">
        <v>15.855</v>
      </c>
      <c r="I346" s="215"/>
      <c r="J346" s="211"/>
      <c r="K346" s="211"/>
      <c r="L346" s="216"/>
      <c r="M346" s="217"/>
      <c r="N346" s="218"/>
      <c r="O346" s="218"/>
      <c r="P346" s="218"/>
      <c r="Q346" s="218"/>
      <c r="R346" s="218"/>
      <c r="S346" s="218"/>
      <c r="T346" s="219"/>
      <c r="AT346" s="220" t="s">
        <v>256</v>
      </c>
      <c r="AU346" s="220" t="s">
        <v>90</v>
      </c>
      <c r="AV346" s="13" t="s">
        <v>90</v>
      </c>
      <c r="AW346" s="13" t="s">
        <v>36</v>
      </c>
      <c r="AX346" s="13" t="s">
        <v>80</v>
      </c>
      <c r="AY346" s="220" t="s">
        <v>155</v>
      </c>
    </row>
    <row r="347" spans="2:51" s="14" customFormat="1" ht="11.25">
      <c r="B347" s="221"/>
      <c r="C347" s="222"/>
      <c r="D347" s="201" t="s">
        <v>256</v>
      </c>
      <c r="E347" s="223" t="s">
        <v>1</v>
      </c>
      <c r="F347" s="224" t="s">
        <v>259</v>
      </c>
      <c r="G347" s="222"/>
      <c r="H347" s="225">
        <v>61.79</v>
      </c>
      <c r="I347" s="226"/>
      <c r="J347" s="222"/>
      <c r="K347" s="222"/>
      <c r="L347" s="227"/>
      <c r="M347" s="228"/>
      <c r="N347" s="229"/>
      <c r="O347" s="229"/>
      <c r="P347" s="229"/>
      <c r="Q347" s="229"/>
      <c r="R347" s="229"/>
      <c r="S347" s="229"/>
      <c r="T347" s="230"/>
      <c r="AT347" s="231" t="s">
        <v>256</v>
      </c>
      <c r="AU347" s="231" t="s">
        <v>90</v>
      </c>
      <c r="AV347" s="14" t="s">
        <v>175</v>
      </c>
      <c r="AW347" s="14" t="s">
        <v>36</v>
      </c>
      <c r="AX347" s="14" t="s">
        <v>88</v>
      </c>
      <c r="AY347" s="231" t="s">
        <v>155</v>
      </c>
    </row>
    <row r="348" spans="1:65" s="2" customFormat="1" ht="16.5" customHeight="1">
      <c r="A348" s="34"/>
      <c r="B348" s="35"/>
      <c r="C348" s="243" t="s">
        <v>495</v>
      </c>
      <c r="D348" s="243" t="s">
        <v>357</v>
      </c>
      <c r="E348" s="244" t="s">
        <v>461</v>
      </c>
      <c r="F348" s="245" t="s">
        <v>462</v>
      </c>
      <c r="G348" s="246" t="s">
        <v>253</v>
      </c>
      <c r="H348" s="247">
        <v>12.358</v>
      </c>
      <c r="I348" s="248"/>
      <c r="J348" s="249">
        <f>ROUND(I348*H348,2)</f>
        <v>0</v>
      </c>
      <c r="K348" s="250"/>
      <c r="L348" s="251"/>
      <c r="M348" s="252" t="s">
        <v>1</v>
      </c>
      <c r="N348" s="253" t="s">
        <v>45</v>
      </c>
      <c r="O348" s="71"/>
      <c r="P348" s="197">
        <f>O348*H348</f>
        <v>0</v>
      </c>
      <c r="Q348" s="197">
        <v>0.222</v>
      </c>
      <c r="R348" s="197">
        <f>Q348*H348</f>
        <v>2.7434760000000002</v>
      </c>
      <c r="S348" s="197">
        <v>0</v>
      </c>
      <c r="T348" s="198">
        <f>S348*H348</f>
        <v>0</v>
      </c>
      <c r="U348" s="34"/>
      <c r="V348" s="34"/>
      <c r="W348" s="34"/>
      <c r="X348" s="34"/>
      <c r="Y348" s="34"/>
      <c r="Z348" s="34"/>
      <c r="AA348" s="34"/>
      <c r="AB348" s="34"/>
      <c r="AC348" s="34"/>
      <c r="AD348" s="34"/>
      <c r="AE348" s="34"/>
      <c r="AR348" s="199" t="s">
        <v>196</v>
      </c>
      <c r="AT348" s="199" t="s">
        <v>357</v>
      </c>
      <c r="AU348" s="199" t="s">
        <v>90</v>
      </c>
      <c r="AY348" s="17" t="s">
        <v>155</v>
      </c>
      <c r="BE348" s="200">
        <f>IF(N348="základní",J348,0)</f>
        <v>0</v>
      </c>
      <c r="BF348" s="200">
        <f>IF(N348="snížená",J348,0)</f>
        <v>0</v>
      </c>
      <c r="BG348" s="200">
        <f>IF(N348="zákl. přenesená",J348,0)</f>
        <v>0</v>
      </c>
      <c r="BH348" s="200">
        <f>IF(N348="sníž. přenesená",J348,0)</f>
        <v>0</v>
      </c>
      <c r="BI348" s="200">
        <f>IF(N348="nulová",J348,0)</f>
        <v>0</v>
      </c>
      <c r="BJ348" s="17" t="s">
        <v>88</v>
      </c>
      <c r="BK348" s="200">
        <f>ROUND(I348*H348,2)</f>
        <v>0</v>
      </c>
      <c r="BL348" s="17" t="s">
        <v>175</v>
      </c>
      <c r="BM348" s="199" t="s">
        <v>1160</v>
      </c>
    </row>
    <row r="349" spans="1:47" s="2" customFormat="1" ht="19.5">
      <c r="A349" s="34"/>
      <c r="B349" s="35"/>
      <c r="C349" s="36"/>
      <c r="D349" s="201" t="s">
        <v>164</v>
      </c>
      <c r="E349" s="36"/>
      <c r="F349" s="202" t="s">
        <v>464</v>
      </c>
      <c r="G349" s="36"/>
      <c r="H349" s="36"/>
      <c r="I349" s="203"/>
      <c r="J349" s="36"/>
      <c r="K349" s="36"/>
      <c r="L349" s="39"/>
      <c r="M349" s="204"/>
      <c r="N349" s="205"/>
      <c r="O349" s="71"/>
      <c r="P349" s="71"/>
      <c r="Q349" s="71"/>
      <c r="R349" s="71"/>
      <c r="S349" s="71"/>
      <c r="T349" s="72"/>
      <c r="U349" s="34"/>
      <c r="V349" s="34"/>
      <c r="W349" s="34"/>
      <c r="X349" s="34"/>
      <c r="Y349" s="34"/>
      <c r="Z349" s="34"/>
      <c r="AA349" s="34"/>
      <c r="AB349" s="34"/>
      <c r="AC349" s="34"/>
      <c r="AD349" s="34"/>
      <c r="AE349" s="34"/>
      <c r="AT349" s="17" t="s">
        <v>164</v>
      </c>
      <c r="AU349" s="17" t="s">
        <v>90</v>
      </c>
    </row>
    <row r="350" spans="2:51" s="13" customFormat="1" ht="11.25">
      <c r="B350" s="210"/>
      <c r="C350" s="211"/>
      <c r="D350" s="201" t="s">
        <v>256</v>
      </c>
      <c r="E350" s="212" t="s">
        <v>1</v>
      </c>
      <c r="F350" s="213" t="s">
        <v>1161</v>
      </c>
      <c r="G350" s="211"/>
      <c r="H350" s="214">
        <v>61.79</v>
      </c>
      <c r="I350" s="215"/>
      <c r="J350" s="211"/>
      <c r="K350" s="211"/>
      <c r="L350" s="216"/>
      <c r="M350" s="217"/>
      <c r="N350" s="218"/>
      <c r="O350" s="218"/>
      <c r="P350" s="218"/>
      <c r="Q350" s="218"/>
      <c r="R350" s="218"/>
      <c r="S350" s="218"/>
      <c r="T350" s="219"/>
      <c r="AT350" s="220" t="s">
        <v>256</v>
      </c>
      <c r="AU350" s="220" t="s">
        <v>90</v>
      </c>
      <c r="AV350" s="13" t="s">
        <v>90</v>
      </c>
      <c r="AW350" s="13" t="s">
        <v>36</v>
      </c>
      <c r="AX350" s="13" t="s">
        <v>88</v>
      </c>
      <c r="AY350" s="220" t="s">
        <v>155</v>
      </c>
    </row>
    <row r="351" spans="2:51" s="13" customFormat="1" ht="11.25">
      <c r="B351" s="210"/>
      <c r="C351" s="211"/>
      <c r="D351" s="201" t="s">
        <v>256</v>
      </c>
      <c r="E351" s="211"/>
      <c r="F351" s="213" t="s">
        <v>1162</v>
      </c>
      <c r="G351" s="211"/>
      <c r="H351" s="214">
        <v>12.358</v>
      </c>
      <c r="I351" s="215"/>
      <c r="J351" s="211"/>
      <c r="K351" s="211"/>
      <c r="L351" s="216"/>
      <c r="M351" s="217"/>
      <c r="N351" s="218"/>
      <c r="O351" s="218"/>
      <c r="P351" s="218"/>
      <c r="Q351" s="218"/>
      <c r="R351" s="218"/>
      <c r="S351" s="218"/>
      <c r="T351" s="219"/>
      <c r="AT351" s="220" t="s">
        <v>256</v>
      </c>
      <c r="AU351" s="220" t="s">
        <v>90</v>
      </c>
      <c r="AV351" s="13" t="s">
        <v>90</v>
      </c>
      <c r="AW351" s="13" t="s">
        <v>4</v>
      </c>
      <c r="AX351" s="13" t="s">
        <v>88</v>
      </c>
      <c r="AY351" s="220" t="s">
        <v>155</v>
      </c>
    </row>
    <row r="352" spans="1:65" s="2" customFormat="1" ht="16.5" customHeight="1">
      <c r="A352" s="34"/>
      <c r="B352" s="35"/>
      <c r="C352" s="187" t="s">
        <v>502</v>
      </c>
      <c r="D352" s="187" t="s">
        <v>158</v>
      </c>
      <c r="E352" s="188" t="s">
        <v>468</v>
      </c>
      <c r="F352" s="189" t="s">
        <v>469</v>
      </c>
      <c r="G352" s="190" t="s">
        <v>253</v>
      </c>
      <c r="H352" s="191">
        <v>67.75</v>
      </c>
      <c r="I352" s="192"/>
      <c r="J352" s="193">
        <f>ROUND(I352*H352,2)</f>
        <v>0</v>
      </c>
      <c r="K352" s="194"/>
      <c r="L352" s="39"/>
      <c r="M352" s="195" t="s">
        <v>1</v>
      </c>
      <c r="N352" s="196" t="s">
        <v>45</v>
      </c>
      <c r="O352" s="71"/>
      <c r="P352" s="197">
        <f>O352*H352</f>
        <v>0</v>
      </c>
      <c r="Q352" s="197">
        <v>0.167</v>
      </c>
      <c r="R352" s="197">
        <f>Q352*H352</f>
        <v>11.314250000000001</v>
      </c>
      <c r="S352" s="197">
        <v>0</v>
      </c>
      <c r="T352" s="198">
        <f>S352*H352</f>
        <v>0</v>
      </c>
      <c r="U352" s="34"/>
      <c r="V352" s="34"/>
      <c r="W352" s="34"/>
      <c r="X352" s="34"/>
      <c r="Y352" s="34"/>
      <c r="Z352" s="34"/>
      <c r="AA352" s="34"/>
      <c r="AB352" s="34"/>
      <c r="AC352" s="34"/>
      <c r="AD352" s="34"/>
      <c r="AE352" s="34"/>
      <c r="AR352" s="199" t="s">
        <v>175</v>
      </c>
      <c r="AT352" s="199" t="s">
        <v>158</v>
      </c>
      <c r="AU352" s="199" t="s">
        <v>90</v>
      </c>
      <c r="AY352" s="17" t="s">
        <v>155</v>
      </c>
      <c r="BE352" s="200">
        <f>IF(N352="základní",J352,0)</f>
        <v>0</v>
      </c>
      <c r="BF352" s="200">
        <f>IF(N352="snížená",J352,0)</f>
        <v>0</v>
      </c>
      <c r="BG352" s="200">
        <f>IF(N352="zákl. přenesená",J352,0)</f>
        <v>0</v>
      </c>
      <c r="BH352" s="200">
        <f>IF(N352="sníž. přenesená",J352,0)</f>
        <v>0</v>
      </c>
      <c r="BI352" s="200">
        <f>IF(N352="nulová",J352,0)</f>
        <v>0</v>
      </c>
      <c r="BJ352" s="17" t="s">
        <v>88</v>
      </c>
      <c r="BK352" s="200">
        <f>ROUND(I352*H352,2)</f>
        <v>0</v>
      </c>
      <c r="BL352" s="17" t="s">
        <v>175</v>
      </c>
      <c r="BM352" s="199" t="s">
        <v>1163</v>
      </c>
    </row>
    <row r="353" spans="1:47" s="2" customFormat="1" ht="117">
      <c r="A353" s="34"/>
      <c r="B353" s="35"/>
      <c r="C353" s="36"/>
      <c r="D353" s="201" t="s">
        <v>164</v>
      </c>
      <c r="E353" s="36"/>
      <c r="F353" s="202" t="s">
        <v>1164</v>
      </c>
      <c r="G353" s="36"/>
      <c r="H353" s="36"/>
      <c r="I353" s="203"/>
      <c r="J353" s="36"/>
      <c r="K353" s="36"/>
      <c r="L353" s="39"/>
      <c r="M353" s="204"/>
      <c r="N353" s="205"/>
      <c r="O353" s="71"/>
      <c r="P353" s="71"/>
      <c r="Q353" s="71"/>
      <c r="R353" s="71"/>
      <c r="S353" s="71"/>
      <c r="T353" s="72"/>
      <c r="U353" s="34"/>
      <c r="V353" s="34"/>
      <c r="W353" s="34"/>
      <c r="X353" s="34"/>
      <c r="Y353" s="34"/>
      <c r="Z353" s="34"/>
      <c r="AA353" s="34"/>
      <c r="AB353" s="34"/>
      <c r="AC353" s="34"/>
      <c r="AD353" s="34"/>
      <c r="AE353" s="34"/>
      <c r="AT353" s="17" t="s">
        <v>164</v>
      </c>
      <c r="AU353" s="17" t="s">
        <v>90</v>
      </c>
    </row>
    <row r="354" spans="2:51" s="13" customFormat="1" ht="11.25">
      <c r="B354" s="210"/>
      <c r="C354" s="211"/>
      <c r="D354" s="201" t="s">
        <v>256</v>
      </c>
      <c r="E354" s="212" t="s">
        <v>1</v>
      </c>
      <c r="F354" s="213" t="s">
        <v>1011</v>
      </c>
      <c r="G354" s="211"/>
      <c r="H354" s="214">
        <v>52.082</v>
      </c>
      <c r="I354" s="215"/>
      <c r="J354" s="211"/>
      <c r="K354" s="211"/>
      <c r="L354" s="216"/>
      <c r="M354" s="217"/>
      <c r="N354" s="218"/>
      <c r="O354" s="218"/>
      <c r="P354" s="218"/>
      <c r="Q354" s="218"/>
      <c r="R354" s="218"/>
      <c r="S354" s="218"/>
      <c r="T354" s="219"/>
      <c r="AT354" s="220" t="s">
        <v>256</v>
      </c>
      <c r="AU354" s="220" t="s">
        <v>90</v>
      </c>
      <c r="AV354" s="13" t="s">
        <v>90</v>
      </c>
      <c r="AW354" s="13" t="s">
        <v>36</v>
      </c>
      <c r="AX354" s="13" t="s">
        <v>80</v>
      </c>
      <c r="AY354" s="220" t="s">
        <v>155</v>
      </c>
    </row>
    <row r="355" spans="2:51" s="13" customFormat="1" ht="11.25">
      <c r="B355" s="210"/>
      <c r="C355" s="211"/>
      <c r="D355" s="201" t="s">
        <v>256</v>
      </c>
      <c r="E355" s="212" t="s">
        <v>1</v>
      </c>
      <c r="F355" s="213" t="s">
        <v>1012</v>
      </c>
      <c r="G355" s="211"/>
      <c r="H355" s="214">
        <v>10.138</v>
      </c>
      <c r="I355" s="215"/>
      <c r="J355" s="211"/>
      <c r="K355" s="211"/>
      <c r="L355" s="216"/>
      <c r="M355" s="217"/>
      <c r="N355" s="218"/>
      <c r="O355" s="218"/>
      <c r="P355" s="218"/>
      <c r="Q355" s="218"/>
      <c r="R355" s="218"/>
      <c r="S355" s="218"/>
      <c r="T355" s="219"/>
      <c r="AT355" s="220" t="s">
        <v>256</v>
      </c>
      <c r="AU355" s="220" t="s">
        <v>90</v>
      </c>
      <c r="AV355" s="13" t="s">
        <v>90</v>
      </c>
      <c r="AW355" s="13" t="s">
        <v>36</v>
      </c>
      <c r="AX355" s="13" t="s">
        <v>80</v>
      </c>
      <c r="AY355" s="220" t="s">
        <v>155</v>
      </c>
    </row>
    <row r="356" spans="2:51" s="13" customFormat="1" ht="11.25">
      <c r="B356" s="210"/>
      <c r="C356" s="211"/>
      <c r="D356" s="201" t="s">
        <v>256</v>
      </c>
      <c r="E356" s="212" t="s">
        <v>1</v>
      </c>
      <c r="F356" s="213" t="s">
        <v>1013</v>
      </c>
      <c r="G356" s="211"/>
      <c r="H356" s="214">
        <v>5.53</v>
      </c>
      <c r="I356" s="215"/>
      <c r="J356" s="211"/>
      <c r="K356" s="211"/>
      <c r="L356" s="216"/>
      <c r="M356" s="217"/>
      <c r="N356" s="218"/>
      <c r="O356" s="218"/>
      <c r="P356" s="218"/>
      <c r="Q356" s="218"/>
      <c r="R356" s="218"/>
      <c r="S356" s="218"/>
      <c r="T356" s="219"/>
      <c r="AT356" s="220" t="s">
        <v>256</v>
      </c>
      <c r="AU356" s="220" t="s">
        <v>90</v>
      </c>
      <c r="AV356" s="13" t="s">
        <v>90</v>
      </c>
      <c r="AW356" s="13" t="s">
        <v>36</v>
      </c>
      <c r="AX356" s="13" t="s">
        <v>80</v>
      </c>
      <c r="AY356" s="220" t="s">
        <v>155</v>
      </c>
    </row>
    <row r="357" spans="2:51" s="14" customFormat="1" ht="11.25">
      <c r="B357" s="221"/>
      <c r="C357" s="222"/>
      <c r="D357" s="201" t="s">
        <v>256</v>
      </c>
      <c r="E357" s="223" t="s">
        <v>1</v>
      </c>
      <c r="F357" s="224" t="s">
        <v>259</v>
      </c>
      <c r="G357" s="222"/>
      <c r="H357" s="225">
        <v>67.75</v>
      </c>
      <c r="I357" s="226"/>
      <c r="J357" s="222"/>
      <c r="K357" s="222"/>
      <c r="L357" s="227"/>
      <c r="M357" s="228"/>
      <c r="N357" s="229"/>
      <c r="O357" s="229"/>
      <c r="P357" s="229"/>
      <c r="Q357" s="229"/>
      <c r="R357" s="229"/>
      <c r="S357" s="229"/>
      <c r="T357" s="230"/>
      <c r="AT357" s="231" t="s">
        <v>256</v>
      </c>
      <c r="AU357" s="231" t="s">
        <v>90</v>
      </c>
      <c r="AV357" s="14" t="s">
        <v>175</v>
      </c>
      <c r="AW357" s="14" t="s">
        <v>36</v>
      </c>
      <c r="AX357" s="14" t="s">
        <v>88</v>
      </c>
      <c r="AY357" s="231" t="s">
        <v>155</v>
      </c>
    </row>
    <row r="358" spans="1:65" s="2" customFormat="1" ht="16.5" customHeight="1">
      <c r="A358" s="34"/>
      <c r="B358" s="35"/>
      <c r="C358" s="243" t="s">
        <v>507</v>
      </c>
      <c r="D358" s="243" t="s">
        <v>357</v>
      </c>
      <c r="E358" s="244" t="s">
        <v>473</v>
      </c>
      <c r="F358" s="245" t="s">
        <v>474</v>
      </c>
      <c r="G358" s="246" t="s">
        <v>253</v>
      </c>
      <c r="H358" s="247">
        <v>13.55</v>
      </c>
      <c r="I358" s="248"/>
      <c r="J358" s="249">
        <f>ROUND(I358*H358,2)</f>
        <v>0</v>
      </c>
      <c r="K358" s="250"/>
      <c r="L358" s="251"/>
      <c r="M358" s="252" t="s">
        <v>1</v>
      </c>
      <c r="N358" s="253" t="s">
        <v>45</v>
      </c>
      <c r="O358" s="71"/>
      <c r="P358" s="197">
        <f>O358*H358</f>
        <v>0</v>
      </c>
      <c r="Q358" s="197">
        <v>0.118</v>
      </c>
      <c r="R358" s="197">
        <f>Q358*H358</f>
        <v>1.5989</v>
      </c>
      <c r="S358" s="197">
        <v>0</v>
      </c>
      <c r="T358" s="198">
        <f>S358*H358</f>
        <v>0</v>
      </c>
      <c r="U358" s="34"/>
      <c r="V358" s="34"/>
      <c r="W358" s="34"/>
      <c r="X358" s="34"/>
      <c r="Y358" s="34"/>
      <c r="Z358" s="34"/>
      <c r="AA358" s="34"/>
      <c r="AB358" s="34"/>
      <c r="AC358" s="34"/>
      <c r="AD358" s="34"/>
      <c r="AE358" s="34"/>
      <c r="AR358" s="199" t="s">
        <v>196</v>
      </c>
      <c r="AT358" s="199" t="s">
        <v>357</v>
      </c>
      <c r="AU358" s="199" t="s">
        <v>90</v>
      </c>
      <c r="AY358" s="17" t="s">
        <v>155</v>
      </c>
      <c r="BE358" s="200">
        <f>IF(N358="základní",J358,0)</f>
        <v>0</v>
      </c>
      <c r="BF358" s="200">
        <f>IF(N358="snížená",J358,0)</f>
        <v>0</v>
      </c>
      <c r="BG358" s="200">
        <f>IF(N358="zákl. přenesená",J358,0)</f>
        <v>0</v>
      </c>
      <c r="BH358" s="200">
        <f>IF(N358="sníž. přenesená",J358,0)</f>
        <v>0</v>
      </c>
      <c r="BI358" s="200">
        <f>IF(N358="nulová",J358,0)</f>
        <v>0</v>
      </c>
      <c r="BJ358" s="17" t="s">
        <v>88</v>
      </c>
      <c r="BK358" s="200">
        <f>ROUND(I358*H358,2)</f>
        <v>0</v>
      </c>
      <c r="BL358" s="17" t="s">
        <v>175</v>
      </c>
      <c r="BM358" s="199" t="s">
        <v>1165</v>
      </c>
    </row>
    <row r="359" spans="1:47" s="2" customFormat="1" ht="19.5">
      <c r="A359" s="34"/>
      <c r="B359" s="35"/>
      <c r="C359" s="36"/>
      <c r="D359" s="201" t="s">
        <v>164</v>
      </c>
      <c r="E359" s="36"/>
      <c r="F359" s="202" t="s">
        <v>464</v>
      </c>
      <c r="G359" s="36"/>
      <c r="H359" s="36"/>
      <c r="I359" s="203"/>
      <c r="J359" s="36"/>
      <c r="K359" s="36"/>
      <c r="L359" s="39"/>
      <c r="M359" s="204"/>
      <c r="N359" s="205"/>
      <c r="O359" s="71"/>
      <c r="P359" s="71"/>
      <c r="Q359" s="71"/>
      <c r="R359" s="71"/>
      <c r="S359" s="71"/>
      <c r="T359" s="72"/>
      <c r="U359" s="34"/>
      <c r="V359" s="34"/>
      <c r="W359" s="34"/>
      <c r="X359" s="34"/>
      <c r="Y359" s="34"/>
      <c r="Z359" s="34"/>
      <c r="AA359" s="34"/>
      <c r="AB359" s="34"/>
      <c r="AC359" s="34"/>
      <c r="AD359" s="34"/>
      <c r="AE359" s="34"/>
      <c r="AT359" s="17" t="s">
        <v>164</v>
      </c>
      <c r="AU359" s="17" t="s">
        <v>90</v>
      </c>
    </row>
    <row r="360" spans="2:51" s="13" customFormat="1" ht="11.25">
      <c r="B360" s="210"/>
      <c r="C360" s="211"/>
      <c r="D360" s="201" t="s">
        <v>256</v>
      </c>
      <c r="E360" s="212" t="s">
        <v>1</v>
      </c>
      <c r="F360" s="213" t="s">
        <v>1166</v>
      </c>
      <c r="G360" s="211"/>
      <c r="H360" s="214">
        <v>67.75</v>
      </c>
      <c r="I360" s="215"/>
      <c r="J360" s="211"/>
      <c r="K360" s="211"/>
      <c r="L360" s="216"/>
      <c r="M360" s="217"/>
      <c r="N360" s="218"/>
      <c r="O360" s="218"/>
      <c r="P360" s="218"/>
      <c r="Q360" s="218"/>
      <c r="R360" s="218"/>
      <c r="S360" s="218"/>
      <c r="T360" s="219"/>
      <c r="AT360" s="220" t="s">
        <v>256</v>
      </c>
      <c r="AU360" s="220" t="s">
        <v>90</v>
      </c>
      <c r="AV360" s="13" t="s">
        <v>90</v>
      </c>
      <c r="AW360" s="13" t="s">
        <v>36</v>
      </c>
      <c r="AX360" s="13" t="s">
        <v>88</v>
      </c>
      <c r="AY360" s="220" t="s">
        <v>155</v>
      </c>
    </row>
    <row r="361" spans="2:51" s="13" customFormat="1" ht="11.25">
      <c r="B361" s="210"/>
      <c r="C361" s="211"/>
      <c r="D361" s="201" t="s">
        <v>256</v>
      </c>
      <c r="E361" s="211"/>
      <c r="F361" s="213" t="s">
        <v>1167</v>
      </c>
      <c r="G361" s="211"/>
      <c r="H361" s="214">
        <v>13.55</v>
      </c>
      <c r="I361" s="215"/>
      <c r="J361" s="211"/>
      <c r="K361" s="211"/>
      <c r="L361" s="216"/>
      <c r="M361" s="217"/>
      <c r="N361" s="218"/>
      <c r="O361" s="218"/>
      <c r="P361" s="218"/>
      <c r="Q361" s="218"/>
      <c r="R361" s="218"/>
      <c r="S361" s="218"/>
      <c r="T361" s="219"/>
      <c r="AT361" s="220" t="s">
        <v>256</v>
      </c>
      <c r="AU361" s="220" t="s">
        <v>90</v>
      </c>
      <c r="AV361" s="13" t="s">
        <v>90</v>
      </c>
      <c r="AW361" s="13" t="s">
        <v>4</v>
      </c>
      <c r="AX361" s="13" t="s">
        <v>88</v>
      </c>
      <c r="AY361" s="220" t="s">
        <v>155</v>
      </c>
    </row>
    <row r="362" spans="2:63" s="12" customFormat="1" ht="22.9" customHeight="1">
      <c r="B362" s="171"/>
      <c r="C362" s="172"/>
      <c r="D362" s="173" t="s">
        <v>79</v>
      </c>
      <c r="E362" s="185" t="s">
        <v>196</v>
      </c>
      <c r="F362" s="185" t="s">
        <v>483</v>
      </c>
      <c r="G362" s="172"/>
      <c r="H362" s="172"/>
      <c r="I362" s="175"/>
      <c r="J362" s="186">
        <f>BK362</f>
        <v>0</v>
      </c>
      <c r="K362" s="172"/>
      <c r="L362" s="177"/>
      <c r="M362" s="178"/>
      <c r="N362" s="179"/>
      <c r="O362" s="179"/>
      <c r="P362" s="180">
        <f>SUM(P363:P465)</f>
        <v>0</v>
      </c>
      <c r="Q362" s="179"/>
      <c r="R362" s="180">
        <f>SUM(R363:R465)</f>
        <v>43.468222260000005</v>
      </c>
      <c r="S362" s="179"/>
      <c r="T362" s="181">
        <f>SUM(T363:T465)</f>
        <v>34.9426</v>
      </c>
      <c r="AR362" s="182" t="s">
        <v>88</v>
      </c>
      <c r="AT362" s="183" t="s">
        <v>79</v>
      </c>
      <c r="AU362" s="183" t="s">
        <v>88</v>
      </c>
      <c r="AY362" s="182" t="s">
        <v>155</v>
      </c>
      <c r="BK362" s="184">
        <f>SUM(BK363:BK465)</f>
        <v>0</v>
      </c>
    </row>
    <row r="363" spans="1:65" s="2" customFormat="1" ht="16.5" customHeight="1">
      <c r="A363" s="34"/>
      <c r="B363" s="35"/>
      <c r="C363" s="187" t="s">
        <v>514</v>
      </c>
      <c r="D363" s="187" t="s">
        <v>158</v>
      </c>
      <c r="E363" s="188" t="s">
        <v>1168</v>
      </c>
      <c r="F363" s="189" t="s">
        <v>1169</v>
      </c>
      <c r="G363" s="190" t="s">
        <v>287</v>
      </c>
      <c r="H363" s="191">
        <v>80</v>
      </c>
      <c r="I363" s="192"/>
      <c r="J363" s="193">
        <f>ROUND(I363*H363,2)</f>
        <v>0</v>
      </c>
      <c r="K363" s="194"/>
      <c r="L363" s="39"/>
      <c r="M363" s="195" t="s">
        <v>1</v>
      </c>
      <c r="N363" s="196" t="s">
        <v>45</v>
      </c>
      <c r="O363" s="71"/>
      <c r="P363" s="197">
        <f>O363*H363</f>
        <v>0</v>
      </c>
      <c r="Q363" s="197">
        <v>0</v>
      </c>
      <c r="R363" s="197">
        <f>Q363*H363</f>
        <v>0</v>
      </c>
      <c r="S363" s="197">
        <v>0.32</v>
      </c>
      <c r="T363" s="198">
        <f>S363*H363</f>
        <v>25.6</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1170</v>
      </c>
    </row>
    <row r="364" spans="1:65" s="2" customFormat="1" ht="16.5" customHeight="1">
      <c r="A364" s="34"/>
      <c r="B364" s="35"/>
      <c r="C364" s="187" t="s">
        <v>519</v>
      </c>
      <c r="D364" s="187" t="s">
        <v>158</v>
      </c>
      <c r="E364" s="188" t="s">
        <v>485</v>
      </c>
      <c r="F364" s="189" t="s">
        <v>486</v>
      </c>
      <c r="G364" s="190" t="s">
        <v>306</v>
      </c>
      <c r="H364" s="191">
        <v>15.571</v>
      </c>
      <c r="I364" s="192"/>
      <c r="J364" s="193">
        <f>ROUND(I364*H364,2)</f>
        <v>0</v>
      </c>
      <c r="K364" s="194"/>
      <c r="L364" s="39"/>
      <c r="M364" s="195" t="s">
        <v>1</v>
      </c>
      <c r="N364" s="196" t="s">
        <v>45</v>
      </c>
      <c r="O364" s="71"/>
      <c r="P364" s="197">
        <f>O364*H364</f>
        <v>0</v>
      </c>
      <c r="Q364" s="197">
        <v>0</v>
      </c>
      <c r="R364" s="197">
        <f>Q364*H364</f>
        <v>0</v>
      </c>
      <c r="S364" s="197">
        <v>0.6</v>
      </c>
      <c r="T364" s="198">
        <f>S364*H364</f>
        <v>9.3426</v>
      </c>
      <c r="U364" s="34"/>
      <c r="V364" s="34"/>
      <c r="W364" s="34"/>
      <c r="X364" s="34"/>
      <c r="Y364" s="34"/>
      <c r="Z364" s="34"/>
      <c r="AA364" s="34"/>
      <c r="AB364" s="34"/>
      <c r="AC364" s="34"/>
      <c r="AD364" s="34"/>
      <c r="AE364" s="34"/>
      <c r="AR364" s="199" t="s">
        <v>175</v>
      </c>
      <c r="AT364" s="199" t="s">
        <v>158</v>
      </c>
      <c r="AU364" s="199" t="s">
        <v>90</v>
      </c>
      <c r="AY364" s="17" t="s">
        <v>155</v>
      </c>
      <c r="BE364" s="200">
        <f>IF(N364="základní",J364,0)</f>
        <v>0</v>
      </c>
      <c r="BF364" s="200">
        <f>IF(N364="snížená",J364,0)</f>
        <v>0</v>
      </c>
      <c r="BG364" s="200">
        <f>IF(N364="zákl. přenesená",J364,0)</f>
        <v>0</v>
      </c>
      <c r="BH364" s="200">
        <f>IF(N364="sníž. přenesená",J364,0)</f>
        <v>0</v>
      </c>
      <c r="BI364" s="200">
        <f>IF(N364="nulová",J364,0)</f>
        <v>0</v>
      </c>
      <c r="BJ364" s="17" t="s">
        <v>88</v>
      </c>
      <c r="BK364" s="200">
        <f>ROUND(I364*H364,2)</f>
        <v>0</v>
      </c>
      <c r="BL364" s="17" t="s">
        <v>175</v>
      </c>
      <c r="BM364" s="199" t="s">
        <v>1171</v>
      </c>
    </row>
    <row r="365" spans="1:47" s="2" customFormat="1" ht="107.25">
      <c r="A365" s="34"/>
      <c r="B365" s="35"/>
      <c r="C365" s="36"/>
      <c r="D365" s="201" t="s">
        <v>164</v>
      </c>
      <c r="E365" s="36"/>
      <c r="F365" s="202" t="s">
        <v>488</v>
      </c>
      <c r="G365" s="36"/>
      <c r="H365" s="36"/>
      <c r="I365" s="203"/>
      <c r="J365" s="36"/>
      <c r="K365" s="36"/>
      <c r="L365" s="39"/>
      <c r="M365" s="204"/>
      <c r="N365" s="205"/>
      <c r="O365" s="71"/>
      <c r="P365" s="71"/>
      <c r="Q365" s="71"/>
      <c r="R365" s="71"/>
      <c r="S365" s="71"/>
      <c r="T365" s="72"/>
      <c r="U365" s="34"/>
      <c r="V365" s="34"/>
      <c r="W365" s="34"/>
      <c r="X365" s="34"/>
      <c r="Y365" s="34"/>
      <c r="Z365" s="34"/>
      <c r="AA365" s="34"/>
      <c r="AB365" s="34"/>
      <c r="AC365" s="34"/>
      <c r="AD365" s="34"/>
      <c r="AE365" s="34"/>
      <c r="AT365" s="17" t="s">
        <v>164</v>
      </c>
      <c r="AU365" s="17" t="s">
        <v>90</v>
      </c>
    </row>
    <row r="366" spans="2:51" s="13" customFormat="1" ht="11.25">
      <c r="B366" s="210"/>
      <c r="C366" s="211"/>
      <c r="D366" s="201" t="s">
        <v>256</v>
      </c>
      <c r="E366" s="212" t="s">
        <v>1</v>
      </c>
      <c r="F366" s="213" t="s">
        <v>1172</v>
      </c>
      <c r="G366" s="211"/>
      <c r="H366" s="214">
        <v>15.571</v>
      </c>
      <c r="I366" s="215"/>
      <c r="J366" s="211"/>
      <c r="K366" s="211"/>
      <c r="L366" s="216"/>
      <c r="M366" s="217"/>
      <c r="N366" s="218"/>
      <c r="O366" s="218"/>
      <c r="P366" s="218"/>
      <c r="Q366" s="218"/>
      <c r="R366" s="218"/>
      <c r="S366" s="218"/>
      <c r="T366" s="219"/>
      <c r="AT366" s="220" t="s">
        <v>256</v>
      </c>
      <c r="AU366" s="220" t="s">
        <v>90</v>
      </c>
      <c r="AV366" s="13" t="s">
        <v>90</v>
      </c>
      <c r="AW366" s="13" t="s">
        <v>36</v>
      </c>
      <c r="AX366" s="13" t="s">
        <v>88</v>
      </c>
      <c r="AY366" s="220" t="s">
        <v>155</v>
      </c>
    </row>
    <row r="367" spans="1:65" s="2" customFormat="1" ht="21.75" customHeight="1">
      <c r="A367" s="34"/>
      <c r="B367" s="35"/>
      <c r="C367" s="187" t="s">
        <v>524</v>
      </c>
      <c r="D367" s="187" t="s">
        <v>158</v>
      </c>
      <c r="E367" s="188" t="s">
        <v>491</v>
      </c>
      <c r="F367" s="189" t="s">
        <v>492</v>
      </c>
      <c r="G367" s="190" t="s">
        <v>383</v>
      </c>
      <c r="H367" s="191">
        <v>2</v>
      </c>
      <c r="I367" s="192"/>
      <c r="J367" s="193">
        <f>ROUND(I367*H367,2)</f>
        <v>0</v>
      </c>
      <c r="K367" s="194"/>
      <c r="L367" s="39"/>
      <c r="M367" s="195" t="s">
        <v>1</v>
      </c>
      <c r="N367" s="196" t="s">
        <v>45</v>
      </c>
      <c r="O367" s="71"/>
      <c r="P367" s="197">
        <f>O367*H367</f>
        <v>0</v>
      </c>
      <c r="Q367" s="197">
        <v>0.0017</v>
      </c>
      <c r="R367" s="197">
        <f>Q367*H367</f>
        <v>0.0034</v>
      </c>
      <c r="S367" s="197">
        <v>0</v>
      </c>
      <c r="T367" s="198">
        <f>S367*H367</f>
        <v>0</v>
      </c>
      <c r="U367" s="34"/>
      <c r="V367" s="34"/>
      <c r="W367" s="34"/>
      <c r="X367" s="34"/>
      <c r="Y367" s="34"/>
      <c r="Z367" s="34"/>
      <c r="AA367" s="34"/>
      <c r="AB367" s="34"/>
      <c r="AC367" s="34"/>
      <c r="AD367" s="34"/>
      <c r="AE367" s="34"/>
      <c r="AR367" s="199" t="s">
        <v>175</v>
      </c>
      <c r="AT367" s="199" t="s">
        <v>158</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1173</v>
      </c>
    </row>
    <row r="368" spans="1:47" s="2" customFormat="1" ht="126.75">
      <c r="A368" s="34"/>
      <c r="B368" s="35"/>
      <c r="C368" s="36"/>
      <c r="D368" s="201" t="s">
        <v>164</v>
      </c>
      <c r="E368" s="36"/>
      <c r="F368" s="202" t="s">
        <v>1174</v>
      </c>
      <c r="G368" s="36"/>
      <c r="H368" s="36"/>
      <c r="I368" s="203"/>
      <c r="J368" s="36"/>
      <c r="K368" s="36"/>
      <c r="L368" s="39"/>
      <c r="M368" s="204"/>
      <c r="N368" s="205"/>
      <c r="O368" s="71"/>
      <c r="P368" s="71"/>
      <c r="Q368" s="71"/>
      <c r="R368" s="71"/>
      <c r="S368" s="71"/>
      <c r="T368" s="72"/>
      <c r="U368" s="34"/>
      <c r="V368" s="34"/>
      <c r="W368" s="34"/>
      <c r="X368" s="34"/>
      <c r="Y368" s="34"/>
      <c r="Z368" s="34"/>
      <c r="AA368" s="34"/>
      <c r="AB368" s="34"/>
      <c r="AC368" s="34"/>
      <c r="AD368" s="34"/>
      <c r="AE368" s="34"/>
      <c r="AT368" s="17" t="s">
        <v>164</v>
      </c>
      <c r="AU368" s="17" t="s">
        <v>90</v>
      </c>
    </row>
    <row r="369" spans="1:65" s="2" customFormat="1" ht="21.75" customHeight="1">
      <c r="A369" s="34"/>
      <c r="B369" s="35"/>
      <c r="C369" s="187" t="s">
        <v>530</v>
      </c>
      <c r="D369" s="187" t="s">
        <v>158</v>
      </c>
      <c r="E369" s="188" t="s">
        <v>1175</v>
      </c>
      <c r="F369" s="189" t="s">
        <v>1176</v>
      </c>
      <c r="G369" s="190" t="s">
        <v>383</v>
      </c>
      <c r="H369" s="191">
        <v>1</v>
      </c>
      <c r="I369" s="192"/>
      <c r="J369" s="193">
        <f>ROUND(I369*H369,2)</f>
        <v>0</v>
      </c>
      <c r="K369" s="194"/>
      <c r="L369" s="39"/>
      <c r="M369" s="195" t="s">
        <v>1</v>
      </c>
      <c r="N369" s="196" t="s">
        <v>45</v>
      </c>
      <c r="O369" s="71"/>
      <c r="P369" s="197">
        <f>O369*H369</f>
        <v>0</v>
      </c>
      <c r="Q369" s="197">
        <v>0.002</v>
      </c>
      <c r="R369" s="197">
        <f>Q369*H369</f>
        <v>0.002</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1177</v>
      </c>
    </row>
    <row r="370" spans="1:47" s="2" customFormat="1" ht="58.5">
      <c r="A370" s="34"/>
      <c r="B370" s="35"/>
      <c r="C370" s="36"/>
      <c r="D370" s="201" t="s">
        <v>164</v>
      </c>
      <c r="E370" s="36"/>
      <c r="F370" s="202" t="s">
        <v>1178</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21.75" customHeight="1">
      <c r="A371" s="34"/>
      <c r="B371" s="35"/>
      <c r="C371" s="187" t="s">
        <v>535</v>
      </c>
      <c r="D371" s="187" t="s">
        <v>158</v>
      </c>
      <c r="E371" s="188" t="s">
        <v>496</v>
      </c>
      <c r="F371" s="189" t="s">
        <v>497</v>
      </c>
      <c r="G371" s="190" t="s">
        <v>287</v>
      </c>
      <c r="H371" s="191">
        <v>36.29</v>
      </c>
      <c r="I371" s="192"/>
      <c r="J371" s="193">
        <f>ROUND(I371*H371,2)</f>
        <v>0</v>
      </c>
      <c r="K371" s="194"/>
      <c r="L371" s="39"/>
      <c r="M371" s="195" t="s">
        <v>1</v>
      </c>
      <c r="N371" s="196" t="s">
        <v>45</v>
      </c>
      <c r="O371" s="71"/>
      <c r="P371" s="197">
        <f>O371*H371</f>
        <v>0</v>
      </c>
      <c r="Q371" s="197">
        <v>8E-05</v>
      </c>
      <c r="R371" s="197">
        <f>Q371*H371</f>
        <v>0.0029032000000000003</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1179</v>
      </c>
    </row>
    <row r="372" spans="1:47" s="2" customFormat="1" ht="48.75">
      <c r="A372" s="34"/>
      <c r="B372" s="35"/>
      <c r="C372" s="36"/>
      <c r="D372" s="201" t="s">
        <v>164</v>
      </c>
      <c r="E372" s="36"/>
      <c r="F372" s="202" t="s">
        <v>1180</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2:51" s="13" customFormat="1" ht="11.25">
      <c r="B373" s="210"/>
      <c r="C373" s="211"/>
      <c r="D373" s="201" t="s">
        <v>256</v>
      </c>
      <c r="E373" s="212" t="s">
        <v>1</v>
      </c>
      <c r="F373" s="213" t="s">
        <v>1181</v>
      </c>
      <c r="G373" s="211"/>
      <c r="H373" s="214">
        <v>25.79</v>
      </c>
      <c r="I373" s="215"/>
      <c r="J373" s="211"/>
      <c r="K373" s="211"/>
      <c r="L373" s="216"/>
      <c r="M373" s="217"/>
      <c r="N373" s="218"/>
      <c r="O373" s="218"/>
      <c r="P373" s="218"/>
      <c r="Q373" s="218"/>
      <c r="R373" s="218"/>
      <c r="S373" s="218"/>
      <c r="T373" s="219"/>
      <c r="AT373" s="220" t="s">
        <v>256</v>
      </c>
      <c r="AU373" s="220" t="s">
        <v>90</v>
      </c>
      <c r="AV373" s="13" t="s">
        <v>90</v>
      </c>
      <c r="AW373" s="13" t="s">
        <v>36</v>
      </c>
      <c r="AX373" s="13" t="s">
        <v>80</v>
      </c>
      <c r="AY373" s="220" t="s">
        <v>155</v>
      </c>
    </row>
    <row r="374" spans="2:51" s="13" customFormat="1" ht="11.25">
      <c r="B374" s="210"/>
      <c r="C374" s="211"/>
      <c r="D374" s="201" t="s">
        <v>256</v>
      </c>
      <c r="E374" s="212" t="s">
        <v>1</v>
      </c>
      <c r="F374" s="213" t="s">
        <v>1182</v>
      </c>
      <c r="G374" s="211"/>
      <c r="H374" s="214">
        <v>10.5</v>
      </c>
      <c r="I374" s="215"/>
      <c r="J374" s="211"/>
      <c r="K374" s="211"/>
      <c r="L374" s="216"/>
      <c r="M374" s="217"/>
      <c r="N374" s="218"/>
      <c r="O374" s="218"/>
      <c r="P374" s="218"/>
      <c r="Q374" s="218"/>
      <c r="R374" s="218"/>
      <c r="S374" s="218"/>
      <c r="T374" s="219"/>
      <c r="AT374" s="220" t="s">
        <v>256</v>
      </c>
      <c r="AU374" s="220" t="s">
        <v>90</v>
      </c>
      <c r="AV374" s="13" t="s">
        <v>90</v>
      </c>
      <c r="AW374" s="13" t="s">
        <v>36</v>
      </c>
      <c r="AX374" s="13" t="s">
        <v>80</v>
      </c>
      <c r="AY374" s="220" t="s">
        <v>155</v>
      </c>
    </row>
    <row r="375" spans="2:51" s="14" customFormat="1" ht="11.25">
      <c r="B375" s="221"/>
      <c r="C375" s="222"/>
      <c r="D375" s="201" t="s">
        <v>256</v>
      </c>
      <c r="E375" s="223" t="s">
        <v>1</v>
      </c>
      <c r="F375" s="224" t="s">
        <v>259</v>
      </c>
      <c r="G375" s="222"/>
      <c r="H375" s="225">
        <v>36.29</v>
      </c>
      <c r="I375" s="226"/>
      <c r="J375" s="222"/>
      <c r="K375" s="222"/>
      <c r="L375" s="227"/>
      <c r="M375" s="228"/>
      <c r="N375" s="229"/>
      <c r="O375" s="229"/>
      <c r="P375" s="229"/>
      <c r="Q375" s="229"/>
      <c r="R375" s="229"/>
      <c r="S375" s="229"/>
      <c r="T375" s="230"/>
      <c r="AT375" s="231" t="s">
        <v>256</v>
      </c>
      <c r="AU375" s="231" t="s">
        <v>90</v>
      </c>
      <c r="AV375" s="14" t="s">
        <v>175</v>
      </c>
      <c r="AW375" s="14" t="s">
        <v>36</v>
      </c>
      <c r="AX375" s="14" t="s">
        <v>88</v>
      </c>
      <c r="AY375" s="231" t="s">
        <v>155</v>
      </c>
    </row>
    <row r="376" spans="1:65" s="2" customFormat="1" ht="16.5" customHeight="1">
      <c r="A376" s="34"/>
      <c r="B376" s="35"/>
      <c r="C376" s="243" t="s">
        <v>541</v>
      </c>
      <c r="D376" s="243" t="s">
        <v>357</v>
      </c>
      <c r="E376" s="244" t="s">
        <v>503</v>
      </c>
      <c r="F376" s="245" t="s">
        <v>504</v>
      </c>
      <c r="G376" s="246" t="s">
        <v>287</v>
      </c>
      <c r="H376" s="247">
        <v>36.834</v>
      </c>
      <c r="I376" s="248"/>
      <c r="J376" s="249">
        <f>ROUND(I376*H376,2)</f>
        <v>0</v>
      </c>
      <c r="K376" s="250"/>
      <c r="L376" s="251"/>
      <c r="M376" s="252" t="s">
        <v>1</v>
      </c>
      <c r="N376" s="253" t="s">
        <v>45</v>
      </c>
      <c r="O376" s="71"/>
      <c r="P376" s="197">
        <f>O376*H376</f>
        <v>0</v>
      </c>
      <c r="Q376" s="197">
        <v>0.1</v>
      </c>
      <c r="R376" s="197">
        <f>Q376*H376</f>
        <v>3.6834000000000007</v>
      </c>
      <c r="S376" s="197">
        <v>0</v>
      </c>
      <c r="T376" s="198">
        <f>S376*H376</f>
        <v>0</v>
      </c>
      <c r="U376" s="34"/>
      <c r="V376" s="34"/>
      <c r="W376" s="34"/>
      <c r="X376" s="34"/>
      <c r="Y376" s="34"/>
      <c r="Z376" s="34"/>
      <c r="AA376" s="34"/>
      <c r="AB376" s="34"/>
      <c r="AC376" s="34"/>
      <c r="AD376" s="34"/>
      <c r="AE376" s="34"/>
      <c r="AR376" s="199" t="s">
        <v>196</v>
      </c>
      <c r="AT376" s="199" t="s">
        <v>357</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1183</v>
      </c>
    </row>
    <row r="377" spans="2:51" s="13" customFormat="1" ht="11.25">
      <c r="B377" s="210"/>
      <c r="C377" s="211"/>
      <c r="D377" s="201" t="s">
        <v>256</v>
      </c>
      <c r="E377" s="211"/>
      <c r="F377" s="213" t="s">
        <v>1184</v>
      </c>
      <c r="G377" s="211"/>
      <c r="H377" s="214">
        <v>36.834</v>
      </c>
      <c r="I377" s="215"/>
      <c r="J377" s="211"/>
      <c r="K377" s="211"/>
      <c r="L377" s="216"/>
      <c r="M377" s="217"/>
      <c r="N377" s="218"/>
      <c r="O377" s="218"/>
      <c r="P377" s="218"/>
      <c r="Q377" s="218"/>
      <c r="R377" s="218"/>
      <c r="S377" s="218"/>
      <c r="T377" s="219"/>
      <c r="AT377" s="220" t="s">
        <v>256</v>
      </c>
      <c r="AU377" s="220" t="s">
        <v>90</v>
      </c>
      <c r="AV377" s="13" t="s">
        <v>90</v>
      </c>
      <c r="AW377" s="13" t="s">
        <v>4</v>
      </c>
      <c r="AX377" s="13" t="s">
        <v>88</v>
      </c>
      <c r="AY377" s="220" t="s">
        <v>155</v>
      </c>
    </row>
    <row r="378" spans="1:65" s="2" customFormat="1" ht="21.75" customHeight="1">
      <c r="A378" s="34"/>
      <c r="B378" s="35"/>
      <c r="C378" s="187" t="s">
        <v>546</v>
      </c>
      <c r="D378" s="187" t="s">
        <v>158</v>
      </c>
      <c r="E378" s="188" t="s">
        <v>1185</v>
      </c>
      <c r="F378" s="189" t="s">
        <v>1186</v>
      </c>
      <c r="G378" s="190" t="s">
        <v>287</v>
      </c>
      <c r="H378" s="191">
        <v>30.8</v>
      </c>
      <c r="I378" s="192"/>
      <c r="J378" s="193">
        <f>ROUND(I378*H378,2)</f>
        <v>0</v>
      </c>
      <c r="K378" s="194"/>
      <c r="L378" s="39"/>
      <c r="M378" s="195" t="s">
        <v>1</v>
      </c>
      <c r="N378" s="196" t="s">
        <v>45</v>
      </c>
      <c r="O378" s="71"/>
      <c r="P378" s="197">
        <f>O378*H378</f>
        <v>0</v>
      </c>
      <c r="Q378" s="197">
        <v>0.00011</v>
      </c>
      <c r="R378" s="197">
        <f>Q378*H378</f>
        <v>0.0033880000000000004</v>
      </c>
      <c r="S378" s="197">
        <v>0</v>
      </c>
      <c r="T378" s="198">
        <f>S378*H378</f>
        <v>0</v>
      </c>
      <c r="U378" s="34"/>
      <c r="V378" s="34"/>
      <c r="W378" s="34"/>
      <c r="X378" s="34"/>
      <c r="Y378" s="34"/>
      <c r="Z378" s="34"/>
      <c r="AA378" s="34"/>
      <c r="AB378" s="34"/>
      <c r="AC378" s="34"/>
      <c r="AD378" s="34"/>
      <c r="AE378" s="34"/>
      <c r="AR378" s="199" t="s">
        <v>175</v>
      </c>
      <c r="AT378" s="199" t="s">
        <v>158</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1187</v>
      </c>
    </row>
    <row r="379" spans="1:47" s="2" customFormat="1" ht="48.75">
      <c r="A379" s="34"/>
      <c r="B379" s="35"/>
      <c r="C379" s="36"/>
      <c r="D379" s="201" t="s">
        <v>164</v>
      </c>
      <c r="E379" s="36"/>
      <c r="F379" s="202" t="s">
        <v>1188</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2:51" s="13" customFormat="1" ht="11.25">
      <c r="B380" s="210"/>
      <c r="C380" s="211"/>
      <c r="D380" s="201" t="s">
        <v>256</v>
      </c>
      <c r="E380" s="212" t="s">
        <v>1</v>
      </c>
      <c r="F380" s="213" t="s">
        <v>1189</v>
      </c>
      <c r="G380" s="211"/>
      <c r="H380" s="214">
        <v>30.8</v>
      </c>
      <c r="I380" s="215"/>
      <c r="J380" s="211"/>
      <c r="K380" s="211"/>
      <c r="L380" s="216"/>
      <c r="M380" s="217"/>
      <c r="N380" s="218"/>
      <c r="O380" s="218"/>
      <c r="P380" s="218"/>
      <c r="Q380" s="218"/>
      <c r="R380" s="218"/>
      <c r="S380" s="218"/>
      <c r="T380" s="219"/>
      <c r="AT380" s="220" t="s">
        <v>256</v>
      </c>
      <c r="AU380" s="220" t="s">
        <v>90</v>
      </c>
      <c r="AV380" s="13" t="s">
        <v>90</v>
      </c>
      <c r="AW380" s="13" t="s">
        <v>36</v>
      </c>
      <c r="AX380" s="13" t="s">
        <v>88</v>
      </c>
      <c r="AY380" s="220" t="s">
        <v>155</v>
      </c>
    </row>
    <row r="381" spans="1:65" s="2" customFormat="1" ht="16.5" customHeight="1">
      <c r="A381" s="34"/>
      <c r="B381" s="35"/>
      <c r="C381" s="243" t="s">
        <v>551</v>
      </c>
      <c r="D381" s="243" t="s">
        <v>357</v>
      </c>
      <c r="E381" s="244" t="s">
        <v>1190</v>
      </c>
      <c r="F381" s="245" t="s">
        <v>1191</v>
      </c>
      <c r="G381" s="246" t="s">
        <v>287</v>
      </c>
      <c r="H381" s="247">
        <v>31.262</v>
      </c>
      <c r="I381" s="248"/>
      <c r="J381" s="249">
        <f>ROUND(I381*H381,2)</f>
        <v>0</v>
      </c>
      <c r="K381" s="250"/>
      <c r="L381" s="251"/>
      <c r="M381" s="252" t="s">
        <v>1</v>
      </c>
      <c r="N381" s="253" t="s">
        <v>45</v>
      </c>
      <c r="O381" s="71"/>
      <c r="P381" s="197">
        <f>O381*H381</f>
        <v>0</v>
      </c>
      <c r="Q381" s="197">
        <v>0.152</v>
      </c>
      <c r="R381" s="197">
        <f>Q381*H381</f>
        <v>4.751824</v>
      </c>
      <c r="S381" s="197">
        <v>0</v>
      </c>
      <c r="T381" s="198">
        <f>S381*H381</f>
        <v>0</v>
      </c>
      <c r="U381" s="34"/>
      <c r="V381" s="34"/>
      <c r="W381" s="34"/>
      <c r="X381" s="34"/>
      <c r="Y381" s="34"/>
      <c r="Z381" s="34"/>
      <c r="AA381" s="34"/>
      <c r="AB381" s="34"/>
      <c r="AC381" s="34"/>
      <c r="AD381" s="34"/>
      <c r="AE381" s="34"/>
      <c r="AR381" s="199" t="s">
        <v>196</v>
      </c>
      <c r="AT381" s="199" t="s">
        <v>357</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1192</v>
      </c>
    </row>
    <row r="382" spans="2:51" s="13" customFormat="1" ht="11.25">
      <c r="B382" s="210"/>
      <c r="C382" s="211"/>
      <c r="D382" s="201" t="s">
        <v>256</v>
      </c>
      <c r="E382" s="211"/>
      <c r="F382" s="213" t="s">
        <v>1193</v>
      </c>
      <c r="G382" s="211"/>
      <c r="H382" s="214">
        <v>31.262</v>
      </c>
      <c r="I382" s="215"/>
      <c r="J382" s="211"/>
      <c r="K382" s="211"/>
      <c r="L382" s="216"/>
      <c r="M382" s="217"/>
      <c r="N382" s="218"/>
      <c r="O382" s="218"/>
      <c r="P382" s="218"/>
      <c r="Q382" s="218"/>
      <c r="R382" s="218"/>
      <c r="S382" s="218"/>
      <c r="T382" s="219"/>
      <c r="AT382" s="220" t="s">
        <v>256</v>
      </c>
      <c r="AU382" s="220" t="s">
        <v>90</v>
      </c>
      <c r="AV382" s="13" t="s">
        <v>90</v>
      </c>
      <c r="AW382" s="13" t="s">
        <v>4</v>
      </c>
      <c r="AX382" s="13" t="s">
        <v>88</v>
      </c>
      <c r="AY382" s="220" t="s">
        <v>155</v>
      </c>
    </row>
    <row r="383" spans="1:65" s="2" customFormat="1" ht="16.5" customHeight="1">
      <c r="A383" s="34"/>
      <c r="B383" s="35"/>
      <c r="C383" s="187" t="s">
        <v>555</v>
      </c>
      <c r="D383" s="187" t="s">
        <v>158</v>
      </c>
      <c r="E383" s="188" t="s">
        <v>525</v>
      </c>
      <c r="F383" s="189" t="s">
        <v>526</v>
      </c>
      <c r="G383" s="190" t="s">
        <v>383</v>
      </c>
      <c r="H383" s="191">
        <v>6</v>
      </c>
      <c r="I383" s="192"/>
      <c r="J383" s="193">
        <f>ROUND(I383*H383,2)</f>
        <v>0</v>
      </c>
      <c r="K383" s="194"/>
      <c r="L383" s="39"/>
      <c r="M383" s="195" t="s">
        <v>1</v>
      </c>
      <c r="N383" s="196" t="s">
        <v>45</v>
      </c>
      <c r="O383" s="71"/>
      <c r="P383" s="197">
        <f>O383*H383</f>
        <v>0</v>
      </c>
      <c r="Q383" s="197">
        <v>9E-05</v>
      </c>
      <c r="R383" s="197">
        <f>Q383*H383</f>
        <v>0.00054</v>
      </c>
      <c r="S383" s="197">
        <v>0</v>
      </c>
      <c r="T383" s="198">
        <f>S383*H383</f>
        <v>0</v>
      </c>
      <c r="U383" s="34"/>
      <c r="V383" s="34"/>
      <c r="W383" s="34"/>
      <c r="X383" s="34"/>
      <c r="Y383" s="34"/>
      <c r="Z383" s="34"/>
      <c r="AA383" s="34"/>
      <c r="AB383" s="34"/>
      <c r="AC383" s="34"/>
      <c r="AD383" s="34"/>
      <c r="AE383" s="34"/>
      <c r="AR383" s="199" t="s">
        <v>175</v>
      </c>
      <c r="AT383" s="199" t="s">
        <v>158</v>
      </c>
      <c r="AU383" s="199" t="s">
        <v>90</v>
      </c>
      <c r="AY383" s="17" t="s">
        <v>155</v>
      </c>
      <c r="BE383" s="200">
        <f>IF(N383="základní",J383,0)</f>
        <v>0</v>
      </c>
      <c r="BF383" s="200">
        <f>IF(N383="snížená",J383,0)</f>
        <v>0</v>
      </c>
      <c r="BG383" s="200">
        <f>IF(N383="zákl. přenesená",J383,0)</f>
        <v>0</v>
      </c>
      <c r="BH383" s="200">
        <f>IF(N383="sníž. přenesená",J383,0)</f>
        <v>0</v>
      </c>
      <c r="BI383" s="200">
        <f>IF(N383="nulová",J383,0)</f>
        <v>0</v>
      </c>
      <c r="BJ383" s="17" t="s">
        <v>88</v>
      </c>
      <c r="BK383" s="200">
        <f>ROUND(I383*H383,2)</f>
        <v>0</v>
      </c>
      <c r="BL383" s="17" t="s">
        <v>175</v>
      </c>
      <c r="BM383" s="199" t="s">
        <v>1194</v>
      </c>
    </row>
    <row r="384" spans="1:47" s="2" customFormat="1" ht="39">
      <c r="A384" s="34"/>
      <c r="B384" s="35"/>
      <c r="C384" s="36"/>
      <c r="D384" s="201" t="s">
        <v>164</v>
      </c>
      <c r="E384" s="36"/>
      <c r="F384" s="202" t="s">
        <v>1195</v>
      </c>
      <c r="G384" s="36"/>
      <c r="H384" s="36"/>
      <c r="I384" s="203"/>
      <c r="J384" s="36"/>
      <c r="K384" s="36"/>
      <c r="L384" s="39"/>
      <c r="M384" s="204"/>
      <c r="N384" s="205"/>
      <c r="O384" s="71"/>
      <c r="P384" s="71"/>
      <c r="Q384" s="71"/>
      <c r="R384" s="71"/>
      <c r="S384" s="71"/>
      <c r="T384" s="72"/>
      <c r="U384" s="34"/>
      <c r="V384" s="34"/>
      <c r="W384" s="34"/>
      <c r="X384" s="34"/>
      <c r="Y384" s="34"/>
      <c r="Z384" s="34"/>
      <c r="AA384" s="34"/>
      <c r="AB384" s="34"/>
      <c r="AC384" s="34"/>
      <c r="AD384" s="34"/>
      <c r="AE384" s="34"/>
      <c r="AT384" s="17" t="s">
        <v>164</v>
      </c>
      <c r="AU384" s="17" t="s">
        <v>90</v>
      </c>
    </row>
    <row r="385" spans="1:65" s="2" customFormat="1" ht="16.5" customHeight="1">
      <c r="A385" s="34"/>
      <c r="B385" s="35"/>
      <c r="C385" s="243" t="s">
        <v>559</v>
      </c>
      <c r="D385" s="243" t="s">
        <v>357</v>
      </c>
      <c r="E385" s="244" t="s">
        <v>531</v>
      </c>
      <c r="F385" s="245" t="s">
        <v>532</v>
      </c>
      <c r="G385" s="246" t="s">
        <v>383</v>
      </c>
      <c r="H385" s="247">
        <v>4</v>
      </c>
      <c r="I385" s="248"/>
      <c r="J385" s="249">
        <f>ROUND(I385*H385,2)</f>
        <v>0</v>
      </c>
      <c r="K385" s="250"/>
      <c r="L385" s="251"/>
      <c r="M385" s="252" t="s">
        <v>1</v>
      </c>
      <c r="N385" s="253" t="s">
        <v>45</v>
      </c>
      <c r="O385" s="71"/>
      <c r="P385" s="197">
        <f>O385*H385</f>
        <v>0</v>
      </c>
      <c r="Q385" s="197">
        <v>0.056</v>
      </c>
      <c r="R385" s="197">
        <f>Q385*H385</f>
        <v>0.224</v>
      </c>
      <c r="S385" s="197">
        <v>0</v>
      </c>
      <c r="T385" s="198">
        <f>S385*H385</f>
        <v>0</v>
      </c>
      <c r="U385" s="34"/>
      <c r="V385" s="34"/>
      <c r="W385" s="34"/>
      <c r="X385" s="34"/>
      <c r="Y385" s="34"/>
      <c r="Z385" s="34"/>
      <c r="AA385" s="34"/>
      <c r="AB385" s="34"/>
      <c r="AC385" s="34"/>
      <c r="AD385" s="34"/>
      <c r="AE385" s="34"/>
      <c r="AR385" s="199" t="s">
        <v>196</v>
      </c>
      <c r="AT385" s="199" t="s">
        <v>357</v>
      </c>
      <c r="AU385" s="199" t="s">
        <v>90</v>
      </c>
      <c r="AY385" s="17" t="s">
        <v>155</v>
      </c>
      <c r="BE385" s="200">
        <f>IF(N385="základní",J385,0)</f>
        <v>0</v>
      </c>
      <c r="BF385" s="200">
        <f>IF(N385="snížená",J385,0)</f>
        <v>0</v>
      </c>
      <c r="BG385" s="200">
        <f>IF(N385="zákl. přenesená",J385,0)</f>
        <v>0</v>
      </c>
      <c r="BH385" s="200">
        <f>IF(N385="sníž. přenesená",J385,0)</f>
        <v>0</v>
      </c>
      <c r="BI385" s="200">
        <f>IF(N385="nulová",J385,0)</f>
        <v>0</v>
      </c>
      <c r="BJ385" s="17" t="s">
        <v>88</v>
      </c>
      <c r="BK385" s="200">
        <f>ROUND(I385*H385,2)</f>
        <v>0</v>
      </c>
      <c r="BL385" s="17" t="s">
        <v>175</v>
      </c>
      <c r="BM385" s="199" t="s">
        <v>1196</v>
      </c>
    </row>
    <row r="386" spans="1:47" s="2" customFormat="1" ht="19.5">
      <c r="A386" s="34"/>
      <c r="B386" s="35"/>
      <c r="C386" s="36"/>
      <c r="D386" s="201" t="s">
        <v>164</v>
      </c>
      <c r="E386" s="36"/>
      <c r="F386" s="202" t="s">
        <v>534</v>
      </c>
      <c r="G386" s="36"/>
      <c r="H386" s="36"/>
      <c r="I386" s="203"/>
      <c r="J386" s="36"/>
      <c r="K386" s="36"/>
      <c r="L386" s="39"/>
      <c r="M386" s="204"/>
      <c r="N386" s="205"/>
      <c r="O386" s="71"/>
      <c r="P386" s="71"/>
      <c r="Q386" s="71"/>
      <c r="R386" s="71"/>
      <c r="S386" s="71"/>
      <c r="T386" s="72"/>
      <c r="U386" s="34"/>
      <c r="V386" s="34"/>
      <c r="W386" s="34"/>
      <c r="X386" s="34"/>
      <c r="Y386" s="34"/>
      <c r="Z386" s="34"/>
      <c r="AA386" s="34"/>
      <c r="AB386" s="34"/>
      <c r="AC386" s="34"/>
      <c r="AD386" s="34"/>
      <c r="AE386" s="34"/>
      <c r="AT386" s="17" t="s">
        <v>164</v>
      </c>
      <c r="AU386" s="17" t="s">
        <v>90</v>
      </c>
    </row>
    <row r="387" spans="1:65" s="2" customFormat="1" ht="21.75" customHeight="1">
      <c r="A387" s="34"/>
      <c r="B387" s="35"/>
      <c r="C387" s="243" t="s">
        <v>563</v>
      </c>
      <c r="D387" s="243" t="s">
        <v>357</v>
      </c>
      <c r="E387" s="244" t="s">
        <v>536</v>
      </c>
      <c r="F387" s="245" t="s">
        <v>537</v>
      </c>
      <c r="G387" s="246" t="s">
        <v>383</v>
      </c>
      <c r="H387" s="247">
        <v>2</v>
      </c>
      <c r="I387" s="248"/>
      <c r="J387" s="249">
        <f>ROUND(I387*H387,2)</f>
        <v>0</v>
      </c>
      <c r="K387" s="250"/>
      <c r="L387" s="251"/>
      <c r="M387" s="252" t="s">
        <v>1</v>
      </c>
      <c r="N387" s="253" t="s">
        <v>45</v>
      </c>
      <c r="O387" s="71"/>
      <c r="P387" s="197">
        <f>O387*H387</f>
        <v>0</v>
      </c>
      <c r="Q387" s="197">
        <v>0.045</v>
      </c>
      <c r="R387" s="197">
        <f>Q387*H387</f>
        <v>0.09</v>
      </c>
      <c r="S387" s="197">
        <v>0</v>
      </c>
      <c r="T387" s="198">
        <f>S387*H387</f>
        <v>0</v>
      </c>
      <c r="U387" s="34"/>
      <c r="V387" s="34"/>
      <c r="W387" s="34"/>
      <c r="X387" s="34"/>
      <c r="Y387" s="34"/>
      <c r="Z387" s="34"/>
      <c r="AA387" s="34"/>
      <c r="AB387" s="34"/>
      <c r="AC387" s="34"/>
      <c r="AD387" s="34"/>
      <c r="AE387" s="34"/>
      <c r="AR387" s="199" t="s">
        <v>196</v>
      </c>
      <c r="AT387" s="199" t="s">
        <v>357</v>
      </c>
      <c r="AU387" s="199" t="s">
        <v>90</v>
      </c>
      <c r="AY387" s="17" t="s">
        <v>155</v>
      </c>
      <c r="BE387" s="200">
        <f>IF(N387="základní",J387,0)</f>
        <v>0</v>
      </c>
      <c r="BF387" s="200">
        <f>IF(N387="snížená",J387,0)</f>
        <v>0</v>
      </c>
      <c r="BG387" s="200">
        <f>IF(N387="zákl. přenesená",J387,0)</f>
        <v>0</v>
      </c>
      <c r="BH387" s="200">
        <f>IF(N387="sníž. přenesená",J387,0)</f>
        <v>0</v>
      </c>
      <c r="BI387" s="200">
        <f>IF(N387="nulová",J387,0)</f>
        <v>0</v>
      </c>
      <c r="BJ387" s="17" t="s">
        <v>88</v>
      </c>
      <c r="BK387" s="200">
        <f>ROUND(I387*H387,2)</f>
        <v>0</v>
      </c>
      <c r="BL387" s="17" t="s">
        <v>175</v>
      </c>
      <c r="BM387" s="199" t="s">
        <v>1197</v>
      </c>
    </row>
    <row r="388" spans="1:47" s="2" customFormat="1" ht="19.5">
      <c r="A388" s="34"/>
      <c r="B388" s="35"/>
      <c r="C388" s="36"/>
      <c r="D388" s="201" t="s">
        <v>164</v>
      </c>
      <c r="E388" s="36"/>
      <c r="F388" s="202" t="s">
        <v>539</v>
      </c>
      <c r="G388" s="36"/>
      <c r="H388" s="36"/>
      <c r="I388" s="203"/>
      <c r="J388" s="36"/>
      <c r="K388" s="36"/>
      <c r="L388" s="39"/>
      <c r="M388" s="204"/>
      <c r="N388" s="205"/>
      <c r="O388" s="71"/>
      <c r="P388" s="71"/>
      <c r="Q388" s="71"/>
      <c r="R388" s="71"/>
      <c r="S388" s="71"/>
      <c r="T388" s="72"/>
      <c r="U388" s="34"/>
      <c r="V388" s="34"/>
      <c r="W388" s="34"/>
      <c r="X388" s="34"/>
      <c r="Y388" s="34"/>
      <c r="Z388" s="34"/>
      <c r="AA388" s="34"/>
      <c r="AB388" s="34"/>
      <c r="AC388" s="34"/>
      <c r="AD388" s="34"/>
      <c r="AE388" s="34"/>
      <c r="AT388" s="17" t="s">
        <v>164</v>
      </c>
      <c r="AU388" s="17" t="s">
        <v>90</v>
      </c>
    </row>
    <row r="389" spans="1:65" s="2" customFormat="1" ht="16.5" customHeight="1">
      <c r="A389" s="34"/>
      <c r="B389" s="35"/>
      <c r="C389" s="187" t="s">
        <v>567</v>
      </c>
      <c r="D389" s="187" t="s">
        <v>158</v>
      </c>
      <c r="E389" s="188" t="s">
        <v>1198</v>
      </c>
      <c r="F389" s="189" t="s">
        <v>1199</v>
      </c>
      <c r="G389" s="190" t="s">
        <v>383</v>
      </c>
      <c r="H389" s="191">
        <v>4</v>
      </c>
      <c r="I389" s="192"/>
      <c r="J389" s="193">
        <f>ROUND(I389*H389,2)</f>
        <v>0</v>
      </c>
      <c r="K389" s="194"/>
      <c r="L389" s="39"/>
      <c r="M389" s="195" t="s">
        <v>1</v>
      </c>
      <c r="N389" s="196" t="s">
        <v>45</v>
      </c>
      <c r="O389" s="71"/>
      <c r="P389" s="197">
        <f>O389*H389</f>
        <v>0</v>
      </c>
      <c r="Q389" s="197">
        <v>0.0001</v>
      </c>
      <c r="R389" s="197">
        <f>Q389*H389</f>
        <v>0.0004</v>
      </c>
      <c r="S389" s="197">
        <v>0</v>
      </c>
      <c r="T389" s="198">
        <f>S389*H389</f>
        <v>0</v>
      </c>
      <c r="U389" s="34"/>
      <c r="V389" s="34"/>
      <c r="W389" s="34"/>
      <c r="X389" s="34"/>
      <c r="Y389" s="34"/>
      <c r="Z389" s="34"/>
      <c r="AA389" s="34"/>
      <c r="AB389" s="34"/>
      <c r="AC389" s="34"/>
      <c r="AD389" s="34"/>
      <c r="AE389" s="34"/>
      <c r="AR389" s="199" t="s">
        <v>175</v>
      </c>
      <c r="AT389" s="199" t="s">
        <v>158</v>
      </c>
      <c r="AU389" s="199" t="s">
        <v>90</v>
      </c>
      <c r="AY389" s="17" t="s">
        <v>155</v>
      </c>
      <c r="BE389" s="200">
        <f>IF(N389="základní",J389,0)</f>
        <v>0</v>
      </c>
      <c r="BF389" s="200">
        <f>IF(N389="snížená",J389,0)</f>
        <v>0</v>
      </c>
      <c r="BG389" s="200">
        <f>IF(N389="zákl. přenesená",J389,0)</f>
        <v>0</v>
      </c>
      <c r="BH389" s="200">
        <f>IF(N389="sníž. přenesená",J389,0)</f>
        <v>0</v>
      </c>
      <c r="BI389" s="200">
        <f>IF(N389="nulová",J389,0)</f>
        <v>0</v>
      </c>
      <c r="BJ389" s="17" t="s">
        <v>88</v>
      </c>
      <c r="BK389" s="200">
        <f>ROUND(I389*H389,2)</f>
        <v>0</v>
      </c>
      <c r="BL389" s="17" t="s">
        <v>175</v>
      </c>
      <c r="BM389" s="199" t="s">
        <v>1200</v>
      </c>
    </row>
    <row r="390" spans="1:47" s="2" customFormat="1" ht="39">
      <c r="A390" s="34"/>
      <c r="B390" s="35"/>
      <c r="C390" s="36"/>
      <c r="D390" s="201" t="s">
        <v>164</v>
      </c>
      <c r="E390" s="36"/>
      <c r="F390" s="202" t="s">
        <v>1201</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164</v>
      </c>
      <c r="AU390" s="17" t="s">
        <v>90</v>
      </c>
    </row>
    <row r="391" spans="1:65" s="2" customFormat="1" ht="16.5" customHeight="1">
      <c r="A391" s="34"/>
      <c r="B391" s="35"/>
      <c r="C391" s="243" t="s">
        <v>571</v>
      </c>
      <c r="D391" s="243" t="s">
        <v>357</v>
      </c>
      <c r="E391" s="244" t="s">
        <v>1202</v>
      </c>
      <c r="F391" s="245" t="s">
        <v>1203</v>
      </c>
      <c r="G391" s="246" t="s">
        <v>383</v>
      </c>
      <c r="H391" s="247">
        <v>2</v>
      </c>
      <c r="I391" s="248"/>
      <c r="J391" s="249">
        <f>ROUND(I391*H391,2)</f>
        <v>0</v>
      </c>
      <c r="K391" s="250"/>
      <c r="L391" s="251"/>
      <c r="M391" s="252" t="s">
        <v>1</v>
      </c>
      <c r="N391" s="253" t="s">
        <v>45</v>
      </c>
      <c r="O391" s="71"/>
      <c r="P391" s="197">
        <f>O391*H391</f>
        <v>0</v>
      </c>
      <c r="Q391" s="197">
        <v>0.115</v>
      </c>
      <c r="R391" s="197">
        <f>Q391*H391</f>
        <v>0.23</v>
      </c>
      <c r="S391" s="197">
        <v>0</v>
      </c>
      <c r="T391" s="198">
        <f>S391*H391</f>
        <v>0</v>
      </c>
      <c r="U391" s="34"/>
      <c r="V391" s="34"/>
      <c r="W391" s="34"/>
      <c r="X391" s="34"/>
      <c r="Y391" s="34"/>
      <c r="Z391" s="34"/>
      <c r="AA391" s="34"/>
      <c r="AB391" s="34"/>
      <c r="AC391" s="34"/>
      <c r="AD391" s="34"/>
      <c r="AE391" s="34"/>
      <c r="AR391" s="199" t="s">
        <v>196</v>
      </c>
      <c r="AT391" s="199" t="s">
        <v>357</v>
      </c>
      <c r="AU391" s="199" t="s">
        <v>90</v>
      </c>
      <c r="AY391" s="17" t="s">
        <v>155</v>
      </c>
      <c r="BE391" s="200">
        <f>IF(N391="základní",J391,0)</f>
        <v>0</v>
      </c>
      <c r="BF391" s="200">
        <f>IF(N391="snížená",J391,0)</f>
        <v>0</v>
      </c>
      <c r="BG391" s="200">
        <f>IF(N391="zákl. přenesená",J391,0)</f>
        <v>0</v>
      </c>
      <c r="BH391" s="200">
        <f>IF(N391="sníž. přenesená",J391,0)</f>
        <v>0</v>
      </c>
      <c r="BI391" s="200">
        <f>IF(N391="nulová",J391,0)</f>
        <v>0</v>
      </c>
      <c r="BJ391" s="17" t="s">
        <v>88</v>
      </c>
      <c r="BK391" s="200">
        <f>ROUND(I391*H391,2)</f>
        <v>0</v>
      </c>
      <c r="BL391" s="17" t="s">
        <v>175</v>
      </c>
      <c r="BM391" s="199" t="s">
        <v>1204</v>
      </c>
    </row>
    <row r="392" spans="1:65" s="2" customFormat="1" ht="21.75" customHeight="1">
      <c r="A392" s="34"/>
      <c r="B392" s="35"/>
      <c r="C392" s="243" t="s">
        <v>575</v>
      </c>
      <c r="D392" s="243" t="s">
        <v>357</v>
      </c>
      <c r="E392" s="244" t="s">
        <v>1205</v>
      </c>
      <c r="F392" s="245" t="s">
        <v>1206</v>
      </c>
      <c r="G392" s="246" t="s">
        <v>383</v>
      </c>
      <c r="H392" s="247">
        <v>2</v>
      </c>
      <c r="I392" s="248"/>
      <c r="J392" s="249">
        <f>ROUND(I392*H392,2)</f>
        <v>0</v>
      </c>
      <c r="K392" s="250"/>
      <c r="L392" s="251"/>
      <c r="M392" s="252" t="s">
        <v>1</v>
      </c>
      <c r="N392" s="253" t="s">
        <v>45</v>
      </c>
      <c r="O392" s="71"/>
      <c r="P392" s="197">
        <f>O392*H392</f>
        <v>0</v>
      </c>
      <c r="Q392" s="197">
        <v>0.095</v>
      </c>
      <c r="R392" s="197">
        <f>Q392*H392</f>
        <v>0.19</v>
      </c>
      <c r="S392" s="197">
        <v>0</v>
      </c>
      <c r="T392" s="198">
        <f>S392*H392</f>
        <v>0</v>
      </c>
      <c r="U392" s="34"/>
      <c r="V392" s="34"/>
      <c r="W392" s="34"/>
      <c r="X392" s="34"/>
      <c r="Y392" s="34"/>
      <c r="Z392" s="34"/>
      <c r="AA392" s="34"/>
      <c r="AB392" s="34"/>
      <c r="AC392" s="34"/>
      <c r="AD392" s="34"/>
      <c r="AE392" s="34"/>
      <c r="AR392" s="199" t="s">
        <v>196</v>
      </c>
      <c r="AT392" s="199" t="s">
        <v>357</v>
      </c>
      <c r="AU392" s="199" t="s">
        <v>90</v>
      </c>
      <c r="AY392" s="17" t="s">
        <v>155</v>
      </c>
      <c r="BE392" s="200">
        <f>IF(N392="základní",J392,0)</f>
        <v>0</v>
      </c>
      <c r="BF392" s="200">
        <f>IF(N392="snížená",J392,0)</f>
        <v>0</v>
      </c>
      <c r="BG392" s="200">
        <f>IF(N392="zákl. přenesená",J392,0)</f>
        <v>0</v>
      </c>
      <c r="BH392" s="200">
        <f>IF(N392="sníž. přenesená",J392,0)</f>
        <v>0</v>
      </c>
      <c r="BI392" s="200">
        <f>IF(N392="nulová",J392,0)</f>
        <v>0</v>
      </c>
      <c r="BJ392" s="17" t="s">
        <v>88</v>
      </c>
      <c r="BK392" s="200">
        <f>ROUND(I392*H392,2)</f>
        <v>0</v>
      </c>
      <c r="BL392" s="17" t="s">
        <v>175</v>
      </c>
      <c r="BM392" s="199" t="s">
        <v>1207</v>
      </c>
    </row>
    <row r="393" spans="1:65" s="2" customFormat="1" ht="16.5" customHeight="1">
      <c r="A393" s="34"/>
      <c r="B393" s="35"/>
      <c r="C393" s="187" t="s">
        <v>580</v>
      </c>
      <c r="D393" s="187" t="s">
        <v>158</v>
      </c>
      <c r="E393" s="188" t="s">
        <v>1208</v>
      </c>
      <c r="F393" s="189" t="s">
        <v>1209</v>
      </c>
      <c r="G393" s="190" t="s">
        <v>383</v>
      </c>
      <c r="H393" s="191">
        <v>3</v>
      </c>
      <c r="I393" s="192"/>
      <c r="J393" s="193">
        <f>ROUND(I393*H393,2)</f>
        <v>0</v>
      </c>
      <c r="K393" s="194"/>
      <c r="L393" s="39"/>
      <c r="M393" s="195" t="s">
        <v>1</v>
      </c>
      <c r="N393" s="196" t="s">
        <v>45</v>
      </c>
      <c r="O393" s="71"/>
      <c r="P393" s="197">
        <f>O393*H393</f>
        <v>0</v>
      </c>
      <c r="Q393" s="197">
        <v>0.00017</v>
      </c>
      <c r="R393" s="197">
        <f>Q393*H393</f>
        <v>0.00051</v>
      </c>
      <c r="S393" s="197">
        <v>0</v>
      </c>
      <c r="T393" s="198">
        <f>S393*H393</f>
        <v>0</v>
      </c>
      <c r="U393" s="34"/>
      <c r="V393" s="34"/>
      <c r="W393" s="34"/>
      <c r="X393" s="34"/>
      <c r="Y393" s="34"/>
      <c r="Z393" s="34"/>
      <c r="AA393" s="34"/>
      <c r="AB393" s="34"/>
      <c r="AC393" s="34"/>
      <c r="AD393" s="34"/>
      <c r="AE393" s="34"/>
      <c r="AR393" s="199" t="s">
        <v>175</v>
      </c>
      <c r="AT393" s="199" t="s">
        <v>158</v>
      </c>
      <c r="AU393" s="199" t="s">
        <v>90</v>
      </c>
      <c r="AY393" s="17" t="s">
        <v>155</v>
      </c>
      <c r="BE393" s="200">
        <f>IF(N393="základní",J393,0)</f>
        <v>0</v>
      </c>
      <c r="BF393" s="200">
        <f>IF(N393="snížená",J393,0)</f>
        <v>0</v>
      </c>
      <c r="BG393" s="200">
        <f>IF(N393="zákl. přenesená",J393,0)</f>
        <v>0</v>
      </c>
      <c r="BH393" s="200">
        <f>IF(N393="sníž. přenesená",J393,0)</f>
        <v>0</v>
      </c>
      <c r="BI393" s="200">
        <f>IF(N393="nulová",J393,0)</f>
        <v>0</v>
      </c>
      <c r="BJ393" s="17" t="s">
        <v>88</v>
      </c>
      <c r="BK393" s="200">
        <f>ROUND(I393*H393,2)</f>
        <v>0</v>
      </c>
      <c r="BL393" s="17" t="s">
        <v>175</v>
      </c>
      <c r="BM393" s="199" t="s">
        <v>1210</v>
      </c>
    </row>
    <row r="394" spans="1:65" s="2" customFormat="1" ht="24.2" customHeight="1">
      <c r="A394" s="34"/>
      <c r="B394" s="35"/>
      <c r="C394" s="243" t="s">
        <v>584</v>
      </c>
      <c r="D394" s="243" t="s">
        <v>357</v>
      </c>
      <c r="E394" s="244" t="s">
        <v>1211</v>
      </c>
      <c r="F394" s="245" t="s">
        <v>1212</v>
      </c>
      <c r="G394" s="246" t="s">
        <v>383</v>
      </c>
      <c r="H394" s="247">
        <v>3</v>
      </c>
      <c r="I394" s="248"/>
      <c r="J394" s="249">
        <f>ROUND(I394*H394,2)</f>
        <v>0</v>
      </c>
      <c r="K394" s="250"/>
      <c r="L394" s="251"/>
      <c r="M394" s="252" t="s">
        <v>1</v>
      </c>
      <c r="N394" s="253" t="s">
        <v>45</v>
      </c>
      <c r="O394" s="71"/>
      <c r="P394" s="197">
        <f>O394*H394</f>
        <v>0</v>
      </c>
      <c r="Q394" s="197">
        <v>0.129</v>
      </c>
      <c r="R394" s="197">
        <f>Q394*H394</f>
        <v>0.387</v>
      </c>
      <c r="S394" s="197">
        <v>0</v>
      </c>
      <c r="T394" s="198">
        <f>S394*H394</f>
        <v>0</v>
      </c>
      <c r="U394" s="34"/>
      <c r="V394" s="34"/>
      <c r="W394" s="34"/>
      <c r="X394" s="34"/>
      <c r="Y394" s="34"/>
      <c r="Z394" s="34"/>
      <c r="AA394" s="34"/>
      <c r="AB394" s="34"/>
      <c r="AC394" s="34"/>
      <c r="AD394" s="34"/>
      <c r="AE394" s="34"/>
      <c r="AR394" s="199" t="s">
        <v>196</v>
      </c>
      <c r="AT394" s="199" t="s">
        <v>357</v>
      </c>
      <c r="AU394" s="199" t="s">
        <v>90</v>
      </c>
      <c r="AY394" s="17" t="s">
        <v>155</v>
      </c>
      <c r="BE394" s="200">
        <f>IF(N394="základní",J394,0)</f>
        <v>0</v>
      </c>
      <c r="BF394" s="200">
        <f>IF(N394="snížená",J394,0)</f>
        <v>0</v>
      </c>
      <c r="BG394" s="200">
        <f>IF(N394="zákl. přenesená",J394,0)</f>
        <v>0</v>
      </c>
      <c r="BH394" s="200">
        <f>IF(N394="sníž. přenesená",J394,0)</f>
        <v>0</v>
      </c>
      <c r="BI394" s="200">
        <f>IF(N394="nulová",J394,0)</f>
        <v>0</v>
      </c>
      <c r="BJ394" s="17" t="s">
        <v>88</v>
      </c>
      <c r="BK394" s="200">
        <f>ROUND(I394*H394,2)</f>
        <v>0</v>
      </c>
      <c r="BL394" s="17" t="s">
        <v>175</v>
      </c>
      <c r="BM394" s="199" t="s">
        <v>1213</v>
      </c>
    </row>
    <row r="395" spans="1:65" s="2" customFormat="1" ht="16.5" customHeight="1">
      <c r="A395" s="34"/>
      <c r="B395" s="35"/>
      <c r="C395" s="187" t="s">
        <v>590</v>
      </c>
      <c r="D395" s="187" t="s">
        <v>158</v>
      </c>
      <c r="E395" s="188" t="s">
        <v>1214</v>
      </c>
      <c r="F395" s="189" t="s">
        <v>1215</v>
      </c>
      <c r="G395" s="190" t="s">
        <v>287</v>
      </c>
      <c r="H395" s="191">
        <v>36.1</v>
      </c>
      <c r="I395" s="192"/>
      <c r="J395" s="193">
        <f>ROUND(I395*H395,2)</f>
        <v>0</v>
      </c>
      <c r="K395" s="194"/>
      <c r="L395" s="39"/>
      <c r="M395" s="195" t="s">
        <v>1</v>
      </c>
      <c r="N395" s="196" t="s">
        <v>45</v>
      </c>
      <c r="O395" s="71"/>
      <c r="P395" s="197">
        <f>O395*H395</f>
        <v>0</v>
      </c>
      <c r="Q395" s="197">
        <v>3E-05</v>
      </c>
      <c r="R395" s="197">
        <f>Q395*H395</f>
        <v>0.001083</v>
      </c>
      <c r="S395" s="197">
        <v>0</v>
      </c>
      <c r="T395" s="198">
        <f>S395*H395</f>
        <v>0</v>
      </c>
      <c r="U395" s="34"/>
      <c r="V395" s="34"/>
      <c r="W395" s="34"/>
      <c r="X395" s="34"/>
      <c r="Y395" s="34"/>
      <c r="Z395" s="34"/>
      <c r="AA395" s="34"/>
      <c r="AB395" s="34"/>
      <c r="AC395" s="34"/>
      <c r="AD395" s="34"/>
      <c r="AE395" s="34"/>
      <c r="AR395" s="199" t="s">
        <v>175</v>
      </c>
      <c r="AT395" s="199" t="s">
        <v>158</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1216</v>
      </c>
    </row>
    <row r="396" spans="1:47" s="2" customFormat="1" ht="156">
      <c r="A396" s="34"/>
      <c r="B396" s="35"/>
      <c r="C396" s="36"/>
      <c r="D396" s="201" t="s">
        <v>164</v>
      </c>
      <c r="E396" s="36"/>
      <c r="F396" s="202" t="s">
        <v>1217</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2:51" s="13" customFormat="1" ht="11.25">
      <c r="B397" s="210"/>
      <c r="C397" s="211"/>
      <c r="D397" s="201" t="s">
        <v>256</v>
      </c>
      <c r="E397" s="212" t="s">
        <v>1</v>
      </c>
      <c r="F397" s="213" t="s">
        <v>1218</v>
      </c>
      <c r="G397" s="211"/>
      <c r="H397" s="214">
        <v>36.1</v>
      </c>
      <c r="I397" s="215"/>
      <c r="J397" s="211"/>
      <c r="K397" s="211"/>
      <c r="L397" s="216"/>
      <c r="M397" s="217"/>
      <c r="N397" s="218"/>
      <c r="O397" s="218"/>
      <c r="P397" s="218"/>
      <c r="Q397" s="218"/>
      <c r="R397" s="218"/>
      <c r="S397" s="218"/>
      <c r="T397" s="219"/>
      <c r="AT397" s="220" t="s">
        <v>256</v>
      </c>
      <c r="AU397" s="220" t="s">
        <v>90</v>
      </c>
      <c r="AV397" s="13" t="s">
        <v>90</v>
      </c>
      <c r="AW397" s="13" t="s">
        <v>36</v>
      </c>
      <c r="AX397" s="13" t="s">
        <v>88</v>
      </c>
      <c r="AY397" s="220" t="s">
        <v>155</v>
      </c>
    </row>
    <row r="398" spans="1:65" s="2" customFormat="1" ht="16.5" customHeight="1">
      <c r="A398" s="34"/>
      <c r="B398" s="35"/>
      <c r="C398" s="243" t="s">
        <v>595</v>
      </c>
      <c r="D398" s="243" t="s">
        <v>357</v>
      </c>
      <c r="E398" s="244" t="s">
        <v>1219</v>
      </c>
      <c r="F398" s="245" t="s">
        <v>1220</v>
      </c>
      <c r="G398" s="246" t="s">
        <v>287</v>
      </c>
      <c r="H398" s="247">
        <v>36.642</v>
      </c>
      <c r="I398" s="248"/>
      <c r="J398" s="249">
        <f>ROUND(I398*H398,2)</f>
        <v>0</v>
      </c>
      <c r="K398" s="250"/>
      <c r="L398" s="251"/>
      <c r="M398" s="252" t="s">
        <v>1</v>
      </c>
      <c r="N398" s="253" t="s">
        <v>45</v>
      </c>
      <c r="O398" s="71"/>
      <c r="P398" s="197">
        <f>O398*H398</f>
        <v>0</v>
      </c>
      <c r="Q398" s="197">
        <v>0.0209</v>
      </c>
      <c r="R398" s="197">
        <f>Q398*H398</f>
        <v>0.7658178</v>
      </c>
      <c r="S398" s="197">
        <v>0</v>
      </c>
      <c r="T398" s="198">
        <f>S398*H398</f>
        <v>0</v>
      </c>
      <c r="U398" s="34"/>
      <c r="V398" s="34"/>
      <c r="W398" s="34"/>
      <c r="X398" s="34"/>
      <c r="Y398" s="34"/>
      <c r="Z398" s="34"/>
      <c r="AA398" s="34"/>
      <c r="AB398" s="34"/>
      <c r="AC398" s="34"/>
      <c r="AD398" s="34"/>
      <c r="AE398" s="34"/>
      <c r="AR398" s="199" t="s">
        <v>196</v>
      </c>
      <c r="AT398" s="199" t="s">
        <v>357</v>
      </c>
      <c r="AU398" s="199" t="s">
        <v>90</v>
      </c>
      <c r="AY398" s="17" t="s">
        <v>155</v>
      </c>
      <c r="BE398" s="200">
        <f>IF(N398="základní",J398,0)</f>
        <v>0</v>
      </c>
      <c r="BF398" s="200">
        <f>IF(N398="snížená",J398,0)</f>
        <v>0</v>
      </c>
      <c r="BG398" s="200">
        <f>IF(N398="zákl. přenesená",J398,0)</f>
        <v>0</v>
      </c>
      <c r="BH398" s="200">
        <f>IF(N398="sníž. přenesená",J398,0)</f>
        <v>0</v>
      </c>
      <c r="BI398" s="200">
        <f>IF(N398="nulová",J398,0)</f>
        <v>0</v>
      </c>
      <c r="BJ398" s="17" t="s">
        <v>88</v>
      </c>
      <c r="BK398" s="200">
        <f>ROUND(I398*H398,2)</f>
        <v>0</v>
      </c>
      <c r="BL398" s="17" t="s">
        <v>175</v>
      </c>
      <c r="BM398" s="199" t="s">
        <v>1221</v>
      </c>
    </row>
    <row r="399" spans="2:51" s="13" customFormat="1" ht="11.25">
      <c r="B399" s="210"/>
      <c r="C399" s="211"/>
      <c r="D399" s="201" t="s">
        <v>256</v>
      </c>
      <c r="E399" s="211"/>
      <c r="F399" s="213" t="s">
        <v>1222</v>
      </c>
      <c r="G399" s="211"/>
      <c r="H399" s="214">
        <v>36.642</v>
      </c>
      <c r="I399" s="215"/>
      <c r="J399" s="211"/>
      <c r="K399" s="211"/>
      <c r="L399" s="216"/>
      <c r="M399" s="217"/>
      <c r="N399" s="218"/>
      <c r="O399" s="218"/>
      <c r="P399" s="218"/>
      <c r="Q399" s="218"/>
      <c r="R399" s="218"/>
      <c r="S399" s="218"/>
      <c r="T399" s="219"/>
      <c r="AT399" s="220" t="s">
        <v>256</v>
      </c>
      <c r="AU399" s="220" t="s">
        <v>90</v>
      </c>
      <c r="AV399" s="13" t="s">
        <v>90</v>
      </c>
      <c r="AW399" s="13" t="s">
        <v>4</v>
      </c>
      <c r="AX399" s="13" t="s">
        <v>88</v>
      </c>
      <c r="AY399" s="220" t="s">
        <v>155</v>
      </c>
    </row>
    <row r="400" spans="1:65" s="2" customFormat="1" ht="16.5" customHeight="1">
      <c r="A400" s="34"/>
      <c r="B400" s="35"/>
      <c r="C400" s="187" t="s">
        <v>600</v>
      </c>
      <c r="D400" s="187" t="s">
        <v>158</v>
      </c>
      <c r="E400" s="188" t="s">
        <v>1223</v>
      </c>
      <c r="F400" s="189" t="s">
        <v>1224</v>
      </c>
      <c r="G400" s="190" t="s">
        <v>383</v>
      </c>
      <c r="H400" s="191">
        <v>9</v>
      </c>
      <c r="I400" s="192"/>
      <c r="J400" s="193">
        <f>ROUND(I400*H400,2)</f>
        <v>0</v>
      </c>
      <c r="K400" s="194"/>
      <c r="L400" s="39"/>
      <c r="M400" s="195" t="s">
        <v>1</v>
      </c>
      <c r="N400" s="196" t="s">
        <v>45</v>
      </c>
      <c r="O400" s="71"/>
      <c r="P400" s="197">
        <f>O400*H400</f>
        <v>0</v>
      </c>
      <c r="Q400" s="197">
        <v>0</v>
      </c>
      <c r="R400" s="197">
        <f>Q400*H400</f>
        <v>0</v>
      </c>
      <c r="S400" s="197">
        <v>0</v>
      </c>
      <c r="T400" s="198">
        <f>S400*H400</f>
        <v>0</v>
      </c>
      <c r="U400" s="34"/>
      <c r="V400" s="34"/>
      <c r="W400" s="34"/>
      <c r="X400" s="34"/>
      <c r="Y400" s="34"/>
      <c r="Z400" s="34"/>
      <c r="AA400" s="34"/>
      <c r="AB400" s="34"/>
      <c r="AC400" s="34"/>
      <c r="AD400" s="34"/>
      <c r="AE400" s="34"/>
      <c r="AR400" s="199" t="s">
        <v>175</v>
      </c>
      <c r="AT400" s="199" t="s">
        <v>158</v>
      </c>
      <c r="AU400" s="199" t="s">
        <v>90</v>
      </c>
      <c r="AY400" s="17" t="s">
        <v>155</v>
      </c>
      <c r="BE400" s="200">
        <f>IF(N400="základní",J400,0)</f>
        <v>0</v>
      </c>
      <c r="BF400" s="200">
        <f>IF(N400="snížená",J400,0)</f>
        <v>0</v>
      </c>
      <c r="BG400" s="200">
        <f>IF(N400="zákl. přenesená",J400,0)</f>
        <v>0</v>
      </c>
      <c r="BH400" s="200">
        <f>IF(N400="sníž. přenesená",J400,0)</f>
        <v>0</v>
      </c>
      <c r="BI400" s="200">
        <f>IF(N400="nulová",J400,0)</f>
        <v>0</v>
      </c>
      <c r="BJ400" s="17" t="s">
        <v>88</v>
      </c>
      <c r="BK400" s="200">
        <f>ROUND(I400*H400,2)</f>
        <v>0</v>
      </c>
      <c r="BL400" s="17" t="s">
        <v>175</v>
      </c>
      <c r="BM400" s="199" t="s">
        <v>1225</v>
      </c>
    </row>
    <row r="401" spans="1:47" s="2" customFormat="1" ht="58.5">
      <c r="A401" s="34"/>
      <c r="B401" s="35"/>
      <c r="C401" s="36"/>
      <c r="D401" s="201" t="s">
        <v>164</v>
      </c>
      <c r="E401" s="36"/>
      <c r="F401" s="202" t="s">
        <v>1226</v>
      </c>
      <c r="G401" s="36"/>
      <c r="H401" s="36"/>
      <c r="I401" s="203"/>
      <c r="J401" s="36"/>
      <c r="K401" s="36"/>
      <c r="L401" s="39"/>
      <c r="M401" s="204"/>
      <c r="N401" s="205"/>
      <c r="O401" s="71"/>
      <c r="P401" s="71"/>
      <c r="Q401" s="71"/>
      <c r="R401" s="71"/>
      <c r="S401" s="71"/>
      <c r="T401" s="72"/>
      <c r="U401" s="34"/>
      <c r="V401" s="34"/>
      <c r="W401" s="34"/>
      <c r="X401" s="34"/>
      <c r="Y401" s="34"/>
      <c r="Z401" s="34"/>
      <c r="AA401" s="34"/>
      <c r="AB401" s="34"/>
      <c r="AC401" s="34"/>
      <c r="AD401" s="34"/>
      <c r="AE401" s="34"/>
      <c r="AT401" s="17" t="s">
        <v>164</v>
      </c>
      <c r="AU401" s="17" t="s">
        <v>90</v>
      </c>
    </row>
    <row r="402" spans="1:65" s="2" customFormat="1" ht="16.5" customHeight="1">
      <c r="A402" s="34"/>
      <c r="B402" s="35"/>
      <c r="C402" s="243" t="s">
        <v>606</v>
      </c>
      <c r="D402" s="243" t="s">
        <v>357</v>
      </c>
      <c r="E402" s="244" t="s">
        <v>1227</v>
      </c>
      <c r="F402" s="245" t="s">
        <v>1228</v>
      </c>
      <c r="G402" s="246" t="s">
        <v>383</v>
      </c>
      <c r="H402" s="247">
        <v>9</v>
      </c>
      <c r="I402" s="248"/>
      <c r="J402" s="249">
        <f>ROUND(I402*H402,2)</f>
        <v>0</v>
      </c>
      <c r="K402" s="250"/>
      <c r="L402" s="251"/>
      <c r="M402" s="252" t="s">
        <v>1</v>
      </c>
      <c r="N402" s="253" t="s">
        <v>45</v>
      </c>
      <c r="O402" s="71"/>
      <c r="P402" s="197">
        <f>O402*H402</f>
        <v>0</v>
      </c>
      <c r="Q402" s="197">
        <v>0.0167</v>
      </c>
      <c r="R402" s="197">
        <f>Q402*H402</f>
        <v>0.1503</v>
      </c>
      <c r="S402" s="197">
        <v>0</v>
      </c>
      <c r="T402" s="198">
        <f>S402*H402</f>
        <v>0</v>
      </c>
      <c r="U402" s="34"/>
      <c r="V402" s="34"/>
      <c r="W402" s="34"/>
      <c r="X402" s="34"/>
      <c r="Y402" s="34"/>
      <c r="Z402" s="34"/>
      <c r="AA402" s="34"/>
      <c r="AB402" s="34"/>
      <c r="AC402" s="34"/>
      <c r="AD402" s="34"/>
      <c r="AE402" s="34"/>
      <c r="AR402" s="199" t="s">
        <v>196</v>
      </c>
      <c r="AT402" s="199" t="s">
        <v>357</v>
      </c>
      <c r="AU402" s="199" t="s">
        <v>90</v>
      </c>
      <c r="AY402" s="17" t="s">
        <v>155</v>
      </c>
      <c r="BE402" s="200">
        <f>IF(N402="základní",J402,0)</f>
        <v>0</v>
      </c>
      <c r="BF402" s="200">
        <f>IF(N402="snížená",J402,0)</f>
        <v>0</v>
      </c>
      <c r="BG402" s="200">
        <f>IF(N402="zákl. přenesená",J402,0)</f>
        <v>0</v>
      </c>
      <c r="BH402" s="200">
        <f>IF(N402="sníž. přenesená",J402,0)</f>
        <v>0</v>
      </c>
      <c r="BI402" s="200">
        <f>IF(N402="nulová",J402,0)</f>
        <v>0</v>
      </c>
      <c r="BJ402" s="17" t="s">
        <v>88</v>
      </c>
      <c r="BK402" s="200">
        <f>ROUND(I402*H402,2)</f>
        <v>0</v>
      </c>
      <c r="BL402" s="17" t="s">
        <v>175</v>
      </c>
      <c r="BM402" s="199" t="s">
        <v>1229</v>
      </c>
    </row>
    <row r="403" spans="1:65" s="2" customFormat="1" ht="16.5" customHeight="1">
      <c r="A403" s="34"/>
      <c r="B403" s="35"/>
      <c r="C403" s="187" t="s">
        <v>611</v>
      </c>
      <c r="D403" s="187" t="s">
        <v>158</v>
      </c>
      <c r="E403" s="188" t="s">
        <v>1230</v>
      </c>
      <c r="F403" s="189" t="s">
        <v>1231</v>
      </c>
      <c r="G403" s="190" t="s">
        <v>383</v>
      </c>
      <c r="H403" s="191">
        <v>1</v>
      </c>
      <c r="I403" s="192"/>
      <c r="J403" s="193">
        <f>ROUND(I403*H403,2)</f>
        <v>0</v>
      </c>
      <c r="K403" s="194"/>
      <c r="L403" s="39"/>
      <c r="M403" s="195" t="s">
        <v>1</v>
      </c>
      <c r="N403" s="196" t="s">
        <v>45</v>
      </c>
      <c r="O403" s="71"/>
      <c r="P403" s="197">
        <f>O403*H403</f>
        <v>0</v>
      </c>
      <c r="Q403" s="197">
        <v>0</v>
      </c>
      <c r="R403" s="197">
        <f>Q403*H403</f>
        <v>0</v>
      </c>
      <c r="S403" s="197">
        <v>0</v>
      </c>
      <c r="T403" s="198">
        <f>S403*H403</f>
        <v>0</v>
      </c>
      <c r="U403" s="34"/>
      <c r="V403" s="34"/>
      <c r="W403" s="34"/>
      <c r="X403" s="34"/>
      <c r="Y403" s="34"/>
      <c r="Z403" s="34"/>
      <c r="AA403" s="34"/>
      <c r="AB403" s="34"/>
      <c r="AC403" s="34"/>
      <c r="AD403" s="34"/>
      <c r="AE403" s="34"/>
      <c r="AR403" s="199" t="s">
        <v>175</v>
      </c>
      <c r="AT403" s="199" t="s">
        <v>158</v>
      </c>
      <c r="AU403" s="199" t="s">
        <v>90</v>
      </c>
      <c r="AY403" s="17" t="s">
        <v>155</v>
      </c>
      <c r="BE403" s="200">
        <f>IF(N403="základní",J403,0)</f>
        <v>0</v>
      </c>
      <c r="BF403" s="200">
        <f>IF(N403="snížená",J403,0)</f>
        <v>0</v>
      </c>
      <c r="BG403" s="200">
        <f>IF(N403="zákl. přenesená",J403,0)</f>
        <v>0</v>
      </c>
      <c r="BH403" s="200">
        <f>IF(N403="sníž. přenesená",J403,0)</f>
        <v>0</v>
      </c>
      <c r="BI403" s="200">
        <f>IF(N403="nulová",J403,0)</f>
        <v>0</v>
      </c>
      <c r="BJ403" s="17" t="s">
        <v>88</v>
      </c>
      <c r="BK403" s="200">
        <f>ROUND(I403*H403,2)</f>
        <v>0</v>
      </c>
      <c r="BL403" s="17" t="s">
        <v>175</v>
      </c>
      <c r="BM403" s="199" t="s">
        <v>1232</v>
      </c>
    </row>
    <row r="404" spans="1:47" s="2" customFormat="1" ht="39">
      <c r="A404" s="34"/>
      <c r="B404" s="35"/>
      <c r="C404" s="36"/>
      <c r="D404" s="201" t="s">
        <v>164</v>
      </c>
      <c r="E404" s="36"/>
      <c r="F404" s="202" t="s">
        <v>1233</v>
      </c>
      <c r="G404" s="36"/>
      <c r="H404" s="36"/>
      <c r="I404" s="203"/>
      <c r="J404" s="36"/>
      <c r="K404" s="36"/>
      <c r="L404" s="39"/>
      <c r="M404" s="204"/>
      <c r="N404" s="205"/>
      <c r="O404" s="71"/>
      <c r="P404" s="71"/>
      <c r="Q404" s="71"/>
      <c r="R404" s="71"/>
      <c r="S404" s="71"/>
      <c r="T404" s="72"/>
      <c r="U404" s="34"/>
      <c r="V404" s="34"/>
      <c r="W404" s="34"/>
      <c r="X404" s="34"/>
      <c r="Y404" s="34"/>
      <c r="Z404" s="34"/>
      <c r="AA404" s="34"/>
      <c r="AB404" s="34"/>
      <c r="AC404" s="34"/>
      <c r="AD404" s="34"/>
      <c r="AE404" s="34"/>
      <c r="AT404" s="17" t="s">
        <v>164</v>
      </c>
      <c r="AU404" s="17" t="s">
        <v>90</v>
      </c>
    </row>
    <row r="405" spans="1:65" s="2" customFormat="1" ht="16.5" customHeight="1">
      <c r="A405" s="34"/>
      <c r="B405" s="35"/>
      <c r="C405" s="243" t="s">
        <v>616</v>
      </c>
      <c r="D405" s="243" t="s">
        <v>357</v>
      </c>
      <c r="E405" s="244" t="s">
        <v>1234</v>
      </c>
      <c r="F405" s="245" t="s">
        <v>1235</v>
      </c>
      <c r="G405" s="246" t="s">
        <v>383</v>
      </c>
      <c r="H405" s="247">
        <v>1</v>
      </c>
      <c r="I405" s="248"/>
      <c r="J405" s="249">
        <f>ROUND(I405*H405,2)</f>
        <v>0</v>
      </c>
      <c r="K405" s="250"/>
      <c r="L405" s="251"/>
      <c r="M405" s="252" t="s">
        <v>1</v>
      </c>
      <c r="N405" s="253" t="s">
        <v>45</v>
      </c>
      <c r="O405" s="71"/>
      <c r="P405" s="197">
        <f>O405*H405</f>
        <v>0</v>
      </c>
      <c r="Q405" s="197">
        <v>0.0011</v>
      </c>
      <c r="R405" s="197">
        <f>Q405*H405</f>
        <v>0.0011</v>
      </c>
      <c r="S405" s="197">
        <v>0</v>
      </c>
      <c r="T405" s="198">
        <f>S405*H405</f>
        <v>0</v>
      </c>
      <c r="U405" s="34"/>
      <c r="V405" s="34"/>
      <c r="W405" s="34"/>
      <c r="X405" s="34"/>
      <c r="Y405" s="34"/>
      <c r="Z405" s="34"/>
      <c r="AA405" s="34"/>
      <c r="AB405" s="34"/>
      <c r="AC405" s="34"/>
      <c r="AD405" s="34"/>
      <c r="AE405" s="34"/>
      <c r="AR405" s="199" t="s">
        <v>196</v>
      </c>
      <c r="AT405" s="199" t="s">
        <v>357</v>
      </c>
      <c r="AU405" s="199" t="s">
        <v>90</v>
      </c>
      <c r="AY405" s="17" t="s">
        <v>155</v>
      </c>
      <c r="BE405" s="200">
        <f>IF(N405="základní",J405,0)</f>
        <v>0</v>
      </c>
      <c r="BF405" s="200">
        <f>IF(N405="snížená",J405,0)</f>
        <v>0</v>
      </c>
      <c r="BG405" s="200">
        <f>IF(N405="zákl. přenesená",J405,0)</f>
        <v>0</v>
      </c>
      <c r="BH405" s="200">
        <f>IF(N405="sníž. přenesená",J405,0)</f>
        <v>0</v>
      </c>
      <c r="BI405" s="200">
        <f>IF(N405="nulová",J405,0)</f>
        <v>0</v>
      </c>
      <c r="BJ405" s="17" t="s">
        <v>88</v>
      </c>
      <c r="BK405" s="200">
        <f>ROUND(I405*H405,2)</f>
        <v>0</v>
      </c>
      <c r="BL405" s="17" t="s">
        <v>175</v>
      </c>
      <c r="BM405" s="199" t="s">
        <v>1236</v>
      </c>
    </row>
    <row r="406" spans="1:65" s="2" customFormat="1" ht="16.5" customHeight="1">
      <c r="A406" s="34"/>
      <c r="B406" s="35"/>
      <c r="C406" s="187" t="s">
        <v>621</v>
      </c>
      <c r="D406" s="187" t="s">
        <v>158</v>
      </c>
      <c r="E406" s="188" t="s">
        <v>542</v>
      </c>
      <c r="F406" s="189" t="s">
        <v>543</v>
      </c>
      <c r="G406" s="190" t="s">
        <v>383</v>
      </c>
      <c r="H406" s="191">
        <v>7</v>
      </c>
      <c r="I406" s="192"/>
      <c r="J406" s="193">
        <f>ROUND(I406*H406,2)</f>
        <v>0</v>
      </c>
      <c r="K406" s="194"/>
      <c r="L406" s="39"/>
      <c r="M406" s="195" t="s">
        <v>1</v>
      </c>
      <c r="N406" s="196" t="s">
        <v>45</v>
      </c>
      <c r="O406" s="71"/>
      <c r="P406" s="197">
        <f>O406*H406</f>
        <v>0</v>
      </c>
      <c r="Q406" s="197">
        <v>0.03573</v>
      </c>
      <c r="R406" s="197">
        <f>Q406*H406</f>
        <v>0.25011</v>
      </c>
      <c r="S406" s="197">
        <v>0</v>
      </c>
      <c r="T406" s="198">
        <f>S406*H406</f>
        <v>0</v>
      </c>
      <c r="U406" s="34"/>
      <c r="V406" s="34"/>
      <c r="W406" s="34"/>
      <c r="X406" s="34"/>
      <c r="Y406" s="34"/>
      <c r="Z406" s="34"/>
      <c r="AA406" s="34"/>
      <c r="AB406" s="34"/>
      <c r="AC406" s="34"/>
      <c r="AD406" s="34"/>
      <c r="AE406" s="34"/>
      <c r="AR406" s="199" t="s">
        <v>175</v>
      </c>
      <c r="AT406" s="199" t="s">
        <v>158</v>
      </c>
      <c r="AU406" s="199" t="s">
        <v>90</v>
      </c>
      <c r="AY406" s="17" t="s">
        <v>155</v>
      </c>
      <c r="BE406" s="200">
        <f>IF(N406="základní",J406,0)</f>
        <v>0</v>
      </c>
      <c r="BF406" s="200">
        <f>IF(N406="snížená",J406,0)</f>
        <v>0</v>
      </c>
      <c r="BG406" s="200">
        <f>IF(N406="zákl. přenesená",J406,0)</f>
        <v>0</v>
      </c>
      <c r="BH406" s="200">
        <f>IF(N406="sníž. přenesená",J406,0)</f>
        <v>0</v>
      </c>
      <c r="BI406" s="200">
        <f>IF(N406="nulová",J406,0)</f>
        <v>0</v>
      </c>
      <c r="BJ406" s="17" t="s">
        <v>88</v>
      </c>
      <c r="BK406" s="200">
        <f>ROUND(I406*H406,2)</f>
        <v>0</v>
      </c>
      <c r="BL406" s="17" t="s">
        <v>175</v>
      </c>
      <c r="BM406" s="199" t="s">
        <v>1237</v>
      </c>
    </row>
    <row r="407" spans="1:47" s="2" customFormat="1" ht="146.25">
      <c r="A407" s="34"/>
      <c r="B407" s="35"/>
      <c r="C407" s="36"/>
      <c r="D407" s="201" t="s">
        <v>164</v>
      </c>
      <c r="E407" s="36"/>
      <c r="F407" s="202" t="s">
        <v>545</v>
      </c>
      <c r="G407" s="36"/>
      <c r="H407" s="36"/>
      <c r="I407" s="203"/>
      <c r="J407" s="36"/>
      <c r="K407" s="36"/>
      <c r="L407" s="39"/>
      <c r="M407" s="204"/>
      <c r="N407" s="205"/>
      <c r="O407" s="71"/>
      <c r="P407" s="71"/>
      <c r="Q407" s="71"/>
      <c r="R407" s="71"/>
      <c r="S407" s="71"/>
      <c r="T407" s="72"/>
      <c r="U407" s="34"/>
      <c r="V407" s="34"/>
      <c r="W407" s="34"/>
      <c r="X407" s="34"/>
      <c r="Y407" s="34"/>
      <c r="Z407" s="34"/>
      <c r="AA407" s="34"/>
      <c r="AB407" s="34"/>
      <c r="AC407" s="34"/>
      <c r="AD407" s="34"/>
      <c r="AE407" s="34"/>
      <c r="AT407" s="17" t="s">
        <v>164</v>
      </c>
      <c r="AU407" s="17" t="s">
        <v>90</v>
      </c>
    </row>
    <row r="408" spans="1:65" s="2" customFormat="1" ht="21.75" customHeight="1">
      <c r="A408" s="34"/>
      <c r="B408" s="35"/>
      <c r="C408" s="187" t="s">
        <v>626</v>
      </c>
      <c r="D408" s="187" t="s">
        <v>158</v>
      </c>
      <c r="E408" s="188" t="s">
        <v>547</v>
      </c>
      <c r="F408" s="189" t="s">
        <v>548</v>
      </c>
      <c r="G408" s="190" t="s">
        <v>383</v>
      </c>
      <c r="H408" s="191">
        <v>2</v>
      </c>
      <c r="I408" s="192"/>
      <c r="J408" s="193">
        <f>ROUND(I408*H408,2)</f>
        <v>0</v>
      </c>
      <c r="K408" s="194"/>
      <c r="L408" s="39"/>
      <c r="M408" s="195" t="s">
        <v>1</v>
      </c>
      <c r="N408" s="196" t="s">
        <v>45</v>
      </c>
      <c r="O408" s="71"/>
      <c r="P408" s="197">
        <f>O408*H408</f>
        <v>0</v>
      </c>
      <c r="Q408" s="197">
        <v>2.11676</v>
      </c>
      <c r="R408" s="197">
        <f>Q408*H408</f>
        <v>4.23352</v>
      </c>
      <c r="S408" s="197">
        <v>0</v>
      </c>
      <c r="T408" s="198">
        <f>S408*H408</f>
        <v>0</v>
      </c>
      <c r="U408" s="34"/>
      <c r="V408" s="34"/>
      <c r="W408" s="34"/>
      <c r="X408" s="34"/>
      <c r="Y408" s="34"/>
      <c r="Z408" s="34"/>
      <c r="AA408" s="34"/>
      <c r="AB408" s="34"/>
      <c r="AC408" s="34"/>
      <c r="AD408" s="34"/>
      <c r="AE408" s="34"/>
      <c r="AR408" s="199" t="s">
        <v>175</v>
      </c>
      <c r="AT408" s="199" t="s">
        <v>158</v>
      </c>
      <c r="AU408" s="199" t="s">
        <v>90</v>
      </c>
      <c r="AY408" s="17" t="s">
        <v>155</v>
      </c>
      <c r="BE408" s="200">
        <f>IF(N408="základní",J408,0)</f>
        <v>0</v>
      </c>
      <c r="BF408" s="200">
        <f>IF(N408="snížená",J408,0)</f>
        <v>0</v>
      </c>
      <c r="BG408" s="200">
        <f>IF(N408="zákl. přenesená",J408,0)</f>
        <v>0</v>
      </c>
      <c r="BH408" s="200">
        <f>IF(N408="sníž. přenesená",J408,0)</f>
        <v>0</v>
      </c>
      <c r="BI408" s="200">
        <f>IF(N408="nulová",J408,0)</f>
        <v>0</v>
      </c>
      <c r="BJ408" s="17" t="s">
        <v>88</v>
      </c>
      <c r="BK408" s="200">
        <f>ROUND(I408*H408,2)</f>
        <v>0</v>
      </c>
      <c r="BL408" s="17" t="s">
        <v>175</v>
      </c>
      <c r="BM408" s="199" t="s">
        <v>1238</v>
      </c>
    </row>
    <row r="409" spans="1:47" s="2" customFormat="1" ht="214.5">
      <c r="A409" s="34"/>
      <c r="B409" s="35"/>
      <c r="C409" s="36"/>
      <c r="D409" s="201" t="s">
        <v>164</v>
      </c>
      <c r="E409" s="36"/>
      <c r="F409" s="202" t="s">
        <v>550</v>
      </c>
      <c r="G409" s="36"/>
      <c r="H409" s="36"/>
      <c r="I409" s="203"/>
      <c r="J409" s="36"/>
      <c r="K409" s="36"/>
      <c r="L409" s="39"/>
      <c r="M409" s="204"/>
      <c r="N409" s="205"/>
      <c r="O409" s="71"/>
      <c r="P409" s="71"/>
      <c r="Q409" s="71"/>
      <c r="R409" s="71"/>
      <c r="S409" s="71"/>
      <c r="T409" s="72"/>
      <c r="U409" s="34"/>
      <c r="V409" s="34"/>
      <c r="W409" s="34"/>
      <c r="X409" s="34"/>
      <c r="Y409" s="34"/>
      <c r="Z409" s="34"/>
      <c r="AA409" s="34"/>
      <c r="AB409" s="34"/>
      <c r="AC409" s="34"/>
      <c r="AD409" s="34"/>
      <c r="AE409" s="34"/>
      <c r="AT409" s="17" t="s">
        <v>164</v>
      </c>
      <c r="AU409" s="17" t="s">
        <v>90</v>
      </c>
    </row>
    <row r="410" spans="1:65" s="2" customFormat="1" ht="21.75" customHeight="1">
      <c r="A410" s="34"/>
      <c r="B410" s="35"/>
      <c r="C410" s="187" t="s">
        <v>631</v>
      </c>
      <c r="D410" s="187" t="s">
        <v>158</v>
      </c>
      <c r="E410" s="188" t="s">
        <v>1239</v>
      </c>
      <c r="F410" s="189" t="s">
        <v>1240</v>
      </c>
      <c r="G410" s="190" t="s">
        <v>383</v>
      </c>
      <c r="H410" s="191">
        <v>2</v>
      </c>
      <c r="I410" s="192"/>
      <c r="J410" s="193">
        <f>ROUND(I410*H410,2)</f>
        <v>0</v>
      </c>
      <c r="K410" s="194"/>
      <c r="L410" s="39"/>
      <c r="M410" s="195" t="s">
        <v>1</v>
      </c>
      <c r="N410" s="196" t="s">
        <v>45</v>
      </c>
      <c r="O410" s="71"/>
      <c r="P410" s="197">
        <f>O410*H410</f>
        <v>0</v>
      </c>
      <c r="Q410" s="197">
        <v>2.25689</v>
      </c>
      <c r="R410" s="197">
        <f>Q410*H410</f>
        <v>4.51378</v>
      </c>
      <c r="S410" s="197">
        <v>0</v>
      </c>
      <c r="T410" s="198">
        <f>S410*H410</f>
        <v>0</v>
      </c>
      <c r="U410" s="34"/>
      <c r="V410" s="34"/>
      <c r="W410" s="34"/>
      <c r="X410" s="34"/>
      <c r="Y410" s="34"/>
      <c r="Z410" s="34"/>
      <c r="AA410" s="34"/>
      <c r="AB410" s="34"/>
      <c r="AC410" s="34"/>
      <c r="AD410" s="34"/>
      <c r="AE410" s="34"/>
      <c r="AR410" s="199" t="s">
        <v>175</v>
      </c>
      <c r="AT410" s="199" t="s">
        <v>158</v>
      </c>
      <c r="AU410" s="199" t="s">
        <v>90</v>
      </c>
      <c r="AY410" s="17" t="s">
        <v>155</v>
      </c>
      <c r="BE410" s="200">
        <f>IF(N410="základní",J410,0)</f>
        <v>0</v>
      </c>
      <c r="BF410" s="200">
        <f>IF(N410="snížená",J410,0)</f>
        <v>0</v>
      </c>
      <c r="BG410" s="200">
        <f>IF(N410="zákl. přenesená",J410,0)</f>
        <v>0</v>
      </c>
      <c r="BH410" s="200">
        <f>IF(N410="sníž. přenesená",J410,0)</f>
        <v>0</v>
      </c>
      <c r="BI410" s="200">
        <f>IF(N410="nulová",J410,0)</f>
        <v>0</v>
      </c>
      <c r="BJ410" s="17" t="s">
        <v>88</v>
      </c>
      <c r="BK410" s="200">
        <f>ROUND(I410*H410,2)</f>
        <v>0</v>
      </c>
      <c r="BL410" s="17" t="s">
        <v>175</v>
      </c>
      <c r="BM410" s="199" t="s">
        <v>1241</v>
      </c>
    </row>
    <row r="411" spans="1:47" s="2" customFormat="1" ht="48.75">
      <c r="A411" s="34"/>
      <c r="B411" s="35"/>
      <c r="C411" s="36"/>
      <c r="D411" s="201" t="s">
        <v>164</v>
      </c>
      <c r="E411" s="36"/>
      <c r="F411" s="202" t="s">
        <v>1242</v>
      </c>
      <c r="G411" s="36"/>
      <c r="H411" s="36"/>
      <c r="I411" s="203"/>
      <c r="J411" s="36"/>
      <c r="K411" s="36"/>
      <c r="L411" s="39"/>
      <c r="M411" s="204"/>
      <c r="N411" s="205"/>
      <c r="O411" s="71"/>
      <c r="P411" s="71"/>
      <c r="Q411" s="71"/>
      <c r="R411" s="71"/>
      <c r="S411" s="71"/>
      <c r="T411" s="72"/>
      <c r="U411" s="34"/>
      <c r="V411" s="34"/>
      <c r="W411" s="34"/>
      <c r="X411" s="34"/>
      <c r="Y411" s="34"/>
      <c r="Z411" s="34"/>
      <c r="AA411" s="34"/>
      <c r="AB411" s="34"/>
      <c r="AC411" s="34"/>
      <c r="AD411" s="34"/>
      <c r="AE411" s="34"/>
      <c r="AT411" s="17" t="s">
        <v>164</v>
      </c>
      <c r="AU411" s="17" t="s">
        <v>90</v>
      </c>
    </row>
    <row r="412" spans="1:65" s="2" customFormat="1" ht="21.75" customHeight="1">
      <c r="A412" s="34"/>
      <c r="B412" s="35"/>
      <c r="C412" s="187" t="s">
        <v>636</v>
      </c>
      <c r="D412" s="187" t="s">
        <v>158</v>
      </c>
      <c r="E412" s="188" t="s">
        <v>1243</v>
      </c>
      <c r="F412" s="189" t="s">
        <v>1244</v>
      </c>
      <c r="G412" s="190" t="s">
        <v>383</v>
      </c>
      <c r="H412" s="191">
        <v>1</v>
      </c>
      <c r="I412" s="192"/>
      <c r="J412" s="193">
        <f>ROUND(I412*H412,2)</f>
        <v>0</v>
      </c>
      <c r="K412" s="194"/>
      <c r="L412" s="39"/>
      <c r="M412" s="195" t="s">
        <v>1</v>
      </c>
      <c r="N412" s="196" t="s">
        <v>45</v>
      </c>
      <c r="O412" s="71"/>
      <c r="P412" s="197">
        <f>O412*H412</f>
        <v>0</v>
      </c>
      <c r="Q412" s="197">
        <v>5.39194</v>
      </c>
      <c r="R412" s="197">
        <f>Q412*H412</f>
        <v>5.39194</v>
      </c>
      <c r="S412" s="197">
        <v>0</v>
      </c>
      <c r="T412" s="198">
        <f>S412*H412</f>
        <v>0</v>
      </c>
      <c r="U412" s="34"/>
      <c r="V412" s="34"/>
      <c r="W412" s="34"/>
      <c r="X412" s="34"/>
      <c r="Y412" s="34"/>
      <c r="Z412" s="34"/>
      <c r="AA412" s="34"/>
      <c r="AB412" s="34"/>
      <c r="AC412" s="34"/>
      <c r="AD412" s="34"/>
      <c r="AE412" s="34"/>
      <c r="AR412" s="199" t="s">
        <v>175</v>
      </c>
      <c r="AT412" s="199" t="s">
        <v>158</v>
      </c>
      <c r="AU412" s="199" t="s">
        <v>90</v>
      </c>
      <c r="AY412" s="17" t="s">
        <v>155</v>
      </c>
      <c r="BE412" s="200">
        <f>IF(N412="základní",J412,0)</f>
        <v>0</v>
      </c>
      <c r="BF412" s="200">
        <f>IF(N412="snížená",J412,0)</f>
        <v>0</v>
      </c>
      <c r="BG412" s="200">
        <f>IF(N412="zákl. přenesená",J412,0)</f>
        <v>0</v>
      </c>
      <c r="BH412" s="200">
        <f>IF(N412="sníž. přenesená",J412,0)</f>
        <v>0</v>
      </c>
      <c r="BI412" s="200">
        <f>IF(N412="nulová",J412,0)</f>
        <v>0</v>
      </c>
      <c r="BJ412" s="17" t="s">
        <v>88</v>
      </c>
      <c r="BK412" s="200">
        <f>ROUND(I412*H412,2)</f>
        <v>0</v>
      </c>
      <c r="BL412" s="17" t="s">
        <v>175</v>
      </c>
      <c r="BM412" s="199" t="s">
        <v>1245</v>
      </c>
    </row>
    <row r="413" spans="1:47" s="2" customFormat="1" ht="117">
      <c r="A413" s="34"/>
      <c r="B413" s="35"/>
      <c r="C413" s="36"/>
      <c r="D413" s="201" t="s">
        <v>164</v>
      </c>
      <c r="E413" s="36"/>
      <c r="F413" s="202" t="s">
        <v>1246</v>
      </c>
      <c r="G413" s="36"/>
      <c r="H413" s="36"/>
      <c r="I413" s="203"/>
      <c r="J413" s="36"/>
      <c r="K413" s="36"/>
      <c r="L413" s="39"/>
      <c r="M413" s="204"/>
      <c r="N413" s="205"/>
      <c r="O413" s="71"/>
      <c r="P413" s="71"/>
      <c r="Q413" s="71"/>
      <c r="R413" s="71"/>
      <c r="S413" s="71"/>
      <c r="T413" s="72"/>
      <c r="U413" s="34"/>
      <c r="V413" s="34"/>
      <c r="W413" s="34"/>
      <c r="X413" s="34"/>
      <c r="Y413" s="34"/>
      <c r="Z413" s="34"/>
      <c r="AA413" s="34"/>
      <c r="AB413" s="34"/>
      <c r="AC413" s="34"/>
      <c r="AD413" s="34"/>
      <c r="AE413" s="34"/>
      <c r="AT413" s="17" t="s">
        <v>164</v>
      </c>
      <c r="AU413" s="17" t="s">
        <v>90</v>
      </c>
    </row>
    <row r="414" spans="1:65" s="2" customFormat="1" ht="16.5" customHeight="1">
      <c r="A414" s="34"/>
      <c r="B414" s="35"/>
      <c r="C414" s="243" t="s">
        <v>640</v>
      </c>
      <c r="D414" s="243" t="s">
        <v>357</v>
      </c>
      <c r="E414" s="244" t="s">
        <v>552</v>
      </c>
      <c r="F414" s="245" t="s">
        <v>553</v>
      </c>
      <c r="G414" s="246" t="s">
        <v>383</v>
      </c>
      <c r="H414" s="247">
        <v>2</v>
      </c>
      <c r="I414" s="248"/>
      <c r="J414" s="249">
        <f aca="true" t="shared" si="0" ref="J414:J422">ROUND(I414*H414,2)</f>
        <v>0</v>
      </c>
      <c r="K414" s="250"/>
      <c r="L414" s="251"/>
      <c r="M414" s="252" t="s">
        <v>1</v>
      </c>
      <c r="N414" s="253" t="s">
        <v>45</v>
      </c>
      <c r="O414" s="71"/>
      <c r="P414" s="197">
        <f aca="true" t="shared" si="1" ref="P414:P422">O414*H414</f>
        <v>0</v>
      </c>
      <c r="Q414" s="197">
        <v>0.021</v>
      </c>
      <c r="R414" s="197">
        <f aca="true" t="shared" si="2" ref="R414:R422">Q414*H414</f>
        <v>0.042</v>
      </c>
      <c r="S414" s="197">
        <v>0</v>
      </c>
      <c r="T414" s="198">
        <f aca="true" t="shared" si="3" ref="T414:T422">S414*H414</f>
        <v>0</v>
      </c>
      <c r="U414" s="34"/>
      <c r="V414" s="34"/>
      <c r="W414" s="34"/>
      <c r="X414" s="34"/>
      <c r="Y414" s="34"/>
      <c r="Z414" s="34"/>
      <c r="AA414" s="34"/>
      <c r="AB414" s="34"/>
      <c r="AC414" s="34"/>
      <c r="AD414" s="34"/>
      <c r="AE414" s="34"/>
      <c r="AR414" s="199" t="s">
        <v>196</v>
      </c>
      <c r="AT414" s="199" t="s">
        <v>357</v>
      </c>
      <c r="AU414" s="199" t="s">
        <v>90</v>
      </c>
      <c r="AY414" s="17" t="s">
        <v>155</v>
      </c>
      <c r="BE414" s="200">
        <f aca="true" t="shared" si="4" ref="BE414:BE422">IF(N414="základní",J414,0)</f>
        <v>0</v>
      </c>
      <c r="BF414" s="200">
        <f aca="true" t="shared" si="5" ref="BF414:BF422">IF(N414="snížená",J414,0)</f>
        <v>0</v>
      </c>
      <c r="BG414" s="200">
        <f aca="true" t="shared" si="6" ref="BG414:BG422">IF(N414="zákl. přenesená",J414,0)</f>
        <v>0</v>
      </c>
      <c r="BH414" s="200">
        <f aca="true" t="shared" si="7" ref="BH414:BH422">IF(N414="sníž. přenesená",J414,0)</f>
        <v>0</v>
      </c>
      <c r="BI414" s="200">
        <f aca="true" t="shared" si="8" ref="BI414:BI422">IF(N414="nulová",J414,0)</f>
        <v>0</v>
      </c>
      <c r="BJ414" s="17" t="s">
        <v>88</v>
      </c>
      <c r="BK414" s="200">
        <f aca="true" t="shared" si="9" ref="BK414:BK422">ROUND(I414*H414,2)</f>
        <v>0</v>
      </c>
      <c r="BL414" s="17" t="s">
        <v>175</v>
      </c>
      <c r="BM414" s="199" t="s">
        <v>1247</v>
      </c>
    </row>
    <row r="415" spans="1:65" s="2" customFormat="1" ht="16.5" customHeight="1">
      <c r="A415" s="34"/>
      <c r="B415" s="35"/>
      <c r="C415" s="243" t="s">
        <v>644</v>
      </c>
      <c r="D415" s="243" t="s">
        <v>357</v>
      </c>
      <c r="E415" s="244" t="s">
        <v>556</v>
      </c>
      <c r="F415" s="245" t="s">
        <v>557</v>
      </c>
      <c r="G415" s="246" t="s">
        <v>383</v>
      </c>
      <c r="H415" s="247">
        <v>1</v>
      </c>
      <c r="I415" s="248"/>
      <c r="J415" s="249">
        <f t="shared" si="0"/>
        <v>0</v>
      </c>
      <c r="K415" s="250"/>
      <c r="L415" s="251"/>
      <c r="M415" s="252" t="s">
        <v>1</v>
      </c>
      <c r="N415" s="253" t="s">
        <v>45</v>
      </c>
      <c r="O415" s="71"/>
      <c r="P415" s="197">
        <f t="shared" si="1"/>
        <v>0</v>
      </c>
      <c r="Q415" s="197">
        <v>0.032</v>
      </c>
      <c r="R415" s="197">
        <f t="shared" si="2"/>
        <v>0.032</v>
      </c>
      <c r="S415" s="197">
        <v>0</v>
      </c>
      <c r="T415" s="198">
        <f t="shared" si="3"/>
        <v>0</v>
      </c>
      <c r="U415" s="34"/>
      <c r="V415" s="34"/>
      <c r="W415" s="34"/>
      <c r="X415" s="34"/>
      <c r="Y415" s="34"/>
      <c r="Z415" s="34"/>
      <c r="AA415" s="34"/>
      <c r="AB415" s="34"/>
      <c r="AC415" s="34"/>
      <c r="AD415" s="34"/>
      <c r="AE415" s="34"/>
      <c r="AR415" s="199" t="s">
        <v>196</v>
      </c>
      <c r="AT415" s="199" t="s">
        <v>357</v>
      </c>
      <c r="AU415" s="199" t="s">
        <v>90</v>
      </c>
      <c r="AY415" s="17" t="s">
        <v>155</v>
      </c>
      <c r="BE415" s="200">
        <f t="shared" si="4"/>
        <v>0</v>
      </c>
      <c r="BF415" s="200">
        <f t="shared" si="5"/>
        <v>0</v>
      </c>
      <c r="BG415" s="200">
        <f t="shared" si="6"/>
        <v>0</v>
      </c>
      <c r="BH415" s="200">
        <f t="shared" si="7"/>
        <v>0</v>
      </c>
      <c r="BI415" s="200">
        <f t="shared" si="8"/>
        <v>0</v>
      </c>
      <c r="BJ415" s="17" t="s">
        <v>88</v>
      </c>
      <c r="BK415" s="200">
        <f t="shared" si="9"/>
        <v>0</v>
      </c>
      <c r="BL415" s="17" t="s">
        <v>175</v>
      </c>
      <c r="BM415" s="199" t="s">
        <v>1248</v>
      </c>
    </row>
    <row r="416" spans="1:65" s="2" customFormat="1" ht="16.5" customHeight="1">
      <c r="A416" s="34"/>
      <c r="B416" s="35"/>
      <c r="C416" s="243" t="s">
        <v>649</v>
      </c>
      <c r="D416" s="243" t="s">
        <v>357</v>
      </c>
      <c r="E416" s="244" t="s">
        <v>1249</v>
      </c>
      <c r="F416" s="245" t="s">
        <v>1250</v>
      </c>
      <c r="G416" s="246" t="s">
        <v>383</v>
      </c>
      <c r="H416" s="247">
        <v>3</v>
      </c>
      <c r="I416" s="248"/>
      <c r="J416" s="249">
        <f t="shared" si="0"/>
        <v>0</v>
      </c>
      <c r="K416" s="250"/>
      <c r="L416" s="251"/>
      <c r="M416" s="252" t="s">
        <v>1</v>
      </c>
      <c r="N416" s="253" t="s">
        <v>45</v>
      </c>
      <c r="O416" s="71"/>
      <c r="P416" s="197">
        <f t="shared" si="1"/>
        <v>0</v>
      </c>
      <c r="Q416" s="197">
        <v>0.041</v>
      </c>
      <c r="R416" s="197">
        <f t="shared" si="2"/>
        <v>0.123</v>
      </c>
      <c r="S416" s="197">
        <v>0</v>
      </c>
      <c r="T416" s="198">
        <f t="shared" si="3"/>
        <v>0</v>
      </c>
      <c r="U416" s="34"/>
      <c r="V416" s="34"/>
      <c r="W416" s="34"/>
      <c r="X416" s="34"/>
      <c r="Y416" s="34"/>
      <c r="Z416" s="34"/>
      <c r="AA416" s="34"/>
      <c r="AB416" s="34"/>
      <c r="AC416" s="34"/>
      <c r="AD416" s="34"/>
      <c r="AE416" s="34"/>
      <c r="AR416" s="199" t="s">
        <v>196</v>
      </c>
      <c r="AT416" s="199" t="s">
        <v>357</v>
      </c>
      <c r="AU416" s="199" t="s">
        <v>90</v>
      </c>
      <c r="AY416" s="17" t="s">
        <v>155</v>
      </c>
      <c r="BE416" s="200">
        <f t="shared" si="4"/>
        <v>0</v>
      </c>
      <c r="BF416" s="200">
        <f t="shared" si="5"/>
        <v>0</v>
      </c>
      <c r="BG416" s="200">
        <f t="shared" si="6"/>
        <v>0</v>
      </c>
      <c r="BH416" s="200">
        <f t="shared" si="7"/>
        <v>0</v>
      </c>
      <c r="BI416" s="200">
        <f t="shared" si="8"/>
        <v>0</v>
      </c>
      <c r="BJ416" s="17" t="s">
        <v>88</v>
      </c>
      <c r="BK416" s="200">
        <f t="shared" si="9"/>
        <v>0</v>
      </c>
      <c r="BL416" s="17" t="s">
        <v>175</v>
      </c>
      <c r="BM416" s="199" t="s">
        <v>1251</v>
      </c>
    </row>
    <row r="417" spans="1:65" s="2" customFormat="1" ht="16.5" customHeight="1">
      <c r="A417" s="34"/>
      <c r="B417" s="35"/>
      <c r="C417" s="243" t="s">
        <v>653</v>
      </c>
      <c r="D417" s="243" t="s">
        <v>357</v>
      </c>
      <c r="E417" s="244" t="s">
        <v>560</v>
      </c>
      <c r="F417" s="245" t="s">
        <v>561</v>
      </c>
      <c r="G417" s="246" t="s">
        <v>383</v>
      </c>
      <c r="H417" s="247">
        <v>2</v>
      </c>
      <c r="I417" s="248"/>
      <c r="J417" s="249">
        <f t="shared" si="0"/>
        <v>0</v>
      </c>
      <c r="K417" s="250"/>
      <c r="L417" s="251"/>
      <c r="M417" s="252" t="s">
        <v>1</v>
      </c>
      <c r="N417" s="253" t="s">
        <v>45</v>
      </c>
      <c r="O417" s="71"/>
      <c r="P417" s="197">
        <f t="shared" si="1"/>
        <v>0</v>
      </c>
      <c r="Q417" s="197">
        <v>0.053</v>
      </c>
      <c r="R417" s="197">
        <f t="shared" si="2"/>
        <v>0.106</v>
      </c>
      <c r="S417" s="197">
        <v>0</v>
      </c>
      <c r="T417" s="198">
        <f t="shared" si="3"/>
        <v>0</v>
      </c>
      <c r="U417" s="34"/>
      <c r="V417" s="34"/>
      <c r="W417" s="34"/>
      <c r="X417" s="34"/>
      <c r="Y417" s="34"/>
      <c r="Z417" s="34"/>
      <c r="AA417" s="34"/>
      <c r="AB417" s="34"/>
      <c r="AC417" s="34"/>
      <c r="AD417" s="34"/>
      <c r="AE417" s="34"/>
      <c r="AR417" s="199" t="s">
        <v>196</v>
      </c>
      <c r="AT417" s="199" t="s">
        <v>357</v>
      </c>
      <c r="AU417" s="199" t="s">
        <v>90</v>
      </c>
      <c r="AY417" s="17" t="s">
        <v>155</v>
      </c>
      <c r="BE417" s="200">
        <f t="shared" si="4"/>
        <v>0</v>
      </c>
      <c r="BF417" s="200">
        <f t="shared" si="5"/>
        <v>0</v>
      </c>
      <c r="BG417" s="200">
        <f t="shared" si="6"/>
        <v>0</v>
      </c>
      <c r="BH417" s="200">
        <f t="shared" si="7"/>
        <v>0</v>
      </c>
      <c r="BI417" s="200">
        <f t="shared" si="8"/>
        <v>0</v>
      </c>
      <c r="BJ417" s="17" t="s">
        <v>88</v>
      </c>
      <c r="BK417" s="200">
        <f t="shared" si="9"/>
        <v>0</v>
      </c>
      <c r="BL417" s="17" t="s">
        <v>175</v>
      </c>
      <c r="BM417" s="199" t="s">
        <v>1252</v>
      </c>
    </row>
    <row r="418" spans="1:65" s="2" customFormat="1" ht="16.5" customHeight="1">
      <c r="A418" s="34"/>
      <c r="B418" s="35"/>
      <c r="C418" s="243" t="s">
        <v>658</v>
      </c>
      <c r="D418" s="243" t="s">
        <v>357</v>
      </c>
      <c r="E418" s="244" t="s">
        <v>1253</v>
      </c>
      <c r="F418" s="245" t="s">
        <v>1254</v>
      </c>
      <c r="G418" s="246" t="s">
        <v>383</v>
      </c>
      <c r="H418" s="247">
        <v>3</v>
      </c>
      <c r="I418" s="248"/>
      <c r="J418" s="249">
        <f t="shared" si="0"/>
        <v>0</v>
      </c>
      <c r="K418" s="250"/>
      <c r="L418" s="251"/>
      <c r="M418" s="252" t="s">
        <v>1</v>
      </c>
      <c r="N418" s="253" t="s">
        <v>45</v>
      </c>
      <c r="O418" s="71"/>
      <c r="P418" s="197">
        <f t="shared" si="1"/>
        <v>0</v>
      </c>
      <c r="Q418" s="197">
        <v>1.054</v>
      </c>
      <c r="R418" s="197">
        <f t="shared" si="2"/>
        <v>3.162</v>
      </c>
      <c r="S418" s="197">
        <v>0</v>
      </c>
      <c r="T418" s="198">
        <f t="shared" si="3"/>
        <v>0</v>
      </c>
      <c r="U418" s="34"/>
      <c r="V418" s="34"/>
      <c r="W418" s="34"/>
      <c r="X418" s="34"/>
      <c r="Y418" s="34"/>
      <c r="Z418" s="34"/>
      <c r="AA418" s="34"/>
      <c r="AB418" s="34"/>
      <c r="AC418" s="34"/>
      <c r="AD418" s="34"/>
      <c r="AE418" s="34"/>
      <c r="AR418" s="199" t="s">
        <v>196</v>
      </c>
      <c r="AT418" s="199" t="s">
        <v>357</v>
      </c>
      <c r="AU418" s="199" t="s">
        <v>90</v>
      </c>
      <c r="AY418" s="17" t="s">
        <v>155</v>
      </c>
      <c r="BE418" s="200">
        <f t="shared" si="4"/>
        <v>0</v>
      </c>
      <c r="BF418" s="200">
        <f t="shared" si="5"/>
        <v>0</v>
      </c>
      <c r="BG418" s="200">
        <f t="shared" si="6"/>
        <v>0</v>
      </c>
      <c r="BH418" s="200">
        <f t="shared" si="7"/>
        <v>0</v>
      </c>
      <c r="BI418" s="200">
        <f t="shared" si="8"/>
        <v>0</v>
      </c>
      <c r="BJ418" s="17" t="s">
        <v>88</v>
      </c>
      <c r="BK418" s="200">
        <f t="shared" si="9"/>
        <v>0</v>
      </c>
      <c r="BL418" s="17" t="s">
        <v>175</v>
      </c>
      <c r="BM418" s="199" t="s">
        <v>1255</v>
      </c>
    </row>
    <row r="419" spans="1:65" s="2" customFormat="1" ht="16.5" customHeight="1">
      <c r="A419" s="34"/>
      <c r="B419" s="35"/>
      <c r="C419" s="243" t="s">
        <v>662</v>
      </c>
      <c r="D419" s="243" t="s">
        <v>357</v>
      </c>
      <c r="E419" s="244" t="s">
        <v>564</v>
      </c>
      <c r="F419" s="245" t="s">
        <v>565</v>
      </c>
      <c r="G419" s="246" t="s">
        <v>383</v>
      </c>
      <c r="H419" s="247">
        <v>3</v>
      </c>
      <c r="I419" s="248"/>
      <c r="J419" s="249">
        <f t="shared" si="0"/>
        <v>0</v>
      </c>
      <c r="K419" s="250"/>
      <c r="L419" s="251"/>
      <c r="M419" s="252" t="s">
        <v>1</v>
      </c>
      <c r="N419" s="253" t="s">
        <v>45</v>
      </c>
      <c r="O419" s="71"/>
      <c r="P419" s="197">
        <f t="shared" si="1"/>
        <v>0</v>
      </c>
      <c r="Q419" s="197">
        <v>0.526</v>
      </c>
      <c r="R419" s="197">
        <f t="shared" si="2"/>
        <v>1.578</v>
      </c>
      <c r="S419" s="197">
        <v>0</v>
      </c>
      <c r="T419" s="198">
        <f t="shared" si="3"/>
        <v>0</v>
      </c>
      <c r="U419" s="34"/>
      <c r="V419" s="34"/>
      <c r="W419" s="34"/>
      <c r="X419" s="34"/>
      <c r="Y419" s="34"/>
      <c r="Z419" s="34"/>
      <c r="AA419" s="34"/>
      <c r="AB419" s="34"/>
      <c r="AC419" s="34"/>
      <c r="AD419" s="34"/>
      <c r="AE419" s="34"/>
      <c r="AR419" s="199" t="s">
        <v>196</v>
      </c>
      <c r="AT419" s="199" t="s">
        <v>357</v>
      </c>
      <c r="AU419" s="199" t="s">
        <v>90</v>
      </c>
      <c r="AY419" s="17" t="s">
        <v>155</v>
      </c>
      <c r="BE419" s="200">
        <f t="shared" si="4"/>
        <v>0</v>
      </c>
      <c r="BF419" s="200">
        <f t="shared" si="5"/>
        <v>0</v>
      </c>
      <c r="BG419" s="200">
        <f t="shared" si="6"/>
        <v>0</v>
      </c>
      <c r="BH419" s="200">
        <f t="shared" si="7"/>
        <v>0</v>
      </c>
      <c r="BI419" s="200">
        <f t="shared" si="8"/>
        <v>0</v>
      </c>
      <c r="BJ419" s="17" t="s">
        <v>88</v>
      </c>
      <c r="BK419" s="200">
        <f t="shared" si="9"/>
        <v>0</v>
      </c>
      <c r="BL419" s="17" t="s">
        <v>175</v>
      </c>
      <c r="BM419" s="199" t="s">
        <v>1256</v>
      </c>
    </row>
    <row r="420" spans="1:65" s="2" customFormat="1" ht="16.5" customHeight="1">
      <c r="A420" s="34"/>
      <c r="B420" s="35"/>
      <c r="C420" s="243" t="s">
        <v>666</v>
      </c>
      <c r="D420" s="243" t="s">
        <v>357</v>
      </c>
      <c r="E420" s="244" t="s">
        <v>572</v>
      </c>
      <c r="F420" s="245" t="s">
        <v>573</v>
      </c>
      <c r="G420" s="246" t="s">
        <v>383</v>
      </c>
      <c r="H420" s="247">
        <v>5</v>
      </c>
      <c r="I420" s="248"/>
      <c r="J420" s="249">
        <f t="shared" si="0"/>
        <v>0</v>
      </c>
      <c r="K420" s="250"/>
      <c r="L420" s="251"/>
      <c r="M420" s="252" t="s">
        <v>1</v>
      </c>
      <c r="N420" s="253" t="s">
        <v>45</v>
      </c>
      <c r="O420" s="71"/>
      <c r="P420" s="197">
        <f t="shared" si="1"/>
        <v>0</v>
      </c>
      <c r="Q420" s="197">
        <v>0.585</v>
      </c>
      <c r="R420" s="197">
        <f t="shared" si="2"/>
        <v>2.925</v>
      </c>
      <c r="S420" s="197">
        <v>0</v>
      </c>
      <c r="T420" s="198">
        <f t="shared" si="3"/>
        <v>0</v>
      </c>
      <c r="U420" s="34"/>
      <c r="V420" s="34"/>
      <c r="W420" s="34"/>
      <c r="X420" s="34"/>
      <c r="Y420" s="34"/>
      <c r="Z420" s="34"/>
      <c r="AA420" s="34"/>
      <c r="AB420" s="34"/>
      <c r="AC420" s="34"/>
      <c r="AD420" s="34"/>
      <c r="AE420" s="34"/>
      <c r="AR420" s="199" t="s">
        <v>196</v>
      </c>
      <c r="AT420" s="199" t="s">
        <v>357</v>
      </c>
      <c r="AU420" s="199" t="s">
        <v>90</v>
      </c>
      <c r="AY420" s="17" t="s">
        <v>155</v>
      </c>
      <c r="BE420" s="200">
        <f t="shared" si="4"/>
        <v>0</v>
      </c>
      <c r="BF420" s="200">
        <f t="shared" si="5"/>
        <v>0</v>
      </c>
      <c r="BG420" s="200">
        <f t="shared" si="6"/>
        <v>0</v>
      </c>
      <c r="BH420" s="200">
        <f t="shared" si="7"/>
        <v>0</v>
      </c>
      <c r="BI420" s="200">
        <f t="shared" si="8"/>
        <v>0</v>
      </c>
      <c r="BJ420" s="17" t="s">
        <v>88</v>
      </c>
      <c r="BK420" s="200">
        <f t="shared" si="9"/>
        <v>0</v>
      </c>
      <c r="BL420" s="17" t="s">
        <v>175</v>
      </c>
      <c r="BM420" s="199" t="s">
        <v>1257</v>
      </c>
    </row>
    <row r="421" spans="1:65" s="2" customFormat="1" ht="16.5" customHeight="1">
      <c r="A421" s="34"/>
      <c r="B421" s="35"/>
      <c r="C421" s="243" t="s">
        <v>671</v>
      </c>
      <c r="D421" s="243" t="s">
        <v>357</v>
      </c>
      <c r="E421" s="244" t="s">
        <v>1258</v>
      </c>
      <c r="F421" s="245" t="s">
        <v>1259</v>
      </c>
      <c r="G421" s="246" t="s">
        <v>383</v>
      </c>
      <c r="H421" s="247">
        <v>1</v>
      </c>
      <c r="I421" s="248"/>
      <c r="J421" s="249">
        <f t="shared" si="0"/>
        <v>0</v>
      </c>
      <c r="K421" s="250"/>
      <c r="L421" s="251"/>
      <c r="M421" s="252" t="s">
        <v>1</v>
      </c>
      <c r="N421" s="253" t="s">
        <v>45</v>
      </c>
      <c r="O421" s="71"/>
      <c r="P421" s="197">
        <f t="shared" si="1"/>
        <v>0</v>
      </c>
      <c r="Q421" s="197">
        <v>0.5</v>
      </c>
      <c r="R421" s="197">
        <f t="shared" si="2"/>
        <v>0.5</v>
      </c>
      <c r="S421" s="197">
        <v>0</v>
      </c>
      <c r="T421" s="198">
        <f t="shared" si="3"/>
        <v>0</v>
      </c>
      <c r="U421" s="34"/>
      <c r="V421" s="34"/>
      <c r="W421" s="34"/>
      <c r="X421" s="34"/>
      <c r="Y421" s="34"/>
      <c r="Z421" s="34"/>
      <c r="AA421" s="34"/>
      <c r="AB421" s="34"/>
      <c r="AC421" s="34"/>
      <c r="AD421" s="34"/>
      <c r="AE421" s="34"/>
      <c r="AR421" s="199" t="s">
        <v>196</v>
      </c>
      <c r="AT421" s="199" t="s">
        <v>357</v>
      </c>
      <c r="AU421" s="199" t="s">
        <v>90</v>
      </c>
      <c r="AY421" s="17" t="s">
        <v>155</v>
      </c>
      <c r="BE421" s="200">
        <f t="shared" si="4"/>
        <v>0</v>
      </c>
      <c r="BF421" s="200">
        <f t="shared" si="5"/>
        <v>0</v>
      </c>
      <c r="BG421" s="200">
        <f t="shared" si="6"/>
        <v>0</v>
      </c>
      <c r="BH421" s="200">
        <f t="shared" si="7"/>
        <v>0</v>
      </c>
      <c r="BI421" s="200">
        <f t="shared" si="8"/>
        <v>0</v>
      </c>
      <c r="BJ421" s="17" t="s">
        <v>88</v>
      </c>
      <c r="BK421" s="200">
        <f t="shared" si="9"/>
        <v>0</v>
      </c>
      <c r="BL421" s="17" t="s">
        <v>175</v>
      </c>
      <c r="BM421" s="199" t="s">
        <v>1260</v>
      </c>
    </row>
    <row r="422" spans="1:65" s="2" customFormat="1" ht="16.5" customHeight="1">
      <c r="A422" s="34"/>
      <c r="B422" s="35"/>
      <c r="C422" s="243" t="s">
        <v>676</v>
      </c>
      <c r="D422" s="243" t="s">
        <v>357</v>
      </c>
      <c r="E422" s="244" t="s">
        <v>576</v>
      </c>
      <c r="F422" s="245" t="s">
        <v>577</v>
      </c>
      <c r="G422" s="246" t="s">
        <v>383</v>
      </c>
      <c r="H422" s="247">
        <v>4</v>
      </c>
      <c r="I422" s="248"/>
      <c r="J422" s="249">
        <f t="shared" si="0"/>
        <v>0</v>
      </c>
      <c r="K422" s="250"/>
      <c r="L422" s="251"/>
      <c r="M422" s="252" t="s">
        <v>1</v>
      </c>
      <c r="N422" s="253" t="s">
        <v>45</v>
      </c>
      <c r="O422" s="71"/>
      <c r="P422" s="197">
        <f t="shared" si="1"/>
        <v>0</v>
      </c>
      <c r="Q422" s="197">
        <v>1.87</v>
      </c>
      <c r="R422" s="197">
        <f t="shared" si="2"/>
        <v>7.48</v>
      </c>
      <c r="S422" s="197">
        <v>0</v>
      </c>
      <c r="T422" s="198">
        <f t="shared" si="3"/>
        <v>0</v>
      </c>
      <c r="U422" s="34"/>
      <c r="V422" s="34"/>
      <c r="W422" s="34"/>
      <c r="X422" s="34"/>
      <c r="Y422" s="34"/>
      <c r="Z422" s="34"/>
      <c r="AA422" s="34"/>
      <c r="AB422" s="34"/>
      <c r="AC422" s="34"/>
      <c r="AD422" s="34"/>
      <c r="AE422" s="34"/>
      <c r="AR422" s="199" t="s">
        <v>196</v>
      </c>
      <c r="AT422" s="199" t="s">
        <v>357</v>
      </c>
      <c r="AU422" s="199" t="s">
        <v>90</v>
      </c>
      <c r="AY422" s="17" t="s">
        <v>155</v>
      </c>
      <c r="BE422" s="200">
        <f t="shared" si="4"/>
        <v>0</v>
      </c>
      <c r="BF422" s="200">
        <f t="shared" si="5"/>
        <v>0</v>
      </c>
      <c r="BG422" s="200">
        <f t="shared" si="6"/>
        <v>0</v>
      </c>
      <c r="BH422" s="200">
        <f t="shared" si="7"/>
        <v>0</v>
      </c>
      <c r="BI422" s="200">
        <f t="shared" si="8"/>
        <v>0</v>
      </c>
      <c r="BJ422" s="17" t="s">
        <v>88</v>
      </c>
      <c r="BK422" s="200">
        <f t="shared" si="9"/>
        <v>0</v>
      </c>
      <c r="BL422" s="17" t="s">
        <v>175</v>
      </c>
      <c r="BM422" s="199" t="s">
        <v>1261</v>
      </c>
    </row>
    <row r="423" spans="1:47" s="2" customFormat="1" ht="19.5">
      <c r="A423" s="34"/>
      <c r="B423" s="35"/>
      <c r="C423" s="36"/>
      <c r="D423" s="201" t="s">
        <v>164</v>
      </c>
      <c r="E423" s="36"/>
      <c r="F423" s="202" t="s">
        <v>579</v>
      </c>
      <c r="G423" s="36"/>
      <c r="H423" s="36"/>
      <c r="I423" s="203"/>
      <c r="J423" s="36"/>
      <c r="K423" s="36"/>
      <c r="L423" s="39"/>
      <c r="M423" s="204"/>
      <c r="N423" s="205"/>
      <c r="O423" s="71"/>
      <c r="P423" s="71"/>
      <c r="Q423" s="71"/>
      <c r="R423" s="71"/>
      <c r="S423" s="71"/>
      <c r="T423" s="72"/>
      <c r="U423" s="34"/>
      <c r="V423" s="34"/>
      <c r="W423" s="34"/>
      <c r="X423" s="34"/>
      <c r="Y423" s="34"/>
      <c r="Z423" s="34"/>
      <c r="AA423" s="34"/>
      <c r="AB423" s="34"/>
      <c r="AC423" s="34"/>
      <c r="AD423" s="34"/>
      <c r="AE423" s="34"/>
      <c r="AT423" s="17" t="s">
        <v>164</v>
      </c>
      <c r="AU423" s="17" t="s">
        <v>90</v>
      </c>
    </row>
    <row r="424" spans="1:65" s="2" customFormat="1" ht="16.5" customHeight="1">
      <c r="A424" s="34"/>
      <c r="B424" s="35"/>
      <c r="C424" s="243" t="s">
        <v>680</v>
      </c>
      <c r="D424" s="243" t="s">
        <v>357</v>
      </c>
      <c r="E424" s="244" t="s">
        <v>581</v>
      </c>
      <c r="F424" s="245" t="s">
        <v>582</v>
      </c>
      <c r="G424" s="246" t="s">
        <v>383</v>
      </c>
      <c r="H424" s="247">
        <v>11</v>
      </c>
      <c r="I424" s="248"/>
      <c r="J424" s="249">
        <f>ROUND(I424*H424,2)</f>
        <v>0</v>
      </c>
      <c r="K424" s="250"/>
      <c r="L424" s="251"/>
      <c r="M424" s="252" t="s">
        <v>1</v>
      </c>
      <c r="N424" s="253" t="s">
        <v>45</v>
      </c>
      <c r="O424" s="71"/>
      <c r="P424" s="197">
        <f>O424*H424</f>
        <v>0</v>
      </c>
      <c r="Q424" s="197">
        <v>0.002</v>
      </c>
      <c r="R424" s="197">
        <f>Q424*H424</f>
        <v>0.022</v>
      </c>
      <c r="S424" s="197">
        <v>0</v>
      </c>
      <c r="T424" s="198">
        <f>S424*H424</f>
        <v>0</v>
      </c>
      <c r="U424" s="34"/>
      <c r="V424" s="34"/>
      <c r="W424" s="34"/>
      <c r="X424" s="34"/>
      <c r="Y424" s="34"/>
      <c r="Z424" s="34"/>
      <c r="AA424" s="34"/>
      <c r="AB424" s="34"/>
      <c r="AC424" s="34"/>
      <c r="AD424" s="34"/>
      <c r="AE424" s="34"/>
      <c r="AR424" s="199" t="s">
        <v>196</v>
      </c>
      <c r="AT424" s="199" t="s">
        <v>357</v>
      </c>
      <c r="AU424" s="199" t="s">
        <v>90</v>
      </c>
      <c r="AY424" s="17" t="s">
        <v>155</v>
      </c>
      <c r="BE424" s="200">
        <f>IF(N424="základní",J424,0)</f>
        <v>0</v>
      </c>
      <c r="BF424" s="200">
        <f>IF(N424="snížená",J424,0)</f>
        <v>0</v>
      </c>
      <c r="BG424" s="200">
        <f>IF(N424="zákl. přenesená",J424,0)</f>
        <v>0</v>
      </c>
      <c r="BH424" s="200">
        <f>IF(N424="sníž. přenesená",J424,0)</f>
        <v>0</v>
      </c>
      <c r="BI424" s="200">
        <f>IF(N424="nulová",J424,0)</f>
        <v>0</v>
      </c>
      <c r="BJ424" s="17" t="s">
        <v>88</v>
      </c>
      <c r="BK424" s="200">
        <f>ROUND(I424*H424,2)</f>
        <v>0</v>
      </c>
      <c r="BL424" s="17" t="s">
        <v>175</v>
      </c>
      <c r="BM424" s="199" t="s">
        <v>1262</v>
      </c>
    </row>
    <row r="425" spans="1:65" s="2" customFormat="1" ht="16.5" customHeight="1">
      <c r="A425" s="34"/>
      <c r="B425" s="35"/>
      <c r="C425" s="243" t="s">
        <v>684</v>
      </c>
      <c r="D425" s="243" t="s">
        <v>357</v>
      </c>
      <c r="E425" s="244" t="s">
        <v>1263</v>
      </c>
      <c r="F425" s="245" t="s">
        <v>1264</v>
      </c>
      <c r="G425" s="246" t="s">
        <v>383</v>
      </c>
      <c r="H425" s="247">
        <v>1</v>
      </c>
      <c r="I425" s="248"/>
      <c r="J425" s="249">
        <f>ROUND(I425*H425,2)</f>
        <v>0</v>
      </c>
      <c r="K425" s="250"/>
      <c r="L425" s="251"/>
      <c r="M425" s="252" t="s">
        <v>1</v>
      </c>
      <c r="N425" s="253" t="s">
        <v>45</v>
      </c>
      <c r="O425" s="71"/>
      <c r="P425" s="197">
        <f>O425*H425</f>
        <v>0</v>
      </c>
      <c r="Q425" s="197">
        <v>0.003</v>
      </c>
      <c r="R425" s="197">
        <f>Q425*H425</f>
        <v>0.003</v>
      </c>
      <c r="S425" s="197">
        <v>0</v>
      </c>
      <c r="T425" s="198">
        <f>S425*H425</f>
        <v>0</v>
      </c>
      <c r="U425" s="34"/>
      <c r="V425" s="34"/>
      <c r="W425" s="34"/>
      <c r="X425" s="34"/>
      <c r="Y425" s="34"/>
      <c r="Z425" s="34"/>
      <c r="AA425" s="34"/>
      <c r="AB425" s="34"/>
      <c r="AC425" s="34"/>
      <c r="AD425" s="34"/>
      <c r="AE425" s="34"/>
      <c r="AR425" s="199" t="s">
        <v>196</v>
      </c>
      <c r="AT425" s="199" t="s">
        <v>357</v>
      </c>
      <c r="AU425" s="199" t="s">
        <v>90</v>
      </c>
      <c r="AY425" s="17" t="s">
        <v>155</v>
      </c>
      <c r="BE425" s="200">
        <f>IF(N425="základní",J425,0)</f>
        <v>0</v>
      </c>
      <c r="BF425" s="200">
        <f>IF(N425="snížená",J425,0)</f>
        <v>0</v>
      </c>
      <c r="BG425" s="200">
        <f>IF(N425="zákl. přenesená",J425,0)</f>
        <v>0</v>
      </c>
      <c r="BH425" s="200">
        <f>IF(N425="sníž. přenesená",J425,0)</f>
        <v>0</v>
      </c>
      <c r="BI425" s="200">
        <f>IF(N425="nulová",J425,0)</f>
        <v>0</v>
      </c>
      <c r="BJ425" s="17" t="s">
        <v>88</v>
      </c>
      <c r="BK425" s="200">
        <f>ROUND(I425*H425,2)</f>
        <v>0</v>
      </c>
      <c r="BL425" s="17" t="s">
        <v>175</v>
      </c>
      <c r="BM425" s="199" t="s">
        <v>1265</v>
      </c>
    </row>
    <row r="426" spans="1:65" s="2" customFormat="1" ht="16.5" customHeight="1">
      <c r="A426" s="34"/>
      <c r="B426" s="35"/>
      <c r="C426" s="187" t="s">
        <v>689</v>
      </c>
      <c r="D426" s="187" t="s">
        <v>158</v>
      </c>
      <c r="E426" s="188" t="s">
        <v>591</v>
      </c>
      <c r="F426" s="189" t="s">
        <v>592</v>
      </c>
      <c r="G426" s="190" t="s">
        <v>383</v>
      </c>
      <c r="H426" s="191">
        <v>5</v>
      </c>
      <c r="I426" s="192"/>
      <c r="J426" s="193">
        <f>ROUND(I426*H426,2)</f>
        <v>0</v>
      </c>
      <c r="K426" s="194"/>
      <c r="L426" s="39"/>
      <c r="M426" s="195" t="s">
        <v>1</v>
      </c>
      <c r="N426" s="196" t="s">
        <v>45</v>
      </c>
      <c r="O426" s="71"/>
      <c r="P426" s="197">
        <f>O426*H426</f>
        <v>0</v>
      </c>
      <c r="Q426" s="197">
        <v>0.21734</v>
      </c>
      <c r="R426" s="197">
        <f>Q426*H426</f>
        <v>1.0867</v>
      </c>
      <c r="S426" s="197">
        <v>0</v>
      </c>
      <c r="T426" s="198">
        <f>S426*H426</f>
        <v>0</v>
      </c>
      <c r="U426" s="34"/>
      <c r="V426" s="34"/>
      <c r="W426" s="34"/>
      <c r="X426" s="34"/>
      <c r="Y426" s="34"/>
      <c r="Z426" s="34"/>
      <c r="AA426" s="34"/>
      <c r="AB426" s="34"/>
      <c r="AC426" s="34"/>
      <c r="AD426" s="34"/>
      <c r="AE426" s="34"/>
      <c r="AR426" s="199" t="s">
        <v>175</v>
      </c>
      <c r="AT426" s="199" t="s">
        <v>158</v>
      </c>
      <c r="AU426" s="199" t="s">
        <v>90</v>
      </c>
      <c r="AY426" s="17" t="s">
        <v>155</v>
      </c>
      <c r="BE426" s="200">
        <f>IF(N426="základní",J426,0)</f>
        <v>0</v>
      </c>
      <c r="BF426" s="200">
        <f>IF(N426="snížená",J426,0)</f>
        <v>0</v>
      </c>
      <c r="BG426" s="200">
        <f>IF(N426="zákl. přenesená",J426,0)</f>
        <v>0</v>
      </c>
      <c r="BH426" s="200">
        <f>IF(N426="sníž. přenesená",J426,0)</f>
        <v>0</v>
      </c>
      <c r="BI426" s="200">
        <f>IF(N426="nulová",J426,0)</f>
        <v>0</v>
      </c>
      <c r="BJ426" s="17" t="s">
        <v>88</v>
      </c>
      <c r="BK426" s="200">
        <f>ROUND(I426*H426,2)</f>
        <v>0</v>
      </c>
      <c r="BL426" s="17" t="s">
        <v>175</v>
      </c>
      <c r="BM426" s="199" t="s">
        <v>1266</v>
      </c>
    </row>
    <row r="427" spans="1:47" s="2" customFormat="1" ht="58.5">
      <c r="A427" s="34"/>
      <c r="B427" s="35"/>
      <c r="C427" s="36"/>
      <c r="D427" s="201" t="s">
        <v>164</v>
      </c>
      <c r="E427" s="36"/>
      <c r="F427" s="202" t="s">
        <v>594</v>
      </c>
      <c r="G427" s="36"/>
      <c r="H427" s="36"/>
      <c r="I427" s="203"/>
      <c r="J427" s="36"/>
      <c r="K427" s="36"/>
      <c r="L427" s="39"/>
      <c r="M427" s="204"/>
      <c r="N427" s="205"/>
      <c r="O427" s="71"/>
      <c r="P427" s="71"/>
      <c r="Q427" s="71"/>
      <c r="R427" s="71"/>
      <c r="S427" s="71"/>
      <c r="T427" s="72"/>
      <c r="U427" s="34"/>
      <c r="V427" s="34"/>
      <c r="W427" s="34"/>
      <c r="X427" s="34"/>
      <c r="Y427" s="34"/>
      <c r="Z427" s="34"/>
      <c r="AA427" s="34"/>
      <c r="AB427" s="34"/>
      <c r="AC427" s="34"/>
      <c r="AD427" s="34"/>
      <c r="AE427" s="34"/>
      <c r="AT427" s="17" t="s">
        <v>164</v>
      </c>
      <c r="AU427" s="17" t="s">
        <v>90</v>
      </c>
    </row>
    <row r="428" spans="1:65" s="2" customFormat="1" ht="16.5" customHeight="1">
      <c r="A428" s="34"/>
      <c r="B428" s="35"/>
      <c r="C428" s="243" t="s">
        <v>693</v>
      </c>
      <c r="D428" s="243" t="s">
        <v>357</v>
      </c>
      <c r="E428" s="244" t="s">
        <v>596</v>
      </c>
      <c r="F428" s="245" t="s">
        <v>1267</v>
      </c>
      <c r="G428" s="246" t="s">
        <v>383</v>
      </c>
      <c r="H428" s="247">
        <v>5</v>
      </c>
      <c r="I428" s="248"/>
      <c r="J428" s="249">
        <f>ROUND(I428*H428,2)</f>
        <v>0</v>
      </c>
      <c r="K428" s="250"/>
      <c r="L428" s="251"/>
      <c r="M428" s="252" t="s">
        <v>1</v>
      </c>
      <c r="N428" s="253" t="s">
        <v>45</v>
      </c>
      <c r="O428" s="71"/>
      <c r="P428" s="197">
        <f>O428*H428</f>
        <v>0</v>
      </c>
      <c r="Q428" s="197">
        <v>0.101</v>
      </c>
      <c r="R428" s="197">
        <f>Q428*H428</f>
        <v>0.505</v>
      </c>
      <c r="S428" s="197">
        <v>0</v>
      </c>
      <c r="T428" s="198">
        <f>S428*H428</f>
        <v>0</v>
      </c>
      <c r="U428" s="34"/>
      <c r="V428" s="34"/>
      <c r="W428" s="34"/>
      <c r="X428" s="34"/>
      <c r="Y428" s="34"/>
      <c r="Z428" s="34"/>
      <c r="AA428" s="34"/>
      <c r="AB428" s="34"/>
      <c r="AC428" s="34"/>
      <c r="AD428" s="34"/>
      <c r="AE428" s="34"/>
      <c r="AR428" s="199" t="s">
        <v>196</v>
      </c>
      <c r="AT428" s="199" t="s">
        <v>357</v>
      </c>
      <c r="AU428" s="199" t="s">
        <v>90</v>
      </c>
      <c r="AY428" s="17" t="s">
        <v>155</v>
      </c>
      <c r="BE428" s="200">
        <f>IF(N428="základní",J428,0)</f>
        <v>0</v>
      </c>
      <c r="BF428" s="200">
        <f>IF(N428="snížená",J428,0)</f>
        <v>0</v>
      </c>
      <c r="BG428" s="200">
        <f>IF(N428="zákl. přenesená",J428,0)</f>
        <v>0</v>
      </c>
      <c r="BH428" s="200">
        <f>IF(N428="sníž. přenesená",J428,0)</f>
        <v>0</v>
      </c>
      <c r="BI428" s="200">
        <f>IF(N428="nulová",J428,0)</f>
        <v>0</v>
      </c>
      <c r="BJ428" s="17" t="s">
        <v>88</v>
      </c>
      <c r="BK428" s="200">
        <f>ROUND(I428*H428,2)</f>
        <v>0</v>
      </c>
      <c r="BL428" s="17" t="s">
        <v>175</v>
      </c>
      <c r="BM428" s="199" t="s">
        <v>1268</v>
      </c>
    </row>
    <row r="429" spans="1:47" s="2" customFormat="1" ht="29.25">
      <c r="A429" s="34"/>
      <c r="B429" s="35"/>
      <c r="C429" s="36"/>
      <c r="D429" s="201" t="s">
        <v>164</v>
      </c>
      <c r="E429" s="36"/>
      <c r="F429" s="202" t="s">
        <v>599</v>
      </c>
      <c r="G429" s="36"/>
      <c r="H429" s="36"/>
      <c r="I429" s="203"/>
      <c r="J429" s="36"/>
      <c r="K429" s="36"/>
      <c r="L429" s="39"/>
      <c r="M429" s="204"/>
      <c r="N429" s="205"/>
      <c r="O429" s="71"/>
      <c r="P429" s="71"/>
      <c r="Q429" s="71"/>
      <c r="R429" s="71"/>
      <c r="S429" s="71"/>
      <c r="T429" s="72"/>
      <c r="U429" s="34"/>
      <c r="V429" s="34"/>
      <c r="W429" s="34"/>
      <c r="X429" s="34"/>
      <c r="Y429" s="34"/>
      <c r="Z429" s="34"/>
      <c r="AA429" s="34"/>
      <c r="AB429" s="34"/>
      <c r="AC429" s="34"/>
      <c r="AD429" s="34"/>
      <c r="AE429" s="34"/>
      <c r="AT429" s="17" t="s">
        <v>164</v>
      </c>
      <c r="AU429" s="17" t="s">
        <v>90</v>
      </c>
    </row>
    <row r="430" spans="1:65" s="2" customFormat="1" ht="16.5" customHeight="1">
      <c r="A430" s="34"/>
      <c r="B430" s="35"/>
      <c r="C430" s="187" t="s">
        <v>697</v>
      </c>
      <c r="D430" s="187" t="s">
        <v>158</v>
      </c>
      <c r="E430" s="188" t="s">
        <v>585</v>
      </c>
      <c r="F430" s="189" t="s">
        <v>586</v>
      </c>
      <c r="G430" s="190" t="s">
        <v>587</v>
      </c>
      <c r="H430" s="191">
        <v>3</v>
      </c>
      <c r="I430" s="192"/>
      <c r="J430" s="193">
        <f>ROUND(I430*H430,2)</f>
        <v>0</v>
      </c>
      <c r="K430" s="194"/>
      <c r="L430" s="39"/>
      <c r="M430" s="195" t="s">
        <v>1</v>
      </c>
      <c r="N430" s="196" t="s">
        <v>45</v>
      </c>
      <c r="O430" s="71"/>
      <c r="P430" s="197">
        <f>O430*H430</f>
        <v>0</v>
      </c>
      <c r="Q430" s="197">
        <v>0.00031</v>
      </c>
      <c r="R430" s="197">
        <f>Q430*H430</f>
        <v>0.00093</v>
      </c>
      <c r="S430" s="197">
        <v>0</v>
      </c>
      <c r="T430" s="198">
        <f>S430*H430</f>
        <v>0</v>
      </c>
      <c r="U430" s="34"/>
      <c r="V430" s="34"/>
      <c r="W430" s="34"/>
      <c r="X430" s="34"/>
      <c r="Y430" s="34"/>
      <c r="Z430" s="34"/>
      <c r="AA430" s="34"/>
      <c r="AB430" s="34"/>
      <c r="AC430" s="34"/>
      <c r="AD430" s="34"/>
      <c r="AE430" s="34"/>
      <c r="AR430" s="199" t="s">
        <v>175</v>
      </c>
      <c r="AT430" s="199" t="s">
        <v>158</v>
      </c>
      <c r="AU430" s="199" t="s">
        <v>90</v>
      </c>
      <c r="AY430" s="17" t="s">
        <v>155</v>
      </c>
      <c r="BE430" s="200">
        <f>IF(N430="základní",J430,0)</f>
        <v>0</v>
      </c>
      <c r="BF430" s="200">
        <f>IF(N430="snížená",J430,0)</f>
        <v>0</v>
      </c>
      <c r="BG430" s="200">
        <f>IF(N430="zákl. přenesená",J430,0)</f>
        <v>0</v>
      </c>
      <c r="BH430" s="200">
        <f>IF(N430="sníž. přenesená",J430,0)</f>
        <v>0</v>
      </c>
      <c r="BI430" s="200">
        <f>IF(N430="nulová",J430,0)</f>
        <v>0</v>
      </c>
      <c r="BJ430" s="17" t="s">
        <v>88</v>
      </c>
      <c r="BK430" s="200">
        <f>ROUND(I430*H430,2)</f>
        <v>0</v>
      </c>
      <c r="BL430" s="17" t="s">
        <v>175</v>
      </c>
      <c r="BM430" s="199" t="s">
        <v>1269</v>
      </c>
    </row>
    <row r="431" spans="1:47" s="2" customFormat="1" ht="195">
      <c r="A431" s="34"/>
      <c r="B431" s="35"/>
      <c r="C431" s="36"/>
      <c r="D431" s="201" t="s">
        <v>164</v>
      </c>
      <c r="E431" s="36"/>
      <c r="F431" s="202" t="s">
        <v>589</v>
      </c>
      <c r="G431" s="36"/>
      <c r="H431" s="36"/>
      <c r="I431" s="203"/>
      <c r="J431" s="36"/>
      <c r="K431" s="36"/>
      <c r="L431" s="39"/>
      <c r="M431" s="204"/>
      <c r="N431" s="205"/>
      <c r="O431" s="71"/>
      <c r="P431" s="71"/>
      <c r="Q431" s="71"/>
      <c r="R431" s="71"/>
      <c r="S431" s="71"/>
      <c r="T431" s="72"/>
      <c r="U431" s="34"/>
      <c r="V431" s="34"/>
      <c r="W431" s="34"/>
      <c r="X431" s="34"/>
      <c r="Y431" s="34"/>
      <c r="Z431" s="34"/>
      <c r="AA431" s="34"/>
      <c r="AB431" s="34"/>
      <c r="AC431" s="34"/>
      <c r="AD431" s="34"/>
      <c r="AE431" s="34"/>
      <c r="AT431" s="17" t="s">
        <v>164</v>
      </c>
      <c r="AU431" s="17" t="s">
        <v>90</v>
      </c>
    </row>
    <row r="432" spans="1:65" s="2" customFormat="1" ht="16.5" customHeight="1">
      <c r="A432" s="34"/>
      <c r="B432" s="35"/>
      <c r="C432" s="187" t="s">
        <v>702</v>
      </c>
      <c r="D432" s="187" t="s">
        <v>158</v>
      </c>
      <c r="E432" s="188" t="s">
        <v>1270</v>
      </c>
      <c r="F432" s="189" t="s">
        <v>1271</v>
      </c>
      <c r="G432" s="190" t="s">
        <v>587</v>
      </c>
      <c r="H432" s="191">
        <v>3</v>
      </c>
      <c r="I432" s="192"/>
      <c r="J432" s="193">
        <f>ROUND(I432*H432,2)</f>
        <v>0</v>
      </c>
      <c r="K432" s="194"/>
      <c r="L432" s="39"/>
      <c r="M432" s="195" t="s">
        <v>1</v>
      </c>
      <c r="N432" s="196" t="s">
        <v>45</v>
      </c>
      <c r="O432" s="71"/>
      <c r="P432" s="197">
        <f>O432*H432</f>
        <v>0</v>
      </c>
      <c r="Q432" s="197">
        <v>0.00025</v>
      </c>
      <c r="R432" s="197">
        <f>Q432*H432</f>
        <v>0.00075</v>
      </c>
      <c r="S432" s="197">
        <v>0</v>
      </c>
      <c r="T432" s="198">
        <f>S432*H432</f>
        <v>0</v>
      </c>
      <c r="U432" s="34"/>
      <c r="V432" s="34"/>
      <c r="W432" s="34"/>
      <c r="X432" s="34"/>
      <c r="Y432" s="34"/>
      <c r="Z432" s="34"/>
      <c r="AA432" s="34"/>
      <c r="AB432" s="34"/>
      <c r="AC432" s="34"/>
      <c r="AD432" s="34"/>
      <c r="AE432" s="34"/>
      <c r="AR432" s="199" t="s">
        <v>175</v>
      </c>
      <c r="AT432" s="199" t="s">
        <v>158</v>
      </c>
      <c r="AU432" s="199" t="s">
        <v>90</v>
      </c>
      <c r="AY432" s="17" t="s">
        <v>155</v>
      </c>
      <c r="BE432" s="200">
        <f>IF(N432="základní",J432,0)</f>
        <v>0</v>
      </c>
      <c r="BF432" s="200">
        <f>IF(N432="snížená",J432,0)</f>
        <v>0</v>
      </c>
      <c r="BG432" s="200">
        <f>IF(N432="zákl. přenesená",J432,0)</f>
        <v>0</v>
      </c>
      <c r="BH432" s="200">
        <f>IF(N432="sníž. přenesená",J432,0)</f>
        <v>0</v>
      </c>
      <c r="BI432" s="200">
        <f>IF(N432="nulová",J432,0)</f>
        <v>0</v>
      </c>
      <c r="BJ432" s="17" t="s">
        <v>88</v>
      </c>
      <c r="BK432" s="200">
        <f>ROUND(I432*H432,2)</f>
        <v>0</v>
      </c>
      <c r="BL432" s="17" t="s">
        <v>175</v>
      </c>
      <c r="BM432" s="199" t="s">
        <v>1272</v>
      </c>
    </row>
    <row r="433" spans="1:47" s="2" customFormat="1" ht="39">
      <c r="A433" s="34"/>
      <c r="B433" s="35"/>
      <c r="C433" s="36"/>
      <c r="D433" s="201" t="s">
        <v>164</v>
      </c>
      <c r="E433" s="36"/>
      <c r="F433" s="202" t="s">
        <v>1273</v>
      </c>
      <c r="G433" s="36"/>
      <c r="H433" s="36"/>
      <c r="I433" s="203"/>
      <c r="J433" s="36"/>
      <c r="K433" s="36"/>
      <c r="L433" s="39"/>
      <c r="M433" s="204"/>
      <c r="N433" s="205"/>
      <c r="O433" s="71"/>
      <c r="P433" s="71"/>
      <c r="Q433" s="71"/>
      <c r="R433" s="71"/>
      <c r="S433" s="71"/>
      <c r="T433" s="72"/>
      <c r="U433" s="34"/>
      <c r="V433" s="34"/>
      <c r="W433" s="34"/>
      <c r="X433" s="34"/>
      <c r="Y433" s="34"/>
      <c r="Z433" s="34"/>
      <c r="AA433" s="34"/>
      <c r="AB433" s="34"/>
      <c r="AC433" s="34"/>
      <c r="AD433" s="34"/>
      <c r="AE433" s="34"/>
      <c r="AT433" s="17" t="s">
        <v>164</v>
      </c>
      <c r="AU433" s="17" t="s">
        <v>90</v>
      </c>
    </row>
    <row r="434" spans="1:65" s="2" customFormat="1" ht="16.5" customHeight="1">
      <c r="A434" s="34"/>
      <c r="B434" s="35"/>
      <c r="C434" s="187" t="s">
        <v>707</v>
      </c>
      <c r="D434" s="187" t="s">
        <v>158</v>
      </c>
      <c r="E434" s="188" t="s">
        <v>607</v>
      </c>
      <c r="F434" s="189" t="s">
        <v>608</v>
      </c>
      <c r="G434" s="190" t="s">
        <v>383</v>
      </c>
      <c r="H434" s="191">
        <v>0</v>
      </c>
      <c r="I434" s="192"/>
      <c r="J434" s="193">
        <f>ROUND(I434*H434,2)</f>
        <v>0</v>
      </c>
      <c r="K434" s="194"/>
      <c r="L434" s="39"/>
      <c r="M434" s="195" t="s">
        <v>1</v>
      </c>
      <c r="N434" s="196" t="s">
        <v>45</v>
      </c>
      <c r="O434" s="71"/>
      <c r="P434" s="197">
        <f>O434*H434</f>
        <v>0</v>
      </c>
      <c r="Q434" s="197">
        <v>0.06864</v>
      </c>
      <c r="R434" s="197">
        <f>Q434*H434</f>
        <v>0</v>
      </c>
      <c r="S434" s="197">
        <v>0</v>
      </c>
      <c r="T434" s="198">
        <f>S434*H434</f>
        <v>0</v>
      </c>
      <c r="U434" s="34"/>
      <c r="V434" s="34"/>
      <c r="W434" s="34"/>
      <c r="X434" s="34"/>
      <c r="Y434" s="34"/>
      <c r="Z434" s="34"/>
      <c r="AA434" s="34"/>
      <c r="AB434" s="34"/>
      <c r="AC434" s="34"/>
      <c r="AD434" s="34"/>
      <c r="AE434" s="34"/>
      <c r="AR434" s="199" t="s">
        <v>175</v>
      </c>
      <c r="AT434" s="199" t="s">
        <v>158</v>
      </c>
      <c r="AU434" s="199" t="s">
        <v>90</v>
      </c>
      <c r="AY434" s="17" t="s">
        <v>155</v>
      </c>
      <c r="BE434" s="200">
        <f>IF(N434="základní",J434,0)</f>
        <v>0</v>
      </c>
      <c r="BF434" s="200">
        <f>IF(N434="snížená",J434,0)</f>
        <v>0</v>
      </c>
      <c r="BG434" s="200">
        <f>IF(N434="zákl. přenesená",J434,0)</f>
        <v>0</v>
      </c>
      <c r="BH434" s="200">
        <f>IF(N434="sníž. přenesená",J434,0)</f>
        <v>0</v>
      </c>
      <c r="BI434" s="200">
        <f>IF(N434="nulová",J434,0)</f>
        <v>0</v>
      </c>
      <c r="BJ434" s="17" t="s">
        <v>88</v>
      </c>
      <c r="BK434" s="200">
        <f>ROUND(I434*H434,2)</f>
        <v>0</v>
      </c>
      <c r="BL434" s="17" t="s">
        <v>175</v>
      </c>
      <c r="BM434" s="199" t="s">
        <v>1274</v>
      </c>
    </row>
    <row r="435" spans="1:47" s="2" customFormat="1" ht="29.25">
      <c r="A435" s="34"/>
      <c r="B435" s="35"/>
      <c r="C435" s="36"/>
      <c r="D435" s="201" t="s">
        <v>164</v>
      </c>
      <c r="E435" s="36"/>
      <c r="F435" s="202" t="s">
        <v>1275</v>
      </c>
      <c r="G435" s="36"/>
      <c r="H435" s="36"/>
      <c r="I435" s="203"/>
      <c r="J435" s="36"/>
      <c r="K435" s="36"/>
      <c r="L435" s="39"/>
      <c r="M435" s="204"/>
      <c r="N435" s="205"/>
      <c r="O435" s="71"/>
      <c r="P435" s="71"/>
      <c r="Q435" s="71"/>
      <c r="R435" s="71"/>
      <c r="S435" s="71"/>
      <c r="T435" s="72"/>
      <c r="U435" s="34"/>
      <c r="V435" s="34"/>
      <c r="W435" s="34"/>
      <c r="X435" s="34"/>
      <c r="Y435" s="34"/>
      <c r="Z435" s="34"/>
      <c r="AA435" s="34"/>
      <c r="AB435" s="34"/>
      <c r="AC435" s="34"/>
      <c r="AD435" s="34"/>
      <c r="AE435" s="34"/>
      <c r="AT435" s="17" t="s">
        <v>164</v>
      </c>
      <c r="AU435" s="17" t="s">
        <v>90</v>
      </c>
    </row>
    <row r="436" spans="1:65" s="2" customFormat="1" ht="16.5" customHeight="1">
      <c r="A436" s="34"/>
      <c r="B436" s="35"/>
      <c r="C436" s="187" t="s">
        <v>712</v>
      </c>
      <c r="D436" s="187" t="s">
        <v>158</v>
      </c>
      <c r="E436" s="188" t="s">
        <v>612</v>
      </c>
      <c r="F436" s="189" t="s">
        <v>613</v>
      </c>
      <c r="G436" s="190" t="s">
        <v>287</v>
      </c>
      <c r="H436" s="191">
        <v>0</v>
      </c>
      <c r="I436" s="192"/>
      <c r="J436" s="193">
        <f>ROUND(I436*H436,2)</f>
        <v>0</v>
      </c>
      <c r="K436" s="194"/>
      <c r="L436" s="39"/>
      <c r="M436" s="195" t="s">
        <v>1</v>
      </c>
      <c r="N436" s="196" t="s">
        <v>45</v>
      </c>
      <c r="O436" s="71"/>
      <c r="P436" s="197">
        <f>O436*H436</f>
        <v>0</v>
      </c>
      <c r="Q436" s="197">
        <v>1E-05</v>
      </c>
      <c r="R436" s="197">
        <f>Q436*H436</f>
        <v>0</v>
      </c>
      <c r="S436" s="197">
        <v>0</v>
      </c>
      <c r="T436" s="198">
        <f>S436*H436</f>
        <v>0</v>
      </c>
      <c r="U436" s="34"/>
      <c r="V436" s="34"/>
      <c r="W436" s="34"/>
      <c r="X436" s="34"/>
      <c r="Y436" s="34"/>
      <c r="Z436" s="34"/>
      <c r="AA436" s="34"/>
      <c r="AB436" s="34"/>
      <c r="AC436" s="34"/>
      <c r="AD436" s="34"/>
      <c r="AE436" s="34"/>
      <c r="AR436" s="199" t="s">
        <v>175</v>
      </c>
      <c r="AT436" s="199" t="s">
        <v>158</v>
      </c>
      <c r="AU436" s="199" t="s">
        <v>90</v>
      </c>
      <c r="AY436" s="17" t="s">
        <v>155</v>
      </c>
      <c r="BE436" s="200">
        <f>IF(N436="základní",J436,0)</f>
        <v>0</v>
      </c>
      <c r="BF436" s="200">
        <f>IF(N436="snížená",J436,0)</f>
        <v>0</v>
      </c>
      <c r="BG436" s="200">
        <f>IF(N436="zákl. přenesená",J436,0)</f>
        <v>0</v>
      </c>
      <c r="BH436" s="200">
        <f>IF(N436="sníž. přenesená",J436,0)</f>
        <v>0</v>
      </c>
      <c r="BI436" s="200">
        <f>IF(N436="nulová",J436,0)</f>
        <v>0</v>
      </c>
      <c r="BJ436" s="17" t="s">
        <v>88</v>
      </c>
      <c r="BK436" s="200">
        <f>ROUND(I436*H436,2)</f>
        <v>0</v>
      </c>
      <c r="BL436" s="17" t="s">
        <v>175</v>
      </c>
      <c r="BM436" s="199" t="s">
        <v>1276</v>
      </c>
    </row>
    <row r="437" spans="1:47" s="2" customFormat="1" ht="165.75">
      <c r="A437" s="34"/>
      <c r="B437" s="35"/>
      <c r="C437" s="36"/>
      <c r="D437" s="201" t="s">
        <v>164</v>
      </c>
      <c r="E437" s="36"/>
      <c r="F437" s="202" t="s">
        <v>1277</v>
      </c>
      <c r="G437" s="36"/>
      <c r="H437" s="36"/>
      <c r="I437" s="203"/>
      <c r="J437" s="36"/>
      <c r="K437" s="36"/>
      <c r="L437" s="39"/>
      <c r="M437" s="204"/>
      <c r="N437" s="205"/>
      <c r="O437" s="71"/>
      <c r="P437" s="71"/>
      <c r="Q437" s="71"/>
      <c r="R437" s="71"/>
      <c r="S437" s="71"/>
      <c r="T437" s="72"/>
      <c r="U437" s="34"/>
      <c r="V437" s="34"/>
      <c r="W437" s="34"/>
      <c r="X437" s="34"/>
      <c r="Y437" s="34"/>
      <c r="Z437" s="34"/>
      <c r="AA437" s="34"/>
      <c r="AB437" s="34"/>
      <c r="AC437" s="34"/>
      <c r="AD437" s="34"/>
      <c r="AE437" s="34"/>
      <c r="AT437" s="17" t="s">
        <v>164</v>
      </c>
      <c r="AU437" s="17" t="s">
        <v>90</v>
      </c>
    </row>
    <row r="438" spans="1:65" s="2" customFormat="1" ht="16.5" customHeight="1">
      <c r="A438" s="34"/>
      <c r="B438" s="35"/>
      <c r="C438" s="243" t="s">
        <v>717</v>
      </c>
      <c r="D438" s="243" t="s">
        <v>357</v>
      </c>
      <c r="E438" s="244" t="s">
        <v>617</v>
      </c>
      <c r="F438" s="245" t="s">
        <v>618</v>
      </c>
      <c r="G438" s="246" t="s">
        <v>287</v>
      </c>
      <c r="H438" s="247">
        <v>55.318</v>
      </c>
      <c r="I438" s="248"/>
      <c r="J438" s="249">
        <f>ROUND(I438*H438,2)</f>
        <v>0</v>
      </c>
      <c r="K438" s="250"/>
      <c r="L438" s="251"/>
      <c r="M438" s="252" t="s">
        <v>1</v>
      </c>
      <c r="N438" s="253" t="s">
        <v>45</v>
      </c>
      <c r="O438" s="71"/>
      <c r="P438" s="197">
        <f>O438*H438</f>
        <v>0</v>
      </c>
      <c r="Q438" s="197">
        <v>0.00307</v>
      </c>
      <c r="R438" s="197">
        <f>Q438*H438</f>
        <v>0.16982625999999998</v>
      </c>
      <c r="S438" s="197">
        <v>0</v>
      </c>
      <c r="T438" s="198">
        <f>S438*H438</f>
        <v>0</v>
      </c>
      <c r="U438" s="34"/>
      <c r="V438" s="34"/>
      <c r="W438" s="34"/>
      <c r="X438" s="34"/>
      <c r="Y438" s="34"/>
      <c r="Z438" s="34"/>
      <c r="AA438" s="34"/>
      <c r="AB438" s="34"/>
      <c r="AC438" s="34"/>
      <c r="AD438" s="34"/>
      <c r="AE438" s="34"/>
      <c r="AR438" s="199" t="s">
        <v>196</v>
      </c>
      <c r="AT438" s="199" t="s">
        <v>357</v>
      </c>
      <c r="AU438" s="199" t="s">
        <v>90</v>
      </c>
      <c r="AY438" s="17" t="s">
        <v>155</v>
      </c>
      <c r="BE438" s="200">
        <f>IF(N438="základní",J438,0)</f>
        <v>0</v>
      </c>
      <c r="BF438" s="200">
        <f>IF(N438="snížená",J438,0)</f>
        <v>0</v>
      </c>
      <c r="BG438" s="200">
        <f>IF(N438="zákl. přenesená",J438,0)</f>
        <v>0</v>
      </c>
      <c r="BH438" s="200">
        <f>IF(N438="sníž. přenesená",J438,0)</f>
        <v>0</v>
      </c>
      <c r="BI438" s="200">
        <f>IF(N438="nulová",J438,0)</f>
        <v>0</v>
      </c>
      <c r="BJ438" s="17" t="s">
        <v>88</v>
      </c>
      <c r="BK438" s="200">
        <f>ROUND(I438*H438,2)</f>
        <v>0</v>
      </c>
      <c r="BL438" s="17" t="s">
        <v>175</v>
      </c>
      <c r="BM438" s="199" t="s">
        <v>1278</v>
      </c>
    </row>
    <row r="439" spans="2:51" s="13" customFormat="1" ht="11.25">
      <c r="B439" s="210"/>
      <c r="C439" s="211"/>
      <c r="D439" s="201" t="s">
        <v>256</v>
      </c>
      <c r="E439" s="212" t="s">
        <v>1</v>
      </c>
      <c r="F439" s="213" t="s">
        <v>1279</v>
      </c>
      <c r="G439" s="211"/>
      <c r="H439" s="214">
        <v>54.5</v>
      </c>
      <c r="I439" s="215"/>
      <c r="J439" s="211"/>
      <c r="K439" s="211"/>
      <c r="L439" s="216"/>
      <c r="M439" s="217"/>
      <c r="N439" s="218"/>
      <c r="O439" s="218"/>
      <c r="P439" s="218"/>
      <c r="Q439" s="218"/>
      <c r="R439" s="218"/>
      <c r="S439" s="218"/>
      <c r="T439" s="219"/>
      <c r="AT439" s="220" t="s">
        <v>256</v>
      </c>
      <c r="AU439" s="220" t="s">
        <v>90</v>
      </c>
      <c r="AV439" s="13" t="s">
        <v>90</v>
      </c>
      <c r="AW439" s="13" t="s">
        <v>36</v>
      </c>
      <c r="AX439" s="13" t="s">
        <v>88</v>
      </c>
      <c r="AY439" s="220" t="s">
        <v>155</v>
      </c>
    </row>
    <row r="440" spans="2:51" s="13" customFormat="1" ht="11.25">
      <c r="B440" s="210"/>
      <c r="C440" s="211"/>
      <c r="D440" s="201" t="s">
        <v>256</v>
      </c>
      <c r="E440" s="211"/>
      <c r="F440" s="213" t="s">
        <v>1280</v>
      </c>
      <c r="G440" s="211"/>
      <c r="H440" s="214">
        <v>55.318</v>
      </c>
      <c r="I440" s="215"/>
      <c r="J440" s="211"/>
      <c r="K440" s="211"/>
      <c r="L440" s="216"/>
      <c r="M440" s="217"/>
      <c r="N440" s="218"/>
      <c r="O440" s="218"/>
      <c r="P440" s="218"/>
      <c r="Q440" s="218"/>
      <c r="R440" s="218"/>
      <c r="S440" s="218"/>
      <c r="T440" s="219"/>
      <c r="AT440" s="220" t="s">
        <v>256</v>
      </c>
      <c r="AU440" s="220" t="s">
        <v>90</v>
      </c>
      <c r="AV440" s="13" t="s">
        <v>90</v>
      </c>
      <c r="AW440" s="13" t="s">
        <v>4</v>
      </c>
      <c r="AX440" s="13" t="s">
        <v>88</v>
      </c>
      <c r="AY440" s="220" t="s">
        <v>155</v>
      </c>
    </row>
    <row r="441" spans="1:65" s="2" customFormat="1" ht="16.5" customHeight="1">
      <c r="A441" s="34"/>
      <c r="B441" s="35"/>
      <c r="C441" s="187" t="s">
        <v>722</v>
      </c>
      <c r="D441" s="187" t="s">
        <v>158</v>
      </c>
      <c r="E441" s="188" t="s">
        <v>632</v>
      </c>
      <c r="F441" s="189" t="s">
        <v>633</v>
      </c>
      <c r="G441" s="190" t="s">
        <v>383</v>
      </c>
      <c r="H441" s="191">
        <v>0</v>
      </c>
      <c r="I441" s="192"/>
      <c r="J441" s="193">
        <f>ROUND(I441*H441,2)</f>
        <v>0</v>
      </c>
      <c r="K441" s="194"/>
      <c r="L441" s="39"/>
      <c r="M441" s="195" t="s">
        <v>1</v>
      </c>
      <c r="N441" s="196" t="s">
        <v>45</v>
      </c>
      <c r="O441" s="71"/>
      <c r="P441" s="197">
        <f>O441*H441</f>
        <v>0</v>
      </c>
      <c r="Q441" s="197">
        <v>0</v>
      </c>
      <c r="R441" s="197">
        <f>Q441*H441</f>
        <v>0</v>
      </c>
      <c r="S441" s="197">
        <v>0</v>
      </c>
      <c r="T441" s="198">
        <f>S441*H441</f>
        <v>0</v>
      </c>
      <c r="U441" s="34"/>
      <c r="V441" s="34"/>
      <c r="W441" s="34"/>
      <c r="X441" s="34"/>
      <c r="Y441" s="34"/>
      <c r="Z441" s="34"/>
      <c r="AA441" s="34"/>
      <c r="AB441" s="34"/>
      <c r="AC441" s="34"/>
      <c r="AD441" s="34"/>
      <c r="AE441" s="34"/>
      <c r="AR441" s="199" t="s">
        <v>175</v>
      </c>
      <c r="AT441" s="199" t="s">
        <v>158</v>
      </c>
      <c r="AU441" s="199" t="s">
        <v>90</v>
      </c>
      <c r="AY441" s="17" t="s">
        <v>155</v>
      </c>
      <c r="BE441" s="200">
        <f>IF(N441="základní",J441,0)</f>
        <v>0</v>
      </c>
      <c r="BF441" s="200">
        <f>IF(N441="snížená",J441,0)</f>
        <v>0</v>
      </c>
      <c r="BG441" s="200">
        <f>IF(N441="zákl. přenesená",J441,0)</f>
        <v>0</v>
      </c>
      <c r="BH441" s="200">
        <f>IF(N441="sníž. přenesená",J441,0)</f>
        <v>0</v>
      </c>
      <c r="BI441" s="200">
        <f>IF(N441="nulová",J441,0)</f>
        <v>0</v>
      </c>
      <c r="BJ441" s="17" t="s">
        <v>88</v>
      </c>
      <c r="BK441" s="200">
        <f>ROUND(I441*H441,2)</f>
        <v>0</v>
      </c>
      <c r="BL441" s="17" t="s">
        <v>175</v>
      </c>
      <c r="BM441" s="199" t="s">
        <v>1281</v>
      </c>
    </row>
    <row r="442" spans="1:47" s="2" customFormat="1" ht="68.25">
      <c r="A442" s="34"/>
      <c r="B442" s="35"/>
      <c r="C442" s="36"/>
      <c r="D442" s="201" t="s">
        <v>164</v>
      </c>
      <c r="E442" s="36"/>
      <c r="F442" s="202" t="s">
        <v>1282</v>
      </c>
      <c r="G442" s="36"/>
      <c r="H442" s="36"/>
      <c r="I442" s="203"/>
      <c r="J442" s="36"/>
      <c r="K442" s="36"/>
      <c r="L442" s="39"/>
      <c r="M442" s="204"/>
      <c r="N442" s="205"/>
      <c r="O442" s="71"/>
      <c r="P442" s="71"/>
      <c r="Q442" s="71"/>
      <c r="R442" s="71"/>
      <c r="S442" s="71"/>
      <c r="T442" s="72"/>
      <c r="U442" s="34"/>
      <c r="V442" s="34"/>
      <c r="W442" s="34"/>
      <c r="X442" s="34"/>
      <c r="Y442" s="34"/>
      <c r="Z442" s="34"/>
      <c r="AA442" s="34"/>
      <c r="AB442" s="34"/>
      <c r="AC442" s="34"/>
      <c r="AD442" s="34"/>
      <c r="AE442" s="34"/>
      <c r="AT442" s="17" t="s">
        <v>164</v>
      </c>
      <c r="AU442" s="17" t="s">
        <v>90</v>
      </c>
    </row>
    <row r="443" spans="1:65" s="2" customFormat="1" ht="16.5" customHeight="1">
      <c r="A443" s="34"/>
      <c r="B443" s="35"/>
      <c r="C443" s="243" t="s">
        <v>727</v>
      </c>
      <c r="D443" s="243" t="s">
        <v>357</v>
      </c>
      <c r="E443" s="244" t="s">
        <v>637</v>
      </c>
      <c r="F443" s="245" t="s">
        <v>638</v>
      </c>
      <c r="G443" s="246" t="s">
        <v>383</v>
      </c>
      <c r="H443" s="247">
        <v>24</v>
      </c>
      <c r="I443" s="248"/>
      <c r="J443" s="249">
        <f>ROUND(I443*H443,2)</f>
        <v>0</v>
      </c>
      <c r="K443" s="250"/>
      <c r="L443" s="251"/>
      <c r="M443" s="252" t="s">
        <v>1</v>
      </c>
      <c r="N443" s="253" t="s">
        <v>45</v>
      </c>
      <c r="O443" s="71"/>
      <c r="P443" s="197">
        <f>O443*H443</f>
        <v>0</v>
      </c>
      <c r="Q443" s="197">
        <v>0.0008</v>
      </c>
      <c r="R443" s="197">
        <f>Q443*H443</f>
        <v>0.019200000000000002</v>
      </c>
      <c r="S443" s="197">
        <v>0</v>
      </c>
      <c r="T443" s="198">
        <f>S443*H443</f>
        <v>0</v>
      </c>
      <c r="U443" s="34"/>
      <c r="V443" s="34"/>
      <c r="W443" s="34"/>
      <c r="X443" s="34"/>
      <c r="Y443" s="34"/>
      <c r="Z443" s="34"/>
      <c r="AA443" s="34"/>
      <c r="AB443" s="34"/>
      <c r="AC443" s="34"/>
      <c r="AD443" s="34"/>
      <c r="AE443" s="34"/>
      <c r="AR443" s="199" t="s">
        <v>196</v>
      </c>
      <c r="AT443" s="199" t="s">
        <v>357</v>
      </c>
      <c r="AU443" s="199" t="s">
        <v>90</v>
      </c>
      <c r="AY443" s="17" t="s">
        <v>155</v>
      </c>
      <c r="BE443" s="200">
        <f>IF(N443="základní",J443,0)</f>
        <v>0</v>
      </c>
      <c r="BF443" s="200">
        <f>IF(N443="snížená",J443,0)</f>
        <v>0</v>
      </c>
      <c r="BG443" s="200">
        <f>IF(N443="zákl. přenesená",J443,0)</f>
        <v>0</v>
      </c>
      <c r="BH443" s="200">
        <f>IF(N443="sníž. přenesená",J443,0)</f>
        <v>0</v>
      </c>
      <c r="BI443" s="200">
        <f>IF(N443="nulová",J443,0)</f>
        <v>0</v>
      </c>
      <c r="BJ443" s="17" t="s">
        <v>88</v>
      </c>
      <c r="BK443" s="200">
        <f>ROUND(I443*H443,2)</f>
        <v>0</v>
      </c>
      <c r="BL443" s="17" t="s">
        <v>175</v>
      </c>
      <c r="BM443" s="199" t="s">
        <v>1283</v>
      </c>
    </row>
    <row r="444" spans="1:65" s="2" customFormat="1" ht="16.5" customHeight="1">
      <c r="A444" s="34"/>
      <c r="B444" s="35"/>
      <c r="C444" s="243" t="s">
        <v>732</v>
      </c>
      <c r="D444" s="243" t="s">
        <v>357</v>
      </c>
      <c r="E444" s="244" t="s">
        <v>641</v>
      </c>
      <c r="F444" s="245" t="s">
        <v>642</v>
      </c>
      <c r="G444" s="246" t="s">
        <v>383</v>
      </c>
      <c r="H444" s="247">
        <v>2</v>
      </c>
      <c r="I444" s="248"/>
      <c r="J444" s="249">
        <f>ROUND(I444*H444,2)</f>
        <v>0</v>
      </c>
      <c r="K444" s="250"/>
      <c r="L444" s="251"/>
      <c r="M444" s="252" t="s">
        <v>1</v>
      </c>
      <c r="N444" s="253" t="s">
        <v>45</v>
      </c>
      <c r="O444" s="71"/>
      <c r="P444" s="197">
        <f>O444*H444</f>
        <v>0</v>
      </c>
      <c r="Q444" s="197">
        <v>0.001</v>
      </c>
      <c r="R444" s="197">
        <f>Q444*H444</f>
        <v>0.002</v>
      </c>
      <c r="S444" s="197">
        <v>0</v>
      </c>
      <c r="T444" s="198">
        <f>S444*H444</f>
        <v>0</v>
      </c>
      <c r="U444" s="34"/>
      <c r="V444" s="34"/>
      <c r="W444" s="34"/>
      <c r="X444" s="34"/>
      <c r="Y444" s="34"/>
      <c r="Z444" s="34"/>
      <c r="AA444" s="34"/>
      <c r="AB444" s="34"/>
      <c r="AC444" s="34"/>
      <c r="AD444" s="34"/>
      <c r="AE444" s="34"/>
      <c r="AR444" s="199" t="s">
        <v>196</v>
      </c>
      <c r="AT444" s="199" t="s">
        <v>357</v>
      </c>
      <c r="AU444" s="199" t="s">
        <v>90</v>
      </c>
      <c r="AY444" s="17" t="s">
        <v>155</v>
      </c>
      <c r="BE444" s="200">
        <f>IF(N444="základní",J444,0)</f>
        <v>0</v>
      </c>
      <c r="BF444" s="200">
        <f>IF(N444="snížená",J444,0)</f>
        <v>0</v>
      </c>
      <c r="BG444" s="200">
        <f>IF(N444="zákl. přenesená",J444,0)</f>
        <v>0</v>
      </c>
      <c r="BH444" s="200">
        <f>IF(N444="sníž. přenesená",J444,0)</f>
        <v>0</v>
      </c>
      <c r="BI444" s="200">
        <f>IF(N444="nulová",J444,0)</f>
        <v>0</v>
      </c>
      <c r="BJ444" s="17" t="s">
        <v>88</v>
      </c>
      <c r="BK444" s="200">
        <f>ROUND(I444*H444,2)</f>
        <v>0</v>
      </c>
      <c r="BL444" s="17" t="s">
        <v>175</v>
      </c>
      <c r="BM444" s="199" t="s">
        <v>1284</v>
      </c>
    </row>
    <row r="445" spans="1:65" s="2" customFormat="1" ht="16.5" customHeight="1">
      <c r="A445" s="34"/>
      <c r="B445" s="35"/>
      <c r="C445" s="187" t="s">
        <v>737</v>
      </c>
      <c r="D445" s="187" t="s">
        <v>158</v>
      </c>
      <c r="E445" s="188" t="s">
        <v>654</v>
      </c>
      <c r="F445" s="189" t="s">
        <v>655</v>
      </c>
      <c r="G445" s="190" t="s">
        <v>383</v>
      </c>
      <c r="H445" s="191">
        <v>0</v>
      </c>
      <c r="I445" s="192"/>
      <c r="J445" s="193">
        <f>ROUND(I445*H445,2)</f>
        <v>0</v>
      </c>
      <c r="K445" s="194"/>
      <c r="L445" s="39"/>
      <c r="M445" s="195" t="s">
        <v>1</v>
      </c>
      <c r="N445" s="196" t="s">
        <v>45</v>
      </c>
      <c r="O445" s="71"/>
      <c r="P445" s="197">
        <f>O445*H445</f>
        <v>0</v>
      </c>
      <c r="Q445" s="197">
        <v>0</v>
      </c>
      <c r="R445" s="197">
        <f>Q445*H445</f>
        <v>0</v>
      </c>
      <c r="S445" s="197">
        <v>0</v>
      </c>
      <c r="T445" s="198">
        <f>S445*H445</f>
        <v>0</v>
      </c>
      <c r="U445" s="34"/>
      <c r="V445" s="34"/>
      <c r="W445" s="34"/>
      <c r="X445" s="34"/>
      <c r="Y445" s="34"/>
      <c r="Z445" s="34"/>
      <c r="AA445" s="34"/>
      <c r="AB445" s="34"/>
      <c r="AC445" s="34"/>
      <c r="AD445" s="34"/>
      <c r="AE445" s="34"/>
      <c r="AR445" s="199" t="s">
        <v>175</v>
      </c>
      <c r="AT445" s="199" t="s">
        <v>158</v>
      </c>
      <c r="AU445" s="199" t="s">
        <v>90</v>
      </c>
      <c r="AY445" s="17" t="s">
        <v>155</v>
      </c>
      <c r="BE445" s="200">
        <f>IF(N445="základní",J445,0)</f>
        <v>0</v>
      </c>
      <c r="BF445" s="200">
        <f>IF(N445="snížená",J445,0)</f>
        <v>0</v>
      </c>
      <c r="BG445" s="200">
        <f>IF(N445="zákl. přenesená",J445,0)</f>
        <v>0</v>
      </c>
      <c r="BH445" s="200">
        <f>IF(N445="sníž. přenesená",J445,0)</f>
        <v>0</v>
      </c>
      <c r="BI445" s="200">
        <f>IF(N445="nulová",J445,0)</f>
        <v>0</v>
      </c>
      <c r="BJ445" s="17" t="s">
        <v>88</v>
      </c>
      <c r="BK445" s="200">
        <f>ROUND(I445*H445,2)</f>
        <v>0</v>
      </c>
      <c r="BL445" s="17" t="s">
        <v>175</v>
      </c>
      <c r="BM445" s="199" t="s">
        <v>1285</v>
      </c>
    </row>
    <row r="446" spans="1:47" s="2" customFormat="1" ht="39">
      <c r="A446" s="34"/>
      <c r="B446" s="35"/>
      <c r="C446" s="36"/>
      <c r="D446" s="201" t="s">
        <v>164</v>
      </c>
      <c r="E446" s="36"/>
      <c r="F446" s="202" t="s">
        <v>1286</v>
      </c>
      <c r="G446" s="36"/>
      <c r="H446" s="36"/>
      <c r="I446" s="203"/>
      <c r="J446" s="36"/>
      <c r="K446" s="36"/>
      <c r="L446" s="39"/>
      <c r="M446" s="204"/>
      <c r="N446" s="205"/>
      <c r="O446" s="71"/>
      <c r="P446" s="71"/>
      <c r="Q446" s="71"/>
      <c r="R446" s="71"/>
      <c r="S446" s="71"/>
      <c r="T446" s="72"/>
      <c r="U446" s="34"/>
      <c r="V446" s="34"/>
      <c r="W446" s="34"/>
      <c r="X446" s="34"/>
      <c r="Y446" s="34"/>
      <c r="Z446" s="34"/>
      <c r="AA446" s="34"/>
      <c r="AB446" s="34"/>
      <c r="AC446" s="34"/>
      <c r="AD446" s="34"/>
      <c r="AE446" s="34"/>
      <c r="AT446" s="17" t="s">
        <v>164</v>
      </c>
      <c r="AU446" s="17" t="s">
        <v>90</v>
      </c>
    </row>
    <row r="447" spans="1:65" s="2" customFormat="1" ht="16.5" customHeight="1">
      <c r="A447" s="34"/>
      <c r="B447" s="35"/>
      <c r="C447" s="243" t="s">
        <v>742</v>
      </c>
      <c r="D447" s="243" t="s">
        <v>357</v>
      </c>
      <c r="E447" s="244" t="s">
        <v>659</v>
      </c>
      <c r="F447" s="245" t="s">
        <v>660</v>
      </c>
      <c r="G447" s="246" t="s">
        <v>383</v>
      </c>
      <c r="H447" s="247">
        <v>6</v>
      </c>
      <c r="I447" s="248"/>
      <c r="J447" s="249">
        <f>ROUND(I447*H447,2)</f>
        <v>0</v>
      </c>
      <c r="K447" s="250"/>
      <c r="L447" s="251"/>
      <c r="M447" s="252" t="s">
        <v>1</v>
      </c>
      <c r="N447" s="253" t="s">
        <v>45</v>
      </c>
      <c r="O447" s="71"/>
      <c r="P447" s="197">
        <f>O447*H447</f>
        <v>0</v>
      </c>
      <c r="Q447" s="197">
        <v>0.001</v>
      </c>
      <c r="R447" s="197">
        <f>Q447*H447</f>
        <v>0.006</v>
      </c>
      <c r="S447" s="197">
        <v>0</v>
      </c>
      <c r="T447" s="198">
        <f>S447*H447</f>
        <v>0</v>
      </c>
      <c r="U447" s="34"/>
      <c r="V447" s="34"/>
      <c r="W447" s="34"/>
      <c r="X447" s="34"/>
      <c r="Y447" s="34"/>
      <c r="Z447" s="34"/>
      <c r="AA447" s="34"/>
      <c r="AB447" s="34"/>
      <c r="AC447" s="34"/>
      <c r="AD447" s="34"/>
      <c r="AE447" s="34"/>
      <c r="AR447" s="199" t="s">
        <v>196</v>
      </c>
      <c r="AT447" s="199" t="s">
        <v>357</v>
      </c>
      <c r="AU447" s="199" t="s">
        <v>90</v>
      </c>
      <c r="AY447" s="17" t="s">
        <v>155</v>
      </c>
      <c r="BE447" s="200">
        <f>IF(N447="základní",J447,0)</f>
        <v>0</v>
      </c>
      <c r="BF447" s="200">
        <f>IF(N447="snížená",J447,0)</f>
        <v>0</v>
      </c>
      <c r="BG447" s="200">
        <f>IF(N447="zákl. přenesená",J447,0)</f>
        <v>0</v>
      </c>
      <c r="BH447" s="200">
        <f>IF(N447="sníž. přenesená",J447,0)</f>
        <v>0</v>
      </c>
      <c r="BI447" s="200">
        <f>IF(N447="nulová",J447,0)</f>
        <v>0</v>
      </c>
      <c r="BJ447" s="17" t="s">
        <v>88</v>
      </c>
      <c r="BK447" s="200">
        <f>ROUND(I447*H447,2)</f>
        <v>0</v>
      </c>
      <c r="BL447" s="17" t="s">
        <v>175</v>
      </c>
      <c r="BM447" s="199" t="s">
        <v>1287</v>
      </c>
    </row>
    <row r="448" spans="1:65" s="2" customFormat="1" ht="16.5" customHeight="1">
      <c r="A448" s="34"/>
      <c r="B448" s="35"/>
      <c r="C448" s="243" t="s">
        <v>747</v>
      </c>
      <c r="D448" s="243" t="s">
        <v>357</v>
      </c>
      <c r="E448" s="244" t="s">
        <v>663</v>
      </c>
      <c r="F448" s="245" t="s">
        <v>664</v>
      </c>
      <c r="G448" s="246" t="s">
        <v>383</v>
      </c>
      <c r="H448" s="247">
        <v>2</v>
      </c>
      <c r="I448" s="248"/>
      <c r="J448" s="249">
        <f>ROUND(I448*H448,2)</f>
        <v>0</v>
      </c>
      <c r="K448" s="250"/>
      <c r="L448" s="251"/>
      <c r="M448" s="252" t="s">
        <v>1</v>
      </c>
      <c r="N448" s="253" t="s">
        <v>45</v>
      </c>
      <c r="O448" s="71"/>
      <c r="P448" s="197">
        <f>O448*H448</f>
        <v>0</v>
      </c>
      <c r="Q448" s="197">
        <v>0.00114</v>
      </c>
      <c r="R448" s="197">
        <f>Q448*H448</f>
        <v>0.00228</v>
      </c>
      <c r="S448" s="197">
        <v>0</v>
      </c>
      <c r="T448" s="198">
        <f>S448*H448</f>
        <v>0</v>
      </c>
      <c r="U448" s="34"/>
      <c r="V448" s="34"/>
      <c r="W448" s="34"/>
      <c r="X448" s="34"/>
      <c r="Y448" s="34"/>
      <c r="Z448" s="34"/>
      <c r="AA448" s="34"/>
      <c r="AB448" s="34"/>
      <c r="AC448" s="34"/>
      <c r="AD448" s="34"/>
      <c r="AE448" s="34"/>
      <c r="AR448" s="199" t="s">
        <v>196</v>
      </c>
      <c r="AT448" s="199" t="s">
        <v>357</v>
      </c>
      <c r="AU448" s="199" t="s">
        <v>90</v>
      </c>
      <c r="AY448" s="17" t="s">
        <v>155</v>
      </c>
      <c r="BE448" s="200">
        <f>IF(N448="základní",J448,0)</f>
        <v>0</v>
      </c>
      <c r="BF448" s="200">
        <f>IF(N448="snížená",J448,0)</f>
        <v>0</v>
      </c>
      <c r="BG448" s="200">
        <f>IF(N448="zákl. přenesená",J448,0)</f>
        <v>0</v>
      </c>
      <c r="BH448" s="200">
        <f>IF(N448="sníž. přenesená",J448,0)</f>
        <v>0</v>
      </c>
      <c r="BI448" s="200">
        <f>IF(N448="nulová",J448,0)</f>
        <v>0</v>
      </c>
      <c r="BJ448" s="17" t="s">
        <v>88</v>
      </c>
      <c r="BK448" s="200">
        <f>ROUND(I448*H448,2)</f>
        <v>0</v>
      </c>
      <c r="BL448" s="17" t="s">
        <v>175</v>
      </c>
      <c r="BM448" s="199" t="s">
        <v>1288</v>
      </c>
    </row>
    <row r="449" spans="1:65" s="2" customFormat="1" ht="16.5" customHeight="1">
      <c r="A449" s="34"/>
      <c r="B449" s="35"/>
      <c r="C449" s="187" t="s">
        <v>753</v>
      </c>
      <c r="D449" s="187" t="s">
        <v>158</v>
      </c>
      <c r="E449" s="188" t="s">
        <v>1289</v>
      </c>
      <c r="F449" s="189" t="s">
        <v>1290</v>
      </c>
      <c r="G449" s="190" t="s">
        <v>383</v>
      </c>
      <c r="H449" s="191">
        <v>0</v>
      </c>
      <c r="I449" s="192"/>
      <c r="J449" s="193">
        <f>ROUND(I449*H449,2)</f>
        <v>0</v>
      </c>
      <c r="K449" s="194"/>
      <c r="L449" s="39"/>
      <c r="M449" s="195" t="s">
        <v>1</v>
      </c>
      <c r="N449" s="196" t="s">
        <v>45</v>
      </c>
      <c r="O449" s="71"/>
      <c r="P449" s="197">
        <f>O449*H449</f>
        <v>0</v>
      </c>
      <c r="Q449" s="197">
        <v>0</v>
      </c>
      <c r="R449" s="197">
        <f>Q449*H449</f>
        <v>0</v>
      </c>
      <c r="S449" s="197">
        <v>0</v>
      </c>
      <c r="T449" s="198">
        <f>S449*H449</f>
        <v>0</v>
      </c>
      <c r="U449" s="34"/>
      <c r="V449" s="34"/>
      <c r="W449" s="34"/>
      <c r="X449" s="34"/>
      <c r="Y449" s="34"/>
      <c r="Z449" s="34"/>
      <c r="AA449" s="34"/>
      <c r="AB449" s="34"/>
      <c r="AC449" s="34"/>
      <c r="AD449" s="34"/>
      <c r="AE449" s="34"/>
      <c r="AR449" s="199" t="s">
        <v>175</v>
      </c>
      <c r="AT449" s="199" t="s">
        <v>158</v>
      </c>
      <c r="AU449" s="199" t="s">
        <v>90</v>
      </c>
      <c r="AY449" s="17" t="s">
        <v>155</v>
      </c>
      <c r="BE449" s="200">
        <f>IF(N449="základní",J449,0)</f>
        <v>0</v>
      </c>
      <c r="BF449" s="200">
        <f>IF(N449="snížená",J449,0)</f>
        <v>0</v>
      </c>
      <c r="BG449" s="200">
        <f>IF(N449="zákl. přenesená",J449,0)</f>
        <v>0</v>
      </c>
      <c r="BH449" s="200">
        <f>IF(N449="sníž. přenesená",J449,0)</f>
        <v>0</v>
      </c>
      <c r="BI449" s="200">
        <f>IF(N449="nulová",J449,0)</f>
        <v>0</v>
      </c>
      <c r="BJ449" s="17" t="s">
        <v>88</v>
      </c>
      <c r="BK449" s="200">
        <f>ROUND(I449*H449,2)</f>
        <v>0</v>
      </c>
      <c r="BL449" s="17" t="s">
        <v>175</v>
      </c>
      <c r="BM449" s="199" t="s">
        <v>1291</v>
      </c>
    </row>
    <row r="450" spans="1:47" s="2" customFormat="1" ht="48.75">
      <c r="A450" s="34"/>
      <c r="B450" s="35"/>
      <c r="C450" s="36"/>
      <c r="D450" s="201" t="s">
        <v>164</v>
      </c>
      <c r="E450" s="36"/>
      <c r="F450" s="202" t="s">
        <v>1292</v>
      </c>
      <c r="G450" s="36"/>
      <c r="H450" s="36"/>
      <c r="I450" s="203"/>
      <c r="J450" s="36"/>
      <c r="K450" s="36"/>
      <c r="L450" s="39"/>
      <c r="M450" s="204"/>
      <c r="N450" s="205"/>
      <c r="O450" s="71"/>
      <c r="P450" s="71"/>
      <c r="Q450" s="71"/>
      <c r="R450" s="71"/>
      <c r="S450" s="71"/>
      <c r="T450" s="72"/>
      <c r="U450" s="34"/>
      <c r="V450" s="34"/>
      <c r="W450" s="34"/>
      <c r="X450" s="34"/>
      <c r="Y450" s="34"/>
      <c r="Z450" s="34"/>
      <c r="AA450" s="34"/>
      <c r="AB450" s="34"/>
      <c r="AC450" s="34"/>
      <c r="AD450" s="34"/>
      <c r="AE450" s="34"/>
      <c r="AT450" s="17" t="s">
        <v>164</v>
      </c>
      <c r="AU450" s="17" t="s">
        <v>90</v>
      </c>
    </row>
    <row r="451" spans="1:65" s="2" customFormat="1" ht="16.5" customHeight="1">
      <c r="A451" s="34"/>
      <c r="B451" s="35"/>
      <c r="C451" s="243" t="s">
        <v>761</v>
      </c>
      <c r="D451" s="243" t="s">
        <v>357</v>
      </c>
      <c r="E451" s="244" t="s">
        <v>1293</v>
      </c>
      <c r="F451" s="245" t="s">
        <v>1294</v>
      </c>
      <c r="G451" s="246" t="s">
        <v>383</v>
      </c>
      <c r="H451" s="247">
        <v>2</v>
      </c>
      <c r="I451" s="248"/>
      <c r="J451" s="249">
        <f>ROUND(I451*H451,2)</f>
        <v>0</v>
      </c>
      <c r="K451" s="250"/>
      <c r="L451" s="251"/>
      <c r="M451" s="252" t="s">
        <v>1</v>
      </c>
      <c r="N451" s="253" t="s">
        <v>45</v>
      </c>
      <c r="O451" s="71"/>
      <c r="P451" s="197">
        <f>O451*H451</f>
        <v>0</v>
      </c>
      <c r="Q451" s="197">
        <v>0.0017</v>
      </c>
      <c r="R451" s="197">
        <f>Q451*H451</f>
        <v>0.0034</v>
      </c>
      <c r="S451" s="197">
        <v>0</v>
      </c>
      <c r="T451" s="198">
        <f>S451*H451</f>
        <v>0</v>
      </c>
      <c r="U451" s="34"/>
      <c r="V451" s="34"/>
      <c r="W451" s="34"/>
      <c r="X451" s="34"/>
      <c r="Y451" s="34"/>
      <c r="Z451" s="34"/>
      <c r="AA451" s="34"/>
      <c r="AB451" s="34"/>
      <c r="AC451" s="34"/>
      <c r="AD451" s="34"/>
      <c r="AE451" s="34"/>
      <c r="AR451" s="199" t="s">
        <v>196</v>
      </c>
      <c r="AT451" s="199" t="s">
        <v>357</v>
      </c>
      <c r="AU451" s="199" t="s">
        <v>90</v>
      </c>
      <c r="AY451" s="17" t="s">
        <v>155</v>
      </c>
      <c r="BE451" s="200">
        <f>IF(N451="základní",J451,0)</f>
        <v>0</v>
      </c>
      <c r="BF451" s="200">
        <f>IF(N451="snížená",J451,0)</f>
        <v>0</v>
      </c>
      <c r="BG451" s="200">
        <f>IF(N451="zákl. přenesená",J451,0)</f>
        <v>0</v>
      </c>
      <c r="BH451" s="200">
        <f>IF(N451="sníž. přenesená",J451,0)</f>
        <v>0</v>
      </c>
      <c r="BI451" s="200">
        <f>IF(N451="nulová",J451,0)</f>
        <v>0</v>
      </c>
      <c r="BJ451" s="17" t="s">
        <v>88</v>
      </c>
      <c r="BK451" s="200">
        <f>ROUND(I451*H451,2)</f>
        <v>0</v>
      </c>
      <c r="BL451" s="17" t="s">
        <v>175</v>
      </c>
      <c r="BM451" s="199" t="s">
        <v>1295</v>
      </c>
    </row>
    <row r="452" spans="1:65" s="2" customFormat="1" ht="16.5" customHeight="1">
      <c r="A452" s="34"/>
      <c r="B452" s="35"/>
      <c r="C452" s="187" t="s">
        <v>779</v>
      </c>
      <c r="D452" s="187" t="s">
        <v>158</v>
      </c>
      <c r="E452" s="188" t="s">
        <v>690</v>
      </c>
      <c r="F452" s="189" t="s">
        <v>691</v>
      </c>
      <c r="G452" s="190" t="s">
        <v>383</v>
      </c>
      <c r="H452" s="191">
        <v>0</v>
      </c>
      <c r="I452" s="192"/>
      <c r="J452" s="193">
        <f>ROUND(I452*H452,2)</f>
        <v>0</v>
      </c>
      <c r="K452" s="194"/>
      <c r="L452" s="39"/>
      <c r="M452" s="195" t="s">
        <v>1</v>
      </c>
      <c r="N452" s="196" t="s">
        <v>45</v>
      </c>
      <c r="O452" s="71"/>
      <c r="P452" s="197">
        <f>O452*H452</f>
        <v>0</v>
      </c>
      <c r="Q452" s="197">
        <v>0</v>
      </c>
      <c r="R452" s="197">
        <f>Q452*H452</f>
        <v>0</v>
      </c>
      <c r="S452" s="197">
        <v>0</v>
      </c>
      <c r="T452" s="198">
        <f>S452*H452</f>
        <v>0</v>
      </c>
      <c r="U452" s="34"/>
      <c r="V452" s="34"/>
      <c r="W452" s="34"/>
      <c r="X452" s="34"/>
      <c r="Y452" s="34"/>
      <c r="Z452" s="34"/>
      <c r="AA452" s="34"/>
      <c r="AB452" s="34"/>
      <c r="AC452" s="34"/>
      <c r="AD452" s="34"/>
      <c r="AE452" s="34"/>
      <c r="AR452" s="199" t="s">
        <v>175</v>
      </c>
      <c r="AT452" s="199" t="s">
        <v>158</v>
      </c>
      <c r="AU452" s="199" t="s">
        <v>90</v>
      </c>
      <c r="AY452" s="17" t="s">
        <v>155</v>
      </c>
      <c r="BE452" s="200">
        <f>IF(N452="základní",J452,0)</f>
        <v>0</v>
      </c>
      <c r="BF452" s="200">
        <f>IF(N452="snížená",J452,0)</f>
        <v>0</v>
      </c>
      <c r="BG452" s="200">
        <f>IF(N452="zákl. přenesená",J452,0)</f>
        <v>0</v>
      </c>
      <c r="BH452" s="200">
        <f>IF(N452="sníž. přenesená",J452,0)</f>
        <v>0</v>
      </c>
      <c r="BI452" s="200">
        <f>IF(N452="nulová",J452,0)</f>
        <v>0</v>
      </c>
      <c r="BJ452" s="17" t="s">
        <v>88</v>
      </c>
      <c r="BK452" s="200">
        <f>ROUND(I452*H452,2)</f>
        <v>0</v>
      </c>
      <c r="BL452" s="17" t="s">
        <v>175</v>
      </c>
      <c r="BM452" s="199" t="s">
        <v>1296</v>
      </c>
    </row>
    <row r="453" spans="1:47" s="2" customFormat="1" ht="19.5">
      <c r="A453" s="34"/>
      <c r="B453" s="35"/>
      <c r="C453" s="36"/>
      <c r="D453" s="201" t="s">
        <v>164</v>
      </c>
      <c r="E453" s="36"/>
      <c r="F453" s="202" t="s">
        <v>1297</v>
      </c>
      <c r="G453" s="36"/>
      <c r="H453" s="36"/>
      <c r="I453" s="203"/>
      <c r="J453" s="36"/>
      <c r="K453" s="36"/>
      <c r="L453" s="39"/>
      <c r="M453" s="204"/>
      <c r="N453" s="205"/>
      <c r="O453" s="71"/>
      <c r="P453" s="71"/>
      <c r="Q453" s="71"/>
      <c r="R453" s="71"/>
      <c r="S453" s="71"/>
      <c r="T453" s="72"/>
      <c r="U453" s="34"/>
      <c r="V453" s="34"/>
      <c r="W453" s="34"/>
      <c r="X453" s="34"/>
      <c r="Y453" s="34"/>
      <c r="Z453" s="34"/>
      <c r="AA453" s="34"/>
      <c r="AB453" s="34"/>
      <c r="AC453" s="34"/>
      <c r="AD453" s="34"/>
      <c r="AE453" s="34"/>
      <c r="AT453" s="17" t="s">
        <v>164</v>
      </c>
      <c r="AU453" s="17" t="s">
        <v>90</v>
      </c>
    </row>
    <row r="454" spans="1:65" s="2" customFormat="1" ht="16.5" customHeight="1">
      <c r="A454" s="34"/>
      <c r="B454" s="35"/>
      <c r="C454" s="243" t="s">
        <v>785</v>
      </c>
      <c r="D454" s="243" t="s">
        <v>357</v>
      </c>
      <c r="E454" s="244" t="s">
        <v>694</v>
      </c>
      <c r="F454" s="245" t="s">
        <v>695</v>
      </c>
      <c r="G454" s="246" t="s">
        <v>383</v>
      </c>
      <c r="H454" s="247">
        <v>6</v>
      </c>
      <c r="I454" s="248"/>
      <c r="J454" s="249">
        <f>ROUND(I454*H454,2)</f>
        <v>0</v>
      </c>
      <c r="K454" s="250"/>
      <c r="L454" s="251"/>
      <c r="M454" s="252" t="s">
        <v>1</v>
      </c>
      <c r="N454" s="253" t="s">
        <v>45</v>
      </c>
      <c r="O454" s="71"/>
      <c r="P454" s="197">
        <f>O454*H454</f>
        <v>0</v>
      </c>
      <c r="Q454" s="197">
        <v>0.0015</v>
      </c>
      <c r="R454" s="197">
        <f>Q454*H454</f>
        <v>0.009000000000000001</v>
      </c>
      <c r="S454" s="197">
        <v>0</v>
      </c>
      <c r="T454" s="198">
        <f>S454*H454</f>
        <v>0</v>
      </c>
      <c r="U454" s="34"/>
      <c r="V454" s="34"/>
      <c r="W454" s="34"/>
      <c r="X454" s="34"/>
      <c r="Y454" s="34"/>
      <c r="Z454" s="34"/>
      <c r="AA454" s="34"/>
      <c r="AB454" s="34"/>
      <c r="AC454" s="34"/>
      <c r="AD454" s="34"/>
      <c r="AE454" s="34"/>
      <c r="AR454" s="199" t="s">
        <v>196</v>
      </c>
      <c r="AT454" s="199" t="s">
        <v>357</v>
      </c>
      <c r="AU454" s="199" t="s">
        <v>90</v>
      </c>
      <c r="AY454" s="17" t="s">
        <v>155</v>
      </c>
      <c r="BE454" s="200">
        <f>IF(N454="základní",J454,0)</f>
        <v>0</v>
      </c>
      <c r="BF454" s="200">
        <f>IF(N454="snížená",J454,0)</f>
        <v>0</v>
      </c>
      <c r="BG454" s="200">
        <f>IF(N454="zákl. přenesená",J454,0)</f>
        <v>0</v>
      </c>
      <c r="BH454" s="200">
        <f>IF(N454="sníž. přenesená",J454,0)</f>
        <v>0</v>
      </c>
      <c r="BI454" s="200">
        <f>IF(N454="nulová",J454,0)</f>
        <v>0</v>
      </c>
      <c r="BJ454" s="17" t="s">
        <v>88</v>
      </c>
      <c r="BK454" s="200">
        <f>ROUND(I454*H454,2)</f>
        <v>0</v>
      </c>
      <c r="BL454" s="17" t="s">
        <v>175</v>
      </c>
      <c r="BM454" s="199" t="s">
        <v>1298</v>
      </c>
    </row>
    <row r="455" spans="1:65" s="2" customFormat="1" ht="16.5" customHeight="1">
      <c r="A455" s="34"/>
      <c r="B455" s="35"/>
      <c r="C455" s="187" t="s">
        <v>793</v>
      </c>
      <c r="D455" s="187" t="s">
        <v>158</v>
      </c>
      <c r="E455" s="188" t="s">
        <v>698</v>
      </c>
      <c r="F455" s="189" t="s">
        <v>699</v>
      </c>
      <c r="G455" s="190" t="s">
        <v>383</v>
      </c>
      <c r="H455" s="191">
        <v>3</v>
      </c>
      <c r="I455" s="192"/>
      <c r="J455" s="193">
        <f>ROUND(I455*H455,2)</f>
        <v>0</v>
      </c>
      <c r="K455" s="194"/>
      <c r="L455" s="39"/>
      <c r="M455" s="195" t="s">
        <v>1</v>
      </c>
      <c r="N455" s="196" t="s">
        <v>45</v>
      </c>
      <c r="O455" s="71"/>
      <c r="P455" s="197">
        <f>O455*H455</f>
        <v>0</v>
      </c>
      <c r="Q455" s="197">
        <v>0.05803</v>
      </c>
      <c r="R455" s="197">
        <f>Q455*H455</f>
        <v>0.17409</v>
      </c>
      <c r="S455" s="197">
        <v>0</v>
      </c>
      <c r="T455" s="198">
        <f>S455*H455</f>
        <v>0</v>
      </c>
      <c r="U455" s="34"/>
      <c r="V455" s="34"/>
      <c r="W455" s="34"/>
      <c r="X455" s="34"/>
      <c r="Y455" s="34"/>
      <c r="Z455" s="34"/>
      <c r="AA455" s="34"/>
      <c r="AB455" s="34"/>
      <c r="AC455" s="34"/>
      <c r="AD455" s="34"/>
      <c r="AE455" s="34"/>
      <c r="AR455" s="199" t="s">
        <v>175</v>
      </c>
      <c r="AT455" s="199" t="s">
        <v>158</v>
      </c>
      <c r="AU455" s="199" t="s">
        <v>90</v>
      </c>
      <c r="AY455" s="17" t="s">
        <v>155</v>
      </c>
      <c r="BE455" s="200">
        <f>IF(N455="základní",J455,0)</f>
        <v>0</v>
      </c>
      <c r="BF455" s="200">
        <f>IF(N455="snížená",J455,0)</f>
        <v>0</v>
      </c>
      <c r="BG455" s="200">
        <f>IF(N455="zákl. přenesená",J455,0)</f>
        <v>0</v>
      </c>
      <c r="BH455" s="200">
        <f>IF(N455="sníž. přenesená",J455,0)</f>
        <v>0</v>
      </c>
      <c r="BI455" s="200">
        <f>IF(N455="nulová",J455,0)</f>
        <v>0</v>
      </c>
      <c r="BJ455" s="17" t="s">
        <v>88</v>
      </c>
      <c r="BK455" s="200">
        <f>ROUND(I455*H455,2)</f>
        <v>0</v>
      </c>
      <c r="BL455" s="17" t="s">
        <v>175</v>
      </c>
      <c r="BM455" s="199" t="s">
        <v>1299</v>
      </c>
    </row>
    <row r="456" spans="1:47" s="2" customFormat="1" ht="185.25">
      <c r="A456" s="34"/>
      <c r="B456" s="35"/>
      <c r="C456" s="36"/>
      <c r="D456" s="201" t="s">
        <v>164</v>
      </c>
      <c r="E456" s="36"/>
      <c r="F456" s="202" t="s">
        <v>701</v>
      </c>
      <c r="G456" s="36"/>
      <c r="H456" s="36"/>
      <c r="I456" s="203"/>
      <c r="J456" s="36"/>
      <c r="K456" s="36"/>
      <c r="L456" s="39"/>
      <c r="M456" s="204"/>
      <c r="N456" s="205"/>
      <c r="O456" s="71"/>
      <c r="P456" s="71"/>
      <c r="Q456" s="71"/>
      <c r="R456" s="71"/>
      <c r="S456" s="71"/>
      <c r="T456" s="72"/>
      <c r="U456" s="34"/>
      <c r="V456" s="34"/>
      <c r="W456" s="34"/>
      <c r="X456" s="34"/>
      <c r="Y456" s="34"/>
      <c r="Z456" s="34"/>
      <c r="AA456" s="34"/>
      <c r="AB456" s="34"/>
      <c r="AC456" s="34"/>
      <c r="AD456" s="34"/>
      <c r="AE456" s="34"/>
      <c r="AT456" s="17" t="s">
        <v>164</v>
      </c>
      <c r="AU456" s="17" t="s">
        <v>90</v>
      </c>
    </row>
    <row r="457" spans="1:65" s="2" customFormat="1" ht="16.5" customHeight="1">
      <c r="A457" s="34"/>
      <c r="B457" s="35"/>
      <c r="C457" s="187" t="s">
        <v>800</v>
      </c>
      <c r="D457" s="187" t="s">
        <v>158</v>
      </c>
      <c r="E457" s="188" t="s">
        <v>708</v>
      </c>
      <c r="F457" s="189" t="s">
        <v>709</v>
      </c>
      <c r="G457" s="190" t="s">
        <v>383</v>
      </c>
      <c r="H457" s="191">
        <v>3</v>
      </c>
      <c r="I457" s="192"/>
      <c r="J457" s="193">
        <f>ROUND(I457*H457,2)</f>
        <v>0</v>
      </c>
      <c r="K457" s="194"/>
      <c r="L457" s="39"/>
      <c r="M457" s="195" t="s">
        <v>1</v>
      </c>
      <c r="N457" s="196" t="s">
        <v>45</v>
      </c>
      <c r="O457" s="71"/>
      <c r="P457" s="197">
        <f>O457*H457</f>
        <v>0</v>
      </c>
      <c r="Q457" s="197">
        <v>0.06877</v>
      </c>
      <c r="R457" s="197">
        <f>Q457*H457</f>
        <v>0.20631</v>
      </c>
      <c r="S457" s="197">
        <v>0</v>
      </c>
      <c r="T457" s="198">
        <f>S457*H457</f>
        <v>0</v>
      </c>
      <c r="U457" s="34"/>
      <c r="V457" s="34"/>
      <c r="W457" s="34"/>
      <c r="X457" s="34"/>
      <c r="Y457" s="34"/>
      <c r="Z457" s="34"/>
      <c r="AA457" s="34"/>
      <c r="AB457" s="34"/>
      <c r="AC457" s="34"/>
      <c r="AD457" s="34"/>
      <c r="AE457" s="34"/>
      <c r="AR457" s="199" t="s">
        <v>175</v>
      </c>
      <c r="AT457" s="199" t="s">
        <v>158</v>
      </c>
      <c r="AU457" s="199" t="s">
        <v>90</v>
      </c>
      <c r="AY457" s="17" t="s">
        <v>155</v>
      </c>
      <c r="BE457" s="200">
        <f>IF(N457="základní",J457,0)</f>
        <v>0</v>
      </c>
      <c r="BF457" s="200">
        <f>IF(N457="snížená",J457,0)</f>
        <v>0</v>
      </c>
      <c r="BG457" s="200">
        <f>IF(N457="zákl. přenesená",J457,0)</f>
        <v>0</v>
      </c>
      <c r="BH457" s="200">
        <f>IF(N457="sníž. přenesená",J457,0)</f>
        <v>0</v>
      </c>
      <c r="BI457" s="200">
        <f>IF(N457="nulová",J457,0)</f>
        <v>0</v>
      </c>
      <c r="BJ457" s="17" t="s">
        <v>88</v>
      </c>
      <c r="BK457" s="200">
        <f>ROUND(I457*H457,2)</f>
        <v>0</v>
      </c>
      <c r="BL457" s="17" t="s">
        <v>175</v>
      </c>
      <c r="BM457" s="199" t="s">
        <v>1300</v>
      </c>
    </row>
    <row r="458" spans="1:47" s="2" customFormat="1" ht="48.75">
      <c r="A458" s="34"/>
      <c r="B458" s="35"/>
      <c r="C458" s="36"/>
      <c r="D458" s="201" t="s">
        <v>164</v>
      </c>
      <c r="E458" s="36"/>
      <c r="F458" s="202" t="s">
        <v>711</v>
      </c>
      <c r="G458" s="36"/>
      <c r="H458" s="36"/>
      <c r="I458" s="203"/>
      <c r="J458" s="36"/>
      <c r="K458" s="36"/>
      <c r="L458" s="39"/>
      <c r="M458" s="204"/>
      <c r="N458" s="205"/>
      <c r="O458" s="71"/>
      <c r="P458" s="71"/>
      <c r="Q458" s="71"/>
      <c r="R458" s="71"/>
      <c r="S458" s="71"/>
      <c r="T458" s="72"/>
      <c r="U458" s="34"/>
      <c r="V458" s="34"/>
      <c r="W458" s="34"/>
      <c r="X458" s="34"/>
      <c r="Y458" s="34"/>
      <c r="Z458" s="34"/>
      <c r="AA458" s="34"/>
      <c r="AB458" s="34"/>
      <c r="AC458" s="34"/>
      <c r="AD458" s="34"/>
      <c r="AE458" s="34"/>
      <c r="AT458" s="17" t="s">
        <v>164</v>
      </c>
      <c r="AU458" s="17" t="s">
        <v>90</v>
      </c>
    </row>
    <row r="459" spans="1:65" s="2" customFormat="1" ht="21.75" customHeight="1">
      <c r="A459" s="34"/>
      <c r="B459" s="35"/>
      <c r="C459" s="187" t="s">
        <v>807</v>
      </c>
      <c r="D459" s="187" t="s">
        <v>158</v>
      </c>
      <c r="E459" s="188" t="s">
        <v>723</v>
      </c>
      <c r="F459" s="189" t="s">
        <v>724</v>
      </c>
      <c r="G459" s="190" t="s">
        <v>383</v>
      </c>
      <c r="H459" s="191">
        <v>6</v>
      </c>
      <c r="I459" s="192"/>
      <c r="J459" s="193">
        <f>ROUND(I459*H459,2)</f>
        <v>0</v>
      </c>
      <c r="K459" s="194"/>
      <c r="L459" s="39"/>
      <c r="M459" s="195" t="s">
        <v>1</v>
      </c>
      <c r="N459" s="196" t="s">
        <v>45</v>
      </c>
      <c r="O459" s="71"/>
      <c r="P459" s="197">
        <f>O459*H459</f>
        <v>0</v>
      </c>
      <c r="Q459" s="197">
        <v>0.01136</v>
      </c>
      <c r="R459" s="197">
        <f>Q459*H459</f>
        <v>0.06816</v>
      </c>
      <c r="S459" s="197">
        <v>0</v>
      </c>
      <c r="T459" s="198">
        <f>S459*H459</f>
        <v>0</v>
      </c>
      <c r="U459" s="34"/>
      <c r="V459" s="34"/>
      <c r="W459" s="34"/>
      <c r="X459" s="34"/>
      <c r="Y459" s="34"/>
      <c r="Z459" s="34"/>
      <c r="AA459" s="34"/>
      <c r="AB459" s="34"/>
      <c r="AC459" s="34"/>
      <c r="AD459" s="34"/>
      <c r="AE459" s="34"/>
      <c r="AR459" s="199" t="s">
        <v>175</v>
      </c>
      <c r="AT459" s="199" t="s">
        <v>158</v>
      </c>
      <c r="AU459" s="199" t="s">
        <v>90</v>
      </c>
      <c r="AY459" s="17" t="s">
        <v>155</v>
      </c>
      <c r="BE459" s="200">
        <f>IF(N459="základní",J459,0)</f>
        <v>0</v>
      </c>
      <c r="BF459" s="200">
        <f>IF(N459="snížená",J459,0)</f>
        <v>0</v>
      </c>
      <c r="BG459" s="200">
        <f>IF(N459="zákl. přenesená",J459,0)</f>
        <v>0</v>
      </c>
      <c r="BH459" s="200">
        <f>IF(N459="sníž. přenesená",J459,0)</f>
        <v>0</v>
      </c>
      <c r="BI459" s="200">
        <f>IF(N459="nulová",J459,0)</f>
        <v>0</v>
      </c>
      <c r="BJ459" s="17" t="s">
        <v>88</v>
      </c>
      <c r="BK459" s="200">
        <f>ROUND(I459*H459,2)</f>
        <v>0</v>
      </c>
      <c r="BL459" s="17" t="s">
        <v>175</v>
      </c>
      <c r="BM459" s="199" t="s">
        <v>1301</v>
      </c>
    </row>
    <row r="460" spans="1:47" s="2" customFormat="1" ht="39">
      <c r="A460" s="34"/>
      <c r="B460" s="35"/>
      <c r="C460" s="36"/>
      <c r="D460" s="201" t="s">
        <v>164</v>
      </c>
      <c r="E460" s="36"/>
      <c r="F460" s="202" t="s">
        <v>726</v>
      </c>
      <c r="G460" s="36"/>
      <c r="H460" s="36"/>
      <c r="I460" s="203"/>
      <c r="J460" s="36"/>
      <c r="K460" s="36"/>
      <c r="L460" s="39"/>
      <c r="M460" s="204"/>
      <c r="N460" s="205"/>
      <c r="O460" s="71"/>
      <c r="P460" s="71"/>
      <c r="Q460" s="71"/>
      <c r="R460" s="71"/>
      <c r="S460" s="71"/>
      <c r="T460" s="72"/>
      <c r="U460" s="34"/>
      <c r="V460" s="34"/>
      <c r="W460" s="34"/>
      <c r="X460" s="34"/>
      <c r="Y460" s="34"/>
      <c r="Z460" s="34"/>
      <c r="AA460" s="34"/>
      <c r="AB460" s="34"/>
      <c r="AC460" s="34"/>
      <c r="AD460" s="34"/>
      <c r="AE460" s="34"/>
      <c r="AT460" s="17" t="s">
        <v>164</v>
      </c>
      <c r="AU460" s="17" t="s">
        <v>90</v>
      </c>
    </row>
    <row r="461" spans="1:65" s="2" customFormat="1" ht="16.5" customHeight="1">
      <c r="A461" s="34"/>
      <c r="B461" s="35"/>
      <c r="C461" s="187" t="s">
        <v>1302</v>
      </c>
      <c r="D461" s="187" t="s">
        <v>158</v>
      </c>
      <c r="E461" s="188" t="s">
        <v>728</v>
      </c>
      <c r="F461" s="189" t="s">
        <v>729</v>
      </c>
      <c r="G461" s="190" t="s">
        <v>383</v>
      </c>
      <c r="H461" s="191">
        <v>6</v>
      </c>
      <c r="I461" s="192"/>
      <c r="J461" s="193">
        <f>ROUND(I461*H461,2)</f>
        <v>0</v>
      </c>
      <c r="K461" s="194"/>
      <c r="L461" s="39"/>
      <c r="M461" s="195" t="s">
        <v>1</v>
      </c>
      <c r="N461" s="196" t="s">
        <v>45</v>
      </c>
      <c r="O461" s="71"/>
      <c r="P461" s="197">
        <f>O461*H461</f>
        <v>0</v>
      </c>
      <c r="Q461" s="197">
        <v>0.00622</v>
      </c>
      <c r="R461" s="197">
        <f>Q461*H461</f>
        <v>0.03732</v>
      </c>
      <c r="S461" s="197">
        <v>0</v>
      </c>
      <c r="T461" s="198">
        <f>S461*H461</f>
        <v>0</v>
      </c>
      <c r="U461" s="34"/>
      <c r="V461" s="34"/>
      <c r="W461" s="34"/>
      <c r="X461" s="34"/>
      <c r="Y461" s="34"/>
      <c r="Z461" s="34"/>
      <c r="AA461" s="34"/>
      <c r="AB461" s="34"/>
      <c r="AC461" s="34"/>
      <c r="AD461" s="34"/>
      <c r="AE461" s="34"/>
      <c r="AR461" s="199" t="s">
        <v>175</v>
      </c>
      <c r="AT461" s="199" t="s">
        <v>158</v>
      </c>
      <c r="AU461" s="199" t="s">
        <v>90</v>
      </c>
      <c r="AY461" s="17" t="s">
        <v>155</v>
      </c>
      <c r="BE461" s="200">
        <f>IF(N461="základní",J461,0)</f>
        <v>0</v>
      </c>
      <c r="BF461" s="200">
        <f>IF(N461="snížená",J461,0)</f>
        <v>0</v>
      </c>
      <c r="BG461" s="200">
        <f>IF(N461="zákl. přenesená",J461,0)</f>
        <v>0</v>
      </c>
      <c r="BH461" s="200">
        <f>IF(N461="sníž. přenesená",J461,0)</f>
        <v>0</v>
      </c>
      <c r="BI461" s="200">
        <f>IF(N461="nulová",J461,0)</f>
        <v>0</v>
      </c>
      <c r="BJ461" s="17" t="s">
        <v>88</v>
      </c>
      <c r="BK461" s="200">
        <f>ROUND(I461*H461,2)</f>
        <v>0</v>
      </c>
      <c r="BL461" s="17" t="s">
        <v>175</v>
      </c>
      <c r="BM461" s="199" t="s">
        <v>1303</v>
      </c>
    </row>
    <row r="462" spans="1:47" s="2" customFormat="1" ht="39">
      <c r="A462" s="34"/>
      <c r="B462" s="35"/>
      <c r="C462" s="36"/>
      <c r="D462" s="201" t="s">
        <v>164</v>
      </c>
      <c r="E462" s="36"/>
      <c r="F462" s="202" t="s">
        <v>731</v>
      </c>
      <c r="G462" s="36"/>
      <c r="H462" s="36"/>
      <c r="I462" s="203"/>
      <c r="J462" s="36"/>
      <c r="K462" s="36"/>
      <c r="L462" s="39"/>
      <c r="M462" s="204"/>
      <c r="N462" s="205"/>
      <c r="O462" s="71"/>
      <c r="P462" s="71"/>
      <c r="Q462" s="71"/>
      <c r="R462" s="71"/>
      <c r="S462" s="71"/>
      <c r="T462" s="72"/>
      <c r="U462" s="34"/>
      <c r="V462" s="34"/>
      <c r="W462" s="34"/>
      <c r="X462" s="34"/>
      <c r="Y462" s="34"/>
      <c r="Z462" s="34"/>
      <c r="AA462" s="34"/>
      <c r="AB462" s="34"/>
      <c r="AC462" s="34"/>
      <c r="AD462" s="34"/>
      <c r="AE462" s="34"/>
      <c r="AT462" s="17" t="s">
        <v>164</v>
      </c>
      <c r="AU462" s="17" t="s">
        <v>90</v>
      </c>
    </row>
    <row r="463" spans="1:65" s="2" customFormat="1" ht="16.5" customHeight="1">
      <c r="A463" s="34"/>
      <c r="B463" s="35"/>
      <c r="C463" s="187" t="s">
        <v>1304</v>
      </c>
      <c r="D463" s="187" t="s">
        <v>158</v>
      </c>
      <c r="E463" s="188" t="s">
        <v>738</v>
      </c>
      <c r="F463" s="189" t="s">
        <v>739</v>
      </c>
      <c r="G463" s="190" t="s">
        <v>383</v>
      </c>
      <c r="H463" s="191">
        <v>6</v>
      </c>
      <c r="I463" s="192"/>
      <c r="J463" s="193">
        <f>ROUND(I463*H463,2)</f>
        <v>0</v>
      </c>
      <c r="K463" s="194"/>
      <c r="L463" s="39"/>
      <c r="M463" s="195" t="s">
        <v>1</v>
      </c>
      <c r="N463" s="196" t="s">
        <v>45</v>
      </c>
      <c r="O463" s="71"/>
      <c r="P463" s="197">
        <f>O463*H463</f>
        <v>0</v>
      </c>
      <c r="Q463" s="197">
        <v>0</v>
      </c>
      <c r="R463" s="197">
        <f>Q463*H463</f>
        <v>0</v>
      </c>
      <c r="S463" s="197">
        <v>0</v>
      </c>
      <c r="T463" s="198">
        <f>S463*H463</f>
        <v>0</v>
      </c>
      <c r="U463" s="34"/>
      <c r="V463" s="34"/>
      <c r="W463" s="34"/>
      <c r="X463" s="34"/>
      <c r="Y463" s="34"/>
      <c r="Z463" s="34"/>
      <c r="AA463" s="34"/>
      <c r="AB463" s="34"/>
      <c r="AC463" s="34"/>
      <c r="AD463" s="34"/>
      <c r="AE463" s="34"/>
      <c r="AR463" s="199" t="s">
        <v>175</v>
      </c>
      <c r="AT463" s="199" t="s">
        <v>158</v>
      </c>
      <c r="AU463" s="199" t="s">
        <v>90</v>
      </c>
      <c r="AY463" s="17" t="s">
        <v>155</v>
      </c>
      <c r="BE463" s="200">
        <f>IF(N463="základní",J463,0)</f>
        <v>0</v>
      </c>
      <c r="BF463" s="200">
        <f>IF(N463="snížená",J463,0)</f>
        <v>0</v>
      </c>
      <c r="BG463" s="200">
        <f>IF(N463="zákl. přenesená",J463,0)</f>
        <v>0</v>
      </c>
      <c r="BH463" s="200">
        <f>IF(N463="sníž. přenesená",J463,0)</f>
        <v>0</v>
      </c>
      <c r="BI463" s="200">
        <f>IF(N463="nulová",J463,0)</f>
        <v>0</v>
      </c>
      <c r="BJ463" s="17" t="s">
        <v>88</v>
      </c>
      <c r="BK463" s="200">
        <f>ROUND(I463*H463,2)</f>
        <v>0</v>
      </c>
      <c r="BL463" s="17" t="s">
        <v>175</v>
      </c>
      <c r="BM463" s="199" t="s">
        <v>1305</v>
      </c>
    </row>
    <row r="464" spans="1:65" s="2" customFormat="1" ht="21.75" customHeight="1">
      <c r="A464" s="34"/>
      <c r="B464" s="35"/>
      <c r="C464" s="187" t="s">
        <v>1306</v>
      </c>
      <c r="D464" s="187" t="s">
        <v>158</v>
      </c>
      <c r="E464" s="188" t="s">
        <v>733</v>
      </c>
      <c r="F464" s="189" t="s">
        <v>734</v>
      </c>
      <c r="G464" s="190" t="s">
        <v>383</v>
      </c>
      <c r="H464" s="191">
        <v>6</v>
      </c>
      <c r="I464" s="192"/>
      <c r="J464" s="193">
        <f>ROUND(I464*H464,2)</f>
        <v>0</v>
      </c>
      <c r="K464" s="194"/>
      <c r="L464" s="39"/>
      <c r="M464" s="195" t="s">
        <v>1</v>
      </c>
      <c r="N464" s="196" t="s">
        <v>45</v>
      </c>
      <c r="O464" s="71"/>
      <c r="P464" s="197">
        <f>O464*H464</f>
        <v>0</v>
      </c>
      <c r="Q464" s="197">
        <v>0.05454</v>
      </c>
      <c r="R464" s="197">
        <f>Q464*H464</f>
        <v>0.32724</v>
      </c>
      <c r="S464" s="197">
        <v>0</v>
      </c>
      <c r="T464" s="198">
        <f>S464*H464</f>
        <v>0</v>
      </c>
      <c r="U464" s="34"/>
      <c r="V464" s="34"/>
      <c r="W464" s="34"/>
      <c r="X464" s="34"/>
      <c r="Y464" s="34"/>
      <c r="Z464" s="34"/>
      <c r="AA464" s="34"/>
      <c r="AB464" s="34"/>
      <c r="AC464" s="34"/>
      <c r="AD464" s="34"/>
      <c r="AE464" s="34"/>
      <c r="AR464" s="199" t="s">
        <v>175</v>
      </c>
      <c r="AT464" s="199" t="s">
        <v>158</v>
      </c>
      <c r="AU464" s="199" t="s">
        <v>90</v>
      </c>
      <c r="AY464" s="17" t="s">
        <v>155</v>
      </c>
      <c r="BE464" s="200">
        <f>IF(N464="základní",J464,0)</f>
        <v>0</v>
      </c>
      <c r="BF464" s="200">
        <f>IF(N464="snížená",J464,0)</f>
        <v>0</v>
      </c>
      <c r="BG464" s="200">
        <f>IF(N464="zákl. přenesená",J464,0)</f>
        <v>0</v>
      </c>
      <c r="BH464" s="200">
        <f>IF(N464="sníž. přenesená",J464,0)</f>
        <v>0</v>
      </c>
      <c r="BI464" s="200">
        <f>IF(N464="nulová",J464,0)</f>
        <v>0</v>
      </c>
      <c r="BJ464" s="17" t="s">
        <v>88</v>
      </c>
      <c r="BK464" s="200">
        <f>ROUND(I464*H464,2)</f>
        <v>0</v>
      </c>
      <c r="BL464" s="17" t="s">
        <v>175</v>
      </c>
      <c r="BM464" s="199" t="s">
        <v>1307</v>
      </c>
    </row>
    <row r="465" spans="1:47" s="2" customFormat="1" ht="48.75">
      <c r="A465" s="34"/>
      <c r="B465" s="35"/>
      <c r="C465" s="36"/>
      <c r="D465" s="201" t="s">
        <v>164</v>
      </c>
      <c r="E465" s="36"/>
      <c r="F465" s="202" t="s">
        <v>1308</v>
      </c>
      <c r="G465" s="36"/>
      <c r="H465" s="36"/>
      <c r="I465" s="203"/>
      <c r="J465" s="36"/>
      <c r="K465" s="36"/>
      <c r="L465" s="39"/>
      <c r="M465" s="204"/>
      <c r="N465" s="205"/>
      <c r="O465" s="71"/>
      <c r="P465" s="71"/>
      <c r="Q465" s="71"/>
      <c r="R465" s="71"/>
      <c r="S465" s="71"/>
      <c r="T465" s="72"/>
      <c r="U465" s="34"/>
      <c r="V465" s="34"/>
      <c r="W465" s="34"/>
      <c r="X465" s="34"/>
      <c r="Y465" s="34"/>
      <c r="Z465" s="34"/>
      <c r="AA465" s="34"/>
      <c r="AB465" s="34"/>
      <c r="AC465" s="34"/>
      <c r="AD465" s="34"/>
      <c r="AE465" s="34"/>
      <c r="AT465" s="17" t="s">
        <v>164</v>
      </c>
      <c r="AU465" s="17" t="s">
        <v>90</v>
      </c>
    </row>
    <row r="466" spans="2:63" s="12" customFormat="1" ht="22.9" customHeight="1">
      <c r="B466" s="171"/>
      <c r="C466" s="172"/>
      <c r="D466" s="173" t="s">
        <v>79</v>
      </c>
      <c r="E466" s="185" t="s">
        <v>201</v>
      </c>
      <c r="F466" s="185" t="s">
        <v>741</v>
      </c>
      <c r="G466" s="172"/>
      <c r="H466" s="172"/>
      <c r="I466" s="175"/>
      <c r="J466" s="186">
        <f>BK466</f>
        <v>0</v>
      </c>
      <c r="K466" s="172"/>
      <c r="L466" s="177"/>
      <c r="M466" s="178"/>
      <c r="N466" s="179"/>
      <c r="O466" s="179"/>
      <c r="P466" s="180">
        <f>SUM(P467:P471)</f>
        <v>0</v>
      </c>
      <c r="Q466" s="179"/>
      <c r="R466" s="180">
        <f>SUM(R467:R471)</f>
        <v>0.02745</v>
      </c>
      <c r="S466" s="179"/>
      <c r="T466" s="181">
        <f>SUM(T467:T471)</f>
        <v>0</v>
      </c>
      <c r="AR466" s="182" t="s">
        <v>88</v>
      </c>
      <c r="AT466" s="183" t="s">
        <v>79</v>
      </c>
      <c r="AU466" s="183" t="s">
        <v>88</v>
      </c>
      <c r="AY466" s="182" t="s">
        <v>155</v>
      </c>
      <c r="BK466" s="184">
        <f>SUM(BK467:BK471)</f>
        <v>0</v>
      </c>
    </row>
    <row r="467" spans="1:65" s="2" customFormat="1" ht="16.5" customHeight="1">
      <c r="A467" s="34"/>
      <c r="B467" s="35"/>
      <c r="C467" s="187" t="s">
        <v>1309</v>
      </c>
      <c r="D467" s="187" t="s">
        <v>158</v>
      </c>
      <c r="E467" s="188" t="s">
        <v>1310</v>
      </c>
      <c r="F467" s="189" t="s">
        <v>1311</v>
      </c>
      <c r="G467" s="190" t="s">
        <v>287</v>
      </c>
      <c r="H467" s="191">
        <v>45</v>
      </c>
      <c r="I467" s="192"/>
      <c r="J467" s="193">
        <f>ROUND(I467*H467,2)</f>
        <v>0</v>
      </c>
      <c r="K467" s="194"/>
      <c r="L467" s="39"/>
      <c r="M467" s="195" t="s">
        <v>1</v>
      </c>
      <c r="N467" s="196" t="s">
        <v>45</v>
      </c>
      <c r="O467" s="71"/>
      <c r="P467" s="197">
        <f>O467*H467</f>
        <v>0</v>
      </c>
      <c r="Q467" s="197">
        <v>0</v>
      </c>
      <c r="R467" s="197">
        <f>Q467*H467</f>
        <v>0</v>
      </c>
      <c r="S467" s="197">
        <v>0</v>
      </c>
      <c r="T467" s="198">
        <f>S467*H467</f>
        <v>0</v>
      </c>
      <c r="U467" s="34"/>
      <c r="V467" s="34"/>
      <c r="W467" s="34"/>
      <c r="X467" s="34"/>
      <c r="Y467" s="34"/>
      <c r="Z467" s="34"/>
      <c r="AA467" s="34"/>
      <c r="AB467" s="34"/>
      <c r="AC467" s="34"/>
      <c r="AD467" s="34"/>
      <c r="AE467" s="34"/>
      <c r="AR467" s="199" t="s">
        <v>175</v>
      </c>
      <c r="AT467" s="199" t="s">
        <v>158</v>
      </c>
      <c r="AU467" s="199" t="s">
        <v>90</v>
      </c>
      <c r="AY467" s="17" t="s">
        <v>155</v>
      </c>
      <c r="BE467" s="200">
        <f>IF(N467="základní",J467,0)</f>
        <v>0</v>
      </c>
      <c r="BF467" s="200">
        <f>IF(N467="snížená",J467,0)</f>
        <v>0</v>
      </c>
      <c r="BG467" s="200">
        <f>IF(N467="zákl. přenesená",J467,0)</f>
        <v>0</v>
      </c>
      <c r="BH467" s="200">
        <f>IF(N467="sníž. přenesená",J467,0)</f>
        <v>0</v>
      </c>
      <c r="BI467" s="200">
        <f>IF(N467="nulová",J467,0)</f>
        <v>0</v>
      </c>
      <c r="BJ467" s="17" t="s">
        <v>88</v>
      </c>
      <c r="BK467" s="200">
        <f>ROUND(I467*H467,2)</f>
        <v>0</v>
      </c>
      <c r="BL467" s="17" t="s">
        <v>175</v>
      </c>
      <c r="BM467" s="199" t="s">
        <v>1312</v>
      </c>
    </row>
    <row r="468" spans="1:47" s="2" customFormat="1" ht="48.75">
      <c r="A468" s="34"/>
      <c r="B468" s="35"/>
      <c r="C468" s="36"/>
      <c r="D468" s="201" t="s">
        <v>164</v>
      </c>
      <c r="E468" s="36"/>
      <c r="F468" s="202" t="s">
        <v>1313</v>
      </c>
      <c r="G468" s="36"/>
      <c r="H468" s="36"/>
      <c r="I468" s="203"/>
      <c r="J468" s="36"/>
      <c r="K468" s="36"/>
      <c r="L468" s="39"/>
      <c r="M468" s="204"/>
      <c r="N468" s="205"/>
      <c r="O468" s="71"/>
      <c r="P468" s="71"/>
      <c r="Q468" s="71"/>
      <c r="R468" s="71"/>
      <c r="S468" s="71"/>
      <c r="T468" s="72"/>
      <c r="U468" s="34"/>
      <c r="V468" s="34"/>
      <c r="W468" s="34"/>
      <c r="X468" s="34"/>
      <c r="Y468" s="34"/>
      <c r="Z468" s="34"/>
      <c r="AA468" s="34"/>
      <c r="AB468" s="34"/>
      <c r="AC468" s="34"/>
      <c r="AD468" s="34"/>
      <c r="AE468" s="34"/>
      <c r="AT468" s="17" t="s">
        <v>164</v>
      </c>
      <c r="AU468" s="17" t="s">
        <v>90</v>
      </c>
    </row>
    <row r="469" spans="1:65" s="2" customFormat="1" ht="21.75" customHeight="1">
      <c r="A469" s="34"/>
      <c r="B469" s="35"/>
      <c r="C469" s="187" t="s">
        <v>1314</v>
      </c>
      <c r="D469" s="187" t="s">
        <v>158</v>
      </c>
      <c r="E469" s="188" t="s">
        <v>1315</v>
      </c>
      <c r="F469" s="189" t="s">
        <v>1316</v>
      </c>
      <c r="G469" s="190" t="s">
        <v>287</v>
      </c>
      <c r="H469" s="191">
        <v>45</v>
      </c>
      <c r="I469" s="192"/>
      <c r="J469" s="193">
        <f>ROUND(I469*H469,2)</f>
        <v>0</v>
      </c>
      <c r="K469" s="194"/>
      <c r="L469" s="39"/>
      <c r="M469" s="195" t="s">
        <v>1</v>
      </c>
      <c r="N469" s="196" t="s">
        <v>45</v>
      </c>
      <c r="O469" s="71"/>
      <c r="P469" s="197">
        <f>O469*H469</f>
        <v>0</v>
      </c>
      <c r="Q469" s="197">
        <v>0.00061</v>
      </c>
      <c r="R469" s="197">
        <f>Q469*H469</f>
        <v>0.02745</v>
      </c>
      <c r="S469" s="197">
        <v>0</v>
      </c>
      <c r="T469" s="198">
        <f>S469*H469</f>
        <v>0</v>
      </c>
      <c r="U469" s="34"/>
      <c r="V469" s="34"/>
      <c r="W469" s="34"/>
      <c r="X469" s="34"/>
      <c r="Y469" s="34"/>
      <c r="Z469" s="34"/>
      <c r="AA469" s="34"/>
      <c r="AB469" s="34"/>
      <c r="AC469" s="34"/>
      <c r="AD469" s="34"/>
      <c r="AE469" s="34"/>
      <c r="AR469" s="199" t="s">
        <v>175</v>
      </c>
      <c r="AT469" s="199" t="s">
        <v>158</v>
      </c>
      <c r="AU469" s="199" t="s">
        <v>90</v>
      </c>
      <c r="AY469" s="17" t="s">
        <v>155</v>
      </c>
      <c r="BE469" s="200">
        <f>IF(N469="základní",J469,0)</f>
        <v>0</v>
      </c>
      <c r="BF469" s="200">
        <f>IF(N469="snížená",J469,0)</f>
        <v>0</v>
      </c>
      <c r="BG469" s="200">
        <f>IF(N469="zákl. přenesená",J469,0)</f>
        <v>0</v>
      </c>
      <c r="BH469" s="200">
        <f>IF(N469="sníž. přenesená",J469,0)</f>
        <v>0</v>
      </c>
      <c r="BI469" s="200">
        <f>IF(N469="nulová",J469,0)</f>
        <v>0</v>
      </c>
      <c r="BJ469" s="17" t="s">
        <v>88</v>
      </c>
      <c r="BK469" s="200">
        <f>ROUND(I469*H469,2)</f>
        <v>0</v>
      </c>
      <c r="BL469" s="17" t="s">
        <v>175</v>
      </c>
      <c r="BM469" s="199" t="s">
        <v>1317</v>
      </c>
    </row>
    <row r="470" spans="1:47" s="2" customFormat="1" ht="58.5">
      <c r="A470" s="34"/>
      <c r="B470" s="35"/>
      <c r="C470" s="36"/>
      <c r="D470" s="201" t="s">
        <v>164</v>
      </c>
      <c r="E470" s="36"/>
      <c r="F470" s="202" t="s">
        <v>1318</v>
      </c>
      <c r="G470" s="36"/>
      <c r="H470" s="36"/>
      <c r="I470" s="203"/>
      <c r="J470" s="36"/>
      <c r="K470" s="36"/>
      <c r="L470" s="39"/>
      <c r="M470" s="204"/>
      <c r="N470" s="205"/>
      <c r="O470" s="71"/>
      <c r="P470" s="71"/>
      <c r="Q470" s="71"/>
      <c r="R470" s="71"/>
      <c r="S470" s="71"/>
      <c r="T470" s="72"/>
      <c r="U470" s="34"/>
      <c r="V470" s="34"/>
      <c r="W470" s="34"/>
      <c r="X470" s="34"/>
      <c r="Y470" s="34"/>
      <c r="Z470" s="34"/>
      <c r="AA470" s="34"/>
      <c r="AB470" s="34"/>
      <c r="AC470" s="34"/>
      <c r="AD470" s="34"/>
      <c r="AE470" s="34"/>
      <c r="AT470" s="17" t="s">
        <v>164</v>
      </c>
      <c r="AU470" s="17" t="s">
        <v>90</v>
      </c>
    </row>
    <row r="471" spans="1:65" s="2" customFormat="1" ht="16.5" customHeight="1">
      <c r="A471" s="34"/>
      <c r="B471" s="35"/>
      <c r="C471" s="187" t="s">
        <v>1319</v>
      </c>
      <c r="D471" s="187" t="s">
        <v>158</v>
      </c>
      <c r="E471" s="188" t="s">
        <v>1320</v>
      </c>
      <c r="F471" s="189" t="s">
        <v>1321</v>
      </c>
      <c r="G471" s="190" t="s">
        <v>287</v>
      </c>
      <c r="H471" s="191">
        <v>210</v>
      </c>
      <c r="I471" s="192"/>
      <c r="J471" s="193">
        <f>ROUND(I471*H471,2)</f>
        <v>0</v>
      </c>
      <c r="K471" s="194"/>
      <c r="L471" s="39"/>
      <c r="M471" s="195" t="s">
        <v>1</v>
      </c>
      <c r="N471" s="196" t="s">
        <v>45</v>
      </c>
      <c r="O471" s="71"/>
      <c r="P471" s="197">
        <f>O471*H471</f>
        <v>0</v>
      </c>
      <c r="Q471" s="197">
        <v>0</v>
      </c>
      <c r="R471" s="197">
        <f>Q471*H471</f>
        <v>0</v>
      </c>
      <c r="S471" s="197">
        <v>0</v>
      </c>
      <c r="T471" s="198">
        <f>S471*H471</f>
        <v>0</v>
      </c>
      <c r="U471" s="34"/>
      <c r="V471" s="34"/>
      <c r="W471" s="34"/>
      <c r="X471" s="34"/>
      <c r="Y471" s="34"/>
      <c r="Z471" s="34"/>
      <c r="AA471" s="34"/>
      <c r="AB471" s="34"/>
      <c r="AC471" s="34"/>
      <c r="AD471" s="34"/>
      <c r="AE471" s="34"/>
      <c r="AR471" s="199" t="s">
        <v>175</v>
      </c>
      <c r="AT471" s="199" t="s">
        <v>158</v>
      </c>
      <c r="AU471" s="199" t="s">
        <v>90</v>
      </c>
      <c r="AY471" s="17" t="s">
        <v>155</v>
      </c>
      <c r="BE471" s="200">
        <f>IF(N471="základní",J471,0)</f>
        <v>0</v>
      </c>
      <c r="BF471" s="200">
        <f>IF(N471="snížená",J471,0)</f>
        <v>0</v>
      </c>
      <c r="BG471" s="200">
        <f>IF(N471="zákl. přenesená",J471,0)</f>
        <v>0</v>
      </c>
      <c r="BH471" s="200">
        <f>IF(N471="sníž. přenesená",J471,0)</f>
        <v>0</v>
      </c>
      <c r="BI471" s="200">
        <f>IF(N471="nulová",J471,0)</f>
        <v>0</v>
      </c>
      <c r="BJ471" s="17" t="s">
        <v>88</v>
      </c>
      <c r="BK471" s="200">
        <f>ROUND(I471*H471,2)</f>
        <v>0</v>
      </c>
      <c r="BL471" s="17" t="s">
        <v>175</v>
      </c>
      <c r="BM471" s="199" t="s">
        <v>1322</v>
      </c>
    </row>
    <row r="472" spans="2:63" s="12" customFormat="1" ht="22.9" customHeight="1">
      <c r="B472" s="171"/>
      <c r="C472" s="172"/>
      <c r="D472" s="173" t="s">
        <v>79</v>
      </c>
      <c r="E472" s="185" t="s">
        <v>759</v>
      </c>
      <c r="F472" s="185" t="s">
        <v>760</v>
      </c>
      <c r="G472" s="172"/>
      <c r="H472" s="172"/>
      <c r="I472" s="175"/>
      <c r="J472" s="186">
        <f>BK472</f>
        <v>0</v>
      </c>
      <c r="K472" s="172"/>
      <c r="L472" s="177"/>
      <c r="M472" s="178"/>
      <c r="N472" s="179"/>
      <c r="O472" s="179"/>
      <c r="P472" s="180">
        <f>SUM(P473:P500)</f>
        <v>0</v>
      </c>
      <c r="Q472" s="179"/>
      <c r="R472" s="180">
        <f>SUM(R473:R500)</f>
        <v>0</v>
      </c>
      <c r="S472" s="179"/>
      <c r="T472" s="181">
        <f>SUM(T473:T500)</f>
        <v>0</v>
      </c>
      <c r="AR472" s="182" t="s">
        <v>88</v>
      </c>
      <c r="AT472" s="183" t="s">
        <v>79</v>
      </c>
      <c r="AU472" s="183" t="s">
        <v>88</v>
      </c>
      <c r="AY472" s="182" t="s">
        <v>155</v>
      </c>
      <c r="BK472" s="184">
        <f>SUM(BK473:BK500)</f>
        <v>0</v>
      </c>
    </row>
    <row r="473" spans="1:65" s="2" customFormat="1" ht="16.5" customHeight="1">
      <c r="A473" s="34"/>
      <c r="B473" s="35"/>
      <c r="C473" s="187" t="s">
        <v>1323</v>
      </c>
      <c r="D473" s="187" t="s">
        <v>158</v>
      </c>
      <c r="E473" s="188" t="s">
        <v>762</v>
      </c>
      <c r="F473" s="189" t="s">
        <v>763</v>
      </c>
      <c r="G473" s="190" t="s">
        <v>360</v>
      </c>
      <c r="H473" s="191">
        <v>619.153</v>
      </c>
      <c r="I473" s="192"/>
      <c r="J473" s="193">
        <f>ROUND(I473*H473,2)</f>
        <v>0</v>
      </c>
      <c r="K473" s="194"/>
      <c r="L473" s="39"/>
      <c r="M473" s="195" t="s">
        <v>1</v>
      </c>
      <c r="N473" s="196" t="s">
        <v>45</v>
      </c>
      <c r="O473" s="71"/>
      <c r="P473" s="197">
        <f>O473*H473</f>
        <v>0</v>
      </c>
      <c r="Q473" s="197">
        <v>0</v>
      </c>
      <c r="R473" s="197">
        <f>Q473*H473</f>
        <v>0</v>
      </c>
      <c r="S473" s="197">
        <v>0</v>
      </c>
      <c r="T473" s="198">
        <f>S473*H473</f>
        <v>0</v>
      </c>
      <c r="U473" s="34"/>
      <c r="V473" s="34"/>
      <c r="W473" s="34"/>
      <c r="X473" s="34"/>
      <c r="Y473" s="34"/>
      <c r="Z473" s="34"/>
      <c r="AA473" s="34"/>
      <c r="AB473" s="34"/>
      <c r="AC473" s="34"/>
      <c r="AD473" s="34"/>
      <c r="AE473" s="34"/>
      <c r="AR473" s="199" t="s">
        <v>175</v>
      </c>
      <c r="AT473" s="199" t="s">
        <v>158</v>
      </c>
      <c r="AU473" s="199" t="s">
        <v>90</v>
      </c>
      <c r="AY473" s="17" t="s">
        <v>155</v>
      </c>
      <c r="BE473" s="200">
        <f>IF(N473="základní",J473,0)</f>
        <v>0</v>
      </c>
      <c r="BF473" s="200">
        <f>IF(N473="snížená",J473,0)</f>
        <v>0</v>
      </c>
      <c r="BG473" s="200">
        <f>IF(N473="zákl. přenesená",J473,0)</f>
        <v>0</v>
      </c>
      <c r="BH473" s="200">
        <f>IF(N473="sníž. přenesená",J473,0)</f>
        <v>0</v>
      </c>
      <c r="BI473" s="200">
        <f>IF(N473="nulová",J473,0)</f>
        <v>0</v>
      </c>
      <c r="BJ473" s="17" t="s">
        <v>88</v>
      </c>
      <c r="BK473" s="200">
        <f>ROUND(I473*H473,2)</f>
        <v>0</v>
      </c>
      <c r="BL473" s="17" t="s">
        <v>175</v>
      </c>
      <c r="BM473" s="199" t="s">
        <v>1324</v>
      </c>
    </row>
    <row r="474" spans="1:47" s="2" customFormat="1" ht="126.75">
      <c r="A474" s="34"/>
      <c r="B474" s="35"/>
      <c r="C474" s="36"/>
      <c r="D474" s="201" t="s">
        <v>164</v>
      </c>
      <c r="E474" s="36"/>
      <c r="F474" s="202" t="s">
        <v>765</v>
      </c>
      <c r="G474" s="36"/>
      <c r="H474" s="36"/>
      <c r="I474" s="203"/>
      <c r="J474" s="36"/>
      <c r="K474" s="36"/>
      <c r="L474" s="39"/>
      <c r="M474" s="204"/>
      <c r="N474" s="205"/>
      <c r="O474" s="71"/>
      <c r="P474" s="71"/>
      <c r="Q474" s="71"/>
      <c r="R474" s="71"/>
      <c r="S474" s="71"/>
      <c r="T474" s="72"/>
      <c r="U474" s="34"/>
      <c r="V474" s="34"/>
      <c r="W474" s="34"/>
      <c r="X474" s="34"/>
      <c r="Y474" s="34"/>
      <c r="Z474" s="34"/>
      <c r="AA474" s="34"/>
      <c r="AB474" s="34"/>
      <c r="AC474" s="34"/>
      <c r="AD474" s="34"/>
      <c r="AE474" s="34"/>
      <c r="AT474" s="17" t="s">
        <v>164</v>
      </c>
      <c r="AU474" s="17" t="s">
        <v>90</v>
      </c>
    </row>
    <row r="475" spans="2:51" s="13" customFormat="1" ht="11.25">
      <c r="B475" s="210"/>
      <c r="C475" s="211"/>
      <c r="D475" s="201" t="s">
        <v>256</v>
      </c>
      <c r="E475" s="212" t="s">
        <v>1</v>
      </c>
      <c r="F475" s="213" t="s">
        <v>1325</v>
      </c>
      <c r="G475" s="211"/>
      <c r="H475" s="214">
        <v>23.437</v>
      </c>
      <c r="I475" s="215"/>
      <c r="J475" s="211"/>
      <c r="K475" s="211"/>
      <c r="L475" s="216"/>
      <c r="M475" s="217"/>
      <c r="N475" s="218"/>
      <c r="O475" s="218"/>
      <c r="P475" s="218"/>
      <c r="Q475" s="218"/>
      <c r="R475" s="218"/>
      <c r="S475" s="218"/>
      <c r="T475" s="219"/>
      <c r="AT475" s="220" t="s">
        <v>256</v>
      </c>
      <c r="AU475" s="220" t="s">
        <v>90</v>
      </c>
      <c r="AV475" s="13" t="s">
        <v>90</v>
      </c>
      <c r="AW475" s="13" t="s">
        <v>36</v>
      </c>
      <c r="AX475" s="13" t="s">
        <v>80</v>
      </c>
      <c r="AY475" s="220" t="s">
        <v>155</v>
      </c>
    </row>
    <row r="476" spans="2:51" s="13" customFormat="1" ht="11.25">
      <c r="B476" s="210"/>
      <c r="C476" s="211"/>
      <c r="D476" s="201" t="s">
        <v>256</v>
      </c>
      <c r="E476" s="212" t="s">
        <v>1</v>
      </c>
      <c r="F476" s="213" t="s">
        <v>1326</v>
      </c>
      <c r="G476" s="211"/>
      <c r="H476" s="214">
        <v>4.562</v>
      </c>
      <c r="I476" s="215"/>
      <c r="J476" s="211"/>
      <c r="K476" s="211"/>
      <c r="L476" s="216"/>
      <c r="M476" s="217"/>
      <c r="N476" s="218"/>
      <c r="O476" s="218"/>
      <c r="P476" s="218"/>
      <c r="Q476" s="218"/>
      <c r="R476" s="218"/>
      <c r="S476" s="218"/>
      <c r="T476" s="219"/>
      <c r="AT476" s="220" t="s">
        <v>256</v>
      </c>
      <c r="AU476" s="220" t="s">
        <v>90</v>
      </c>
      <c r="AV476" s="13" t="s">
        <v>90</v>
      </c>
      <c r="AW476" s="13" t="s">
        <v>36</v>
      </c>
      <c r="AX476" s="13" t="s">
        <v>80</v>
      </c>
      <c r="AY476" s="220" t="s">
        <v>155</v>
      </c>
    </row>
    <row r="477" spans="2:51" s="13" customFormat="1" ht="11.25">
      <c r="B477" s="210"/>
      <c r="C477" s="211"/>
      <c r="D477" s="201" t="s">
        <v>256</v>
      </c>
      <c r="E477" s="212" t="s">
        <v>1</v>
      </c>
      <c r="F477" s="213" t="s">
        <v>1327</v>
      </c>
      <c r="G477" s="211"/>
      <c r="H477" s="214">
        <v>2.489</v>
      </c>
      <c r="I477" s="215"/>
      <c r="J477" s="211"/>
      <c r="K477" s="211"/>
      <c r="L477" s="216"/>
      <c r="M477" s="217"/>
      <c r="N477" s="218"/>
      <c r="O477" s="218"/>
      <c r="P477" s="218"/>
      <c r="Q477" s="218"/>
      <c r="R477" s="218"/>
      <c r="S477" s="218"/>
      <c r="T477" s="219"/>
      <c r="AT477" s="220" t="s">
        <v>256</v>
      </c>
      <c r="AU477" s="220" t="s">
        <v>90</v>
      </c>
      <c r="AV477" s="13" t="s">
        <v>90</v>
      </c>
      <c r="AW477" s="13" t="s">
        <v>36</v>
      </c>
      <c r="AX477" s="13" t="s">
        <v>80</v>
      </c>
      <c r="AY477" s="220" t="s">
        <v>155</v>
      </c>
    </row>
    <row r="478" spans="2:51" s="13" customFormat="1" ht="11.25">
      <c r="B478" s="210"/>
      <c r="C478" s="211"/>
      <c r="D478" s="201" t="s">
        <v>256</v>
      </c>
      <c r="E478" s="212" t="s">
        <v>1</v>
      </c>
      <c r="F478" s="213" t="s">
        <v>1328</v>
      </c>
      <c r="G478" s="211"/>
      <c r="H478" s="214">
        <v>24.805</v>
      </c>
      <c r="I478" s="215"/>
      <c r="J478" s="211"/>
      <c r="K478" s="211"/>
      <c r="L478" s="216"/>
      <c r="M478" s="217"/>
      <c r="N478" s="218"/>
      <c r="O478" s="218"/>
      <c r="P478" s="218"/>
      <c r="Q478" s="218"/>
      <c r="R478" s="218"/>
      <c r="S478" s="218"/>
      <c r="T478" s="219"/>
      <c r="AT478" s="220" t="s">
        <v>256</v>
      </c>
      <c r="AU478" s="220" t="s">
        <v>90</v>
      </c>
      <c r="AV478" s="13" t="s">
        <v>90</v>
      </c>
      <c r="AW478" s="13" t="s">
        <v>36</v>
      </c>
      <c r="AX478" s="13" t="s">
        <v>80</v>
      </c>
      <c r="AY478" s="220" t="s">
        <v>155</v>
      </c>
    </row>
    <row r="479" spans="2:51" s="13" customFormat="1" ht="11.25">
      <c r="B479" s="210"/>
      <c r="C479" s="211"/>
      <c r="D479" s="201" t="s">
        <v>256</v>
      </c>
      <c r="E479" s="212" t="s">
        <v>1</v>
      </c>
      <c r="F479" s="213" t="s">
        <v>1329</v>
      </c>
      <c r="G479" s="211"/>
      <c r="H479" s="214">
        <v>8.562</v>
      </c>
      <c r="I479" s="215"/>
      <c r="J479" s="211"/>
      <c r="K479" s="211"/>
      <c r="L479" s="216"/>
      <c r="M479" s="217"/>
      <c r="N479" s="218"/>
      <c r="O479" s="218"/>
      <c r="P479" s="218"/>
      <c r="Q479" s="218"/>
      <c r="R479" s="218"/>
      <c r="S479" s="218"/>
      <c r="T479" s="219"/>
      <c r="AT479" s="220" t="s">
        <v>256</v>
      </c>
      <c r="AU479" s="220" t="s">
        <v>90</v>
      </c>
      <c r="AV479" s="13" t="s">
        <v>90</v>
      </c>
      <c r="AW479" s="13" t="s">
        <v>36</v>
      </c>
      <c r="AX479" s="13" t="s">
        <v>80</v>
      </c>
      <c r="AY479" s="220" t="s">
        <v>155</v>
      </c>
    </row>
    <row r="480" spans="2:51" s="13" customFormat="1" ht="11.25">
      <c r="B480" s="210"/>
      <c r="C480" s="211"/>
      <c r="D480" s="201" t="s">
        <v>256</v>
      </c>
      <c r="E480" s="212" t="s">
        <v>1</v>
      </c>
      <c r="F480" s="213" t="s">
        <v>1330</v>
      </c>
      <c r="G480" s="211"/>
      <c r="H480" s="214">
        <v>16.078</v>
      </c>
      <c r="I480" s="215"/>
      <c r="J480" s="211"/>
      <c r="K480" s="211"/>
      <c r="L480" s="216"/>
      <c r="M480" s="217"/>
      <c r="N480" s="218"/>
      <c r="O480" s="218"/>
      <c r="P480" s="218"/>
      <c r="Q480" s="218"/>
      <c r="R480" s="218"/>
      <c r="S480" s="218"/>
      <c r="T480" s="219"/>
      <c r="AT480" s="220" t="s">
        <v>256</v>
      </c>
      <c r="AU480" s="220" t="s">
        <v>90</v>
      </c>
      <c r="AV480" s="13" t="s">
        <v>90</v>
      </c>
      <c r="AW480" s="13" t="s">
        <v>36</v>
      </c>
      <c r="AX480" s="13" t="s">
        <v>80</v>
      </c>
      <c r="AY480" s="220" t="s">
        <v>155</v>
      </c>
    </row>
    <row r="481" spans="2:51" s="15" customFormat="1" ht="11.25">
      <c r="B481" s="232"/>
      <c r="C481" s="233"/>
      <c r="D481" s="201" t="s">
        <v>256</v>
      </c>
      <c r="E481" s="234" t="s">
        <v>1</v>
      </c>
      <c r="F481" s="235" t="s">
        <v>769</v>
      </c>
      <c r="G481" s="233"/>
      <c r="H481" s="236">
        <v>79.933</v>
      </c>
      <c r="I481" s="237"/>
      <c r="J481" s="233"/>
      <c r="K481" s="233"/>
      <c r="L481" s="238"/>
      <c r="M481" s="239"/>
      <c r="N481" s="240"/>
      <c r="O481" s="240"/>
      <c r="P481" s="240"/>
      <c r="Q481" s="240"/>
      <c r="R481" s="240"/>
      <c r="S481" s="240"/>
      <c r="T481" s="241"/>
      <c r="AT481" s="242" t="s">
        <v>256</v>
      </c>
      <c r="AU481" s="242" t="s">
        <v>90</v>
      </c>
      <c r="AV481" s="15" t="s">
        <v>170</v>
      </c>
      <c r="AW481" s="15" t="s">
        <v>36</v>
      </c>
      <c r="AX481" s="15" t="s">
        <v>80</v>
      </c>
      <c r="AY481" s="242" t="s">
        <v>155</v>
      </c>
    </row>
    <row r="482" spans="2:51" s="13" customFormat="1" ht="11.25">
      <c r="B482" s="210"/>
      <c r="C482" s="211"/>
      <c r="D482" s="201" t="s">
        <v>256</v>
      </c>
      <c r="E482" s="212" t="s">
        <v>1</v>
      </c>
      <c r="F482" s="213" t="s">
        <v>1331</v>
      </c>
      <c r="G482" s="211"/>
      <c r="H482" s="214">
        <v>62.896</v>
      </c>
      <c r="I482" s="215"/>
      <c r="J482" s="211"/>
      <c r="K482" s="211"/>
      <c r="L482" s="216"/>
      <c r="M482" s="217"/>
      <c r="N482" s="218"/>
      <c r="O482" s="218"/>
      <c r="P482" s="218"/>
      <c r="Q482" s="218"/>
      <c r="R482" s="218"/>
      <c r="S482" s="218"/>
      <c r="T482" s="219"/>
      <c r="AT482" s="220" t="s">
        <v>256</v>
      </c>
      <c r="AU482" s="220" t="s">
        <v>90</v>
      </c>
      <c r="AV482" s="13" t="s">
        <v>90</v>
      </c>
      <c r="AW482" s="13" t="s">
        <v>36</v>
      </c>
      <c r="AX482" s="13" t="s">
        <v>80</v>
      </c>
      <c r="AY482" s="220" t="s">
        <v>155</v>
      </c>
    </row>
    <row r="483" spans="2:51" s="13" customFormat="1" ht="11.25">
      <c r="B483" s="210"/>
      <c r="C483" s="211"/>
      <c r="D483" s="201" t="s">
        <v>256</v>
      </c>
      <c r="E483" s="212" t="s">
        <v>1</v>
      </c>
      <c r="F483" s="213" t="s">
        <v>1332</v>
      </c>
      <c r="G483" s="211"/>
      <c r="H483" s="214">
        <v>0.829</v>
      </c>
      <c r="I483" s="215"/>
      <c r="J483" s="211"/>
      <c r="K483" s="211"/>
      <c r="L483" s="216"/>
      <c r="M483" s="217"/>
      <c r="N483" s="218"/>
      <c r="O483" s="218"/>
      <c r="P483" s="218"/>
      <c r="Q483" s="218"/>
      <c r="R483" s="218"/>
      <c r="S483" s="218"/>
      <c r="T483" s="219"/>
      <c r="AT483" s="220" t="s">
        <v>256</v>
      </c>
      <c r="AU483" s="220" t="s">
        <v>90</v>
      </c>
      <c r="AV483" s="13" t="s">
        <v>90</v>
      </c>
      <c r="AW483" s="13" t="s">
        <v>36</v>
      </c>
      <c r="AX483" s="13" t="s">
        <v>80</v>
      </c>
      <c r="AY483" s="220" t="s">
        <v>155</v>
      </c>
    </row>
    <row r="484" spans="2:51" s="15" customFormat="1" ht="11.25">
      <c r="B484" s="232"/>
      <c r="C484" s="233"/>
      <c r="D484" s="201" t="s">
        <v>256</v>
      </c>
      <c r="E484" s="234" t="s">
        <v>1</v>
      </c>
      <c r="F484" s="235" t="s">
        <v>771</v>
      </c>
      <c r="G484" s="233"/>
      <c r="H484" s="236">
        <v>63.725</v>
      </c>
      <c r="I484" s="237"/>
      <c r="J484" s="233"/>
      <c r="K484" s="233"/>
      <c r="L484" s="238"/>
      <c r="M484" s="239"/>
      <c r="N484" s="240"/>
      <c r="O484" s="240"/>
      <c r="P484" s="240"/>
      <c r="Q484" s="240"/>
      <c r="R484" s="240"/>
      <c r="S484" s="240"/>
      <c r="T484" s="241"/>
      <c r="AT484" s="242" t="s">
        <v>256</v>
      </c>
      <c r="AU484" s="242" t="s">
        <v>90</v>
      </c>
      <c r="AV484" s="15" t="s">
        <v>170</v>
      </c>
      <c r="AW484" s="15" t="s">
        <v>36</v>
      </c>
      <c r="AX484" s="15" t="s">
        <v>80</v>
      </c>
      <c r="AY484" s="242" t="s">
        <v>155</v>
      </c>
    </row>
    <row r="485" spans="2:51" s="13" customFormat="1" ht="11.25">
      <c r="B485" s="210"/>
      <c r="C485" s="211"/>
      <c r="D485" s="201" t="s">
        <v>256</v>
      </c>
      <c r="E485" s="212" t="s">
        <v>1</v>
      </c>
      <c r="F485" s="213" t="s">
        <v>1333</v>
      </c>
      <c r="G485" s="211"/>
      <c r="H485" s="214">
        <v>41.298</v>
      </c>
      <c r="I485" s="215"/>
      <c r="J485" s="211"/>
      <c r="K485" s="211"/>
      <c r="L485" s="216"/>
      <c r="M485" s="217"/>
      <c r="N485" s="218"/>
      <c r="O485" s="218"/>
      <c r="P485" s="218"/>
      <c r="Q485" s="218"/>
      <c r="R485" s="218"/>
      <c r="S485" s="218"/>
      <c r="T485" s="219"/>
      <c r="AT485" s="220" t="s">
        <v>256</v>
      </c>
      <c r="AU485" s="220" t="s">
        <v>90</v>
      </c>
      <c r="AV485" s="13" t="s">
        <v>90</v>
      </c>
      <c r="AW485" s="13" t="s">
        <v>36</v>
      </c>
      <c r="AX485" s="13" t="s">
        <v>80</v>
      </c>
      <c r="AY485" s="220" t="s">
        <v>155</v>
      </c>
    </row>
    <row r="486" spans="2:51" s="15" customFormat="1" ht="11.25">
      <c r="B486" s="232"/>
      <c r="C486" s="233"/>
      <c r="D486" s="201" t="s">
        <v>256</v>
      </c>
      <c r="E486" s="234" t="s">
        <v>1</v>
      </c>
      <c r="F486" s="235" t="s">
        <v>1334</v>
      </c>
      <c r="G486" s="233"/>
      <c r="H486" s="236">
        <v>41.298</v>
      </c>
      <c r="I486" s="237"/>
      <c r="J486" s="233"/>
      <c r="K486" s="233"/>
      <c r="L486" s="238"/>
      <c r="M486" s="239"/>
      <c r="N486" s="240"/>
      <c r="O486" s="240"/>
      <c r="P486" s="240"/>
      <c r="Q486" s="240"/>
      <c r="R486" s="240"/>
      <c r="S486" s="240"/>
      <c r="T486" s="241"/>
      <c r="AT486" s="242" t="s">
        <v>256</v>
      </c>
      <c r="AU486" s="242" t="s">
        <v>90</v>
      </c>
      <c r="AV486" s="15" t="s">
        <v>170</v>
      </c>
      <c r="AW486" s="15" t="s">
        <v>36</v>
      </c>
      <c r="AX486" s="15" t="s">
        <v>80</v>
      </c>
      <c r="AY486" s="242" t="s">
        <v>155</v>
      </c>
    </row>
    <row r="487" spans="2:51" s="13" customFormat="1" ht="11.25">
      <c r="B487" s="210"/>
      <c r="C487" s="211"/>
      <c r="D487" s="201" t="s">
        <v>256</v>
      </c>
      <c r="E487" s="212" t="s">
        <v>1</v>
      </c>
      <c r="F487" s="213" t="s">
        <v>1335</v>
      </c>
      <c r="G487" s="211"/>
      <c r="H487" s="214">
        <v>98.416</v>
      </c>
      <c r="I487" s="215"/>
      <c r="J487" s="211"/>
      <c r="K487" s="211"/>
      <c r="L487" s="216"/>
      <c r="M487" s="217"/>
      <c r="N487" s="218"/>
      <c r="O487" s="218"/>
      <c r="P487" s="218"/>
      <c r="Q487" s="218"/>
      <c r="R487" s="218"/>
      <c r="S487" s="218"/>
      <c r="T487" s="219"/>
      <c r="AT487" s="220" t="s">
        <v>256</v>
      </c>
      <c r="AU487" s="220" t="s">
        <v>90</v>
      </c>
      <c r="AV487" s="13" t="s">
        <v>90</v>
      </c>
      <c r="AW487" s="13" t="s">
        <v>36</v>
      </c>
      <c r="AX487" s="13" t="s">
        <v>80</v>
      </c>
      <c r="AY487" s="220" t="s">
        <v>155</v>
      </c>
    </row>
    <row r="488" spans="2:51" s="15" customFormat="1" ht="11.25">
      <c r="B488" s="232"/>
      <c r="C488" s="233"/>
      <c r="D488" s="201" t="s">
        <v>256</v>
      </c>
      <c r="E488" s="234" t="s">
        <v>1</v>
      </c>
      <c r="F488" s="235" t="s">
        <v>1336</v>
      </c>
      <c r="G488" s="233"/>
      <c r="H488" s="236">
        <v>98.416</v>
      </c>
      <c r="I488" s="237"/>
      <c r="J488" s="233"/>
      <c r="K488" s="233"/>
      <c r="L488" s="238"/>
      <c r="M488" s="239"/>
      <c r="N488" s="240"/>
      <c r="O488" s="240"/>
      <c r="P488" s="240"/>
      <c r="Q488" s="240"/>
      <c r="R488" s="240"/>
      <c r="S488" s="240"/>
      <c r="T488" s="241"/>
      <c r="AT488" s="242" t="s">
        <v>256</v>
      </c>
      <c r="AU488" s="242" t="s">
        <v>90</v>
      </c>
      <c r="AV488" s="15" t="s">
        <v>170</v>
      </c>
      <c r="AW488" s="15" t="s">
        <v>36</v>
      </c>
      <c r="AX488" s="15" t="s">
        <v>80</v>
      </c>
      <c r="AY488" s="242" t="s">
        <v>155</v>
      </c>
    </row>
    <row r="489" spans="2:51" s="13" customFormat="1" ht="22.5">
      <c r="B489" s="210"/>
      <c r="C489" s="211"/>
      <c r="D489" s="201" t="s">
        <v>256</v>
      </c>
      <c r="E489" s="212" t="s">
        <v>1</v>
      </c>
      <c r="F489" s="213" t="s">
        <v>1337</v>
      </c>
      <c r="G489" s="211"/>
      <c r="H489" s="214">
        <v>55.023</v>
      </c>
      <c r="I489" s="215"/>
      <c r="J489" s="211"/>
      <c r="K489" s="211"/>
      <c r="L489" s="216"/>
      <c r="M489" s="217"/>
      <c r="N489" s="218"/>
      <c r="O489" s="218"/>
      <c r="P489" s="218"/>
      <c r="Q489" s="218"/>
      <c r="R489" s="218"/>
      <c r="S489" s="218"/>
      <c r="T489" s="219"/>
      <c r="AT489" s="220" t="s">
        <v>256</v>
      </c>
      <c r="AU489" s="220" t="s">
        <v>90</v>
      </c>
      <c r="AV489" s="13" t="s">
        <v>90</v>
      </c>
      <c r="AW489" s="13" t="s">
        <v>36</v>
      </c>
      <c r="AX489" s="13" t="s">
        <v>80</v>
      </c>
      <c r="AY489" s="220" t="s">
        <v>155</v>
      </c>
    </row>
    <row r="490" spans="2:51" s="15" customFormat="1" ht="11.25">
      <c r="B490" s="232"/>
      <c r="C490" s="233"/>
      <c r="D490" s="201" t="s">
        <v>256</v>
      </c>
      <c r="E490" s="234" t="s">
        <v>1</v>
      </c>
      <c r="F490" s="235" t="s">
        <v>1338</v>
      </c>
      <c r="G490" s="233"/>
      <c r="H490" s="236">
        <v>55.023</v>
      </c>
      <c r="I490" s="237"/>
      <c r="J490" s="233"/>
      <c r="K490" s="233"/>
      <c r="L490" s="238"/>
      <c r="M490" s="239"/>
      <c r="N490" s="240"/>
      <c r="O490" s="240"/>
      <c r="P490" s="240"/>
      <c r="Q490" s="240"/>
      <c r="R490" s="240"/>
      <c r="S490" s="240"/>
      <c r="T490" s="241"/>
      <c r="AT490" s="242" t="s">
        <v>256</v>
      </c>
      <c r="AU490" s="242" t="s">
        <v>90</v>
      </c>
      <c r="AV490" s="15" t="s">
        <v>170</v>
      </c>
      <c r="AW490" s="15" t="s">
        <v>36</v>
      </c>
      <c r="AX490" s="15" t="s">
        <v>80</v>
      </c>
      <c r="AY490" s="242" t="s">
        <v>155</v>
      </c>
    </row>
    <row r="491" spans="2:51" s="13" customFormat="1" ht="11.25">
      <c r="B491" s="210"/>
      <c r="C491" s="211"/>
      <c r="D491" s="201" t="s">
        <v>256</v>
      </c>
      <c r="E491" s="212" t="s">
        <v>1</v>
      </c>
      <c r="F491" s="213" t="s">
        <v>1339</v>
      </c>
      <c r="G491" s="211"/>
      <c r="H491" s="214">
        <v>5.579</v>
      </c>
      <c r="I491" s="215"/>
      <c r="J491" s="211"/>
      <c r="K491" s="211"/>
      <c r="L491" s="216"/>
      <c r="M491" s="217"/>
      <c r="N491" s="218"/>
      <c r="O491" s="218"/>
      <c r="P491" s="218"/>
      <c r="Q491" s="218"/>
      <c r="R491" s="218"/>
      <c r="S491" s="218"/>
      <c r="T491" s="219"/>
      <c r="AT491" s="220" t="s">
        <v>256</v>
      </c>
      <c r="AU491" s="220" t="s">
        <v>90</v>
      </c>
      <c r="AV491" s="13" t="s">
        <v>90</v>
      </c>
      <c r="AW491" s="13" t="s">
        <v>36</v>
      </c>
      <c r="AX491" s="13" t="s">
        <v>80</v>
      </c>
      <c r="AY491" s="220" t="s">
        <v>155</v>
      </c>
    </row>
    <row r="492" spans="2:51" s="15" customFormat="1" ht="11.25">
      <c r="B492" s="232"/>
      <c r="C492" s="233"/>
      <c r="D492" s="201" t="s">
        <v>256</v>
      </c>
      <c r="E492" s="234" t="s">
        <v>1</v>
      </c>
      <c r="F492" s="235" t="s">
        <v>777</v>
      </c>
      <c r="G492" s="233"/>
      <c r="H492" s="236">
        <v>5.579</v>
      </c>
      <c r="I492" s="237"/>
      <c r="J492" s="233"/>
      <c r="K492" s="233"/>
      <c r="L492" s="238"/>
      <c r="M492" s="239"/>
      <c r="N492" s="240"/>
      <c r="O492" s="240"/>
      <c r="P492" s="240"/>
      <c r="Q492" s="240"/>
      <c r="R492" s="240"/>
      <c r="S492" s="240"/>
      <c r="T492" s="241"/>
      <c r="AT492" s="242" t="s">
        <v>256</v>
      </c>
      <c r="AU492" s="242" t="s">
        <v>90</v>
      </c>
      <c r="AV492" s="15" t="s">
        <v>170</v>
      </c>
      <c r="AW492" s="15" t="s">
        <v>36</v>
      </c>
      <c r="AX492" s="15" t="s">
        <v>80</v>
      </c>
      <c r="AY492" s="242" t="s">
        <v>155</v>
      </c>
    </row>
    <row r="493" spans="2:51" s="14" customFormat="1" ht="11.25">
      <c r="B493" s="221"/>
      <c r="C493" s="222"/>
      <c r="D493" s="201" t="s">
        <v>256</v>
      </c>
      <c r="E493" s="223" t="s">
        <v>1</v>
      </c>
      <c r="F493" s="224" t="s">
        <v>259</v>
      </c>
      <c r="G493" s="222"/>
      <c r="H493" s="225">
        <v>343.974</v>
      </c>
      <c r="I493" s="226"/>
      <c r="J493" s="222"/>
      <c r="K493" s="222"/>
      <c r="L493" s="227"/>
      <c r="M493" s="228"/>
      <c r="N493" s="229"/>
      <c r="O493" s="229"/>
      <c r="P493" s="229"/>
      <c r="Q493" s="229"/>
      <c r="R493" s="229"/>
      <c r="S493" s="229"/>
      <c r="T493" s="230"/>
      <c r="AT493" s="231" t="s">
        <v>256</v>
      </c>
      <c r="AU493" s="231" t="s">
        <v>90</v>
      </c>
      <c r="AV493" s="14" t="s">
        <v>175</v>
      </c>
      <c r="AW493" s="14" t="s">
        <v>36</v>
      </c>
      <c r="AX493" s="14" t="s">
        <v>88</v>
      </c>
      <c r="AY493" s="231" t="s">
        <v>155</v>
      </c>
    </row>
    <row r="494" spans="2:51" s="13" customFormat="1" ht="11.25">
      <c r="B494" s="210"/>
      <c r="C494" s="211"/>
      <c r="D494" s="201" t="s">
        <v>256</v>
      </c>
      <c r="E494" s="211"/>
      <c r="F494" s="213" t="s">
        <v>1340</v>
      </c>
      <c r="G494" s="211"/>
      <c r="H494" s="214">
        <v>619.153</v>
      </c>
      <c r="I494" s="215"/>
      <c r="J494" s="211"/>
      <c r="K494" s="211"/>
      <c r="L494" s="216"/>
      <c r="M494" s="217"/>
      <c r="N494" s="218"/>
      <c r="O494" s="218"/>
      <c r="P494" s="218"/>
      <c r="Q494" s="218"/>
      <c r="R494" s="218"/>
      <c r="S494" s="218"/>
      <c r="T494" s="219"/>
      <c r="AT494" s="220" t="s">
        <v>256</v>
      </c>
      <c r="AU494" s="220" t="s">
        <v>90</v>
      </c>
      <c r="AV494" s="13" t="s">
        <v>90</v>
      </c>
      <c r="AW494" s="13" t="s">
        <v>4</v>
      </c>
      <c r="AX494" s="13" t="s">
        <v>88</v>
      </c>
      <c r="AY494" s="220" t="s">
        <v>155</v>
      </c>
    </row>
    <row r="495" spans="1:65" s="2" customFormat="1" ht="16.5" customHeight="1">
      <c r="A495" s="34"/>
      <c r="B495" s="35"/>
      <c r="C495" s="187" t="s">
        <v>1341</v>
      </c>
      <c r="D495" s="187" t="s">
        <v>158</v>
      </c>
      <c r="E495" s="188" t="s">
        <v>780</v>
      </c>
      <c r="F495" s="189" t="s">
        <v>781</v>
      </c>
      <c r="G495" s="190" t="s">
        <v>360</v>
      </c>
      <c r="H495" s="191">
        <v>34.943</v>
      </c>
      <c r="I495" s="192"/>
      <c r="J495" s="193">
        <f>ROUND(I495*H495,2)</f>
        <v>0</v>
      </c>
      <c r="K495" s="194"/>
      <c r="L495" s="39"/>
      <c r="M495" s="195" t="s">
        <v>1</v>
      </c>
      <c r="N495" s="196" t="s">
        <v>45</v>
      </c>
      <c r="O495" s="71"/>
      <c r="P495" s="197">
        <f>O495*H495</f>
        <v>0</v>
      </c>
      <c r="Q495" s="197">
        <v>0</v>
      </c>
      <c r="R495" s="197">
        <f>Q495*H495</f>
        <v>0</v>
      </c>
      <c r="S495" s="197">
        <v>0</v>
      </c>
      <c r="T495" s="198">
        <f>S495*H495</f>
        <v>0</v>
      </c>
      <c r="U495" s="34"/>
      <c r="V495" s="34"/>
      <c r="W495" s="34"/>
      <c r="X495" s="34"/>
      <c r="Y495" s="34"/>
      <c r="Z495" s="34"/>
      <c r="AA495" s="34"/>
      <c r="AB495" s="34"/>
      <c r="AC495" s="34"/>
      <c r="AD495" s="34"/>
      <c r="AE495" s="34"/>
      <c r="AR495" s="199" t="s">
        <v>175</v>
      </c>
      <c r="AT495" s="199" t="s">
        <v>158</v>
      </c>
      <c r="AU495" s="199" t="s">
        <v>90</v>
      </c>
      <c r="AY495" s="17" t="s">
        <v>155</v>
      </c>
      <c r="BE495" s="200">
        <f>IF(N495="základní",J495,0)</f>
        <v>0</v>
      </c>
      <c r="BF495" s="200">
        <f>IF(N495="snížená",J495,0)</f>
        <v>0</v>
      </c>
      <c r="BG495" s="200">
        <f>IF(N495="zákl. přenesená",J495,0)</f>
        <v>0</v>
      </c>
      <c r="BH495" s="200">
        <f>IF(N495="sníž. přenesená",J495,0)</f>
        <v>0</v>
      </c>
      <c r="BI495" s="200">
        <f>IF(N495="nulová",J495,0)</f>
        <v>0</v>
      </c>
      <c r="BJ495" s="17" t="s">
        <v>88</v>
      </c>
      <c r="BK495" s="200">
        <f>ROUND(I495*H495,2)</f>
        <v>0</v>
      </c>
      <c r="BL495" s="17" t="s">
        <v>175</v>
      </c>
      <c r="BM495" s="199" t="s">
        <v>1342</v>
      </c>
    </row>
    <row r="496" spans="1:47" s="2" customFormat="1" ht="29.25">
      <c r="A496" s="34"/>
      <c r="B496" s="35"/>
      <c r="C496" s="36"/>
      <c r="D496" s="201" t="s">
        <v>164</v>
      </c>
      <c r="E496" s="36"/>
      <c r="F496" s="202" t="s">
        <v>1343</v>
      </c>
      <c r="G496" s="36"/>
      <c r="H496" s="36"/>
      <c r="I496" s="203"/>
      <c r="J496" s="36"/>
      <c r="K496" s="36"/>
      <c r="L496" s="39"/>
      <c r="M496" s="204"/>
      <c r="N496" s="205"/>
      <c r="O496" s="71"/>
      <c r="P496" s="71"/>
      <c r="Q496" s="71"/>
      <c r="R496" s="71"/>
      <c r="S496" s="71"/>
      <c r="T496" s="72"/>
      <c r="U496" s="34"/>
      <c r="V496" s="34"/>
      <c r="W496" s="34"/>
      <c r="X496" s="34"/>
      <c r="Y496" s="34"/>
      <c r="Z496" s="34"/>
      <c r="AA496" s="34"/>
      <c r="AB496" s="34"/>
      <c r="AC496" s="34"/>
      <c r="AD496" s="34"/>
      <c r="AE496" s="34"/>
      <c r="AT496" s="17" t="s">
        <v>164</v>
      </c>
      <c r="AU496" s="17" t="s">
        <v>90</v>
      </c>
    </row>
    <row r="497" spans="2:51" s="13" customFormat="1" ht="11.25">
      <c r="B497" s="210"/>
      <c r="C497" s="211"/>
      <c r="D497" s="201" t="s">
        <v>256</v>
      </c>
      <c r="E497" s="212" t="s">
        <v>1</v>
      </c>
      <c r="F497" s="213" t="s">
        <v>1344</v>
      </c>
      <c r="G497" s="211"/>
      <c r="H497" s="214">
        <v>34.943</v>
      </c>
      <c r="I497" s="215"/>
      <c r="J497" s="211"/>
      <c r="K497" s="211"/>
      <c r="L497" s="216"/>
      <c r="M497" s="217"/>
      <c r="N497" s="218"/>
      <c r="O497" s="218"/>
      <c r="P497" s="218"/>
      <c r="Q497" s="218"/>
      <c r="R497" s="218"/>
      <c r="S497" s="218"/>
      <c r="T497" s="219"/>
      <c r="AT497" s="220" t="s">
        <v>256</v>
      </c>
      <c r="AU497" s="220" t="s">
        <v>90</v>
      </c>
      <c r="AV497" s="13" t="s">
        <v>90</v>
      </c>
      <c r="AW497" s="13" t="s">
        <v>36</v>
      </c>
      <c r="AX497" s="13" t="s">
        <v>88</v>
      </c>
      <c r="AY497" s="220" t="s">
        <v>155</v>
      </c>
    </row>
    <row r="498" spans="1:65" s="2" customFormat="1" ht="21.75" customHeight="1">
      <c r="A498" s="34"/>
      <c r="B498" s="35"/>
      <c r="C498" s="187" t="s">
        <v>1345</v>
      </c>
      <c r="D498" s="187" t="s">
        <v>158</v>
      </c>
      <c r="E498" s="188" t="s">
        <v>1346</v>
      </c>
      <c r="F498" s="189" t="s">
        <v>1347</v>
      </c>
      <c r="G498" s="190" t="s">
        <v>360</v>
      </c>
      <c r="H498" s="191">
        <v>50.343</v>
      </c>
      <c r="I498" s="192"/>
      <c r="J498" s="193">
        <f>ROUND(I498*H498,2)</f>
        <v>0</v>
      </c>
      <c r="K498" s="194"/>
      <c r="L498" s="39"/>
      <c r="M498" s="195" t="s">
        <v>1</v>
      </c>
      <c r="N498" s="196" t="s">
        <v>45</v>
      </c>
      <c r="O498" s="71"/>
      <c r="P498" s="197">
        <f>O498*H498</f>
        <v>0</v>
      </c>
      <c r="Q498" s="197">
        <v>0</v>
      </c>
      <c r="R498" s="197">
        <f>Q498*H498</f>
        <v>0</v>
      </c>
      <c r="S498" s="197">
        <v>0</v>
      </c>
      <c r="T498" s="198">
        <f>S498*H498</f>
        <v>0</v>
      </c>
      <c r="U498" s="34"/>
      <c r="V498" s="34"/>
      <c r="W498" s="34"/>
      <c r="X498" s="34"/>
      <c r="Y498" s="34"/>
      <c r="Z498" s="34"/>
      <c r="AA498" s="34"/>
      <c r="AB498" s="34"/>
      <c r="AC498" s="34"/>
      <c r="AD498" s="34"/>
      <c r="AE498" s="34"/>
      <c r="AR498" s="199" t="s">
        <v>175</v>
      </c>
      <c r="AT498" s="199" t="s">
        <v>158</v>
      </c>
      <c r="AU498" s="199" t="s">
        <v>90</v>
      </c>
      <c r="AY498" s="17" t="s">
        <v>155</v>
      </c>
      <c r="BE498" s="200">
        <f>IF(N498="základní",J498,0)</f>
        <v>0</v>
      </c>
      <c r="BF498" s="200">
        <f>IF(N498="snížená",J498,0)</f>
        <v>0</v>
      </c>
      <c r="BG498" s="200">
        <f>IF(N498="zákl. přenesená",J498,0)</f>
        <v>0</v>
      </c>
      <c r="BH498" s="200">
        <f>IF(N498="sníž. přenesená",J498,0)</f>
        <v>0</v>
      </c>
      <c r="BI498" s="200">
        <f>IF(N498="nulová",J498,0)</f>
        <v>0</v>
      </c>
      <c r="BJ498" s="17" t="s">
        <v>88</v>
      </c>
      <c r="BK498" s="200">
        <f>ROUND(I498*H498,2)</f>
        <v>0</v>
      </c>
      <c r="BL498" s="17" t="s">
        <v>175</v>
      </c>
      <c r="BM498" s="199" t="s">
        <v>1348</v>
      </c>
    </row>
    <row r="499" spans="1:47" s="2" customFormat="1" ht="19.5">
      <c r="A499" s="34"/>
      <c r="B499" s="35"/>
      <c r="C499" s="36"/>
      <c r="D499" s="201" t="s">
        <v>164</v>
      </c>
      <c r="E499" s="36"/>
      <c r="F499" s="202" t="s">
        <v>783</v>
      </c>
      <c r="G499" s="36"/>
      <c r="H499" s="36"/>
      <c r="I499" s="203"/>
      <c r="J499" s="36"/>
      <c r="K499" s="36"/>
      <c r="L499" s="39"/>
      <c r="M499" s="204"/>
      <c r="N499" s="205"/>
      <c r="O499" s="71"/>
      <c r="P499" s="71"/>
      <c r="Q499" s="71"/>
      <c r="R499" s="71"/>
      <c r="S499" s="71"/>
      <c r="T499" s="72"/>
      <c r="U499" s="34"/>
      <c r="V499" s="34"/>
      <c r="W499" s="34"/>
      <c r="X499" s="34"/>
      <c r="Y499" s="34"/>
      <c r="Z499" s="34"/>
      <c r="AA499" s="34"/>
      <c r="AB499" s="34"/>
      <c r="AC499" s="34"/>
      <c r="AD499" s="34"/>
      <c r="AE499" s="34"/>
      <c r="AT499" s="17" t="s">
        <v>164</v>
      </c>
      <c r="AU499" s="17" t="s">
        <v>90</v>
      </c>
    </row>
    <row r="500" spans="2:51" s="13" customFormat="1" ht="11.25">
      <c r="B500" s="210"/>
      <c r="C500" s="211"/>
      <c r="D500" s="201" t="s">
        <v>256</v>
      </c>
      <c r="E500" s="212" t="s">
        <v>1</v>
      </c>
      <c r="F500" s="213" t="s">
        <v>1349</v>
      </c>
      <c r="G500" s="211"/>
      <c r="H500" s="214">
        <v>50.343</v>
      </c>
      <c r="I500" s="215"/>
      <c r="J500" s="211"/>
      <c r="K500" s="211"/>
      <c r="L500" s="216"/>
      <c r="M500" s="217"/>
      <c r="N500" s="218"/>
      <c r="O500" s="218"/>
      <c r="P500" s="218"/>
      <c r="Q500" s="218"/>
      <c r="R500" s="218"/>
      <c r="S500" s="218"/>
      <c r="T500" s="219"/>
      <c r="AT500" s="220" t="s">
        <v>256</v>
      </c>
      <c r="AU500" s="220" t="s">
        <v>90</v>
      </c>
      <c r="AV500" s="13" t="s">
        <v>90</v>
      </c>
      <c r="AW500" s="13" t="s">
        <v>36</v>
      </c>
      <c r="AX500" s="13" t="s">
        <v>88</v>
      </c>
      <c r="AY500" s="220" t="s">
        <v>155</v>
      </c>
    </row>
    <row r="501" spans="2:63" s="12" customFormat="1" ht="22.9" customHeight="1">
      <c r="B501" s="171"/>
      <c r="C501" s="172"/>
      <c r="D501" s="173" t="s">
        <v>79</v>
      </c>
      <c r="E501" s="185" t="s">
        <v>805</v>
      </c>
      <c r="F501" s="185" t="s">
        <v>806</v>
      </c>
      <c r="G501" s="172"/>
      <c r="H501" s="172"/>
      <c r="I501" s="175"/>
      <c r="J501" s="186">
        <f>BK501</f>
        <v>0</v>
      </c>
      <c r="K501" s="172"/>
      <c r="L501" s="177"/>
      <c r="M501" s="178"/>
      <c r="N501" s="179"/>
      <c r="O501" s="179"/>
      <c r="P501" s="180">
        <f>P502</f>
        <v>0</v>
      </c>
      <c r="Q501" s="179"/>
      <c r="R501" s="180">
        <f>R502</f>
        <v>0</v>
      </c>
      <c r="S501" s="179"/>
      <c r="T501" s="181">
        <f>T502</f>
        <v>0</v>
      </c>
      <c r="AR501" s="182" t="s">
        <v>88</v>
      </c>
      <c r="AT501" s="183" t="s">
        <v>79</v>
      </c>
      <c r="AU501" s="183" t="s">
        <v>88</v>
      </c>
      <c r="AY501" s="182" t="s">
        <v>155</v>
      </c>
      <c r="BK501" s="184">
        <f>BK502</f>
        <v>0</v>
      </c>
    </row>
    <row r="502" spans="1:65" s="2" customFormat="1" ht="16.5" customHeight="1">
      <c r="A502" s="34"/>
      <c r="B502" s="35"/>
      <c r="C502" s="187" t="s">
        <v>1350</v>
      </c>
      <c r="D502" s="187" t="s">
        <v>158</v>
      </c>
      <c r="E502" s="188" t="s">
        <v>808</v>
      </c>
      <c r="F502" s="189" t="s">
        <v>809</v>
      </c>
      <c r="G502" s="190" t="s">
        <v>360</v>
      </c>
      <c r="H502" s="191">
        <v>363.183</v>
      </c>
      <c r="I502" s="192"/>
      <c r="J502" s="193">
        <f>ROUND(I502*H502,2)</f>
        <v>0</v>
      </c>
      <c r="K502" s="194"/>
      <c r="L502" s="39"/>
      <c r="M502" s="254" t="s">
        <v>1</v>
      </c>
      <c r="N502" s="255" t="s">
        <v>45</v>
      </c>
      <c r="O502" s="208"/>
      <c r="P502" s="256">
        <f>O502*H502</f>
        <v>0</v>
      </c>
      <c r="Q502" s="256">
        <v>0</v>
      </c>
      <c r="R502" s="256">
        <f>Q502*H502</f>
        <v>0</v>
      </c>
      <c r="S502" s="256">
        <v>0</v>
      </c>
      <c r="T502" s="257">
        <f>S502*H502</f>
        <v>0</v>
      </c>
      <c r="U502" s="34"/>
      <c r="V502" s="34"/>
      <c r="W502" s="34"/>
      <c r="X502" s="34"/>
      <c r="Y502" s="34"/>
      <c r="Z502" s="34"/>
      <c r="AA502" s="34"/>
      <c r="AB502" s="34"/>
      <c r="AC502" s="34"/>
      <c r="AD502" s="34"/>
      <c r="AE502" s="34"/>
      <c r="AR502" s="199" t="s">
        <v>175</v>
      </c>
      <c r="AT502" s="199" t="s">
        <v>158</v>
      </c>
      <c r="AU502" s="199" t="s">
        <v>90</v>
      </c>
      <c r="AY502" s="17" t="s">
        <v>155</v>
      </c>
      <c r="BE502" s="200">
        <f>IF(N502="základní",J502,0)</f>
        <v>0</v>
      </c>
      <c r="BF502" s="200">
        <f>IF(N502="snížená",J502,0)</f>
        <v>0</v>
      </c>
      <c r="BG502" s="200">
        <f>IF(N502="zákl. přenesená",J502,0)</f>
        <v>0</v>
      </c>
      <c r="BH502" s="200">
        <f>IF(N502="sníž. přenesená",J502,0)</f>
        <v>0</v>
      </c>
      <c r="BI502" s="200">
        <f>IF(N502="nulová",J502,0)</f>
        <v>0</v>
      </c>
      <c r="BJ502" s="17" t="s">
        <v>88</v>
      </c>
      <c r="BK502" s="200">
        <f>ROUND(I502*H502,2)</f>
        <v>0</v>
      </c>
      <c r="BL502" s="17" t="s">
        <v>175</v>
      </c>
      <c r="BM502" s="199" t="s">
        <v>1351</v>
      </c>
    </row>
    <row r="503" spans="1:31" s="2" customFormat="1" ht="6.95" customHeight="1">
      <c r="A503" s="34"/>
      <c r="B503" s="54"/>
      <c r="C503" s="55"/>
      <c r="D503" s="55"/>
      <c r="E503" s="55"/>
      <c r="F503" s="55"/>
      <c r="G503" s="55"/>
      <c r="H503" s="55"/>
      <c r="I503" s="55"/>
      <c r="J503" s="55"/>
      <c r="K503" s="55"/>
      <c r="L503" s="39"/>
      <c r="M503" s="34"/>
      <c r="O503" s="34"/>
      <c r="P503" s="34"/>
      <c r="Q503" s="34"/>
      <c r="R503" s="34"/>
      <c r="S503" s="34"/>
      <c r="T503" s="34"/>
      <c r="U503" s="34"/>
      <c r="V503" s="34"/>
      <c r="W503" s="34"/>
      <c r="X503" s="34"/>
      <c r="Y503" s="34"/>
      <c r="Z503" s="34"/>
      <c r="AA503" s="34"/>
      <c r="AB503" s="34"/>
      <c r="AC503" s="34"/>
      <c r="AD503" s="34"/>
      <c r="AE503" s="34"/>
    </row>
  </sheetData>
  <sheetProtection algorithmName="SHA-512" hashValue="YcsrB8NmPus0rAZuTMmlCXsV8Q7MQRZ3xEpp3noOrN+kYkDxiuW4h9afvjzrenIkrnNP99wwmgOZPjwV8plCDQ==" saltValue="p1+NnWECYXyDkaafkHgLOiVqCQYLQ7APBNgmqw8RnRqBXEZWjrIY5waQQ1Fk+UO6gDY7psdu0YYSzoJ/M59ahA==" spinCount="100000" sheet="1" objects="1" scenarios="1" formatColumns="0" formatRows="0" autoFilter="0"/>
  <autoFilter ref="C123:K502"/>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4"/>
  <sheetViews>
    <sheetView showGridLines="0" workbookViewId="0" topLeftCell="A1">
      <selection activeCell="F125" sqref="F12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102</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1352</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ROUND(J123,2)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ROUND((SUM(BE123:BE293)),2)</f>
        <v>0</v>
      </c>
      <c r="G33" s="34"/>
      <c r="H33" s="34"/>
      <c r="I33" s="124">
        <v>0.21</v>
      </c>
      <c r="J33" s="123">
        <f>ROUND(((SUM(BE123:BE293))*I33),2)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ROUND((SUM(BF123:BF293)),2)</f>
        <v>0</v>
      </c>
      <c r="G34" s="34"/>
      <c r="H34" s="34"/>
      <c r="I34" s="124">
        <v>0.15</v>
      </c>
      <c r="J34" s="123">
        <f>ROUND(((SUM(BF123:BF293))*I34),2)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ROUND((SUM(BG123:BG293)),2)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ROUND((SUM(BH123:BH293)),2)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ROUND((SUM(BI123:BI293)),2)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201b - Kanalizace Kotlářská-přípojky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J123</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J124</f>
        <v>0</v>
      </c>
      <c r="K97" s="148"/>
      <c r="L97" s="152"/>
    </row>
    <row r="98" spans="2:12" s="10" customFormat="1" ht="19.9" customHeight="1" hidden="1">
      <c r="B98" s="153"/>
      <c r="C98" s="154"/>
      <c r="D98" s="155" t="s">
        <v>241</v>
      </c>
      <c r="E98" s="156"/>
      <c r="F98" s="156"/>
      <c r="G98" s="156"/>
      <c r="H98" s="156"/>
      <c r="I98" s="156"/>
      <c r="J98" s="157">
        <f>J125</f>
        <v>0</v>
      </c>
      <c r="K98" s="154"/>
      <c r="L98" s="158"/>
    </row>
    <row r="99" spans="2:12" s="10" customFormat="1" ht="19.9" customHeight="1" hidden="1">
      <c r="B99" s="153"/>
      <c r="C99" s="154"/>
      <c r="D99" s="155" t="s">
        <v>242</v>
      </c>
      <c r="E99" s="156"/>
      <c r="F99" s="156"/>
      <c r="G99" s="156"/>
      <c r="H99" s="156"/>
      <c r="I99" s="156"/>
      <c r="J99" s="157">
        <f>J202</f>
        <v>0</v>
      </c>
      <c r="K99" s="154"/>
      <c r="L99" s="158"/>
    </row>
    <row r="100" spans="2:12" s="10" customFormat="1" ht="19.9" customHeight="1" hidden="1">
      <c r="B100" s="153"/>
      <c r="C100" s="154"/>
      <c r="D100" s="155" t="s">
        <v>243</v>
      </c>
      <c r="E100" s="156"/>
      <c r="F100" s="156"/>
      <c r="G100" s="156"/>
      <c r="H100" s="156"/>
      <c r="I100" s="156"/>
      <c r="J100" s="157">
        <f>J206</f>
        <v>0</v>
      </c>
      <c r="K100" s="154"/>
      <c r="L100" s="158"/>
    </row>
    <row r="101" spans="2:12" s="10" customFormat="1" ht="19.9" customHeight="1" hidden="1">
      <c r="B101" s="153"/>
      <c r="C101" s="154"/>
      <c r="D101" s="155" t="s">
        <v>244</v>
      </c>
      <c r="E101" s="156"/>
      <c r="F101" s="156"/>
      <c r="G101" s="156"/>
      <c r="H101" s="156"/>
      <c r="I101" s="156"/>
      <c r="J101" s="157">
        <f>J245</f>
        <v>0</v>
      </c>
      <c r="K101" s="154"/>
      <c r="L101" s="158"/>
    </row>
    <row r="102" spans="2:12" s="10" customFormat="1" ht="19.9" customHeight="1" hidden="1">
      <c r="B102" s="153"/>
      <c r="C102" s="154"/>
      <c r="D102" s="155" t="s">
        <v>246</v>
      </c>
      <c r="E102" s="156"/>
      <c r="F102" s="156"/>
      <c r="G102" s="156"/>
      <c r="H102" s="156"/>
      <c r="I102" s="156"/>
      <c r="J102" s="157">
        <f>J272</f>
        <v>0</v>
      </c>
      <c r="K102" s="154"/>
      <c r="L102" s="158"/>
    </row>
    <row r="103" spans="2:12" s="10" customFormat="1" ht="19.9" customHeight="1" hidden="1">
      <c r="B103" s="153"/>
      <c r="C103" s="154"/>
      <c r="D103" s="155" t="s">
        <v>247</v>
      </c>
      <c r="E103" s="156"/>
      <c r="F103" s="156"/>
      <c r="G103" s="156"/>
      <c r="H103" s="156"/>
      <c r="I103" s="156"/>
      <c r="J103" s="157">
        <f>J292</f>
        <v>0</v>
      </c>
      <c r="K103" s="154"/>
      <c r="L103" s="158"/>
    </row>
    <row r="104" spans="1:31" s="2" customFormat="1" ht="21.75" customHeight="1" hidden="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hidden="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6" ht="11.25" hidden="1"/>
    <row r="107" ht="11.25" hidden="1"/>
    <row r="108" ht="11.25" hidden="1"/>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140</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6" t="str">
        <f>E7</f>
        <v>REVITALIZACE LOKALITY MARTINSKÉ NÁMĚSTÍ TŘEBÍČ</v>
      </c>
      <c r="F113" s="307"/>
      <c r="G113" s="307"/>
      <c r="H113" s="307"/>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128</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62" t="str">
        <f>E9</f>
        <v>SO 201b - Kanalizace Kotlářská-přípojky</v>
      </c>
      <c r="F115" s="308"/>
      <c r="G115" s="308"/>
      <c r="H115" s="308"/>
      <c r="I115" s="36"/>
      <c r="J115" s="36"/>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20</v>
      </c>
      <c r="D117" s="36"/>
      <c r="E117" s="36"/>
      <c r="F117" s="27" t="str">
        <f>F12</f>
        <v>Třebíč</v>
      </c>
      <c r="G117" s="36"/>
      <c r="H117" s="36"/>
      <c r="I117" s="29" t="s">
        <v>22</v>
      </c>
      <c r="J117" s="66" t="str">
        <f>IF(J12="","",J12)</f>
        <v>1. 11. 2022</v>
      </c>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25.7" customHeight="1">
      <c r="A119" s="34"/>
      <c r="B119" s="35"/>
      <c r="C119" s="29" t="s">
        <v>24</v>
      </c>
      <c r="D119" s="36"/>
      <c r="E119" s="36"/>
      <c r="F119" s="27" t="str">
        <f>E15</f>
        <v>Město Třebíč</v>
      </c>
      <c r="G119" s="36"/>
      <c r="H119" s="36"/>
      <c r="I119" s="29" t="s">
        <v>32</v>
      </c>
      <c r="J119" s="32" t="str">
        <f>E21</f>
        <v>PROfi Jihlava, spol. s r.o.</v>
      </c>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30</v>
      </c>
      <c r="D120" s="36"/>
      <c r="E120" s="36"/>
      <c r="F120" s="27" t="str">
        <f>IF(E18="","",E18)</f>
        <v>Vyplň údaj</v>
      </c>
      <c r="G120" s="36"/>
      <c r="H120" s="36"/>
      <c r="I120" s="29" t="s">
        <v>37</v>
      </c>
      <c r="J120" s="32" t="str">
        <f>E24</f>
        <v xml:space="preserve"> </v>
      </c>
      <c r="K120" s="36"/>
      <c r="L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11" customFormat="1" ht="29.25" customHeight="1">
      <c r="A122" s="159"/>
      <c r="B122" s="160"/>
      <c r="C122" s="161" t="s">
        <v>141</v>
      </c>
      <c r="D122" s="162" t="s">
        <v>65</v>
      </c>
      <c r="E122" s="162" t="s">
        <v>61</v>
      </c>
      <c r="F122" s="162" t="s">
        <v>62</v>
      </c>
      <c r="G122" s="162" t="s">
        <v>142</v>
      </c>
      <c r="H122" s="162" t="s">
        <v>143</v>
      </c>
      <c r="I122" s="162" t="s">
        <v>144</v>
      </c>
      <c r="J122" s="163" t="s">
        <v>132</v>
      </c>
      <c r="K122" s="164" t="s">
        <v>145</v>
      </c>
      <c r="L122" s="165"/>
      <c r="M122" s="75" t="s">
        <v>1</v>
      </c>
      <c r="N122" s="76" t="s">
        <v>44</v>
      </c>
      <c r="O122" s="76" t="s">
        <v>146</v>
      </c>
      <c r="P122" s="76" t="s">
        <v>147</v>
      </c>
      <c r="Q122" s="76" t="s">
        <v>148</v>
      </c>
      <c r="R122" s="76" t="s">
        <v>149</v>
      </c>
      <c r="S122" s="76" t="s">
        <v>150</v>
      </c>
      <c r="T122" s="77" t="s">
        <v>151</v>
      </c>
      <c r="U122" s="159"/>
      <c r="V122" s="159"/>
      <c r="W122" s="159"/>
      <c r="X122" s="159"/>
      <c r="Y122" s="159"/>
      <c r="Z122" s="159"/>
      <c r="AA122" s="159"/>
      <c r="AB122" s="159"/>
      <c r="AC122" s="159"/>
      <c r="AD122" s="159"/>
      <c r="AE122" s="159"/>
    </row>
    <row r="123" spans="1:63" s="2" customFormat="1" ht="22.9" customHeight="1">
      <c r="A123" s="34"/>
      <c r="B123" s="35"/>
      <c r="C123" s="82" t="s">
        <v>152</v>
      </c>
      <c r="D123" s="36"/>
      <c r="E123" s="36"/>
      <c r="F123" s="36"/>
      <c r="G123" s="36"/>
      <c r="H123" s="36"/>
      <c r="I123" s="36"/>
      <c r="J123" s="166">
        <f>BK123</f>
        <v>0</v>
      </c>
      <c r="K123" s="36"/>
      <c r="L123" s="39"/>
      <c r="M123" s="78"/>
      <c r="N123" s="167"/>
      <c r="O123" s="79"/>
      <c r="P123" s="168">
        <f>P124</f>
        <v>0</v>
      </c>
      <c r="Q123" s="79"/>
      <c r="R123" s="168">
        <f>R124</f>
        <v>121.43946500000001</v>
      </c>
      <c r="S123" s="79"/>
      <c r="T123" s="169">
        <f>T124</f>
        <v>75.56779999999999</v>
      </c>
      <c r="U123" s="34"/>
      <c r="V123" s="34"/>
      <c r="W123" s="34"/>
      <c r="X123" s="34"/>
      <c r="Y123" s="34"/>
      <c r="Z123" s="34"/>
      <c r="AA123" s="34"/>
      <c r="AB123" s="34"/>
      <c r="AC123" s="34"/>
      <c r="AD123" s="34"/>
      <c r="AE123" s="34"/>
      <c r="AT123" s="17" t="s">
        <v>79</v>
      </c>
      <c r="AU123" s="17" t="s">
        <v>134</v>
      </c>
      <c r="BK123" s="170">
        <f>BK124</f>
        <v>0</v>
      </c>
    </row>
    <row r="124" spans="2:63" s="12" customFormat="1" ht="25.9" customHeight="1">
      <c r="B124" s="171"/>
      <c r="C124" s="172"/>
      <c r="D124" s="173" t="s">
        <v>79</v>
      </c>
      <c r="E124" s="174" t="s">
        <v>248</v>
      </c>
      <c r="F124" s="174" t="s">
        <v>249</v>
      </c>
      <c r="G124" s="172"/>
      <c r="H124" s="172"/>
      <c r="I124" s="175"/>
      <c r="J124" s="176">
        <f>BK124</f>
        <v>0</v>
      </c>
      <c r="K124" s="172"/>
      <c r="L124" s="177"/>
      <c r="M124" s="178"/>
      <c r="N124" s="179"/>
      <c r="O124" s="179"/>
      <c r="P124" s="180">
        <f>P125+P202+P206+P245+P272+P292</f>
        <v>0</v>
      </c>
      <c r="Q124" s="179"/>
      <c r="R124" s="180">
        <f>R125+R202+R206+R245+R272+R292</f>
        <v>121.43946500000001</v>
      </c>
      <c r="S124" s="179"/>
      <c r="T124" s="181">
        <f>T125+T202+T206+T245+T272+T292</f>
        <v>75.56779999999999</v>
      </c>
      <c r="AR124" s="182" t="s">
        <v>88</v>
      </c>
      <c r="AT124" s="183" t="s">
        <v>79</v>
      </c>
      <c r="AU124" s="183" t="s">
        <v>80</v>
      </c>
      <c r="AY124" s="182" t="s">
        <v>155</v>
      </c>
      <c r="BK124" s="184">
        <f>BK125+BK202+BK206+BK245+BK272+BK292</f>
        <v>0</v>
      </c>
    </row>
    <row r="125" spans="2:63" s="12" customFormat="1" ht="22.9" customHeight="1">
      <c r="B125" s="171"/>
      <c r="C125" s="172"/>
      <c r="D125" s="173" t="s">
        <v>79</v>
      </c>
      <c r="E125" s="185" t="s">
        <v>88</v>
      </c>
      <c r="F125" s="185" t="s">
        <v>250</v>
      </c>
      <c r="G125" s="172"/>
      <c r="H125" s="172"/>
      <c r="I125" s="175"/>
      <c r="J125" s="186">
        <f>BK125</f>
        <v>0</v>
      </c>
      <c r="K125" s="172"/>
      <c r="L125" s="177"/>
      <c r="M125" s="178"/>
      <c r="N125" s="179"/>
      <c r="O125" s="179"/>
      <c r="P125" s="180">
        <f>SUM(P126:P201)</f>
        <v>0</v>
      </c>
      <c r="Q125" s="179"/>
      <c r="R125" s="180">
        <f>SUM(R126:R201)</f>
        <v>112.71647</v>
      </c>
      <c r="S125" s="179"/>
      <c r="T125" s="181">
        <f>SUM(T126:T201)</f>
        <v>75.56779999999999</v>
      </c>
      <c r="AR125" s="182" t="s">
        <v>88</v>
      </c>
      <c r="AT125" s="183" t="s">
        <v>79</v>
      </c>
      <c r="AU125" s="183" t="s">
        <v>88</v>
      </c>
      <c r="AY125" s="182" t="s">
        <v>155</v>
      </c>
      <c r="BK125" s="184">
        <f>SUM(BK126:BK201)</f>
        <v>0</v>
      </c>
    </row>
    <row r="126" spans="1:65" s="2" customFormat="1" ht="16.5" customHeight="1">
      <c r="A126" s="34"/>
      <c r="B126" s="35"/>
      <c r="C126" s="187" t="s">
        <v>88</v>
      </c>
      <c r="D126" s="187" t="s">
        <v>158</v>
      </c>
      <c r="E126" s="188" t="s">
        <v>272</v>
      </c>
      <c r="F126" s="189" t="s">
        <v>273</v>
      </c>
      <c r="G126" s="190" t="s">
        <v>253</v>
      </c>
      <c r="H126" s="191">
        <v>127.05</v>
      </c>
      <c r="I126" s="192"/>
      <c r="J126" s="193">
        <f>ROUND(I126*H126,2)</f>
        <v>0</v>
      </c>
      <c r="K126" s="194"/>
      <c r="L126" s="39"/>
      <c r="M126" s="195" t="s">
        <v>1</v>
      </c>
      <c r="N126" s="196" t="s">
        <v>45</v>
      </c>
      <c r="O126" s="71"/>
      <c r="P126" s="197">
        <f>O126*H126</f>
        <v>0</v>
      </c>
      <c r="Q126" s="197">
        <v>0</v>
      </c>
      <c r="R126" s="197">
        <f>Q126*H126</f>
        <v>0</v>
      </c>
      <c r="S126" s="197">
        <v>0.3</v>
      </c>
      <c r="T126" s="198">
        <f>S126*H126</f>
        <v>38.114999999999995</v>
      </c>
      <c r="U126" s="34"/>
      <c r="V126" s="34"/>
      <c r="W126" s="34"/>
      <c r="X126" s="34"/>
      <c r="Y126" s="34"/>
      <c r="Z126" s="34"/>
      <c r="AA126" s="34"/>
      <c r="AB126" s="34"/>
      <c r="AC126" s="34"/>
      <c r="AD126" s="34"/>
      <c r="AE126" s="34"/>
      <c r="AR126" s="199" t="s">
        <v>175</v>
      </c>
      <c r="AT126" s="199" t="s">
        <v>158</v>
      </c>
      <c r="AU126" s="199" t="s">
        <v>90</v>
      </c>
      <c r="AY126" s="17" t="s">
        <v>155</v>
      </c>
      <c r="BE126" s="200">
        <f>IF(N126="základní",J126,0)</f>
        <v>0</v>
      </c>
      <c r="BF126" s="200">
        <f>IF(N126="snížená",J126,0)</f>
        <v>0</v>
      </c>
      <c r="BG126" s="200">
        <f>IF(N126="zákl. přenesená",J126,0)</f>
        <v>0</v>
      </c>
      <c r="BH126" s="200">
        <f>IF(N126="sníž. přenesená",J126,0)</f>
        <v>0</v>
      </c>
      <c r="BI126" s="200">
        <f>IF(N126="nulová",J126,0)</f>
        <v>0</v>
      </c>
      <c r="BJ126" s="17" t="s">
        <v>88</v>
      </c>
      <c r="BK126" s="200">
        <f>ROUND(I126*H126,2)</f>
        <v>0</v>
      </c>
      <c r="BL126" s="17" t="s">
        <v>175</v>
      </c>
      <c r="BM126" s="199" t="s">
        <v>1353</v>
      </c>
    </row>
    <row r="127" spans="1:47" s="2" customFormat="1" ht="321.75">
      <c r="A127" s="34"/>
      <c r="B127" s="35"/>
      <c r="C127" s="36"/>
      <c r="D127" s="201" t="s">
        <v>164</v>
      </c>
      <c r="E127" s="36"/>
      <c r="F127" s="202" t="s">
        <v>1354</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164</v>
      </c>
      <c r="AU127" s="17" t="s">
        <v>90</v>
      </c>
    </row>
    <row r="128" spans="2:51" s="13" customFormat="1" ht="11.25">
      <c r="B128" s="210"/>
      <c r="C128" s="211"/>
      <c r="D128" s="201" t="s">
        <v>256</v>
      </c>
      <c r="E128" s="212" t="s">
        <v>1</v>
      </c>
      <c r="F128" s="213" t="s">
        <v>1355</v>
      </c>
      <c r="G128" s="211"/>
      <c r="H128" s="214">
        <v>127.05</v>
      </c>
      <c r="I128" s="215"/>
      <c r="J128" s="211"/>
      <c r="K128" s="211"/>
      <c r="L128" s="216"/>
      <c r="M128" s="217"/>
      <c r="N128" s="218"/>
      <c r="O128" s="218"/>
      <c r="P128" s="218"/>
      <c r="Q128" s="218"/>
      <c r="R128" s="218"/>
      <c r="S128" s="218"/>
      <c r="T128" s="219"/>
      <c r="AT128" s="220" t="s">
        <v>256</v>
      </c>
      <c r="AU128" s="220" t="s">
        <v>90</v>
      </c>
      <c r="AV128" s="13" t="s">
        <v>90</v>
      </c>
      <c r="AW128" s="13" t="s">
        <v>36</v>
      </c>
      <c r="AX128" s="13" t="s">
        <v>88</v>
      </c>
      <c r="AY128" s="220" t="s">
        <v>155</v>
      </c>
    </row>
    <row r="129" spans="1:65" s="2" customFormat="1" ht="16.5" customHeight="1">
      <c r="A129" s="34"/>
      <c r="B129" s="35"/>
      <c r="C129" s="187" t="s">
        <v>90</v>
      </c>
      <c r="D129" s="187" t="s">
        <v>158</v>
      </c>
      <c r="E129" s="188" t="s">
        <v>829</v>
      </c>
      <c r="F129" s="189" t="s">
        <v>830</v>
      </c>
      <c r="G129" s="190" t="s">
        <v>253</v>
      </c>
      <c r="H129" s="191">
        <v>41.8</v>
      </c>
      <c r="I129" s="192"/>
      <c r="J129" s="193">
        <f>ROUND(I129*H129,2)</f>
        <v>0</v>
      </c>
      <c r="K129" s="194"/>
      <c r="L129" s="39"/>
      <c r="M129" s="195" t="s">
        <v>1</v>
      </c>
      <c r="N129" s="196" t="s">
        <v>45</v>
      </c>
      <c r="O129" s="71"/>
      <c r="P129" s="197">
        <f>O129*H129</f>
        <v>0</v>
      </c>
      <c r="Q129" s="197">
        <v>0</v>
      </c>
      <c r="R129" s="197">
        <f>Q129*H129</f>
        <v>0</v>
      </c>
      <c r="S129" s="197">
        <v>0.58</v>
      </c>
      <c r="T129" s="198">
        <f>S129*H129</f>
        <v>24.243999999999996</v>
      </c>
      <c r="U129" s="34"/>
      <c r="V129" s="34"/>
      <c r="W129" s="34"/>
      <c r="X129" s="34"/>
      <c r="Y129" s="34"/>
      <c r="Z129" s="34"/>
      <c r="AA129" s="34"/>
      <c r="AB129" s="34"/>
      <c r="AC129" s="34"/>
      <c r="AD129" s="34"/>
      <c r="AE129" s="34"/>
      <c r="AR129" s="199" t="s">
        <v>175</v>
      </c>
      <c r="AT129" s="199" t="s">
        <v>158</v>
      </c>
      <c r="AU129" s="199" t="s">
        <v>90</v>
      </c>
      <c r="AY129" s="17" t="s">
        <v>155</v>
      </c>
      <c r="BE129" s="200">
        <f>IF(N129="základní",J129,0)</f>
        <v>0</v>
      </c>
      <c r="BF129" s="200">
        <f>IF(N129="snížená",J129,0)</f>
        <v>0</v>
      </c>
      <c r="BG129" s="200">
        <f>IF(N129="zákl. přenesená",J129,0)</f>
        <v>0</v>
      </c>
      <c r="BH129" s="200">
        <f>IF(N129="sníž. přenesená",J129,0)</f>
        <v>0</v>
      </c>
      <c r="BI129" s="200">
        <f>IF(N129="nulová",J129,0)</f>
        <v>0</v>
      </c>
      <c r="BJ129" s="17" t="s">
        <v>88</v>
      </c>
      <c r="BK129" s="200">
        <f>ROUND(I129*H129,2)</f>
        <v>0</v>
      </c>
      <c r="BL129" s="17" t="s">
        <v>175</v>
      </c>
      <c r="BM129" s="199" t="s">
        <v>1356</v>
      </c>
    </row>
    <row r="130" spans="1:47" s="2" customFormat="1" ht="58.5">
      <c r="A130" s="34"/>
      <c r="B130" s="35"/>
      <c r="C130" s="36"/>
      <c r="D130" s="201" t="s">
        <v>164</v>
      </c>
      <c r="E130" s="36"/>
      <c r="F130" s="202" t="s">
        <v>1357</v>
      </c>
      <c r="G130" s="36"/>
      <c r="H130" s="36"/>
      <c r="I130" s="203"/>
      <c r="J130" s="36"/>
      <c r="K130" s="36"/>
      <c r="L130" s="39"/>
      <c r="M130" s="204"/>
      <c r="N130" s="205"/>
      <c r="O130" s="71"/>
      <c r="P130" s="71"/>
      <c r="Q130" s="71"/>
      <c r="R130" s="71"/>
      <c r="S130" s="71"/>
      <c r="T130" s="72"/>
      <c r="U130" s="34"/>
      <c r="V130" s="34"/>
      <c r="W130" s="34"/>
      <c r="X130" s="34"/>
      <c r="Y130" s="34"/>
      <c r="Z130" s="34"/>
      <c r="AA130" s="34"/>
      <c r="AB130" s="34"/>
      <c r="AC130" s="34"/>
      <c r="AD130" s="34"/>
      <c r="AE130" s="34"/>
      <c r="AT130" s="17" t="s">
        <v>164</v>
      </c>
      <c r="AU130" s="17" t="s">
        <v>90</v>
      </c>
    </row>
    <row r="131" spans="2:51" s="13" customFormat="1" ht="11.25">
      <c r="B131" s="210"/>
      <c r="C131" s="211"/>
      <c r="D131" s="201" t="s">
        <v>256</v>
      </c>
      <c r="E131" s="212" t="s">
        <v>1</v>
      </c>
      <c r="F131" s="213" t="s">
        <v>1358</v>
      </c>
      <c r="G131" s="211"/>
      <c r="H131" s="214">
        <v>41.8</v>
      </c>
      <c r="I131" s="215"/>
      <c r="J131" s="211"/>
      <c r="K131" s="211"/>
      <c r="L131" s="216"/>
      <c r="M131" s="217"/>
      <c r="N131" s="218"/>
      <c r="O131" s="218"/>
      <c r="P131" s="218"/>
      <c r="Q131" s="218"/>
      <c r="R131" s="218"/>
      <c r="S131" s="218"/>
      <c r="T131" s="219"/>
      <c r="AT131" s="220" t="s">
        <v>256</v>
      </c>
      <c r="AU131" s="220" t="s">
        <v>90</v>
      </c>
      <c r="AV131" s="13" t="s">
        <v>90</v>
      </c>
      <c r="AW131" s="13" t="s">
        <v>36</v>
      </c>
      <c r="AX131" s="13" t="s">
        <v>88</v>
      </c>
      <c r="AY131" s="220" t="s">
        <v>155</v>
      </c>
    </row>
    <row r="132" spans="1:65" s="2" customFormat="1" ht="16.5" customHeight="1">
      <c r="A132" s="34"/>
      <c r="B132" s="35"/>
      <c r="C132" s="187" t="s">
        <v>170</v>
      </c>
      <c r="D132" s="187" t="s">
        <v>158</v>
      </c>
      <c r="E132" s="188" t="s">
        <v>1359</v>
      </c>
      <c r="F132" s="189" t="s">
        <v>1360</v>
      </c>
      <c r="G132" s="190" t="s">
        <v>253</v>
      </c>
      <c r="H132" s="191">
        <v>41.8</v>
      </c>
      <c r="I132" s="192"/>
      <c r="J132" s="193">
        <f>ROUND(I132*H132,2)</f>
        <v>0</v>
      </c>
      <c r="K132" s="194"/>
      <c r="L132" s="39"/>
      <c r="M132" s="195" t="s">
        <v>1</v>
      </c>
      <c r="N132" s="196" t="s">
        <v>45</v>
      </c>
      <c r="O132" s="71"/>
      <c r="P132" s="197">
        <f>O132*H132</f>
        <v>0</v>
      </c>
      <c r="Q132" s="197">
        <v>0</v>
      </c>
      <c r="R132" s="197">
        <f>Q132*H132</f>
        <v>0</v>
      </c>
      <c r="S132" s="197">
        <v>0.316</v>
      </c>
      <c r="T132" s="198">
        <f>S132*H132</f>
        <v>13.2088</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1361</v>
      </c>
    </row>
    <row r="133" spans="1:47" s="2" customFormat="1" ht="68.25">
      <c r="A133" s="34"/>
      <c r="B133" s="35"/>
      <c r="C133" s="36"/>
      <c r="D133" s="201" t="s">
        <v>164</v>
      </c>
      <c r="E133" s="36"/>
      <c r="F133" s="202" t="s">
        <v>1362</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1358</v>
      </c>
      <c r="G134" s="211"/>
      <c r="H134" s="214">
        <v>41.8</v>
      </c>
      <c r="I134" s="215"/>
      <c r="J134" s="211"/>
      <c r="K134" s="211"/>
      <c r="L134" s="216"/>
      <c r="M134" s="217"/>
      <c r="N134" s="218"/>
      <c r="O134" s="218"/>
      <c r="P134" s="218"/>
      <c r="Q134" s="218"/>
      <c r="R134" s="218"/>
      <c r="S134" s="218"/>
      <c r="T134" s="219"/>
      <c r="AT134" s="220" t="s">
        <v>256</v>
      </c>
      <c r="AU134" s="220" t="s">
        <v>90</v>
      </c>
      <c r="AV134" s="13" t="s">
        <v>90</v>
      </c>
      <c r="AW134" s="13" t="s">
        <v>36</v>
      </c>
      <c r="AX134" s="13" t="s">
        <v>88</v>
      </c>
      <c r="AY134" s="220" t="s">
        <v>155</v>
      </c>
    </row>
    <row r="135" spans="1:65" s="2" customFormat="1" ht="16.5" customHeight="1">
      <c r="A135" s="34"/>
      <c r="B135" s="35"/>
      <c r="C135" s="187" t="s">
        <v>175</v>
      </c>
      <c r="D135" s="187" t="s">
        <v>158</v>
      </c>
      <c r="E135" s="188" t="s">
        <v>294</v>
      </c>
      <c r="F135" s="189" t="s">
        <v>295</v>
      </c>
      <c r="G135" s="190" t="s">
        <v>287</v>
      </c>
      <c r="H135" s="191">
        <v>5</v>
      </c>
      <c r="I135" s="192"/>
      <c r="J135" s="193">
        <f>ROUND(I135*H135,2)</f>
        <v>0</v>
      </c>
      <c r="K135" s="194"/>
      <c r="L135" s="39"/>
      <c r="M135" s="195" t="s">
        <v>1</v>
      </c>
      <c r="N135" s="196" t="s">
        <v>45</v>
      </c>
      <c r="O135" s="71"/>
      <c r="P135" s="197">
        <f>O135*H135</f>
        <v>0</v>
      </c>
      <c r="Q135" s="197">
        <v>0.00868</v>
      </c>
      <c r="R135" s="197">
        <f>Q135*H135</f>
        <v>0.0434</v>
      </c>
      <c r="S135" s="197">
        <v>0</v>
      </c>
      <c r="T135" s="198">
        <f>S135*H135</f>
        <v>0</v>
      </c>
      <c r="U135" s="34"/>
      <c r="V135" s="34"/>
      <c r="W135" s="34"/>
      <c r="X135" s="34"/>
      <c r="Y135" s="34"/>
      <c r="Z135" s="34"/>
      <c r="AA135" s="34"/>
      <c r="AB135" s="34"/>
      <c r="AC135" s="34"/>
      <c r="AD135" s="34"/>
      <c r="AE135" s="34"/>
      <c r="AR135" s="199" t="s">
        <v>175</v>
      </c>
      <c r="AT135" s="199" t="s">
        <v>158</v>
      </c>
      <c r="AU135" s="199" t="s">
        <v>90</v>
      </c>
      <c r="AY135" s="17" t="s">
        <v>155</v>
      </c>
      <c r="BE135" s="200">
        <f>IF(N135="základní",J135,0)</f>
        <v>0</v>
      </c>
      <c r="BF135" s="200">
        <f>IF(N135="snížená",J135,0)</f>
        <v>0</v>
      </c>
      <c r="BG135" s="200">
        <f>IF(N135="zákl. přenesená",J135,0)</f>
        <v>0</v>
      </c>
      <c r="BH135" s="200">
        <f>IF(N135="sníž. přenesená",J135,0)</f>
        <v>0</v>
      </c>
      <c r="BI135" s="200">
        <f>IF(N135="nulová",J135,0)</f>
        <v>0</v>
      </c>
      <c r="BJ135" s="17" t="s">
        <v>88</v>
      </c>
      <c r="BK135" s="200">
        <f>ROUND(I135*H135,2)</f>
        <v>0</v>
      </c>
      <c r="BL135" s="17" t="s">
        <v>175</v>
      </c>
      <c r="BM135" s="199" t="s">
        <v>1363</v>
      </c>
    </row>
    <row r="136" spans="1:47" s="2" customFormat="1" ht="117">
      <c r="A136" s="34"/>
      <c r="B136" s="35"/>
      <c r="C136" s="36"/>
      <c r="D136" s="201" t="s">
        <v>164</v>
      </c>
      <c r="E136" s="36"/>
      <c r="F136" s="202" t="s">
        <v>297</v>
      </c>
      <c r="G136" s="36"/>
      <c r="H136" s="36"/>
      <c r="I136" s="203"/>
      <c r="J136" s="36"/>
      <c r="K136" s="36"/>
      <c r="L136" s="39"/>
      <c r="M136" s="204"/>
      <c r="N136" s="205"/>
      <c r="O136" s="71"/>
      <c r="P136" s="71"/>
      <c r="Q136" s="71"/>
      <c r="R136" s="71"/>
      <c r="S136" s="71"/>
      <c r="T136" s="72"/>
      <c r="U136" s="34"/>
      <c r="V136" s="34"/>
      <c r="W136" s="34"/>
      <c r="X136" s="34"/>
      <c r="Y136" s="34"/>
      <c r="Z136" s="34"/>
      <c r="AA136" s="34"/>
      <c r="AB136" s="34"/>
      <c r="AC136" s="34"/>
      <c r="AD136" s="34"/>
      <c r="AE136" s="34"/>
      <c r="AT136" s="17" t="s">
        <v>164</v>
      </c>
      <c r="AU136" s="17" t="s">
        <v>90</v>
      </c>
    </row>
    <row r="137" spans="2:51" s="13" customFormat="1" ht="11.25">
      <c r="B137" s="210"/>
      <c r="C137" s="211"/>
      <c r="D137" s="201" t="s">
        <v>256</v>
      </c>
      <c r="E137" s="212" t="s">
        <v>1</v>
      </c>
      <c r="F137" s="213" t="s">
        <v>1364</v>
      </c>
      <c r="G137" s="211"/>
      <c r="H137" s="214">
        <v>5</v>
      </c>
      <c r="I137" s="215"/>
      <c r="J137" s="211"/>
      <c r="K137" s="211"/>
      <c r="L137" s="216"/>
      <c r="M137" s="217"/>
      <c r="N137" s="218"/>
      <c r="O137" s="218"/>
      <c r="P137" s="218"/>
      <c r="Q137" s="218"/>
      <c r="R137" s="218"/>
      <c r="S137" s="218"/>
      <c r="T137" s="219"/>
      <c r="AT137" s="220" t="s">
        <v>256</v>
      </c>
      <c r="AU137" s="220" t="s">
        <v>90</v>
      </c>
      <c r="AV137" s="13" t="s">
        <v>90</v>
      </c>
      <c r="AW137" s="13" t="s">
        <v>36</v>
      </c>
      <c r="AX137" s="13" t="s">
        <v>88</v>
      </c>
      <c r="AY137" s="220" t="s">
        <v>155</v>
      </c>
    </row>
    <row r="138" spans="1:65" s="2" customFormat="1" ht="16.5" customHeight="1">
      <c r="A138" s="34"/>
      <c r="B138" s="35"/>
      <c r="C138" s="187" t="s">
        <v>154</v>
      </c>
      <c r="D138" s="187" t="s">
        <v>158</v>
      </c>
      <c r="E138" s="188" t="s">
        <v>299</v>
      </c>
      <c r="F138" s="189" t="s">
        <v>300</v>
      </c>
      <c r="G138" s="190" t="s">
        <v>287</v>
      </c>
      <c r="H138" s="191">
        <v>15</v>
      </c>
      <c r="I138" s="192"/>
      <c r="J138" s="193">
        <f>ROUND(I138*H138,2)</f>
        <v>0</v>
      </c>
      <c r="K138" s="194"/>
      <c r="L138" s="39"/>
      <c r="M138" s="195" t="s">
        <v>1</v>
      </c>
      <c r="N138" s="196" t="s">
        <v>45</v>
      </c>
      <c r="O138" s="71"/>
      <c r="P138" s="197">
        <f>O138*H138</f>
        <v>0</v>
      </c>
      <c r="Q138" s="197">
        <v>0.0369</v>
      </c>
      <c r="R138" s="197">
        <f>Q138*H138</f>
        <v>0.5535</v>
      </c>
      <c r="S138" s="197">
        <v>0</v>
      </c>
      <c r="T138" s="198">
        <f>S138*H138</f>
        <v>0</v>
      </c>
      <c r="U138" s="34"/>
      <c r="V138" s="34"/>
      <c r="W138" s="34"/>
      <c r="X138" s="34"/>
      <c r="Y138" s="34"/>
      <c r="Z138" s="34"/>
      <c r="AA138" s="34"/>
      <c r="AB138" s="34"/>
      <c r="AC138" s="34"/>
      <c r="AD138" s="34"/>
      <c r="AE138" s="34"/>
      <c r="AR138" s="199" t="s">
        <v>175</v>
      </c>
      <c r="AT138" s="199" t="s">
        <v>158</v>
      </c>
      <c r="AU138" s="199" t="s">
        <v>90</v>
      </c>
      <c r="AY138" s="17" t="s">
        <v>155</v>
      </c>
      <c r="BE138" s="200">
        <f>IF(N138="základní",J138,0)</f>
        <v>0</v>
      </c>
      <c r="BF138" s="200">
        <f>IF(N138="snížená",J138,0)</f>
        <v>0</v>
      </c>
      <c r="BG138" s="200">
        <f>IF(N138="zákl. přenesená",J138,0)</f>
        <v>0</v>
      </c>
      <c r="BH138" s="200">
        <f>IF(N138="sníž. přenesená",J138,0)</f>
        <v>0</v>
      </c>
      <c r="BI138" s="200">
        <f>IF(N138="nulová",J138,0)</f>
        <v>0</v>
      </c>
      <c r="BJ138" s="17" t="s">
        <v>88</v>
      </c>
      <c r="BK138" s="200">
        <f>ROUND(I138*H138,2)</f>
        <v>0</v>
      </c>
      <c r="BL138" s="17" t="s">
        <v>175</v>
      </c>
      <c r="BM138" s="199" t="s">
        <v>1365</v>
      </c>
    </row>
    <row r="139" spans="1:47" s="2" customFormat="1" ht="58.5">
      <c r="A139" s="34"/>
      <c r="B139" s="35"/>
      <c r="C139" s="36"/>
      <c r="D139" s="201" t="s">
        <v>164</v>
      </c>
      <c r="E139" s="36"/>
      <c r="F139" s="202" t="s">
        <v>302</v>
      </c>
      <c r="G139" s="36"/>
      <c r="H139" s="36"/>
      <c r="I139" s="203"/>
      <c r="J139" s="36"/>
      <c r="K139" s="36"/>
      <c r="L139" s="39"/>
      <c r="M139" s="204"/>
      <c r="N139" s="205"/>
      <c r="O139" s="71"/>
      <c r="P139" s="71"/>
      <c r="Q139" s="71"/>
      <c r="R139" s="71"/>
      <c r="S139" s="71"/>
      <c r="T139" s="72"/>
      <c r="U139" s="34"/>
      <c r="V139" s="34"/>
      <c r="W139" s="34"/>
      <c r="X139" s="34"/>
      <c r="Y139" s="34"/>
      <c r="Z139" s="34"/>
      <c r="AA139" s="34"/>
      <c r="AB139" s="34"/>
      <c r="AC139" s="34"/>
      <c r="AD139" s="34"/>
      <c r="AE139" s="34"/>
      <c r="AT139" s="17" t="s">
        <v>164</v>
      </c>
      <c r="AU139" s="17" t="s">
        <v>90</v>
      </c>
    </row>
    <row r="140" spans="2:51" s="13" customFormat="1" ht="11.25">
      <c r="B140" s="210"/>
      <c r="C140" s="211"/>
      <c r="D140" s="201" t="s">
        <v>256</v>
      </c>
      <c r="E140" s="212" t="s">
        <v>1</v>
      </c>
      <c r="F140" s="213" t="s">
        <v>1366</v>
      </c>
      <c r="G140" s="211"/>
      <c r="H140" s="214">
        <v>15</v>
      </c>
      <c r="I140" s="215"/>
      <c r="J140" s="211"/>
      <c r="K140" s="211"/>
      <c r="L140" s="216"/>
      <c r="M140" s="217"/>
      <c r="N140" s="218"/>
      <c r="O140" s="218"/>
      <c r="P140" s="218"/>
      <c r="Q140" s="218"/>
      <c r="R140" s="218"/>
      <c r="S140" s="218"/>
      <c r="T140" s="219"/>
      <c r="AT140" s="220" t="s">
        <v>256</v>
      </c>
      <c r="AU140" s="220" t="s">
        <v>90</v>
      </c>
      <c r="AV140" s="13" t="s">
        <v>90</v>
      </c>
      <c r="AW140" s="13" t="s">
        <v>36</v>
      </c>
      <c r="AX140" s="13" t="s">
        <v>88</v>
      </c>
      <c r="AY140" s="220" t="s">
        <v>155</v>
      </c>
    </row>
    <row r="141" spans="1:65" s="2" customFormat="1" ht="16.5" customHeight="1">
      <c r="A141" s="34"/>
      <c r="B141" s="35"/>
      <c r="C141" s="187" t="s">
        <v>184</v>
      </c>
      <c r="D141" s="187" t="s">
        <v>158</v>
      </c>
      <c r="E141" s="188" t="s">
        <v>304</v>
      </c>
      <c r="F141" s="189" t="s">
        <v>305</v>
      </c>
      <c r="G141" s="190" t="s">
        <v>306</v>
      </c>
      <c r="H141" s="191">
        <v>45.76</v>
      </c>
      <c r="I141" s="192"/>
      <c r="J141" s="193">
        <f>ROUND(I141*H141,2)</f>
        <v>0</v>
      </c>
      <c r="K141" s="194"/>
      <c r="L141" s="39"/>
      <c r="M141" s="195" t="s">
        <v>1</v>
      </c>
      <c r="N141" s="196" t="s">
        <v>45</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175</v>
      </c>
      <c r="AT141" s="199" t="s">
        <v>158</v>
      </c>
      <c r="AU141" s="199" t="s">
        <v>90</v>
      </c>
      <c r="AY141" s="17" t="s">
        <v>155</v>
      </c>
      <c r="BE141" s="200">
        <f>IF(N141="základní",J141,0)</f>
        <v>0</v>
      </c>
      <c r="BF141" s="200">
        <f>IF(N141="snížená",J141,0)</f>
        <v>0</v>
      </c>
      <c r="BG141" s="200">
        <f>IF(N141="zákl. přenesená",J141,0)</f>
        <v>0</v>
      </c>
      <c r="BH141" s="200">
        <f>IF(N141="sníž. přenesená",J141,0)</f>
        <v>0</v>
      </c>
      <c r="BI141" s="200">
        <f>IF(N141="nulová",J141,0)</f>
        <v>0</v>
      </c>
      <c r="BJ141" s="17" t="s">
        <v>88</v>
      </c>
      <c r="BK141" s="200">
        <f>ROUND(I141*H141,2)</f>
        <v>0</v>
      </c>
      <c r="BL141" s="17" t="s">
        <v>175</v>
      </c>
      <c r="BM141" s="199" t="s">
        <v>1367</v>
      </c>
    </row>
    <row r="142" spans="1:47" s="2" customFormat="1" ht="321.75">
      <c r="A142" s="34"/>
      <c r="B142" s="35"/>
      <c r="C142" s="36"/>
      <c r="D142" s="201" t="s">
        <v>164</v>
      </c>
      <c r="E142" s="36"/>
      <c r="F142" s="202" t="s">
        <v>853</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164</v>
      </c>
      <c r="AU142" s="17" t="s">
        <v>90</v>
      </c>
    </row>
    <row r="143" spans="2:51" s="13" customFormat="1" ht="11.25">
      <c r="B143" s="210"/>
      <c r="C143" s="211"/>
      <c r="D143" s="201" t="s">
        <v>256</v>
      </c>
      <c r="E143" s="212" t="s">
        <v>1</v>
      </c>
      <c r="F143" s="213" t="s">
        <v>1368</v>
      </c>
      <c r="G143" s="211"/>
      <c r="H143" s="214">
        <v>45.76</v>
      </c>
      <c r="I143" s="215"/>
      <c r="J143" s="211"/>
      <c r="K143" s="211"/>
      <c r="L143" s="216"/>
      <c r="M143" s="217"/>
      <c r="N143" s="218"/>
      <c r="O143" s="218"/>
      <c r="P143" s="218"/>
      <c r="Q143" s="218"/>
      <c r="R143" s="218"/>
      <c r="S143" s="218"/>
      <c r="T143" s="219"/>
      <c r="AT143" s="220" t="s">
        <v>256</v>
      </c>
      <c r="AU143" s="220" t="s">
        <v>90</v>
      </c>
      <c r="AV143" s="13" t="s">
        <v>90</v>
      </c>
      <c r="AW143" s="13" t="s">
        <v>36</v>
      </c>
      <c r="AX143" s="13" t="s">
        <v>88</v>
      </c>
      <c r="AY143" s="220" t="s">
        <v>155</v>
      </c>
    </row>
    <row r="144" spans="1:65" s="2" customFormat="1" ht="21.75" customHeight="1">
      <c r="A144" s="34"/>
      <c r="B144" s="35"/>
      <c r="C144" s="187" t="s">
        <v>191</v>
      </c>
      <c r="D144" s="187" t="s">
        <v>158</v>
      </c>
      <c r="E144" s="188" t="s">
        <v>310</v>
      </c>
      <c r="F144" s="189" t="s">
        <v>311</v>
      </c>
      <c r="G144" s="190" t="s">
        <v>306</v>
      </c>
      <c r="H144" s="191">
        <v>31.653</v>
      </c>
      <c r="I144" s="192"/>
      <c r="J144" s="193">
        <f>ROUND(I144*H144,2)</f>
        <v>0</v>
      </c>
      <c r="K144" s="194"/>
      <c r="L144" s="39"/>
      <c r="M144" s="195" t="s">
        <v>1</v>
      </c>
      <c r="N144" s="196" t="s">
        <v>45</v>
      </c>
      <c r="O144" s="71"/>
      <c r="P144" s="197">
        <f>O144*H144</f>
        <v>0</v>
      </c>
      <c r="Q144" s="197">
        <v>0</v>
      </c>
      <c r="R144" s="197">
        <f>Q144*H144</f>
        <v>0</v>
      </c>
      <c r="S144" s="197">
        <v>0</v>
      </c>
      <c r="T144" s="198">
        <f>S144*H144</f>
        <v>0</v>
      </c>
      <c r="U144" s="34"/>
      <c r="V144" s="34"/>
      <c r="W144" s="34"/>
      <c r="X144" s="34"/>
      <c r="Y144" s="34"/>
      <c r="Z144" s="34"/>
      <c r="AA144" s="34"/>
      <c r="AB144" s="34"/>
      <c r="AC144" s="34"/>
      <c r="AD144" s="34"/>
      <c r="AE144" s="34"/>
      <c r="AR144" s="199" t="s">
        <v>175</v>
      </c>
      <c r="AT144" s="199" t="s">
        <v>158</v>
      </c>
      <c r="AU144" s="199" t="s">
        <v>90</v>
      </c>
      <c r="AY144" s="17" t="s">
        <v>155</v>
      </c>
      <c r="BE144" s="200">
        <f>IF(N144="základní",J144,0)</f>
        <v>0</v>
      </c>
      <c r="BF144" s="200">
        <f>IF(N144="snížená",J144,0)</f>
        <v>0</v>
      </c>
      <c r="BG144" s="200">
        <f>IF(N144="zákl. přenesená",J144,0)</f>
        <v>0</v>
      </c>
      <c r="BH144" s="200">
        <f>IF(N144="sníž. přenesená",J144,0)</f>
        <v>0</v>
      </c>
      <c r="BI144" s="200">
        <f>IF(N144="nulová",J144,0)</f>
        <v>0</v>
      </c>
      <c r="BJ144" s="17" t="s">
        <v>88</v>
      </c>
      <c r="BK144" s="200">
        <f>ROUND(I144*H144,2)</f>
        <v>0</v>
      </c>
      <c r="BL144" s="17" t="s">
        <v>175</v>
      </c>
      <c r="BM144" s="199" t="s">
        <v>1369</v>
      </c>
    </row>
    <row r="145" spans="1:47" s="2" customFormat="1" ht="78">
      <c r="A145" s="34"/>
      <c r="B145" s="35"/>
      <c r="C145" s="36"/>
      <c r="D145" s="201" t="s">
        <v>164</v>
      </c>
      <c r="E145" s="36"/>
      <c r="F145" s="202" t="s">
        <v>856</v>
      </c>
      <c r="G145" s="36"/>
      <c r="H145" s="36"/>
      <c r="I145" s="203"/>
      <c r="J145" s="36"/>
      <c r="K145" s="36"/>
      <c r="L145" s="39"/>
      <c r="M145" s="204"/>
      <c r="N145" s="205"/>
      <c r="O145" s="71"/>
      <c r="P145" s="71"/>
      <c r="Q145" s="71"/>
      <c r="R145" s="71"/>
      <c r="S145" s="71"/>
      <c r="T145" s="72"/>
      <c r="U145" s="34"/>
      <c r="V145" s="34"/>
      <c r="W145" s="34"/>
      <c r="X145" s="34"/>
      <c r="Y145" s="34"/>
      <c r="Z145" s="34"/>
      <c r="AA145" s="34"/>
      <c r="AB145" s="34"/>
      <c r="AC145" s="34"/>
      <c r="AD145" s="34"/>
      <c r="AE145" s="34"/>
      <c r="AT145" s="17" t="s">
        <v>164</v>
      </c>
      <c r="AU145" s="17" t="s">
        <v>90</v>
      </c>
    </row>
    <row r="146" spans="2:51" s="13" customFormat="1" ht="11.25">
      <c r="B146" s="210"/>
      <c r="C146" s="211"/>
      <c r="D146" s="201" t="s">
        <v>256</v>
      </c>
      <c r="E146" s="212" t="s">
        <v>1</v>
      </c>
      <c r="F146" s="213" t="s">
        <v>1370</v>
      </c>
      <c r="G146" s="211"/>
      <c r="H146" s="214">
        <v>63.305</v>
      </c>
      <c r="I146" s="215"/>
      <c r="J146" s="211"/>
      <c r="K146" s="211"/>
      <c r="L146" s="216"/>
      <c r="M146" s="217"/>
      <c r="N146" s="218"/>
      <c r="O146" s="218"/>
      <c r="P146" s="218"/>
      <c r="Q146" s="218"/>
      <c r="R146" s="218"/>
      <c r="S146" s="218"/>
      <c r="T146" s="219"/>
      <c r="AT146" s="220" t="s">
        <v>256</v>
      </c>
      <c r="AU146" s="220" t="s">
        <v>90</v>
      </c>
      <c r="AV146" s="13" t="s">
        <v>90</v>
      </c>
      <c r="AW146" s="13" t="s">
        <v>36</v>
      </c>
      <c r="AX146" s="13" t="s">
        <v>88</v>
      </c>
      <c r="AY146" s="220" t="s">
        <v>155</v>
      </c>
    </row>
    <row r="147" spans="2:51" s="13" customFormat="1" ht="11.25">
      <c r="B147" s="210"/>
      <c r="C147" s="211"/>
      <c r="D147" s="201" t="s">
        <v>256</v>
      </c>
      <c r="E147" s="211"/>
      <c r="F147" s="213" t="s">
        <v>1371</v>
      </c>
      <c r="G147" s="211"/>
      <c r="H147" s="214">
        <v>31.653</v>
      </c>
      <c r="I147" s="215"/>
      <c r="J147" s="211"/>
      <c r="K147" s="211"/>
      <c r="L147" s="216"/>
      <c r="M147" s="217"/>
      <c r="N147" s="218"/>
      <c r="O147" s="218"/>
      <c r="P147" s="218"/>
      <c r="Q147" s="218"/>
      <c r="R147" s="218"/>
      <c r="S147" s="218"/>
      <c r="T147" s="219"/>
      <c r="AT147" s="220" t="s">
        <v>256</v>
      </c>
      <c r="AU147" s="220" t="s">
        <v>90</v>
      </c>
      <c r="AV147" s="13" t="s">
        <v>90</v>
      </c>
      <c r="AW147" s="13" t="s">
        <v>4</v>
      </c>
      <c r="AX147" s="13" t="s">
        <v>88</v>
      </c>
      <c r="AY147" s="220" t="s">
        <v>155</v>
      </c>
    </row>
    <row r="148" spans="1:65" s="2" customFormat="1" ht="21.75" customHeight="1">
      <c r="A148" s="34"/>
      <c r="B148" s="35"/>
      <c r="C148" s="187" t="s">
        <v>196</v>
      </c>
      <c r="D148" s="187" t="s">
        <v>158</v>
      </c>
      <c r="E148" s="188" t="s">
        <v>317</v>
      </c>
      <c r="F148" s="189" t="s">
        <v>318</v>
      </c>
      <c r="G148" s="190" t="s">
        <v>306</v>
      </c>
      <c r="H148" s="191">
        <v>9.496</v>
      </c>
      <c r="I148" s="192"/>
      <c r="J148" s="193">
        <f>ROUND(I148*H148,2)</f>
        <v>0</v>
      </c>
      <c r="K148" s="194"/>
      <c r="L148" s="39"/>
      <c r="M148" s="195" t="s">
        <v>1</v>
      </c>
      <c r="N148" s="196" t="s">
        <v>45</v>
      </c>
      <c r="O148" s="71"/>
      <c r="P148" s="197">
        <f>O148*H148</f>
        <v>0</v>
      </c>
      <c r="Q148" s="197">
        <v>0</v>
      </c>
      <c r="R148" s="197">
        <f>Q148*H148</f>
        <v>0</v>
      </c>
      <c r="S148" s="197">
        <v>0</v>
      </c>
      <c r="T148" s="198">
        <f>S148*H148</f>
        <v>0</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1372</v>
      </c>
    </row>
    <row r="149" spans="1:47" s="2" customFormat="1" ht="68.25">
      <c r="A149" s="34"/>
      <c r="B149" s="35"/>
      <c r="C149" s="36"/>
      <c r="D149" s="201" t="s">
        <v>164</v>
      </c>
      <c r="E149" s="36"/>
      <c r="F149" s="202" t="s">
        <v>1373</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1374</v>
      </c>
      <c r="G150" s="211"/>
      <c r="H150" s="214">
        <v>63.305</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2:51" s="13" customFormat="1" ht="11.25">
      <c r="B151" s="210"/>
      <c r="C151" s="211"/>
      <c r="D151" s="201" t="s">
        <v>256</v>
      </c>
      <c r="E151" s="211"/>
      <c r="F151" s="213" t="s">
        <v>1375</v>
      </c>
      <c r="G151" s="211"/>
      <c r="H151" s="214">
        <v>9.496</v>
      </c>
      <c r="I151" s="215"/>
      <c r="J151" s="211"/>
      <c r="K151" s="211"/>
      <c r="L151" s="216"/>
      <c r="M151" s="217"/>
      <c r="N151" s="218"/>
      <c r="O151" s="218"/>
      <c r="P151" s="218"/>
      <c r="Q151" s="218"/>
      <c r="R151" s="218"/>
      <c r="S151" s="218"/>
      <c r="T151" s="219"/>
      <c r="AT151" s="220" t="s">
        <v>256</v>
      </c>
      <c r="AU151" s="220" t="s">
        <v>90</v>
      </c>
      <c r="AV151" s="13" t="s">
        <v>90</v>
      </c>
      <c r="AW151" s="13" t="s">
        <v>4</v>
      </c>
      <c r="AX151" s="13" t="s">
        <v>88</v>
      </c>
      <c r="AY151" s="220" t="s">
        <v>155</v>
      </c>
    </row>
    <row r="152" spans="1:65" s="2" customFormat="1" ht="21.75" customHeight="1">
      <c r="A152" s="34"/>
      <c r="B152" s="35"/>
      <c r="C152" s="187" t="s">
        <v>201</v>
      </c>
      <c r="D152" s="187" t="s">
        <v>158</v>
      </c>
      <c r="E152" s="188" t="s">
        <v>323</v>
      </c>
      <c r="F152" s="189" t="s">
        <v>324</v>
      </c>
      <c r="G152" s="190" t="s">
        <v>306</v>
      </c>
      <c r="H152" s="191">
        <v>9.496</v>
      </c>
      <c r="I152" s="192"/>
      <c r="J152" s="193">
        <f>ROUND(I152*H152,2)</f>
        <v>0</v>
      </c>
      <c r="K152" s="194"/>
      <c r="L152" s="39"/>
      <c r="M152" s="195" t="s">
        <v>1</v>
      </c>
      <c r="N152" s="196" t="s">
        <v>45</v>
      </c>
      <c r="O152" s="71"/>
      <c r="P152" s="197">
        <f>O152*H152</f>
        <v>0</v>
      </c>
      <c r="Q152" s="197">
        <v>0</v>
      </c>
      <c r="R152" s="197">
        <f>Q152*H152</f>
        <v>0</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1376</v>
      </c>
    </row>
    <row r="153" spans="1:47" s="2" customFormat="1" ht="68.25">
      <c r="A153" s="34"/>
      <c r="B153" s="35"/>
      <c r="C153" s="36"/>
      <c r="D153" s="201" t="s">
        <v>164</v>
      </c>
      <c r="E153" s="36"/>
      <c r="F153" s="202" t="s">
        <v>1377</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1374</v>
      </c>
      <c r="G154" s="211"/>
      <c r="H154" s="214">
        <v>63.305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2:51" s="13" customFormat="1" ht="11.25">
      <c r="B155" s="210"/>
      <c r="C155" s="211"/>
      <c r="D155" s="201" t="s">
        <v>256</v>
      </c>
      <c r="E155" s="211"/>
      <c r="F155" s="213" t="s">
        <v>1375</v>
      </c>
      <c r="G155" s="211"/>
      <c r="H155" s="214">
        <v>9.496</v>
      </c>
      <c r="I155" s="215"/>
      <c r="J155" s="211"/>
      <c r="K155" s="211"/>
      <c r="L155" s="216"/>
      <c r="M155" s="217"/>
      <c r="N155" s="218"/>
      <c r="O155" s="218"/>
      <c r="P155" s="218"/>
      <c r="Q155" s="218"/>
      <c r="R155" s="218"/>
      <c r="S155" s="218"/>
      <c r="T155" s="219"/>
      <c r="AT155" s="220" t="s">
        <v>256</v>
      </c>
      <c r="AU155" s="220" t="s">
        <v>90</v>
      </c>
      <c r="AV155" s="13" t="s">
        <v>90</v>
      </c>
      <c r="AW155" s="13" t="s">
        <v>4</v>
      </c>
      <c r="AX155" s="13" t="s">
        <v>88</v>
      </c>
      <c r="AY155" s="220" t="s">
        <v>155</v>
      </c>
    </row>
    <row r="156" spans="1:65" s="2" customFormat="1" ht="21.75" customHeight="1">
      <c r="A156" s="34"/>
      <c r="B156" s="35"/>
      <c r="C156" s="187" t="s">
        <v>208</v>
      </c>
      <c r="D156" s="187" t="s">
        <v>158</v>
      </c>
      <c r="E156" s="188" t="s">
        <v>327</v>
      </c>
      <c r="F156" s="189" t="s">
        <v>328</v>
      </c>
      <c r="G156" s="190" t="s">
        <v>306</v>
      </c>
      <c r="H156" s="191">
        <v>12.661</v>
      </c>
      <c r="I156" s="192"/>
      <c r="J156" s="193">
        <f>ROUND(I156*H156,2)</f>
        <v>0</v>
      </c>
      <c r="K156" s="194"/>
      <c r="L156" s="39"/>
      <c r="M156" s="195" t="s">
        <v>1</v>
      </c>
      <c r="N156" s="196" t="s">
        <v>45</v>
      </c>
      <c r="O156" s="71"/>
      <c r="P156" s="197">
        <f>O156*H156</f>
        <v>0</v>
      </c>
      <c r="Q156" s="197">
        <v>0</v>
      </c>
      <c r="R156" s="197">
        <f>Q156*H156</f>
        <v>0</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1378</v>
      </c>
    </row>
    <row r="157" spans="1:47" s="2" customFormat="1" ht="68.25">
      <c r="A157" s="34"/>
      <c r="B157" s="35"/>
      <c r="C157" s="36"/>
      <c r="D157" s="201" t="s">
        <v>164</v>
      </c>
      <c r="E157" s="36"/>
      <c r="F157" s="202" t="s">
        <v>1379</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1374</v>
      </c>
      <c r="G158" s="211"/>
      <c r="H158" s="214">
        <v>63.305</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2:51" s="13" customFormat="1" ht="11.25">
      <c r="B159" s="210"/>
      <c r="C159" s="211"/>
      <c r="D159" s="201" t="s">
        <v>256</v>
      </c>
      <c r="E159" s="211"/>
      <c r="F159" s="213" t="s">
        <v>1380</v>
      </c>
      <c r="G159" s="211"/>
      <c r="H159" s="214">
        <v>12.661</v>
      </c>
      <c r="I159" s="215"/>
      <c r="J159" s="211"/>
      <c r="K159" s="211"/>
      <c r="L159" s="216"/>
      <c r="M159" s="217"/>
      <c r="N159" s="218"/>
      <c r="O159" s="218"/>
      <c r="P159" s="218"/>
      <c r="Q159" s="218"/>
      <c r="R159" s="218"/>
      <c r="S159" s="218"/>
      <c r="T159" s="219"/>
      <c r="AT159" s="220" t="s">
        <v>256</v>
      </c>
      <c r="AU159" s="220" t="s">
        <v>90</v>
      </c>
      <c r="AV159" s="13" t="s">
        <v>90</v>
      </c>
      <c r="AW159" s="13" t="s">
        <v>4</v>
      </c>
      <c r="AX159" s="13" t="s">
        <v>88</v>
      </c>
      <c r="AY159" s="220" t="s">
        <v>155</v>
      </c>
    </row>
    <row r="160" spans="1:65" s="2" customFormat="1" ht="24.2" customHeight="1">
      <c r="A160" s="34"/>
      <c r="B160" s="35"/>
      <c r="C160" s="187" t="s">
        <v>213</v>
      </c>
      <c r="D160" s="187" t="s">
        <v>158</v>
      </c>
      <c r="E160" s="188" t="s">
        <v>1044</v>
      </c>
      <c r="F160" s="189" t="s">
        <v>1045</v>
      </c>
      <c r="G160" s="190" t="s">
        <v>306</v>
      </c>
      <c r="H160" s="191">
        <v>13.53</v>
      </c>
      <c r="I160" s="192"/>
      <c r="J160" s="193">
        <f>ROUND(I160*H160,2)</f>
        <v>0</v>
      </c>
      <c r="K160" s="194"/>
      <c r="L160" s="39"/>
      <c r="M160" s="195" t="s">
        <v>1</v>
      </c>
      <c r="N160" s="196" t="s">
        <v>45</v>
      </c>
      <c r="O160" s="71"/>
      <c r="P160" s="197">
        <f>O160*H160</f>
        <v>0</v>
      </c>
      <c r="Q160" s="197">
        <v>0</v>
      </c>
      <c r="R160" s="197">
        <f>Q160*H160</f>
        <v>0</v>
      </c>
      <c r="S160" s="197">
        <v>0</v>
      </c>
      <c r="T160" s="198">
        <f>S160*H160</f>
        <v>0</v>
      </c>
      <c r="U160" s="34"/>
      <c r="V160" s="34"/>
      <c r="W160" s="34"/>
      <c r="X160" s="34"/>
      <c r="Y160" s="34"/>
      <c r="Z160" s="34"/>
      <c r="AA160" s="34"/>
      <c r="AB160" s="34"/>
      <c r="AC160" s="34"/>
      <c r="AD160" s="34"/>
      <c r="AE160" s="34"/>
      <c r="AR160" s="199" t="s">
        <v>175</v>
      </c>
      <c r="AT160" s="199" t="s">
        <v>158</v>
      </c>
      <c r="AU160" s="199" t="s">
        <v>90</v>
      </c>
      <c r="AY160" s="17" t="s">
        <v>155</v>
      </c>
      <c r="BE160" s="200">
        <f>IF(N160="základní",J160,0)</f>
        <v>0</v>
      </c>
      <c r="BF160" s="200">
        <f>IF(N160="snížená",J160,0)</f>
        <v>0</v>
      </c>
      <c r="BG160" s="200">
        <f>IF(N160="zákl. přenesená",J160,0)</f>
        <v>0</v>
      </c>
      <c r="BH160" s="200">
        <f>IF(N160="sníž. přenesená",J160,0)</f>
        <v>0</v>
      </c>
      <c r="BI160" s="200">
        <f>IF(N160="nulová",J160,0)</f>
        <v>0</v>
      </c>
      <c r="BJ160" s="17" t="s">
        <v>88</v>
      </c>
      <c r="BK160" s="200">
        <f>ROUND(I160*H160,2)</f>
        <v>0</v>
      </c>
      <c r="BL160" s="17" t="s">
        <v>175</v>
      </c>
      <c r="BM160" s="199" t="s">
        <v>1381</v>
      </c>
    </row>
    <row r="161" spans="1:47" s="2" customFormat="1" ht="78">
      <c r="A161" s="34"/>
      <c r="B161" s="35"/>
      <c r="C161" s="36"/>
      <c r="D161" s="201" t="s">
        <v>164</v>
      </c>
      <c r="E161" s="36"/>
      <c r="F161" s="202" t="s">
        <v>1382</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164</v>
      </c>
      <c r="AU161" s="17" t="s">
        <v>90</v>
      </c>
    </row>
    <row r="162" spans="2:51" s="13" customFormat="1" ht="11.25">
      <c r="B162" s="210"/>
      <c r="C162" s="211"/>
      <c r="D162" s="201" t="s">
        <v>256</v>
      </c>
      <c r="E162" s="212" t="s">
        <v>1</v>
      </c>
      <c r="F162" s="213" t="s">
        <v>1383</v>
      </c>
      <c r="G162" s="211"/>
      <c r="H162" s="214">
        <v>27.06</v>
      </c>
      <c r="I162" s="215"/>
      <c r="J162" s="211"/>
      <c r="K162" s="211"/>
      <c r="L162" s="216"/>
      <c r="M162" s="217"/>
      <c r="N162" s="218"/>
      <c r="O162" s="218"/>
      <c r="P162" s="218"/>
      <c r="Q162" s="218"/>
      <c r="R162" s="218"/>
      <c r="S162" s="218"/>
      <c r="T162" s="219"/>
      <c r="AT162" s="220" t="s">
        <v>256</v>
      </c>
      <c r="AU162" s="220" t="s">
        <v>90</v>
      </c>
      <c r="AV162" s="13" t="s">
        <v>90</v>
      </c>
      <c r="AW162" s="13" t="s">
        <v>36</v>
      </c>
      <c r="AX162" s="13" t="s">
        <v>88</v>
      </c>
      <c r="AY162" s="220" t="s">
        <v>155</v>
      </c>
    </row>
    <row r="163" spans="2:51" s="13" customFormat="1" ht="11.25">
      <c r="B163" s="210"/>
      <c r="C163" s="211"/>
      <c r="D163" s="201" t="s">
        <v>256</v>
      </c>
      <c r="E163" s="211"/>
      <c r="F163" s="213" t="s">
        <v>1384</v>
      </c>
      <c r="G163" s="211"/>
      <c r="H163" s="214">
        <v>13.53</v>
      </c>
      <c r="I163" s="215"/>
      <c r="J163" s="211"/>
      <c r="K163" s="211"/>
      <c r="L163" s="216"/>
      <c r="M163" s="217"/>
      <c r="N163" s="218"/>
      <c r="O163" s="218"/>
      <c r="P163" s="218"/>
      <c r="Q163" s="218"/>
      <c r="R163" s="218"/>
      <c r="S163" s="218"/>
      <c r="T163" s="219"/>
      <c r="AT163" s="220" t="s">
        <v>256</v>
      </c>
      <c r="AU163" s="220" t="s">
        <v>90</v>
      </c>
      <c r="AV163" s="13" t="s">
        <v>90</v>
      </c>
      <c r="AW163" s="13" t="s">
        <v>4</v>
      </c>
      <c r="AX163" s="13" t="s">
        <v>88</v>
      </c>
      <c r="AY163" s="220" t="s">
        <v>155</v>
      </c>
    </row>
    <row r="164" spans="1:65" s="2" customFormat="1" ht="24.2" customHeight="1">
      <c r="A164" s="34"/>
      <c r="B164" s="35"/>
      <c r="C164" s="187" t="s">
        <v>218</v>
      </c>
      <c r="D164" s="187" t="s">
        <v>158</v>
      </c>
      <c r="E164" s="188" t="s">
        <v>1051</v>
      </c>
      <c r="F164" s="189" t="s">
        <v>1052</v>
      </c>
      <c r="G164" s="190" t="s">
        <v>306</v>
      </c>
      <c r="H164" s="191">
        <v>4.059</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1385</v>
      </c>
    </row>
    <row r="165" spans="1:47" s="2" customFormat="1" ht="68.25">
      <c r="A165" s="34"/>
      <c r="B165" s="35"/>
      <c r="C165" s="36"/>
      <c r="D165" s="201" t="s">
        <v>164</v>
      </c>
      <c r="E165" s="36"/>
      <c r="F165" s="202" t="s">
        <v>1054</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1386</v>
      </c>
      <c r="G166" s="211"/>
      <c r="H166" s="214">
        <v>27.06</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2:51" s="13" customFormat="1" ht="11.25">
      <c r="B167" s="210"/>
      <c r="C167" s="211"/>
      <c r="D167" s="201" t="s">
        <v>256</v>
      </c>
      <c r="E167" s="211"/>
      <c r="F167" s="213" t="s">
        <v>1387</v>
      </c>
      <c r="G167" s="211"/>
      <c r="H167" s="214">
        <v>4.059</v>
      </c>
      <c r="I167" s="215"/>
      <c r="J167" s="211"/>
      <c r="K167" s="211"/>
      <c r="L167" s="216"/>
      <c r="M167" s="217"/>
      <c r="N167" s="218"/>
      <c r="O167" s="218"/>
      <c r="P167" s="218"/>
      <c r="Q167" s="218"/>
      <c r="R167" s="218"/>
      <c r="S167" s="218"/>
      <c r="T167" s="219"/>
      <c r="AT167" s="220" t="s">
        <v>256</v>
      </c>
      <c r="AU167" s="220" t="s">
        <v>90</v>
      </c>
      <c r="AV167" s="13" t="s">
        <v>90</v>
      </c>
      <c r="AW167" s="13" t="s">
        <v>4</v>
      </c>
      <c r="AX167" s="13" t="s">
        <v>88</v>
      </c>
      <c r="AY167" s="220" t="s">
        <v>155</v>
      </c>
    </row>
    <row r="168" spans="1:65" s="2" customFormat="1" ht="24.2" customHeight="1">
      <c r="A168" s="34"/>
      <c r="B168" s="35"/>
      <c r="C168" s="187" t="s">
        <v>225</v>
      </c>
      <c r="D168" s="187" t="s">
        <v>158</v>
      </c>
      <c r="E168" s="188" t="s">
        <v>1057</v>
      </c>
      <c r="F168" s="189" t="s">
        <v>1058</v>
      </c>
      <c r="G168" s="190" t="s">
        <v>306</v>
      </c>
      <c r="H168" s="191">
        <v>4.059</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1388</v>
      </c>
    </row>
    <row r="169" spans="1:47" s="2" customFormat="1" ht="68.25">
      <c r="A169" s="34"/>
      <c r="B169" s="35"/>
      <c r="C169" s="36"/>
      <c r="D169" s="201" t="s">
        <v>164</v>
      </c>
      <c r="E169" s="36"/>
      <c r="F169" s="202" t="s">
        <v>1060</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1386</v>
      </c>
      <c r="G170" s="211"/>
      <c r="H170" s="214">
        <v>27.06</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1387</v>
      </c>
      <c r="G171" s="211"/>
      <c r="H171" s="214">
        <v>4.059</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4.2" customHeight="1">
      <c r="A172" s="34"/>
      <c r="B172" s="35"/>
      <c r="C172" s="187" t="s">
        <v>230</v>
      </c>
      <c r="D172" s="187" t="s">
        <v>158</v>
      </c>
      <c r="E172" s="188" t="s">
        <v>1061</v>
      </c>
      <c r="F172" s="189" t="s">
        <v>1062</v>
      </c>
      <c r="G172" s="190" t="s">
        <v>306</v>
      </c>
      <c r="H172" s="191">
        <v>5.412</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1389</v>
      </c>
    </row>
    <row r="173" spans="1:47" s="2" customFormat="1" ht="68.25">
      <c r="A173" s="34"/>
      <c r="B173" s="35"/>
      <c r="C173" s="36"/>
      <c r="D173" s="201" t="s">
        <v>164</v>
      </c>
      <c r="E173" s="36"/>
      <c r="F173" s="202" t="s">
        <v>1064</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1386</v>
      </c>
      <c r="G174" s="211"/>
      <c r="H174" s="214">
        <v>27.06</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1390</v>
      </c>
      <c r="G175" s="211"/>
      <c r="H175" s="214">
        <v>5.412</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16.5" customHeight="1">
      <c r="A176" s="34"/>
      <c r="B176" s="35"/>
      <c r="C176" s="187" t="s">
        <v>8</v>
      </c>
      <c r="D176" s="187" t="s">
        <v>158</v>
      </c>
      <c r="E176" s="188" t="s">
        <v>1066</v>
      </c>
      <c r="F176" s="189" t="s">
        <v>1067</v>
      </c>
      <c r="G176" s="190" t="s">
        <v>253</v>
      </c>
      <c r="H176" s="191">
        <v>204.25</v>
      </c>
      <c r="I176" s="192"/>
      <c r="J176" s="193">
        <f>ROUND(I176*H176,2)</f>
        <v>0</v>
      </c>
      <c r="K176" s="194"/>
      <c r="L176" s="39"/>
      <c r="M176" s="195" t="s">
        <v>1</v>
      </c>
      <c r="N176" s="196" t="s">
        <v>45</v>
      </c>
      <c r="O176" s="71"/>
      <c r="P176" s="197">
        <f>O176*H176</f>
        <v>0</v>
      </c>
      <c r="Q176" s="197">
        <v>0.00084</v>
      </c>
      <c r="R176" s="197">
        <f>Q176*H176</f>
        <v>0.17157</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1391</v>
      </c>
    </row>
    <row r="177" spans="1:47" s="2" customFormat="1" ht="204.75">
      <c r="A177" s="34"/>
      <c r="B177" s="35"/>
      <c r="C177" s="36"/>
      <c r="D177" s="201" t="s">
        <v>164</v>
      </c>
      <c r="E177" s="36"/>
      <c r="F177" s="202" t="s">
        <v>1069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1392</v>
      </c>
      <c r="G178" s="211"/>
      <c r="H178" s="214">
        <v>204.25</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1:65" s="2" customFormat="1" ht="16.5" customHeight="1">
      <c r="A179" s="34"/>
      <c r="B179" s="35"/>
      <c r="C179" s="187" t="s">
        <v>337</v>
      </c>
      <c r="D179" s="187" t="s">
        <v>158</v>
      </c>
      <c r="E179" s="188" t="s">
        <v>1075</v>
      </c>
      <c r="F179" s="189" t="s">
        <v>1076</v>
      </c>
      <c r="G179" s="190" t="s">
        <v>253</v>
      </c>
      <c r="H179" s="191">
        <v>204.25</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1393</v>
      </c>
    </row>
    <row r="180" spans="1:47" s="2" customFormat="1" ht="29.25">
      <c r="A180" s="34"/>
      <c r="B180" s="35"/>
      <c r="C180" s="36"/>
      <c r="D180" s="201" t="s">
        <v>164</v>
      </c>
      <c r="E180" s="36"/>
      <c r="F180" s="202" t="s">
        <v>1078</v>
      </c>
      <c r="G180" s="36"/>
      <c r="H180" s="36"/>
      <c r="I180" s="203"/>
      <c r="J180" s="36"/>
      <c r="K180" s="36"/>
      <c r="L180" s="39"/>
      <c r="M180" s="204"/>
      <c r="N180" s="205"/>
      <c r="O180" s="71"/>
      <c r="P180" s="71"/>
      <c r="Q180" s="71"/>
      <c r="R180" s="71"/>
      <c r="S180" s="71"/>
      <c r="T180" s="72"/>
      <c r="U180" s="34"/>
      <c r="V180" s="34"/>
      <c r="W180" s="34"/>
      <c r="X180" s="34"/>
      <c r="Y180" s="34"/>
      <c r="Z180" s="34"/>
      <c r="AA180" s="34"/>
      <c r="AB180" s="34"/>
      <c r="AC180" s="34"/>
      <c r="AD180" s="34"/>
      <c r="AE180" s="34"/>
      <c r="AT180" s="17" t="s">
        <v>164</v>
      </c>
      <c r="AU180" s="17" t="s">
        <v>90</v>
      </c>
    </row>
    <row r="181" spans="1:65" s="2" customFormat="1" ht="16.5" customHeight="1">
      <c r="A181" s="34"/>
      <c r="B181" s="35"/>
      <c r="C181" s="187" t="s">
        <v>341</v>
      </c>
      <c r="D181" s="187" t="s">
        <v>158</v>
      </c>
      <c r="E181" s="188" t="s">
        <v>342</v>
      </c>
      <c r="F181" s="189" t="s">
        <v>343</v>
      </c>
      <c r="G181" s="190" t="s">
        <v>306</v>
      </c>
      <c r="H181" s="191">
        <v>56.793</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1394</v>
      </c>
    </row>
    <row r="182" spans="1:47" s="2" customFormat="1" ht="214.5">
      <c r="A182" s="34"/>
      <c r="B182" s="35"/>
      <c r="C182" s="36"/>
      <c r="D182" s="201" t="s">
        <v>164</v>
      </c>
      <c r="E182" s="36"/>
      <c r="F182" s="202" t="s">
        <v>874</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1395</v>
      </c>
      <c r="G183" s="211"/>
      <c r="H183" s="214">
        <v>90.365</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5" customFormat="1" ht="11.25">
      <c r="B184" s="232"/>
      <c r="C184" s="233"/>
      <c r="D184" s="201" t="s">
        <v>256</v>
      </c>
      <c r="E184" s="234" t="s">
        <v>1</v>
      </c>
      <c r="F184" s="235" t="s">
        <v>346</v>
      </c>
      <c r="G184" s="233"/>
      <c r="H184" s="236">
        <v>90.365</v>
      </c>
      <c r="I184" s="237"/>
      <c r="J184" s="233"/>
      <c r="K184" s="233"/>
      <c r="L184" s="238"/>
      <c r="M184" s="239"/>
      <c r="N184" s="240"/>
      <c r="O184" s="240"/>
      <c r="P184" s="240"/>
      <c r="Q184" s="240"/>
      <c r="R184" s="240"/>
      <c r="S184" s="240"/>
      <c r="T184" s="241"/>
      <c r="AT184" s="242" t="s">
        <v>256</v>
      </c>
      <c r="AU184" s="242" t="s">
        <v>90</v>
      </c>
      <c r="AV184" s="15" t="s">
        <v>170</v>
      </c>
      <c r="AW184" s="15" t="s">
        <v>36</v>
      </c>
      <c r="AX184" s="15" t="s">
        <v>80</v>
      </c>
      <c r="AY184" s="242" t="s">
        <v>155</v>
      </c>
    </row>
    <row r="185" spans="2:51" s="13" customFormat="1" ht="11.25">
      <c r="B185" s="210"/>
      <c r="C185" s="211"/>
      <c r="D185" s="201" t="s">
        <v>256</v>
      </c>
      <c r="E185" s="212" t="s">
        <v>1</v>
      </c>
      <c r="F185" s="213" t="s">
        <v>1396</v>
      </c>
      <c r="G185" s="211"/>
      <c r="H185" s="214">
        <v>-27.577</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3" customFormat="1" ht="11.25">
      <c r="B186" s="210"/>
      <c r="C186" s="211"/>
      <c r="D186" s="201" t="s">
        <v>256</v>
      </c>
      <c r="E186" s="212" t="s">
        <v>1</v>
      </c>
      <c r="F186" s="213" t="s">
        <v>1397</v>
      </c>
      <c r="G186" s="211"/>
      <c r="H186" s="214">
        <v>-5.995</v>
      </c>
      <c r="I186" s="215"/>
      <c r="J186" s="211"/>
      <c r="K186" s="211"/>
      <c r="L186" s="216"/>
      <c r="M186" s="217"/>
      <c r="N186" s="218"/>
      <c r="O186" s="218"/>
      <c r="P186" s="218"/>
      <c r="Q186" s="218"/>
      <c r="R186" s="218"/>
      <c r="S186" s="218"/>
      <c r="T186" s="219"/>
      <c r="AT186" s="220" t="s">
        <v>256</v>
      </c>
      <c r="AU186" s="220" t="s">
        <v>90</v>
      </c>
      <c r="AV186" s="13" t="s">
        <v>90</v>
      </c>
      <c r="AW186" s="13" t="s">
        <v>36</v>
      </c>
      <c r="AX186" s="13" t="s">
        <v>80</v>
      </c>
      <c r="AY186" s="220" t="s">
        <v>155</v>
      </c>
    </row>
    <row r="187" spans="2:51" s="14" customFormat="1" ht="11.25">
      <c r="B187" s="221"/>
      <c r="C187" s="222"/>
      <c r="D187" s="201" t="s">
        <v>256</v>
      </c>
      <c r="E187" s="223" t="s">
        <v>1</v>
      </c>
      <c r="F187" s="224" t="s">
        <v>259</v>
      </c>
      <c r="G187" s="222"/>
      <c r="H187" s="225">
        <v>56.793</v>
      </c>
      <c r="I187" s="226"/>
      <c r="J187" s="222"/>
      <c r="K187" s="222"/>
      <c r="L187" s="227"/>
      <c r="M187" s="228"/>
      <c r="N187" s="229"/>
      <c r="O187" s="229"/>
      <c r="P187" s="229"/>
      <c r="Q187" s="229"/>
      <c r="R187" s="229"/>
      <c r="S187" s="229"/>
      <c r="T187" s="230"/>
      <c r="AT187" s="231" t="s">
        <v>256</v>
      </c>
      <c r="AU187" s="231" t="s">
        <v>90</v>
      </c>
      <c r="AV187" s="14" t="s">
        <v>175</v>
      </c>
      <c r="AW187" s="14" t="s">
        <v>36</v>
      </c>
      <c r="AX187" s="14" t="s">
        <v>88</v>
      </c>
      <c r="AY187" s="231" t="s">
        <v>155</v>
      </c>
    </row>
    <row r="188" spans="1:65" s="2" customFormat="1" ht="16.5" customHeight="1">
      <c r="A188" s="34"/>
      <c r="B188" s="35"/>
      <c r="C188" s="187" t="s">
        <v>349</v>
      </c>
      <c r="D188" s="187" t="s">
        <v>158</v>
      </c>
      <c r="E188" s="188" t="s">
        <v>350</v>
      </c>
      <c r="F188" s="189" t="s">
        <v>351</v>
      </c>
      <c r="G188" s="190" t="s">
        <v>306</v>
      </c>
      <c r="H188" s="191">
        <v>28.397</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1398</v>
      </c>
    </row>
    <row r="189" spans="1:47" s="2" customFormat="1" ht="39">
      <c r="A189" s="34"/>
      <c r="B189" s="35"/>
      <c r="C189" s="36"/>
      <c r="D189" s="201" t="s">
        <v>164</v>
      </c>
      <c r="E189" s="36"/>
      <c r="F189" s="202" t="s">
        <v>1399</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1400</v>
      </c>
      <c r="G190" s="211"/>
      <c r="H190" s="214">
        <v>56.793</v>
      </c>
      <c r="I190" s="215"/>
      <c r="J190" s="211"/>
      <c r="K190" s="211"/>
      <c r="L190" s="216"/>
      <c r="M190" s="217"/>
      <c r="N190" s="218"/>
      <c r="O190" s="218"/>
      <c r="P190" s="218"/>
      <c r="Q190" s="218"/>
      <c r="R190" s="218"/>
      <c r="S190" s="218"/>
      <c r="T190" s="219"/>
      <c r="AT190" s="220" t="s">
        <v>256</v>
      </c>
      <c r="AU190" s="220" t="s">
        <v>90</v>
      </c>
      <c r="AV190" s="13" t="s">
        <v>90</v>
      </c>
      <c r="AW190" s="13" t="s">
        <v>36</v>
      </c>
      <c r="AX190" s="13" t="s">
        <v>88</v>
      </c>
      <c r="AY190" s="220" t="s">
        <v>155</v>
      </c>
    </row>
    <row r="191" spans="2:51" s="13" customFormat="1" ht="11.25">
      <c r="B191" s="210"/>
      <c r="C191" s="211"/>
      <c r="D191" s="201" t="s">
        <v>256</v>
      </c>
      <c r="E191" s="211"/>
      <c r="F191" s="213" t="s">
        <v>1401</v>
      </c>
      <c r="G191" s="211"/>
      <c r="H191" s="214">
        <v>28.397</v>
      </c>
      <c r="I191" s="215"/>
      <c r="J191" s="211"/>
      <c r="K191" s="211"/>
      <c r="L191" s="216"/>
      <c r="M191" s="217"/>
      <c r="N191" s="218"/>
      <c r="O191" s="218"/>
      <c r="P191" s="218"/>
      <c r="Q191" s="218"/>
      <c r="R191" s="218"/>
      <c r="S191" s="218"/>
      <c r="T191" s="219"/>
      <c r="AT191" s="220" t="s">
        <v>256</v>
      </c>
      <c r="AU191" s="220" t="s">
        <v>90</v>
      </c>
      <c r="AV191" s="13" t="s">
        <v>90</v>
      </c>
      <c r="AW191" s="13" t="s">
        <v>4</v>
      </c>
      <c r="AX191" s="13" t="s">
        <v>88</v>
      </c>
      <c r="AY191" s="220" t="s">
        <v>155</v>
      </c>
    </row>
    <row r="192" spans="1:65" s="2" customFormat="1" ht="16.5" customHeight="1">
      <c r="A192" s="34"/>
      <c r="B192" s="35"/>
      <c r="C192" s="243" t="s">
        <v>356</v>
      </c>
      <c r="D192" s="243" t="s">
        <v>357</v>
      </c>
      <c r="E192" s="244" t="s">
        <v>358</v>
      </c>
      <c r="F192" s="245" t="s">
        <v>359</v>
      </c>
      <c r="G192" s="246" t="s">
        <v>360</v>
      </c>
      <c r="H192" s="247">
        <v>56.794</v>
      </c>
      <c r="I192" s="248"/>
      <c r="J192" s="249">
        <f>ROUND(I192*H192,2)</f>
        <v>0</v>
      </c>
      <c r="K192" s="250"/>
      <c r="L192" s="251"/>
      <c r="M192" s="252" t="s">
        <v>1</v>
      </c>
      <c r="N192" s="253" t="s">
        <v>45</v>
      </c>
      <c r="O192" s="71"/>
      <c r="P192" s="197">
        <f>O192*H192</f>
        <v>0</v>
      </c>
      <c r="Q192" s="197">
        <v>1</v>
      </c>
      <c r="R192" s="197">
        <f>Q192*H192</f>
        <v>56.794</v>
      </c>
      <c r="S192" s="197">
        <v>0</v>
      </c>
      <c r="T192" s="198">
        <f>S192*H192</f>
        <v>0</v>
      </c>
      <c r="U192" s="34"/>
      <c r="V192" s="34"/>
      <c r="W192" s="34"/>
      <c r="X192" s="34"/>
      <c r="Y192" s="34"/>
      <c r="Z192" s="34"/>
      <c r="AA192" s="34"/>
      <c r="AB192" s="34"/>
      <c r="AC192" s="34"/>
      <c r="AD192" s="34"/>
      <c r="AE192" s="34"/>
      <c r="AR192" s="199" t="s">
        <v>196</v>
      </c>
      <c r="AT192" s="199" t="s">
        <v>357</v>
      </c>
      <c r="AU192" s="199" t="s">
        <v>90</v>
      </c>
      <c r="AY192" s="17" t="s">
        <v>155</v>
      </c>
      <c r="BE192" s="200">
        <f>IF(N192="základní",J192,0)</f>
        <v>0</v>
      </c>
      <c r="BF192" s="200">
        <f>IF(N192="snížená",J192,0)</f>
        <v>0</v>
      </c>
      <c r="BG192" s="200">
        <f>IF(N192="zákl. přenesená",J192,0)</f>
        <v>0</v>
      </c>
      <c r="BH192" s="200">
        <f>IF(N192="sníž. přenesená",J192,0)</f>
        <v>0</v>
      </c>
      <c r="BI192" s="200">
        <f>IF(N192="nulová",J192,0)</f>
        <v>0</v>
      </c>
      <c r="BJ192" s="17" t="s">
        <v>88</v>
      </c>
      <c r="BK192" s="200">
        <f>ROUND(I192*H192,2)</f>
        <v>0</v>
      </c>
      <c r="BL192" s="17" t="s">
        <v>175</v>
      </c>
      <c r="BM192" s="199" t="s">
        <v>1402</v>
      </c>
    </row>
    <row r="193" spans="1:47" s="2" customFormat="1" ht="19.5">
      <c r="A193" s="34"/>
      <c r="B193" s="35"/>
      <c r="C193" s="36"/>
      <c r="D193" s="201" t="s">
        <v>164</v>
      </c>
      <c r="E193" s="36"/>
      <c r="F193" s="202" t="s">
        <v>362</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164</v>
      </c>
      <c r="AU193" s="17" t="s">
        <v>90</v>
      </c>
    </row>
    <row r="194" spans="2:51" s="13" customFormat="1" ht="11.25">
      <c r="B194" s="210"/>
      <c r="C194" s="211"/>
      <c r="D194" s="201" t="s">
        <v>256</v>
      </c>
      <c r="E194" s="212" t="s">
        <v>1</v>
      </c>
      <c r="F194" s="213" t="s">
        <v>1403</v>
      </c>
      <c r="G194" s="211"/>
      <c r="H194" s="214">
        <v>56.794</v>
      </c>
      <c r="I194" s="215"/>
      <c r="J194" s="211"/>
      <c r="K194" s="211"/>
      <c r="L194" s="216"/>
      <c r="M194" s="217"/>
      <c r="N194" s="218"/>
      <c r="O194" s="218"/>
      <c r="P194" s="218"/>
      <c r="Q194" s="218"/>
      <c r="R194" s="218"/>
      <c r="S194" s="218"/>
      <c r="T194" s="219"/>
      <c r="AT194" s="220" t="s">
        <v>256</v>
      </c>
      <c r="AU194" s="220" t="s">
        <v>90</v>
      </c>
      <c r="AV194" s="13" t="s">
        <v>90</v>
      </c>
      <c r="AW194" s="13" t="s">
        <v>36</v>
      </c>
      <c r="AX194" s="13" t="s">
        <v>88</v>
      </c>
      <c r="AY194" s="220" t="s">
        <v>155</v>
      </c>
    </row>
    <row r="195" spans="1:65" s="2" customFormat="1" ht="16.5" customHeight="1">
      <c r="A195" s="34"/>
      <c r="B195" s="35"/>
      <c r="C195" s="187" t="s">
        <v>365</v>
      </c>
      <c r="D195" s="187" t="s">
        <v>158</v>
      </c>
      <c r="E195" s="188" t="s">
        <v>366</v>
      </c>
      <c r="F195" s="189" t="s">
        <v>367</v>
      </c>
      <c r="G195" s="190" t="s">
        <v>306</v>
      </c>
      <c r="H195" s="191">
        <v>27.577</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1404</v>
      </c>
    </row>
    <row r="196" spans="1:47" s="2" customFormat="1" ht="156">
      <c r="A196" s="34"/>
      <c r="B196" s="35"/>
      <c r="C196" s="36"/>
      <c r="D196" s="201" t="s">
        <v>164</v>
      </c>
      <c r="E196" s="36"/>
      <c r="F196" s="202" t="s">
        <v>1405</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1406</v>
      </c>
      <c r="G197" s="211"/>
      <c r="H197" s="214">
        <v>27.577</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1:65" s="2" customFormat="1" ht="16.5" customHeight="1">
      <c r="A198" s="34"/>
      <c r="B198" s="35"/>
      <c r="C198" s="243" t="s">
        <v>7</v>
      </c>
      <c r="D198" s="243" t="s">
        <v>357</v>
      </c>
      <c r="E198" s="244" t="s">
        <v>374</v>
      </c>
      <c r="F198" s="245" t="s">
        <v>375</v>
      </c>
      <c r="G198" s="246" t="s">
        <v>360</v>
      </c>
      <c r="H198" s="247">
        <v>55.154</v>
      </c>
      <c r="I198" s="248"/>
      <c r="J198" s="249">
        <f>ROUND(I198*H198,2)</f>
        <v>0</v>
      </c>
      <c r="K198" s="250"/>
      <c r="L198" s="251"/>
      <c r="M198" s="252" t="s">
        <v>1</v>
      </c>
      <c r="N198" s="253" t="s">
        <v>45</v>
      </c>
      <c r="O198" s="71"/>
      <c r="P198" s="197">
        <f>O198*H198</f>
        <v>0</v>
      </c>
      <c r="Q198" s="197">
        <v>1</v>
      </c>
      <c r="R198" s="197">
        <f>Q198*H198</f>
        <v>55.154</v>
      </c>
      <c r="S198" s="197">
        <v>0</v>
      </c>
      <c r="T198" s="198">
        <f>S198*H198</f>
        <v>0</v>
      </c>
      <c r="U198" s="34"/>
      <c r="V198" s="34"/>
      <c r="W198" s="34"/>
      <c r="X198" s="34"/>
      <c r="Y198" s="34"/>
      <c r="Z198" s="34"/>
      <c r="AA198" s="34"/>
      <c r="AB198" s="34"/>
      <c r="AC198" s="34"/>
      <c r="AD198" s="34"/>
      <c r="AE198" s="34"/>
      <c r="AR198" s="199" t="s">
        <v>196</v>
      </c>
      <c r="AT198" s="199" t="s">
        <v>357</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1407</v>
      </c>
    </row>
    <row r="199" spans="1:47" s="2" customFormat="1" ht="19.5">
      <c r="A199" s="34"/>
      <c r="B199" s="35"/>
      <c r="C199" s="36"/>
      <c r="D199" s="201" t="s">
        <v>164</v>
      </c>
      <c r="E199" s="36"/>
      <c r="F199" s="202" t="s">
        <v>362</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51" s="13" customFormat="1" ht="11.25">
      <c r="B200" s="210"/>
      <c r="C200" s="211"/>
      <c r="D200" s="201" t="s">
        <v>256</v>
      </c>
      <c r="E200" s="212" t="s">
        <v>1</v>
      </c>
      <c r="F200" s="213" t="s">
        <v>1408</v>
      </c>
      <c r="G200" s="211"/>
      <c r="H200" s="214">
        <v>27.577</v>
      </c>
      <c r="I200" s="215"/>
      <c r="J200" s="211"/>
      <c r="K200" s="211"/>
      <c r="L200" s="216"/>
      <c r="M200" s="217"/>
      <c r="N200" s="218"/>
      <c r="O200" s="218"/>
      <c r="P200" s="218"/>
      <c r="Q200" s="218"/>
      <c r="R200" s="218"/>
      <c r="S200" s="218"/>
      <c r="T200" s="219"/>
      <c r="AT200" s="220" t="s">
        <v>256</v>
      </c>
      <c r="AU200" s="220" t="s">
        <v>90</v>
      </c>
      <c r="AV200" s="13" t="s">
        <v>90</v>
      </c>
      <c r="AW200" s="13" t="s">
        <v>36</v>
      </c>
      <c r="AX200" s="13" t="s">
        <v>88</v>
      </c>
      <c r="AY200" s="220" t="s">
        <v>155</v>
      </c>
    </row>
    <row r="201" spans="2:51" s="13" customFormat="1" ht="11.25">
      <c r="B201" s="210"/>
      <c r="C201" s="211"/>
      <c r="D201" s="201" t="s">
        <v>256</v>
      </c>
      <c r="E201" s="211"/>
      <c r="F201" s="213" t="s">
        <v>1409</v>
      </c>
      <c r="G201" s="211"/>
      <c r="H201" s="214">
        <v>55.154</v>
      </c>
      <c r="I201" s="215"/>
      <c r="J201" s="211"/>
      <c r="K201" s="211"/>
      <c r="L201" s="216"/>
      <c r="M201" s="217"/>
      <c r="N201" s="218"/>
      <c r="O201" s="218"/>
      <c r="P201" s="218"/>
      <c r="Q201" s="218"/>
      <c r="R201" s="218"/>
      <c r="S201" s="218"/>
      <c r="T201" s="219"/>
      <c r="AT201" s="220" t="s">
        <v>256</v>
      </c>
      <c r="AU201" s="220" t="s">
        <v>90</v>
      </c>
      <c r="AV201" s="13" t="s">
        <v>90</v>
      </c>
      <c r="AW201" s="13" t="s">
        <v>4</v>
      </c>
      <c r="AX201" s="13" t="s">
        <v>88</v>
      </c>
      <c r="AY201" s="220" t="s">
        <v>155</v>
      </c>
    </row>
    <row r="202" spans="2:63" s="12" customFormat="1" ht="22.9" customHeight="1">
      <c r="B202" s="171"/>
      <c r="C202" s="172"/>
      <c r="D202" s="173" t="s">
        <v>79</v>
      </c>
      <c r="E202" s="185" t="s">
        <v>175</v>
      </c>
      <c r="F202" s="185" t="s">
        <v>379</v>
      </c>
      <c r="G202" s="172"/>
      <c r="H202" s="172"/>
      <c r="I202" s="175"/>
      <c r="J202" s="186">
        <f>BK202</f>
        <v>0</v>
      </c>
      <c r="K202" s="172"/>
      <c r="L202" s="177"/>
      <c r="M202" s="178"/>
      <c r="N202" s="179"/>
      <c r="O202" s="179"/>
      <c r="P202" s="180">
        <f>SUM(P203:P205)</f>
        <v>0</v>
      </c>
      <c r="Q202" s="179"/>
      <c r="R202" s="180">
        <f>SUM(R203:R205)</f>
        <v>0</v>
      </c>
      <c r="S202" s="179"/>
      <c r="T202" s="181">
        <f>SUM(T203:T205)</f>
        <v>0</v>
      </c>
      <c r="AR202" s="182" t="s">
        <v>88</v>
      </c>
      <c r="AT202" s="183" t="s">
        <v>79</v>
      </c>
      <c r="AU202" s="183" t="s">
        <v>88</v>
      </c>
      <c r="AY202" s="182" t="s">
        <v>155</v>
      </c>
      <c r="BK202" s="184">
        <f>SUM(BK203:BK205)</f>
        <v>0</v>
      </c>
    </row>
    <row r="203" spans="1:65" s="2" customFormat="1" ht="16.5" customHeight="1">
      <c r="A203" s="34"/>
      <c r="B203" s="35"/>
      <c r="C203" s="187" t="s">
        <v>380</v>
      </c>
      <c r="D203" s="187" t="s">
        <v>158</v>
      </c>
      <c r="E203" s="188" t="s">
        <v>890</v>
      </c>
      <c r="F203" s="189" t="s">
        <v>891</v>
      </c>
      <c r="G203" s="190" t="s">
        <v>306</v>
      </c>
      <c r="H203" s="191">
        <v>5.995</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1410</v>
      </c>
    </row>
    <row r="204" spans="1:47" s="2" customFormat="1" ht="29.25">
      <c r="A204" s="34"/>
      <c r="B204" s="35"/>
      <c r="C204" s="36"/>
      <c r="D204" s="201" t="s">
        <v>164</v>
      </c>
      <c r="E204" s="36"/>
      <c r="F204" s="202" t="s">
        <v>893</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1411</v>
      </c>
      <c r="G205" s="211"/>
      <c r="H205" s="214">
        <v>5.995</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2:63" s="12" customFormat="1" ht="22.9" customHeight="1">
      <c r="B206" s="171"/>
      <c r="C206" s="172"/>
      <c r="D206" s="173" t="s">
        <v>79</v>
      </c>
      <c r="E206" s="185" t="s">
        <v>154</v>
      </c>
      <c r="F206" s="185" t="s">
        <v>405</v>
      </c>
      <c r="G206" s="172"/>
      <c r="H206" s="172"/>
      <c r="I206" s="175"/>
      <c r="J206" s="186">
        <f>BK206</f>
        <v>0</v>
      </c>
      <c r="K206" s="172"/>
      <c r="L206" s="177"/>
      <c r="M206" s="178"/>
      <c r="N206" s="179"/>
      <c r="O206" s="179"/>
      <c r="P206" s="180">
        <f>SUM(P207:P244)</f>
        <v>0</v>
      </c>
      <c r="Q206" s="179"/>
      <c r="R206" s="180">
        <f>SUM(R207:R244)</f>
        <v>8.17333</v>
      </c>
      <c r="S206" s="179"/>
      <c r="T206" s="181">
        <f>SUM(T207:T244)</f>
        <v>0</v>
      </c>
      <c r="AR206" s="182" t="s">
        <v>88</v>
      </c>
      <c r="AT206" s="183" t="s">
        <v>79</v>
      </c>
      <c r="AU206" s="183" t="s">
        <v>88</v>
      </c>
      <c r="AY206" s="182" t="s">
        <v>155</v>
      </c>
      <c r="BK206" s="184">
        <f>SUM(BK207:BK244)</f>
        <v>0</v>
      </c>
    </row>
    <row r="207" spans="1:65" s="2" customFormat="1" ht="16.5" customHeight="1">
      <c r="A207" s="34"/>
      <c r="B207" s="35"/>
      <c r="C207" s="187" t="s">
        <v>386</v>
      </c>
      <c r="D207" s="187" t="s">
        <v>158</v>
      </c>
      <c r="E207" s="188" t="s">
        <v>895</v>
      </c>
      <c r="F207" s="189" t="s">
        <v>896</v>
      </c>
      <c r="G207" s="190" t="s">
        <v>253</v>
      </c>
      <c r="H207" s="191">
        <v>72.6</v>
      </c>
      <c r="I207" s="192"/>
      <c r="J207" s="193">
        <f>ROUND(I207*H207,2)</f>
        <v>0</v>
      </c>
      <c r="K207" s="194"/>
      <c r="L207" s="39"/>
      <c r="M207" s="195" t="s">
        <v>1</v>
      </c>
      <c r="N207" s="196" t="s">
        <v>45</v>
      </c>
      <c r="O207" s="71"/>
      <c r="P207" s="197">
        <f>O207*H207</f>
        <v>0</v>
      </c>
      <c r="Q207" s="197">
        <v>0</v>
      </c>
      <c r="R207" s="197">
        <f>Q207*H207</f>
        <v>0</v>
      </c>
      <c r="S207" s="197">
        <v>0</v>
      </c>
      <c r="T207" s="198">
        <f>S207*H207</f>
        <v>0</v>
      </c>
      <c r="U207" s="34"/>
      <c r="V207" s="34"/>
      <c r="W207" s="34"/>
      <c r="X207" s="34"/>
      <c r="Y207" s="34"/>
      <c r="Z207" s="34"/>
      <c r="AA207" s="34"/>
      <c r="AB207" s="34"/>
      <c r="AC207" s="34"/>
      <c r="AD207" s="34"/>
      <c r="AE207" s="34"/>
      <c r="AR207" s="199" t="s">
        <v>175</v>
      </c>
      <c r="AT207" s="199" t="s">
        <v>158</v>
      </c>
      <c r="AU207" s="199" t="s">
        <v>90</v>
      </c>
      <c r="AY207" s="17" t="s">
        <v>155</v>
      </c>
      <c r="BE207" s="200">
        <f>IF(N207="základní",J207,0)</f>
        <v>0</v>
      </c>
      <c r="BF207" s="200">
        <f>IF(N207="snížená",J207,0)</f>
        <v>0</v>
      </c>
      <c r="BG207" s="200">
        <f>IF(N207="zákl. přenesená",J207,0)</f>
        <v>0</v>
      </c>
      <c r="BH207" s="200">
        <f>IF(N207="sníž. přenesená",J207,0)</f>
        <v>0</v>
      </c>
      <c r="BI207" s="200">
        <f>IF(N207="nulová",J207,0)</f>
        <v>0</v>
      </c>
      <c r="BJ207" s="17" t="s">
        <v>88</v>
      </c>
      <c r="BK207" s="200">
        <f>ROUND(I207*H207,2)</f>
        <v>0</v>
      </c>
      <c r="BL207" s="17" t="s">
        <v>175</v>
      </c>
      <c r="BM207" s="199" t="s">
        <v>1412</v>
      </c>
    </row>
    <row r="208" spans="1:47" s="2" customFormat="1" ht="29.25">
      <c r="A208" s="34"/>
      <c r="B208" s="35"/>
      <c r="C208" s="36"/>
      <c r="D208" s="201" t="s">
        <v>164</v>
      </c>
      <c r="E208" s="36"/>
      <c r="F208" s="202" t="s">
        <v>898</v>
      </c>
      <c r="G208" s="36"/>
      <c r="H208" s="36"/>
      <c r="I208" s="203"/>
      <c r="J208" s="36"/>
      <c r="K208" s="36"/>
      <c r="L208" s="39"/>
      <c r="M208" s="204"/>
      <c r="N208" s="205"/>
      <c r="O208" s="71"/>
      <c r="P208" s="71"/>
      <c r="Q208" s="71"/>
      <c r="R208" s="71"/>
      <c r="S208" s="71"/>
      <c r="T208" s="72"/>
      <c r="U208" s="34"/>
      <c r="V208" s="34"/>
      <c r="W208" s="34"/>
      <c r="X208" s="34"/>
      <c r="Y208" s="34"/>
      <c r="Z208" s="34"/>
      <c r="AA208" s="34"/>
      <c r="AB208" s="34"/>
      <c r="AC208" s="34"/>
      <c r="AD208" s="34"/>
      <c r="AE208" s="34"/>
      <c r="AT208" s="17" t="s">
        <v>164</v>
      </c>
      <c r="AU208" s="17" t="s">
        <v>90</v>
      </c>
    </row>
    <row r="209" spans="2:51" s="13" customFormat="1" ht="11.25">
      <c r="B209" s="210"/>
      <c r="C209" s="211"/>
      <c r="D209" s="201" t="s">
        <v>256</v>
      </c>
      <c r="E209" s="212" t="s">
        <v>1</v>
      </c>
      <c r="F209" s="213" t="s">
        <v>1413</v>
      </c>
      <c r="G209" s="211"/>
      <c r="H209" s="214">
        <v>72.6</v>
      </c>
      <c r="I209" s="215"/>
      <c r="J209" s="211"/>
      <c r="K209" s="211"/>
      <c r="L209" s="216"/>
      <c r="M209" s="217"/>
      <c r="N209" s="218"/>
      <c r="O209" s="218"/>
      <c r="P209" s="218"/>
      <c r="Q209" s="218"/>
      <c r="R209" s="218"/>
      <c r="S209" s="218"/>
      <c r="T209" s="219"/>
      <c r="AT209" s="220" t="s">
        <v>256</v>
      </c>
      <c r="AU209" s="220" t="s">
        <v>90</v>
      </c>
      <c r="AV209" s="13" t="s">
        <v>90</v>
      </c>
      <c r="AW209" s="13" t="s">
        <v>36</v>
      </c>
      <c r="AX209" s="13" t="s">
        <v>88</v>
      </c>
      <c r="AY209" s="220" t="s">
        <v>155</v>
      </c>
    </row>
    <row r="210" spans="1:65" s="2" customFormat="1" ht="16.5" customHeight="1">
      <c r="A210" s="34"/>
      <c r="B210" s="35"/>
      <c r="C210" s="187" t="s">
        <v>390</v>
      </c>
      <c r="D210" s="187" t="s">
        <v>158</v>
      </c>
      <c r="E210" s="188" t="s">
        <v>413</v>
      </c>
      <c r="F210" s="189" t="s">
        <v>414</v>
      </c>
      <c r="G210" s="190" t="s">
        <v>253</v>
      </c>
      <c r="H210" s="191">
        <v>5.5</v>
      </c>
      <c r="I210" s="192"/>
      <c r="J210" s="193">
        <f>ROUND(I210*H210,2)</f>
        <v>0</v>
      </c>
      <c r="K210" s="194"/>
      <c r="L210" s="39"/>
      <c r="M210" s="195" t="s">
        <v>1</v>
      </c>
      <c r="N210" s="196" t="s">
        <v>45</v>
      </c>
      <c r="O210" s="71"/>
      <c r="P210" s="197">
        <f>O210*H210</f>
        <v>0</v>
      </c>
      <c r="Q210" s="197">
        <v>0</v>
      </c>
      <c r="R210" s="197">
        <f>Q210*H210</f>
        <v>0</v>
      </c>
      <c r="S210" s="197">
        <v>0</v>
      </c>
      <c r="T210" s="198">
        <f>S210*H210</f>
        <v>0</v>
      </c>
      <c r="U210" s="34"/>
      <c r="V210" s="34"/>
      <c r="W210" s="34"/>
      <c r="X210" s="34"/>
      <c r="Y210" s="34"/>
      <c r="Z210" s="34"/>
      <c r="AA210" s="34"/>
      <c r="AB210" s="34"/>
      <c r="AC210" s="34"/>
      <c r="AD210" s="34"/>
      <c r="AE210" s="34"/>
      <c r="AR210" s="199" t="s">
        <v>175</v>
      </c>
      <c r="AT210" s="199" t="s">
        <v>158</v>
      </c>
      <c r="AU210" s="199" t="s">
        <v>90</v>
      </c>
      <c r="AY210" s="17" t="s">
        <v>155</v>
      </c>
      <c r="BE210" s="200">
        <f>IF(N210="základní",J210,0)</f>
        <v>0</v>
      </c>
      <c r="BF210" s="200">
        <f>IF(N210="snížená",J210,0)</f>
        <v>0</v>
      </c>
      <c r="BG210" s="200">
        <f>IF(N210="zákl. přenesená",J210,0)</f>
        <v>0</v>
      </c>
      <c r="BH210" s="200">
        <f>IF(N210="sníž. přenesená",J210,0)</f>
        <v>0</v>
      </c>
      <c r="BI210" s="200">
        <f>IF(N210="nulová",J210,0)</f>
        <v>0</v>
      </c>
      <c r="BJ210" s="17" t="s">
        <v>88</v>
      </c>
      <c r="BK210" s="200">
        <f>ROUND(I210*H210,2)</f>
        <v>0</v>
      </c>
      <c r="BL210" s="17" t="s">
        <v>175</v>
      </c>
      <c r="BM210" s="199" t="s">
        <v>1414</v>
      </c>
    </row>
    <row r="211" spans="1:47" s="2" customFormat="1" ht="29.25">
      <c r="A211" s="34"/>
      <c r="B211" s="35"/>
      <c r="C211" s="36"/>
      <c r="D211" s="201" t="s">
        <v>164</v>
      </c>
      <c r="E211" s="36"/>
      <c r="F211" s="202" t="s">
        <v>904</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164</v>
      </c>
      <c r="AU211" s="17" t="s">
        <v>90</v>
      </c>
    </row>
    <row r="212" spans="2:51" s="13" customFormat="1" ht="11.25">
      <c r="B212" s="210"/>
      <c r="C212" s="211"/>
      <c r="D212" s="201" t="s">
        <v>256</v>
      </c>
      <c r="E212" s="212" t="s">
        <v>1</v>
      </c>
      <c r="F212" s="213" t="s">
        <v>1415</v>
      </c>
      <c r="G212" s="211"/>
      <c r="H212" s="214">
        <v>5.5</v>
      </c>
      <c r="I212" s="215"/>
      <c r="J212" s="211"/>
      <c r="K212" s="211"/>
      <c r="L212" s="216"/>
      <c r="M212" s="217"/>
      <c r="N212" s="218"/>
      <c r="O212" s="218"/>
      <c r="P212" s="218"/>
      <c r="Q212" s="218"/>
      <c r="R212" s="218"/>
      <c r="S212" s="218"/>
      <c r="T212" s="219"/>
      <c r="AT212" s="220" t="s">
        <v>256</v>
      </c>
      <c r="AU212" s="220" t="s">
        <v>90</v>
      </c>
      <c r="AV212" s="13" t="s">
        <v>90</v>
      </c>
      <c r="AW212" s="13" t="s">
        <v>36</v>
      </c>
      <c r="AX212" s="13" t="s">
        <v>88</v>
      </c>
      <c r="AY212" s="220" t="s">
        <v>155</v>
      </c>
    </row>
    <row r="213" spans="1:65" s="2" customFormat="1" ht="16.5" customHeight="1">
      <c r="A213" s="34"/>
      <c r="B213" s="35"/>
      <c r="C213" s="187" t="s">
        <v>395</v>
      </c>
      <c r="D213" s="187" t="s">
        <v>158</v>
      </c>
      <c r="E213" s="188" t="s">
        <v>418</v>
      </c>
      <c r="F213" s="189" t="s">
        <v>419</v>
      </c>
      <c r="G213" s="190" t="s">
        <v>253</v>
      </c>
      <c r="H213" s="191">
        <v>36.3</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1416</v>
      </c>
    </row>
    <row r="214" spans="1:47" s="2" customFormat="1" ht="29.25">
      <c r="A214" s="34"/>
      <c r="B214" s="35"/>
      <c r="C214" s="36"/>
      <c r="D214" s="201" t="s">
        <v>164</v>
      </c>
      <c r="E214" s="36"/>
      <c r="F214" s="202" t="s">
        <v>1417</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1418</v>
      </c>
      <c r="G215" s="211"/>
      <c r="H215" s="214">
        <v>36.3</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1:65" s="2" customFormat="1" ht="16.5" customHeight="1">
      <c r="A216" s="34"/>
      <c r="B216" s="35"/>
      <c r="C216" s="187" t="s">
        <v>400</v>
      </c>
      <c r="D216" s="187" t="s">
        <v>158</v>
      </c>
      <c r="E216" s="188" t="s">
        <v>424</v>
      </c>
      <c r="F216" s="189" t="s">
        <v>425</v>
      </c>
      <c r="G216" s="190" t="s">
        <v>253</v>
      </c>
      <c r="H216" s="191">
        <v>11</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1419</v>
      </c>
    </row>
    <row r="217" spans="1:47" s="2" customFormat="1" ht="29.25">
      <c r="A217" s="34"/>
      <c r="B217" s="35"/>
      <c r="C217" s="36"/>
      <c r="D217" s="201" t="s">
        <v>164</v>
      </c>
      <c r="E217" s="36"/>
      <c r="F217" s="202" t="s">
        <v>1420</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1421</v>
      </c>
      <c r="G218" s="211"/>
      <c r="H218" s="214">
        <v>11</v>
      </c>
      <c r="I218" s="215"/>
      <c r="J218" s="211"/>
      <c r="K218" s="211"/>
      <c r="L218" s="216"/>
      <c r="M218" s="217"/>
      <c r="N218" s="218"/>
      <c r="O218" s="218"/>
      <c r="P218" s="218"/>
      <c r="Q218" s="218"/>
      <c r="R218" s="218"/>
      <c r="S218" s="218"/>
      <c r="T218" s="219"/>
      <c r="AT218" s="220" t="s">
        <v>256</v>
      </c>
      <c r="AU218" s="220" t="s">
        <v>90</v>
      </c>
      <c r="AV218" s="13" t="s">
        <v>90</v>
      </c>
      <c r="AW218" s="13" t="s">
        <v>36</v>
      </c>
      <c r="AX218" s="13" t="s">
        <v>88</v>
      </c>
      <c r="AY218" s="220" t="s">
        <v>155</v>
      </c>
    </row>
    <row r="219" spans="1:65" s="2" customFormat="1" ht="16.5" customHeight="1">
      <c r="A219" s="34"/>
      <c r="B219" s="35"/>
      <c r="C219" s="187" t="s">
        <v>406</v>
      </c>
      <c r="D219" s="187" t="s">
        <v>158</v>
      </c>
      <c r="E219" s="188" t="s">
        <v>430</v>
      </c>
      <c r="F219" s="189" t="s">
        <v>431</v>
      </c>
      <c r="G219" s="190" t="s">
        <v>253</v>
      </c>
      <c r="H219" s="191">
        <v>36.3</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1422</v>
      </c>
    </row>
    <row r="220" spans="1:47" s="2" customFormat="1" ht="29.25">
      <c r="A220" s="34"/>
      <c r="B220" s="35"/>
      <c r="C220" s="36"/>
      <c r="D220" s="201" t="s">
        <v>164</v>
      </c>
      <c r="E220" s="36"/>
      <c r="F220" s="202" t="s">
        <v>1423</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1424</v>
      </c>
      <c r="G221" s="211"/>
      <c r="H221" s="214">
        <v>36.3</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1:65" s="2" customFormat="1" ht="16.5" customHeight="1">
      <c r="A222" s="34"/>
      <c r="B222" s="35"/>
      <c r="C222" s="187" t="s">
        <v>412</v>
      </c>
      <c r="D222" s="187" t="s">
        <v>158</v>
      </c>
      <c r="E222" s="188" t="s">
        <v>435</v>
      </c>
      <c r="F222" s="189" t="s">
        <v>436</v>
      </c>
      <c r="G222" s="190" t="s">
        <v>253</v>
      </c>
      <c r="H222" s="191">
        <v>5.5</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1425</v>
      </c>
    </row>
    <row r="223" spans="1:47" s="2" customFormat="1" ht="29.25">
      <c r="A223" s="34"/>
      <c r="B223" s="35"/>
      <c r="C223" s="36"/>
      <c r="D223" s="201" t="s">
        <v>164</v>
      </c>
      <c r="E223" s="36"/>
      <c r="F223" s="202" t="s">
        <v>1426</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164</v>
      </c>
      <c r="AU223" s="17" t="s">
        <v>90</v>
      </c>
    </row>
    <row r="224" spans="2:51" s="13" customFormat="1" ht="11.25">
      <c r="B224" s="210"/>
      <c r="C224" s="211"/>
      <c r="D224" s="201" t="s">
        <v>256</v>
      </c>
      <c r="E224" s="212" t="s">
        <v>1</v>
      </c>
      <c r="F224" s="213" t="s">
        <v>1427</v>
      </c>
      <c r="G224" s="211"/>
      <c r="H224" s="214">
        <v>5.5</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1:65" s="2" customFormat="1" ht="16.5" customHeight="1">
      <c r="A225" s="34"/>
      <c r="B225" s="35"/>
      <c r="C225" s="187" t="s">
        <v>417</v>
      </c>
      <c r="D225" s="187" t="s">
        <v>158</v>
      </c>
      <c r="E225" s="188" t="s">
        <v>440</v>
      </c>
      <c r="F225" s="189" t="s">
        <v>441</v>
      </c>
      <c r="G225" s="190" t="s">
        <v>253</v>
      </c>
      <c r="H225" s="191">
        <v>36.3</v>
      </c>
      <c r="I225" s="192"/>
      <c r="J225" s="193">
        <f>ROUND(I225*H225,2)</f>
        <v>0</v>
      </c>
      <c r="K225" s="194"/>
      <c r="L225" s="39"/>
      <c r="M225" s="195" t="s">
        <v>1</v>
      </c>
      <c r="N225" s="196" t="s">
        <v>45</v>
      </c>
      <c r="O225" s="71"/>
      <c r="P225" s="197">
        <f>O225*H225</f>
        <v>0</v>
      </c>
      <c r="Q225" s="197">
        <v>0</v>
      </c>
      <c r="R225" s="197">
        <f>Q225*H225</f>
        <v>0</v>
      </c>
      <c r="S225" s="197">
        <v>0</v>
      </c>
      <c r="T225" s="198">
        <f>S225*H225</f>
        <v>0</v>
      </c>
      <c r="U225" s="34"/>
      <c r="V225" s="34"/>
      <c r="W225" s="34"/>
      <c r="X225" s="34"/>
      <c r="Y225" s="34"/>
      <c r="Z225" s="34"/>
      <c r="AA225" s="34"/>
      <c r="AB225" s="34"/>
      <c r="AC225" s="34"/>
      <c r="AD225" s="34"/>
      <c r="AE225" s="34"/>
      <c r="AR225" s="199" t="s">
        <v>175</v>
      </c>
      <c r="AT225" s="199" t="s">
        <v>158</v>
      </c>
      <c r="AU225" s="199" t="s">
        <v>90</v>
      </c>
      <c r="AY225" s="17" t="s">
        <v>155</v>
      </c>
      <c r="BE225" s="200">
        <f>IF(N225="základní",J225,0)</f>
        <v>0</v>
      </c>
      <c r="BF225" s="200">
        <f>IF(N225="snížená",J225,0)</f>
        <v>0</v>
      </c>
      <c r="BG225" s="200">
        <f>IF(N225="zákl. přenesená",J225,0)</f>
        <v>0</v>
      </c>
      <c r="BH225" s="200">
        <f>IF(N225="sníž. přenesená",J225,0)</f>
        <v>0</v>
      </c>
      <c r="BI225" s="200">
        <f>IF(N225="nulová",J225,0)</f>
        <v>0</v>
      </c>
      <c r="BJ225" s="17" t="s">
        <v>88</v>
      </c>
      <c r="BK225" s="200">
        <f>ROUND(I225*H225,2)</f>
        <v>0</v>
      </c>
      <c r="BL225" s="17" t="s">
        <v>175</v>
      </c>
      <c r="BM225" s="199" t="s">
        <v>1428</v>
      </c>
    </row>
    <row r="226" spans="1:47" s="2" customFormat="1" ht="165.75">
      <c r="A226" s="34"/>
      <c r="B226" s="35"/>
      <c r="C226" s="36"/>
      <c r="D226" s="201" t="s">
        <v>164</v>
      </c>
      <c r="E226" s="36"/>
      <c r="F226" s="202" t="s">
        <v>919</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164</v>
      </c>
      <c r="AU226" s="17" t="s">
        <v>90</v>
      </c>
    </row>
    <row r="227" spans="2:51" s="13" customFormat="1" ht="11.25">
      <c r="B227" s="210"/>
      <c r="C227" s="211"/>
      <c r="D227" s="201" t="s">
        <v>256</v>
      </c>
      <c r="E227" s="212" t="s">
        <v>1</v>
      </c>
      <c r="F227" s="213" t="s">
        <v>1424</v>
      </c>
      <c r="G227" s="211"/>
      <c r="H227" s="214">
        <v>36.3</v>
      </c>
      <c r="I227" s="215"/>
      <c r="J227" s="211"/>
      <c r="K227" s="211"/>
      <c r="L227" s="216"/>
      <c r="M227" s="217"/>
      <c r="N227" s="218"/>
      <c r="O227" s="218"/>
      <c r="P227" s="218"/>
      <c r="Q227" s="218"/>
      <c r="R227" s="218"/>
      <c r="S227" s="218"/>
      <c r="T227" s="219"/>
      <c r="AT227" s="220" t="s">
        <v>256</v>
      </c>
      <c r="AU227" s="220" t="s">
        <v>90</v>
      </c>
      <c r="AV227" s="13" t="s">
        <v>90</v>
      </c>
      <c r="AW227" s="13" t="s">
        <v>36</v>
      </c>
      <c r="AX227" s="13" t="s">
        <v>88</v>
      </c>
      <c r="AY227" s="220" t="s">
        <v>155</v>
      </c>
    </row>
    <row r="228" spans="1:65" s="2" customFormat="1" ht="16.5" customHeight="1">
      <c r="A228" s="34"/>
      <c r="B228" s="35"/>
      <c r="C228" s="187" t="s">
        <v>423</v>
      </c>
      <c r="D228" s="187" t="s">
        <v>158</v>
      </c>
      <c r="E228" s="188" t="s">
        <v>450</v>
      </c>
      <c r="F228" s="189" t="s">
        <v>451</v>
      </c>
      <c r="G228" s="190" t="s">
        <v>253</v>
      </c>
      <c r="H228" s="191">
        <v>5.5</v>
      </c>
      <c r="I228" s="192"/>
      <c r="J228" s="193">
        <f>ROUND(I228*H228,2)</f>
        <v>0</v>
      </c>
      <c r="K228" s="194"/>
      <c r="L228" s="39"/>
      <c r="M228" s="195" t="s">
        <v>1</v>
      </c>
      <c r="N228" s="196" t="s">
        <v>45</v>
      </c>
      <c r="O228" s="71"/>
      <c r="P228" s="197">
        <f>O228*H228</f>
        <v>0</v>
      </c>
      <c r="Q228" s="197">
        <v>0</v>
      </c>
      <c r="R228" s="197">
        <f>Q228*H228</f>
        <v>0</v>
      </c>
      <c r="S228" s="197">
        <v>0</v>
      </c>
      <c r="T228" s="198">
        <f>S228*H228</f>
        <v>0</v>
      </c>
      <c r="U228" s="34"/>
      <c r="V228" s="34"/>
      <c r="W228" s="34"/>
      <c r="X228" s="34"/>
      <c r="Y228" s="34"/>
      <c r="Z228" s="34"/>
      <c r="AA228" s="34"/>
      <c r="AB228" s="34"/>
      <c r="AC228" s="34"/>
      <c r="AD228" s="34"/>
      <c r="AE228" s="34"/>
      <c r="AR228" s="199" t="s">
        <v>175</v>
      </c>
      <c r="AT228" s="199" t="s">
        <v>158</v>
      </c>
      <c r="AU228" s="199" t="s">
        <v>90</v>
      </c>
      <c r="AY228" s="17" t="s">
        <v>155</v>
      </c>
      <c r="BE228" s="200">
        <f>IF(N228="základní",J228,0)</f>
        <v>0</v>
      </c>
      <c r="BF228" s="200">
        <f>IF(N228="snížená",J228,0)</f>
        <v>0</v>
      </c>
      <c r="BG228" s="200">
        <f>IF(N228="zákl. přenesená",J228,0)</f>
        <v>0</v>
      </c>
      <c r="BH228" s="200">
        <f>IF(N228="sníž. přenesená",J228,0)</f>
        <v>0</v>
      </c>
      <c r="BI228" s="200">
        <f>IF(N228="nulová",J228,0)</f>
        <v>0</v>
      </c>
      <c r="BJ228" s="17" t="s">
        <v>88</v>
      </c>
      <c r="BK228" s="200">
        <f>ROUND(I228*H228,2)</f>
        <v>0</v>
      </c>
      <c r="BL228" s="17" t="s">
        <v>175</v>
      </c>
      <c r="BM228" s="199" t="s">
        <v>1429</v>
      </c>
    </row>
    <row r="229" spans="1:47" s="2" customFormat="1" ht="58.5">
      <c r="A229" s="34"/>
      <c r="B229" s="35"/>
      <c r="C229" s="36"/>
      <c r="D229" s="201" t="s">
        <v>164</v>
      </c>
      <c r="E229" s="36"/>
      <c r="F229" s="202" t="s">
        <v>1430</v>
      </c>
      <c r="G229" s="36"/>
      <c r="H229" s="36"/>
      <c r="I229" s="203"/>
      <c r="J229" s="36"/>
      <c r="K229" s="36"/>
      <c r="L229" s="39"/>
      <c r="M229" s="204"/>
      <c r="N229" s="205"/>
      <c r="O229" s="71"/>
      <c r="P229" s="71"/>
      <c r="Q229" s="71"/>
      <c r="R229" s="71"/>
      <c r="S229" s="71"/>
      <c r="T229" s="72"/>
      <c r="U229" s="34"/>
      <c r="V229" s="34"/>
      <c r="W229" s="34"/>
      <c r="X229" s="34"/>
      <c r="Y229" s="34"/>
      <c r="Z229" s="34"/>
      <c r="AA229" s="34"/>
      <c r="AB229" s="34"/>
      <c r="AC229" s="34"/>
      <c r="AD229" s="34"/>
      <c r="AE229" s="34"/>
      <c r="AT229" s="17" t="s">
        <v>164</v>
      </c>
      <c r="AU229" s="17" t="s">
        <v>90</v>
      </c>
    </row>
    <row r="230" spans="2:51" s="13" customFormat="1" ht="11.25">
      <c r="B230" s="210"/>
      <c r="C230" s="211"/>
      <c r="D230" s="201" t="s">
        <v>256</v>
      </c>
      <c r="E230" s="212" t="s">
        <v>1</v>
      </c>
      <c r="F230" s="213" t="s">
        <v>1427</v>
      </c>
      <c r="G230" s="211"/>
      <c r="H230" s="214">
        <v>5.5</v>
      </c>
      <c r="I230" s="215"/>
      <c r="J230" s="211"/>
      <c r="K230" s="211"/>
      <c r="L230" s="216"/>
      <c r="M230" s="217"/>
      <c r="N230" s="218"/>
      <c r="O230" s="218"/>
      <c r="P230" s="218"/>
      <c r="Q230" s="218"/>
      <c r="R230" s="218"/>
      <c r="S230" s="218"/>
      <c r="T230" s="219"/>
      <c r="AT230" s="220" t="s">
        <v>256</v>
      </c>
      <c r="AU230" s="220" t="s">
        <v>90</v>
      </c>
      <c r="AV230" s="13" t="s">
        <v>90</v>
      </c>
      <c r="AW230" s="13" t="s">
        <v>36</v>
      </c>
      <c r="AX230" s="13" t="s">
        <v>88</v>
      </c>
      <c r="AY230" s="220" t="s">
        <v>155</v>
      </c>
    </row>
    <row r="231" spans="1:65" s="2" customFormat="1" ht="16.5" customHeight="1">
      <c r="A231" s="34"/>
      <c r="B231" s="35"/>
      <c r="C231" s="187" t="s">
        <v>429</v>
      </c>
      <c r="D231" s="187" t="s">
        <v>158</v>
      </c>
      <c r="E231" s="188" t="s">
        <v>455</v>
      </c>
      <c r="F231" s="189" t="s">
        <v>456</v>
      </c>
      <c r="G231" s="190" t="s">
        <v>253</v>
      </c>
      <c r="H231" s="191">
        <v>5.5</v>
      </c>
      <c r="I231" s="192"/>
      <c r="J231" s="193">
        <f>ROUND(I231*H231,2)</f>
        <v>0</v>
      </c>
      <c r="K231" s="194"/>
      <c r="L231" s="39"/>
      <c r="M231" s="195" t="s">
        <v>1</v>
      </c>
      <c r="N231" s="196" t="s">
        <v>45</v>
      </c>
      <c r="O231" s="71"/>
      <c r="P231" s="197">
        <f>O231*H231</f>
        <v>0</v>
      </c>
      <c r="Q231" s="197">
        <v>0.1837</v>
      </c>
      <c r="R231" s="197">
        <f>Q231*H231</f>
        <v>1.01035</v>
      </c>
      <c r="S231" s="197">
        <v>0</v>
      </c>
      <c r="T231" s="198">
        <f>S231*H231</f>
        <v>0</v>
      </c>
      <c r="U231" s="34"/>
      <c r="V231" s="34"/>
      <c r="W231" s="34"/>
      <c r="X231" s="34"/>
      <c r="Y231" s="34"/>
      <c r="Z231" s="34"/>
      <c r="AA231" s="34"/>
      <c r="AB231" s="34"/>
      <c r="AC231" s="34"/>
      <c r="AD231" s="34"/>
      <c r="AE231" s="34"/>
      <c r="AR231" s="199" t="s">
        <v>175</v>
      </c>
      <c r="AT231" s="199" t="s">
        <v>158</v>
      </c>
      <c r="AU231" s="199" t="s">
        <v>90</v>
      </c>
      <c r="AY231" s="17" t="s">
        <v>155</v>
      </c>
      <c r="BE231" s="200">
        <f>IF(N231="základní",J231,0)</f>
        <v>0</v>
      </c>
      <c r="BF231" s="200">
        <f>IF(N231="snížená",J231,0)</f>
        <v>0</v>
      </c>
      <c r="BG231" s="200">
        <f>IF(N231="zákl. přenesená",J231,0)</f>
        <v>0</v>
      </c>
      <c r="BH231" s="200">
        <f>IF(N231="sníž. přenesená",J231,0)</f>
        <v>0</v>
      </c>
      <c r="BI231" s="200">
        <f>IF(N231="nulová",J231,0)</f>
        <v>0</v>
      </c>
      <c r="BJ231" s="17" t="s">
        <v>88</v>
      </c>
      <c r="BK231" s="200">
        <f>ROUND(I231*H231,2)</f>
        <v>0</v>
      </c>
      <c r="BL231" s="17" t="s">
        <v>175</v>
      </c>
      <c r="BM231" s="199" t="s">
        <v>1431</v>
      </c>
    </row>
    <row r="232" spans="1:47" s="2" customFormat="1" ht="292.5">
      <c r="A232" s="34"/>
      <c r="B232" s="35"/>
      <c r="C232" s="36"/>
      <c r="D232" s="201" t="s">
        <v>164</v>
      </c>
      <c r="E232" s="36"/>
      <c r="F232" s="202" t="s">
        <v>1432</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164</v>
      </c>
      <c r="AU232" s="17" t="s">
        <v>90</v>
      </c>
    </row>
    <row r="233" spans="2:51" s="13" customFormat="1" ht="11.25">
      <c r="B233" s="210"/>
      <c r="C233" s="211"/>
      <c r="D233" s="201" t="s">
        <v>256</v>
      </c>
      <c r="E233" s="212" t="s">
        <v>1</v>
      </c>
      <c r="F233" s="213" t="s">
        <v>1427</v>
      </c>
      <c r="G233" s="211"/>
      <c r="H233" s="214">
        <v>5.5</v>
      </c>
      <c r="I233" s="215"/>
      <c r="J233" s="211"/>
      <c r="K233" s="211"/>
      <c r="L233" s="216"/>
      <c r="M233" s="217"/>
      <c r="N233" s="218"/>
      <c r="O233" s="218"/>
      <c r="P233" s="218"/>
      <c r="Q233" s="218"/>
      <c r="R233" s="218"/>
      <c r="S233" s="218"/>
      <c r="T233" s="219"/>
      <c r="AT233" s="220" t="s">
        <v>256</v>
      </c>
      <c r="AU233" s="220" t="s">
        <v>90</v>
      </c>
      <c r="AV233" s="13" t="s">
        <v>90</v>
      </c>
      <c r="AW233" s="13" t="s">
        <v>36</v>
      </c>
      <c r="AX233" s="13" t="s">
        <v>88</v>
      </c>
      <c r="AY233" s="220" t="s">
        <v>155</v>
      </c>
    </row>
    <row r="234" spans="1:65" s="2" customFormat="1" ht="16.5" customHeight="1">
      <c r="A234" s="34"/>
      <c r="B234" s="35"/>
      <c r="C234" s="243" t="s">
        <v>434</v>
      </c>
      <c r="D234" s="243" t="s">
        <v>357</v>
      </c>
      <c r="E234" s="244" t="s">
        <v>461</v>
      </c>
      <c r="F234" s="245" t="s">
        <v>462</v>
      </c>
      <c r="G234" s="246" t="s">
        <v>253</v>
      </c>
      <c r="H234" s="247">
        <v>1.1</v>
      </c>
      <c r="I234" s="248"/>
      <c r="J234" s="249">
        <f>ROUND(I234*H234,2)</f>
        <v>0</v>
      </c>
      <c r="K234" s="250"/>
      <c r="L234" s="251"/>
      <c r="M234" s="252" t="s">
        <v>1</v>
      </c>
      <c r="N234" s="253" t="s">
        <v>45</v>
      </c>
      <c r="O234" s="71"/>
      <c r="P234" s="197">
        <f>O234*H234</f>
        <v>0</v>
      </c>
      <c r="Q234" s="197">
        <v>0.222</v>
      </c>
      <c r="R234" s="197">
        <f>Q234*H234</f>
        <v>0.24420000000000003</v>
      </c>
      <c r="S234" s="197">
        <v>0</v>
      </c>
      <c r="T234" s="198">
        <f>S234*H234</f>
        <v>0</v>
      </c>
      <c r="U234" s="34"/>
      <c r="V234" s="34"/>
      <c r="W234" s="34"/>
      <c r="X234" s="34"/>
      <c r="Y234" s="34"/>
      <c r="Z234" s="34"/>
      <c r="AA234" s="34"/>
      <c r="AB234" s="34"/>
      <c r="AC234" s="34"/>
      <c r="AD234" s="34"/>
      <c r="AE234" s="34"/>
      <c r="AR234" s="199" t="s">
        <v>196</v>
      </c>
      <c r="AT234" s="199" t="s">
        <v>357</v>
      </c>
      <c r="AU234" s="199" t="s">
        <v>90</v>
      </c>
      <c r="AY234" s="17" t="s">
        <v>155</v>
      </c>
      <c r="BE234" s="200">
        <f>IF(N234="základní",J234,0)</f>
        <v>0</v>
      </c>
      <c r="BF234" s="200">
        <f>IF(N234="snížená",J234,0)</f>
        <v>0</v>
      </c>
      <c r="BG234" s="200">
        <f>IF(N234="zákl. přenesená",J234,0)</f>
        <v>0</v>
      </c>
      <c r="BH234" s="200">
        <f>IF(N234="sníž. přenesená",J234,0)</f>
        <v>0</v>
      </c>
      <c r="BI234" s="200">
        <f>IF(N234="nulová",J234,0)</f>
        <v>0</v>
      </c>
      <c r="BJ234" s="17" t="s">
        <v>88</v>
      </c>
      <c r="BK234" s="200">
        <f>ROUND(I234*H234,2)</f>
        <v>0</v>
      </c>
      <c r="BL234" s="17" t="s">
        <v>175</v>
      </c>
      <c r="BM234" s="199" t="s">
        <v>1433</v>
      </c>
    </row>
    <row r="235" spans="1:47" s="2" customFormat="1" ht="19.5">
      <c r="A235" s="34"/>
      <c r="B235" s="35"/>
      <c r="C235" s="36"/>
      <c r="D235" s="201" t="s">
        <v>164</v>
      </c>
      <c r="E235" s="36"/>
      <c r="F235" s="202" t="s">
        <v>464</v>
      </c>
      <c r="G235" s="36"/>
      <c r="H235" s="36"/>
      <c r="I235" s="203"/>
      <c r="J235" s="36"/>
      <c r="K235" s="36"/>
      <c r="L235" s="39"/>
      <c r="M235" s="204"/>
      <c r="N235" s="205"/>
      <c r="O235" s="71"/>
      <c r="P235" s="71"/>
      <c r="Q235" s="71"/>
      <c r="R235" s="71"/>
      <c r="S235" s="71"/>
      <c r="T235" s="72"/>
      <c r="U235" s="34"/>
      <c r="V235" s="34"/>
      <c r="W235" s="34"/>
      <c r="X235" s="34"/>
      <c r="Y235" s="34"/>
      <c r="Z235" s="34"/>
      <c r="AA235" s="34"/>
      <c r="AB235" s="34"/>
      <c r="AC235" s="34"/>
      <c r="AD235" s="34"/>
      <c r="AE235" s="34"/>
      <c r="AT235" s="17" t="s">
        <v>164</v>
      </c>
      <c r="AU235" s="17" t="s">
        <v>90</v>
      </c>
    </row>
    <row r="236" spans="2:51" s="13" customFormat="1" ht="11.25">
      <c r="B236" s="210"/>
      <c r="C236" s="211"/>
      <c r="D236" s="201" t="s">
        <v>256</v>
      </c>
      <c r="E236" s="212" t="s">
        <v>1</v>
      </c>
      <c r="F236" s="213" t="s">
        <v>1434</v>
      </c>
      <c r="G236" s="211"/>
      <c r="H236" s="214">
        <v>5.5</v>
      </c>
      <c r="I236" s="215"/>
      <c r="J236" s="211"/>
      <c r="K236" s="211"/>
      <c r="L236" s="216"/>
      <c r="M236" s="217"/>
      <c r="N236" s="218"/>
      <c r="O236" s="218"/>
      <c r="P236" s="218"/>
      <c r="Q236" s="218"/>
      <c r="R236" s="218"/>
      <c r="S236" s="218"/>
      <c r="T236" s="219"/>
      <c r="AT236" s="220" t="s">
        <v>256</v>
      </c>
      <c r="AU236" s="220" t="s">
        <v>90</v>
      </c>
      <c r="AV236" s="13" t="s">
        <v>90</v>
      </c>
      <c r="AW236" s="13" t="s">
        <v>36</v>
      </c>
      <c r="AX236" s="13" t="s">
        <v>88</v>
      </c>
      <c r="AY236" s="220" t="s">
        <v>155</v>
      </c>
    </row>
    <row r="237" spans="2:51" s="13" customFormat="1" ht="11.25">
      <c r="B237" s="210"/>
      <c r="C237" s="211"/>
      <c r="D237" s="201" t="s">
        <v>256</v>
      </c>
      <c r="E237" s="211"/>
      <c r="F237" s="213" t="s">
        <v>1435</v>
      </c>
      <c r="G237" s="211"/>
      <c r="H237" s="214">
        <v>1.1</v>
      </c>
      <c r="I237" s="215"/>
      <c r="J237" s="211"/>
      <c r="K237" s="211"/>
      <c r="L237" s="216"/>
      <c r="M237" s="217"/>
      <c r="N237" s="218"/>
      <c r="O237" s="218"/>
      <c r="P237" s="218"/>
      <c r="Q237" s="218"/>
      <c r="R237" s="218"/>
      <c r="S237" s="218"/>
      <c r="T237" s="219"/>
      <c r="AT237" s="220" t="s">
        <v>256</v>
      </c>
      <c r="AU237" s="220" t="s">
        <v>90</v>
      </c>
      <c r="AV237" s="13" t="s">
        <v>90</v>
      </c>
      <c r="AW237" s="13" t="s">
        <v>4</v>
      </c>
      <c r="AX237" s="13" t="s">
        <v>88</v>
      </c>
      <c r="AY237" s="220" t="s">
        <v>155</v>
      </c>
    </row>
    <row r="238" spans="1:65" s="2" customFormat="1" ht="16.5" customHeight="1">
      <c r="A238" s="34"/>
      <c r="B238" s="35"/>
      <c r="C238" s="187" t="s">
        <v>439</v>
      </c>
      <c r="D238" s="187" t="s">
        <v>158</v>
      </c>
      <c r="E238" s="188" t="s">
        <v>468</v>
      </c>
      <c r="F238" s="189" t="s">
        <v>469</v>
      </c>
      <c r="G238" s="190" t="s">
        <v>253</v>
      </c>
      <c r="H238" s="191">
        <v>36.3</v>
      </c>
      <c r="I238" s="192"/>
      <c r="J238" s="193">
        <f>ROUND(I238*H238,2)</f>
        <v>0</v>
      </c>
      <c r="K238" s="194"/>
      <c r="L238" s="39"/>
      <c r="M238" s="195" t="s">
        <v>1</v>
      </c>
      <c r="N238" s="196" t="s">
        <v>45</v>
      </c>
      <c r="O238" s="71"/>
      <c r="P238" s="197">
        <f>O238*H238</f>
        <v>0</v>
      </c>
      <c r="Q238" s="197">
        <v>0.167</v>
      </c>
      <c r="R238" s="197">
        <f>Q238*H238</f>
        <v>6.0621</v>
      </c>
      <c r="S238" s="197">
        <v>0</v>
      </c>
      <c r="T238" s="198">
        <f>S238*H238</f>
        <v>0</v>
      </c>
      <c r="U238" s="34"/>
      <c r="V238" s="34"/>
      <c r="W238" s="34"/>
      <c r="X238" s="34"/>
      <c r="Y238" s="34"/>
      <c r="Z238" s="34"/>
      <c r="AA238" s="34"/>
      <c r="AB238" s="34"/>
      <c r="AC238" s="34"/>
      <c r="AD238" s="34"/>
      <c r="AE238" s="34"/>
      <c r="AR238" s="199" t="s">
        <v>175</v>
      </c>
      <c r="AT238" s="199" t="s">
        <v>158</v>
      </c>
      <c r="AU238" s="199" t="s">
        <v>90</v>
      </c>
      <c r="AY238" s="17" t="s">
        <v>155</v>
      </c>
      <c r="BE238" s="200">
        <f>IF(N238="základní",J238,0)</f>
        <v>0</v>
      </c>
      <c r="BF238" s="200">
        <f>IF(N238="snížená",J238,0)</f>
        <v>0</v>
      </c>
      <c r="BG238" s="200">
        <f>IF(N238="zákl. přenesená",J238,0)</f>
        <v>0</v>
      </c>
      <c r="BH238" s="200">
        <f>IF(N238="sníž. přenesená",J238,0)</f>
        <v>0</v>
      </c>
      <c r="BI238" s="200">
        <f>IF(N238="nulová",J238,0)</f>
        <v>0</v>
      </c>
      <c r="BJ238" s="17" t="s">
        <v>88</v>
      </c>
      <c r="BK238" s="200">
        <f>ROUND(I238*H238,2)</f>
        <v>0</v>
      </c>
      <c r="BL238" s="17" t="s">
        <v>175</v>
      </c>
      <c r="BM238" s="199" t="s">
        <v>1436</v>
      </c>
    </row>
    <row r="239" spans="1:47" s="2" customFormat="1" ht="58.5">
      <c r="A239" s="34"/>
      <c r="B239" s="35"/>
      <c r="C239" s="36"/>
      <c r="D239" s="201" t="s">
        <v>164</v>
      </c>
      <c r="E239" s="36"/>
      <c r="F239" s="202" t="s">
        <v>1437</v>
      </c>
      <c r="G239" s="36"/>
      <c r="H239" s="36"/>
      <c r="I239" s="203"/>
      <c r="J239" s="36"/>
      <c r="K239" s="36"/>
      <c r="L239" s="39"/>
      <c r="M239" s="204"/>
      <c r="N239" s="205"/>
      <c r="O239" s="71"/>
      <c r="P239" s="71"/>
      <c r="Q239" s="71"/>
      <c r="R239" s="71"/>
      <c r="S239" s="71"/>
      <c r="T239" s="72"/>
      <c r="U239" s="34"/>
      <c r="V239" s="34"/>
      <c r="W239" s="34"/>
      <c r="X239" s="34"/>
      <c r="Y239" s="34"/>
      <c r="Z239" s="34"/>
      <c r="AA239" s="34"/>
      <c r="AB239" s="34"/>
      <c r="AC239" s="34"/>
      <c r="AD239" s="34"/>
      <c r="AE239" s="34"/>
      <c r="AT239" s="17" t="s">
        <v>164</v>
      </c>
      <c r="AU239" s="17" t="s">
        <v>90</v>
      </c>
    </row>
    <row r="240" spans="2:51" s="13" customFormat="1" ht="11.25">
      <c r="B240" s="210"/>
      <c r="C240" s="211"/>
      <c r="D240" s="201" t="s">
        <v>256</v>
      </c>
      <c r="E240" s="212" t="s">
        <v>1</v>
      </c>
      <c r="F240" s="213" t="s">
        <v>1424</v>
      </c>
      <c r="G240" s="211"/>
      <c r="H240" s="214">
        <v>36.3</v>
      </c>
      <c r="I240" s="215"/>
      <c r="J240" s="211"/>
      <c r="K240" s="211"/>
      <c r="L240" s="216"/>
      <c r="M240" s="217"/>
      <c r="N240" s="218"/>
      <c r="O240" s="218"/>
      <c r="P240" s="218"/>
      <c r="Q240" s="218"/>
      <c r="R240" s="218"/>
      <c r="S240" s="218"/>
      <c r="T240" s="219"/>
      <c r="AT240" s="220" t="s">
        <v>256</v>
      </c>
      <c r="AU240" s="220" t="s">
        <v>90</v>
      </c>
      <c r="AV240" s="13" t="s">
        <v>90</v>
      </c>
      <c r="AW240" s="13" t="s">
        <v>36</v>
      </c>
      <c r="AX240" s="13" t="s">
        <v>88</v>
      </c>
      <c r="AY240" s="220" t="s">
        <v>155</v>
      </c>
    </row>
    <row r="241" spans="1:65" s="2" customFormat="1" ht="16.5" customHeight="1">
      <c r="A241" s="34"/>
      <c r="B241" s="35"/>
      <c r="C241" s="243" t="s">
        <v>444</v>
      </c>
      <c r="D241" s="243" t="s">
        <v>357</v>
      </c>
      <c r="E241" s="244" t="s">
        <v>473</v>
      </c>
      <c r="F241" s="245" t="s">
        <v>474</v>
      </c>
      <c r="G241" s="246" t="s">
        <v>253</v>
      </c>
      <c r="H241" s="247">
        <v>7.26</v>
      </c>
      <c r="I241" s="248"/>
      <c r="J241" s="249">
        <f>ROUND(I241*H241,2)</f>
        <v>0</v>
      </c>
      <c r="K241" s="250"/>
      <c r="L241" s="251"/>
      <c r="M241" s="252" t="s">
        <v>1</v>
      </c>
      <c r="N241" s="253" t="s">
        <v>45</v>
      </c>
      <c r="O241" s="71"/>
      <c r="P241" s="197">
        <f>O241*H241</f>
        <v>0</v>
      </c>
      <c r="Q241" s="197">
        <v>0.118</v>
      </c>
      <c r="R241" s="197">
        <f>Q241*H241</f>
        <v>0.8566799999999999</v>
      </c>
      <c r="S241" s="197">
        <v>0</v>
      </c>
      <c r="T241" s="198">
        <f>S241*H241</f>
        <v>0</v>
      </c>
      <c r="U241" s="34"/>
      <c r="V241" s="34"/>
      <c r="W241" s="34"/>
      <c r="X241" s="34"/>
      <c r="Y241" s="34"/>
      <c r="Z241" s="34"/>
      <c r="AA241" s="34"/>
      <c r="AB241" s="34"/>
      <c r="AC241" s="34"/>
      <c r="AD241" s="34"/>
      <c r="AE241" s="34"/>
      <c r="AR241" s="199" t="s">
        <v>196</v>
      </c>
      <c r="AT241" s="199" t="s">
        <v>357</v>
      </c>
      <c r="AU241" s="199" t="s">
        <v>90</v>
      </c>
      <c r="AY241" s="17" t="s">
        <v>155</v>
      </c>
      <c r="BE241" s="200">
        <f>IF(N241="základní",J241,0)</f>
        <v>0</v>
      </c>
      <c r="BF241" s="200">
        <f>IF(N241="snížená",J241,0)</f>
        <v>0</v>
      </c>
      <c r="BG241" s="200">
        <f>IF(N241="zákl. přenesená",J241,0)</f>
        <v>0</v>
      </c>
      <c r="BH241" s="200">
        <f>IF(N241="sníž. přenesená",J241,0)</f>
        <v>0</v>
      </c>
      <c r="BI241" s="200">
        <f>IF(N241="nulová",J241,0)</f>
        <v>0</v>
      </c>
      <c r="BJ241" s="17" t="s">
        <v>88</v>
      </c>
      <c r="BK241" s="200">
        <f>ROUND(I241*H241,2)</f>
        <v>0</v>
      </c>
      <c r="BL241" s="17" t="s">
        <v>175</v>
      </c>
      <c r="BM241" s="199" t="s">
        <v>1438</v>
      </c>
    </row>
    <row r="242" spans="1:47" s="2" customFormat="1" ht="19.5">
      <c r="A242" s="34"/>
      <c r="B242" s="35"/>
      <c r="C242" s="36"/>
      <c r="D242" s="201" t="s">
        <v>164</v>
      </c>
      <c r="E242" s="36"/>
      <c r="F242" s="202" t="s">
        <v>464</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164</v>
      </c>
      <c r="AU242" s="17" t="s">
        <v>90</v>
      </c>
    </row>
    <row r="243" spans="2:51" s="13" customFormat="1" ht="11.25">
      <c r="B243" s="210"/>
      <c r="C243" s="211"/>
      <c r="D243" s="201" t="s">
        <v>256</v>
      </c>
      <c r="E243" s="212" t="s">
        <v>1</v>
      </c>
      <c r="F243" s="213" t="s">
        <v>1439</v>
      </c>
      <c r="G243" s="211"/>
      <c r="H243" s="214">
        <v>36.3</v>
      </c>
      <c r="I243" s="215"/>
      <c r="J243" s="211"/>
      <c r="K243" s="211"/>
      <c r="L243" s="216"/>
      <c r="M243" s="217"/>
      <c r="N243" s="218"/>
      <c r="O243" s="218"/>
      <c r="P243" s="218"/>
      <c r="Q243" s="218"/>
      <c r="R243" s="218"/>
      <c r="S243" s="218"/>
      <c r="T243" s="219"/>
      <c r="AT243" s="220" t="s">
        <v>256</v>
      </c>
      <c r="AU243" s="220" t="s">
        <v>90</v>
      </c>
      <c r="AV243" s="13" t="s">
        <v>90</v>
      </c>
      <c r="AW243" s="13" t="s">
        <v>36</v>
      </c>
      <c r="AX243" s="13" t="s">
        <v>88</v>
      </c>
      <c r="AY243" s="220" t="s">
        <v>155</v>
      </c>
    </row>
    <row r="244" spans="2:51" s="13" customFormat="1" ht="11.25">
      <c r="B244" s="210"/>
      <c r="C244" s="211"/>
      <c r="D244" s="201" t="s">
        <v>256</v>
      </c>
      <c r="E244" s="211"/>
      <c r="F244" s="213" t="s">
        <v>1440</v>
      </c>
      <c r="G244" s="211"/>
      <c r="H244" s="214">
        <v>7.26</v>
      </c>
      <c r="I244" s="215"/>
      <c r="J244" s="211"/>
      <c r="K244" s="211"/>
      <c r="L244" s="216"/>
      <c r="M244" s="217"/>
      <c r="N244" s="218"/>
      <c r="O244" s="218"/>
      <c r="P244" s="218"/>
      <c r="Q244" s="218"/>
      <c r="R244" s="218"/>
      <c r="S244" s="218"/>
      <c r="T244" s="219"/>
      <c r="AT244" s="220" t="s">
        <v>256</v>
      </c>
      <c r="AU244" s="220" t="s">
        <v>90</v>
      </c>
      <c r="AV244" s="13" t="s">
        <v>90</v>
      </c>
      <c r="AW244" s="13" t="s">
        <v>4</v>
      </c>
      <c r="AX244" s="13" t="s">
        <v>88</v>
      </c>
      <c r="AY244" s="220" t="s">
        <v>155</v>
      </c>
    </row>
    <row r="245" spans="2:63" s="12" customFormat="1" ht="22.9" customHeight="1">
      <c r="B245" s="171"/>
      <c r="C245" s="172"/>
      <c r="D245" s="173" t="s">
        <v>79</v>
      </c>
      <c r="E245" s="185" t="s">
        <v>196</v>
      </c>
      <c r="F245" s="185" t="s">
        <v>483</v>
      </c>
      <c r="G245" s="172"/>
      <c r="H245" s="172"/>
      <c r="I245" s="175"/>
      <c r="J245" s="186">
        <f>BK245</f>
        <v>0</v>
      </c>
      <c r="K245" s="172"/>
      <c r="L245" s="177"/>
      <c r="M245" s="178"/>
      <c r="N245" s="179"/>
      <c r="O245" s="179"/>
      <c r="P245" s="180">
        <f>SUM(P246:P271)</f>
        <v>0</v>
      </c>
      <c r="Q245" s="179"/>
      <c r="R245" s="180">
        <f>SUM(R246:R271)</f>
        <v>0.5496650000000001</v>
      </c>
      <c r="S245" s="179"/>
      <c r="T245" s="181">
        <f>SUM(T246:T271)</f>
        <v>0</v>
      </c>
      <c r="AR245" s="182" t="s">
        <v>88</v>
      </c>
      <c r="AT245" s="183" t="s">
        <v>79</v>
      </c>
      <c r="AU245" s="183" t="s">
        <v>88</v>
      </c>
      <c r="AY245" s="182" t="s">
        <v>155</v>
      </c>
      <c r="BK245" s="184">
        <f>SUM(BK246:BK271)</f>
        <v>0</v>
      </c>
    </row>
    <row r="246" spans="1:65" s="2" customFormat="1" ht="16.5" customHeight="1">
      <c r="A246" s="34"/>
      <c r="B246" s="35"/>
      <c r="C246" s="187" t="s">
        <v>449</v>
      </c>
      <c r="D246" s="187" t="s">
        <v>158</v>
      </c>
      <c r="E246" s="188" t="s">
        <v>607</v>
      </c>
      <c r="F246" s="189" t="s">
        <v>608</v>
      </c>
      <c r="G246" s="190" t="s">
        <v>383</v>
      </c>
      <c r="H246" s="191">
        <v>8</v>
      </c>
      <c r="I246" s="192"/>
      <c r="J246" s="193">
        <f>ROUND(I246*H246,2)</f>
        <v>0</v>
      </c>
      <c r="K246" s="194"/>
      <c r="L246" s="39"/>
      <c r="M246" s="195" t="s">
        <v>1</v>
      </c>
      <c r="N246" s="196" t="s">
        <v>45</v>
      </c>
      <c r="O246" s="71"/>
      <c r="P246" s="197">
        <f>O246*H246</f>
        <v>0</v>
      </c>
      <c r="Q246" s="197">
        <v>0.06864</v>
      </c>
      <c r="R246" s="197">
        <f>Q246*H246</f>
        <v>0.54912</v>
      </c>
      <c r="S246" s="197">
        <v>0</v>
      </c>
      <c r="T246" s="198">
        <f>S246*H246</f>
        <v>0</v>
      </c>
      <c r="U246" s="34"/>
      <c r="V246" s="34"/>
      <c r="W246" s="34"/>
      <c r="X246" s="34"/>
      <c r="Y246" s="34"/>
      <c r="Z246" s="34"/>
      <c r="AA246" s="34"/>
      <c r="AB246" s="34"/>
      <c r="AC246" s="34"/>
      <c r="AD246" s="34"/>
      <c r="AE246" s="34"/>
      <c r="AR246" s="199" t="s">
        <v>175</v>
      </c>
      <c r="AT246" s="199" t="s">
        <v>158</v>
      </c>
      <c r="AU246" s="199" t="s">
        <v>90</v>
      </c>
      <c r="AY246" s="17" t="s">
        <v>155</v>
      </c>
      <c r="BE246" s="200">
        <f>IF(N246="základní",J246,0)</f>
        <v>0</v>
      </c>
      <c r="BF246" s="200">
        <f>IF(N246="snížená",J246,0)</f>
        <v>0</v>
      </c>
      <c r="BG246" s="200">
        <f>IF(N246="zákl. přenesená",J246,0)</f>
        <v>0</v>
      </c>
      <c r="BH246" s="200">
        <f>IF(N246="sníž. přenesená",J246,0)</f>
        <v>0</v>
      </c>
      <c r="BI246" s="200">
        <f>IF(N246="nulová",J246,0)</f>
        <v>0</v>
      </c>
      <c r="BJ246" s="17" t="s">
        <v>88</v>
      </c>
      <c r="BK246" s="200">
        <f>ROUND(I246*H246,2)</f>
        <v>0</v>
      </c>
      <c r="BL246" s="17" t="s">
        <v>175</v>
      </c>
      <c r="BM246" s="199" t="s">
        <v>1441</v>
      </c>
    </row>
    <row r="247" spans="1:65" s="2" customFormat="1" ht="16.5" customHeight="1">
      <c r="A247" s="34"/>
      <c r="B247" s="35"/>
      <c r="C247" s="187" t="s">
        <v>454</v>
      </c>
      <c r="D247" s="187" t="s">
        <v>158</v>
      </c>
      <c r="E247" s="188" t="s">
        <v>612</v>
      </c>
      <c r="F247" s="189" t="s">
        <v>613</v>
      </c>
      <c r="G247" s="190" t="s">
        <v>287</v>
      </c>
      <c r="H247" s="191">
        <v>54.5</v>
      </c>
      <c r="I247" s="192"/>
      <c r="J247" s="193">
        <f>ROUND(I247*H247,2)</f>
        <v>0</v>
      </c>
      <c r="K247" s="194"/>
      <c r="L247" s="39"/>
      <c r="M247" s="195" t="s">
        <v>1</v>
      </c>
      <c r="N247" s="196" t="s">
        <v>45</v>
      </c>
      <c r="O247" s="71"/>
      <c r="P247" s="197">
        <f>O247*H247</f>
        <v>0</v>
      </c>
      <c r="Q247" s="197">
        <v>1E-05</v>
      </c>
      <c r="R247" s="197">
        <f>Q247*H247</f>
        <v>0.000545</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1442</v>
      </c>
    </row>
    <row r="248" spans="1:47" s="2" customFormat="1" ht="156">
      <c r="A248" s="34"/>
      <c r="B248" s="35"/>
      <c r="C248" s="36"/>
      <c r="D248" s="201" t="s">
        <v>164</v>
      </c>
      <c r="E248" s="36"/>
      <c r="F248" s="202" t="s">
        <v>945</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2:51" s="13" customFormat="1" ht="11.25">
      <c r="B249" s="210"/>
      <c r="C249" s="211"/>
      <c r="D249" s="201" t="s">
        <v>256</v>
      </c>
      <c r="E249" s="212" t="s">
        <v>1</v>
      </c>
      <c r="F249" s="213" t="s">
        <v>1443</v>
      </c>
      <c r="G249" s="211"/>
      <c r="H249" s="214">
        <v>54.5</v>
      </c>
      <c r="I249" s="215"/>
      <c r="J249" s="211"/>
      <c r="K249" s="211"/>
      <c r="L249" s="216"/>
      <c r="M249" s="217"/>
      <c r="N249" s="218"/>
      <c r="O249" s="218"/>
      <c r="P249" s="218"/>
      <c r="Q249" s="218"/>
      <c r="R249" s="218"/>
      <c r="S249" s="218"/>
      <c r="T249" s="219"/>
      <c r="AT249" s="220" t="s">
        <v>256</v>
      </c>
      <c r="AU249" s="220" t="s">
        <v>90</v>
      </c>
      <c r="AV249" s="13" t="s">
        <v>90</v>
      </c>
      <c r="AW249" s="13" t="s">
        <v>36</v>
      </c>
      <c r="AX249" s="13" t="s">
        <v>88</v>
      </c>
      <c r="AY249" s="220" t="s">
        <v>155</v>
      </c>
    </row>
    <row r="250" spans="1:65" s="2" customFormat="1" ht="16.5" customHeight="1">
      <c r="A250" s="34"/>
      <c r="B250" s="35"/>
      <c r="C250" s="243" t="s">
        <v>460</v>
      </c>
      <c r="D250" s="243" t="s">
        <v>357</v>
      </c>
      <c r="E250" s="244" t="s">
        <v>617</v>
      </c>
      <c r="F250" s="245" t="s">
        <v>618</v>
      </c>
      <c r="G250" s="246" t="s">
        <v>287</v>
      </c>
      <c r="H250" s="247">
        <v>0</v>
      </c>
      <c r="I250" s="248"/>
      <c r="J250" s="249">
        <f>ROUND(I250*H250,2)</f>
        <v>0</v>
      </c>
      <c r="K250" s="250"/>
      <c r="L250" s="251"/>
      <c r="M250" s="252" t="s">
        <v>1</v>
      </c>
      <c r="N250" s="253" t="s">
        <v>45</v>
      </c>
      <c r="O250" s="71"/>
      <c r="P250" s="197">
        <f>O250*H250</f>
        <v>0</v>
      </c>
      <c r="Q250" s="197">
        <v>0.00307</v>
      </c>
      <c r="R250" s="197">
        <f>Q250*H250</f>
        <v>0</v>
      </c>
      <c r="S250" s="197">
        <v>0</v>
      </c>
      <c r="T250" s="198">
        <f>S250*H250</f>
        <v>0</v>
      </c>
      <c r="U250" s="34"/>
      <c r="V250" s="34"/>
      <c r="W250" s="34"/>
      <c r="X250" s="34"/>
      <c r="Y250" s="34"/>
      <c r="Z250" s="34"/>
      <c r="AA250" s="34"/>
      <c r="AB250" s="34"/>
      <c r="AC250" s="34"/>
      <c r="AD250" s="34"/>
      <c r="AE250" s="34"/>
      <c r="AR250" s="199" t="s">
        <v>196</v>
      </c>
      <c r="AT250" s="199" t="s">
        <v>357</v>
      </c>
      <c r="AU250" s="199" t="s">
        <v>90</v>
      </c>
      <c r="AY250" s="17" t="s">
        <v>155</v>
      </c>
      <c r="BE250" s="200">
        <f>IF(N250="základní",J250,0)</f>
        <v>0</v>
      </c>
      <c r="BF250" s="200">
        <f>IF(N250="snížená",J250,0)</f>
        <v>0</v>
      </c>
      <c r="BG250" s="200">
        <f>IF(N250="zákl. přenesená",J250,0)</f>
        <v>0</v>
      </c>
      <c r="BH250" s="200">
        <f>IF(N250="sníž. přenesená",J250,0)</f>
        <v>0</v>
      </c>
      <c r="BI250" s="200">
        <f>IF(N250="nulová",J250,0)</f>
        <v>0</v>
      </c>
      <c r="BJ250" s="17" t="s">
        <v>88</v>
      </c>
      <c r="BK250" s="200">
        <f>ROUND(I250*H250,2)</f>
        <v>0</v>
      </c>
      <c r="BL250" s="17" t="s">
        <v>175</v>
      </c>
      <c r="BM250" s="199" t="s">
        <v>1444</v>
      </c>
    </row>
    <row r="251" spans="1:47" s="2" customFormat="1" ht="19.5">
      <c r="A251" s="34"/>
      <c r="B251" s="35"/>
      <c r="C251" s="36"/>
      <c r="D251" s="201" t="s">
        <v>164</v>
      </c>
      <c r="E251" s="36"/>
      <c r="F251" s="202" t="s">
        <v>1445</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164</v>
      </c>
      <c r="AU251" s="17" t="s">
        <v>90</v>
      </c>
    </row>
    <row r="252" spans="2:51" s="13" customFormat="1" ht="11.25">
      <c r="B252" s="210"/>
      <c r="C252" s="211"/>
      <c r="D252" s="201" t="s">
        <v>256</v>
      </c>
      <c r="E252" s="211"/>
      <c r="F252" s="213" t="s">
        <v>949</v>
      </c>
      <c r="G252" s="211"/>
      <c r="H252" s="214">
        <v>0</v>
      </c>
      <c r="I252" s="215"/>
      <c r="J252" s="211"/>
      <c r="K252" s="211"/>
      <c r="L252" s="216"/>
      <c r="M252" s="217"/>
      <c r="N252" s="218"/>
      <c r="O252" s="218"/>
      <c r="P252" s="218"/>
      <c r="Q252" s="218"/>
      <c r="R252" s="218"/>
      <c r="S252" s="218"/>
      <c r="T252" s="219"/>
      <c r="AT252" s="220" t="s">
        <v>256</v>
      </c>
      <c r="AU252" s="220" t="s">
        <v>90</v>
      </c>
      <c r="AV252" s="13" t="s">
        <v>90</v>
      </c>
      <c r="AW252" s="13" t="s">
        <v>4</v>
      </c>
      <c r="AX252" s="13" t="s">
        <v>88</v>
      </c>
      <c r="AY252" s="220" t="s">
        <v>155</v>
      </c>
    </row>
    <row r="253" spans="1:65" s="2" customFormat="1" ht="16.5" customHeight="1">
      <c r="A253" s="34"/>
      <c r="B253" s="35"/>
      <c r="C253" s="187" t="s">
        <v>467</v>
      </c>
      <c r="D253" s="187" t="s">
        <v>158</v>
      </c>
      <c r="E253" s="188" t="s">
        <v>632</v>
      </c>
      <c r="F253" s="189" t="s">
        <v>633</v>
      </c>
      <c r="G253" s="190" t="s">
        <v>383</v>
      </c>
      <c r="H253" s="191">
        <v>26</v>
      </c>
      <c r="I253" s="192"/>
      <c r="J253" s="193">
        <f>ROUND(I253*H253,2)</f>
        <v>0</v>
      </c>
      <c r="K253" s="194"/>
      <c r="L253" s="39"/>
      <c r="M253" s="195" t="s">
        <v>1</v>
      </c>
      <c r="N253" s="196" t="s">
        <v>45</v>
      </c>
      <c r="O253" s="71"/>
      <c r="P253" s="197">
        <f>O253*H253</f>
        <v>0</v>
      </c>
      <c r="Q253" s="197">
        <v>0</v>
      </c>
      <c r="R253" s="197">
        <f>Q253*H253</f>
        <v>0</v>
      </c>
      <c r="S253" s="197">
        <v>0</v>
      </c>
      <c r="T253" s="198">
        <f>S253*H253</f>
        <v>0</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1446</v>
      </c>
    </row>
    <row r="254" spans="1:47" s="2" customFormat="1" ht="58.5">
      <c r="A254" s="34"/>
      <c r="B254" s="35"/>
      <c r="C254" s="36"/>
      <c r="D254" s="201" t="s">
        <v>164</v>
      </c>
      <c r="E254" s="36"/>
      <c r="F254" s="202" t="s">
        <v>955</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1:65" s="2" customFormat="1" ht="16.5" customHeight="1">
      <c r="A255" s="34"/>
      <c r="B255" s="35"/>
      <c r="C255" s="243" t="s">
        <v>472</v>
      </c>
      <c r="D255" s="243" t="s">
        <v>357</v>
      </c>
      <c r="E255" s="244" t="s">
        <v>637</v>
      </c>
      <c r="F255" s="245" t="s">
        <v>638</v>
      </c>
      <c r="G255" s="246" t="s">
        <v>383</v>
      </c>
      <c r="H255" s="247">
        <v>0</v>
      </c>
      <c r="I255" s="248"/>
      <c r="J255" s="249">
        <f>ROUND(I255*H255,2)</f>
        <v>0</v>
      </c>
      <c r="K255" s="250"/>
      <c r="L255" s="251"/>
      <c r="M255" s="252" t="s">
        <v>1</v>
      </c>
      <c r="N255" s="253" t="s">
        <v>45</v>
      </c>
      <c r="O255" s="71"/>
      <c r="P255" s="197">
        <f>O255*H255</f>
        <v>0</v>
      </c>
      <c r="Q255" s="197">
        <v>0.0008</v>
      </c>
      <c r="R255" s="197">
        <f>Q255*H255</f>
        <v>0</v>
      </c>
      <c r="S255" s="197">
        <v>0</v>
      </c>
      <c r="T255" s="198">
        <f>S255*H255</f>
        <v>0</v>
      </c>
      <c r="U255" s="34"/>
      <c r="V255" s="34"/>
      <c r="W255" s="34"/>
      <c r="X255" s="34"/>
      <c r="Y255" s="34"/>
      <c r="Z255" s="34"/>
      <c r="AA255" s="34"/>
      <c r="AB255" s="34"/>
      <c r="AC255" s="34"/>
      <c r="AD255" s="34"/>
      <c r="AE255" s="34"/>
      <c r="AR255" s="199" t="s">
        <v>196</v>
      </c>
      <c r="AT255" s="199" t="s">
        <v>357</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1447</v>
      </c>
    </row>
    <row r="256" spans="1:47" s="2" customFormat="1" ht="19.5">
      <c r="A256" s="34"/>
      <c r="B256" s="35"/>
      <c r="C256" s="36"/>
      <c r="D256" s="201" t="s">
        <v>164</v>
      </c>
      <c r="E256" s="36"/>
      <c r="F256" s="202" t="s">
        <v>1445</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1:65" s="2" customFormat="1" ht="16.5" customHeight="1">
      <c r="A257" s="34"/>
      <c r="B257" s="35"/>
      <c r="C257" s="243" t="s">
        <v>478</v>
      </c>
      <c r="D257" s="243" t="s">
        <v>357</v>
      </c>
      <c r="E257" s="244" t="s">
        <v>641</v>
      </c>
      <c r="F257" s="245" t="s">
        <v>642</v>
      </c>
      <c r="G257" s="246" t="s">
        <v>383</v>
      </c>
      <c r="H257" s="247">
        <v>0</v>
      </c>
      <c r="I257" s="248"/>
      <c r="J257" s="249">
        <f>ROUND(I257*H257,2)</f>
        <v>0</v>
      </c>
      <c r="K257" s="250"/>
      <c r="L257" s="251"/>
      <c r="M257" s="252" t="s">
        <v>1</v>
      </c>
      <c r="N257" s="253" t="s">
        <v>45</v>
      </c>
      <c r="O257" s="71"/>
      <c r="P257" s="197">
        <f>O257*H257</f>
        <v>0</v>
      </c>
      <c r="Q257" s="197">
        <v>0.001</v>
      </c>
      <c r="R257" s="197">
        <f>Q257*H257</f>
        <v>0</v>
      </c>
      <c r="S257" s="197">
        <v>0</v>
      </c>
      <c r="T257" s="198">
        <f>S257*H257</f>
        <v>0</v>
      </c>
      <c r="U257" s="34"/>
      <c r="V257" s="34"/>
      <c r="W257" s="34"/>
      <c r="X257" s="34"/>
      <c r="Y257" s="34"/>
      <c r="Z257" s="34"/>
      <c r="AA257" s="34"/>
      <c r="AB257" s="34"/>
      <c r="AC257" s="34"/>
      <c r="AD257" s="34"/>
      <c r="AE257" s="34"/>
      <c r="AR257" s="199" t="s">
        <v>196</v>
      </c>
      <c r="AT257" s="199" t="s">
        <v>357</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1448</v>
      </c>
    </row>
    <row r="258" spans="1:47" s="2" customFormat="1" ht="19.5">
      <c r="A258" s="34"/>
      <c r="B258" s="35"/>
      <c r="C258" s="36"/>
      <c r="D258" s="201" t="s">
        <v>164</v>
      </c>
      <c r="E258" s="36"/>
      <c r="F258" s="202" t="s">
        <v>1445</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1:65" s="2" customFormat="1" ht="16.5" customHeight="1">
      <c r="A259" s="34"/>
      <c r="B259" s="35"/>
      <c r="C259" s="187" t="s">
        <v>484</v>
      </c>
      <c r="D259" s="187" t="s">
        <v>158</v>
      </c>
      <c r="E259" s="188" t="s">
        <v>654</v>
      </c>
      <c r="F259" s="189" t="s">
        <v>655</v>
      </c>
      <c r="G259" s="190" t="s">
        <v>383</v>
      </c>
      <c r="H259" s="191">
        <v>8</v>
      </c>
      <c r="I259" s="192"/>
      <c r="J259" s="193">
        <f>ROUND(I259*H259,2)</f>
        <v>0</v>
      </c>
      <c r="K259" s="194"/>
      <c r="L259" s="39"/>
      <c r="M259" s="195" t="s">
        <v>1</v>
      </c>
      <c r="N259" s="196" t="s">
        <v>45</v>
      </c>
      <c r="O259" s="71"/>
      <c r="P259" s="197">
        <f>O259*H259</f>
        <v>0</v>
      </c>
      <c r="Q259" s="197">
        <v>0</v>
      </c>
      <c r="R259" s="197">
        <f>Q259*H259</f>
        <v>0</v>
      </c>
      <c r="S259" s="197">
        <v>0</v>
      </c>
      <c r="T259" s="198">
        <f>S259*H259</f>
        <v>0</v>
      </c>
      <c r="U259" s="34"/>
      <c r="V259" s="34"/>
      <c r="W259" s="34"/>
      <c r="X259" s="34"/>
      <c r="Y259" s="34"/>
      <c r="Z259" s="34"/>
      <c r="AA259" s="34"/>
      <c r="AB259" s="34"/>
      <c r="AC259" s="34"/>
      <c r="AD259" s="34"/>
      <c r="AE259" s="34"/>
      <c r="AR259" s="199" t="s">
        <v>175</v>
      </c>
      <c r="AT259" s="199" t="s">
        <v>158</v>
      </c>
      <c r="AU259" s="199" t="s">
        <v>90</v>
      </c>
      <c r="AY259" s="17" t="s">
        <v>155</v>
      </c>
      <c r="BE259" s="200">
        <f>IF(N259="základní",J259,0)</f>
        <v>0</v>
      </c>
      <c r="BF259" s="200">
        <f>IF(N259="snížená",J259,0)</f>
        <v>0</v>
      </c>
      <c r="BG259" s="200">
        <f>IF(N259="zákl. přenesená",J259,0)</f>
        <v>0</v>
      </c>
      <c r="BH259" s="200">
        <f>IF(N259="sníž. přenesená",J259,0)</f>
        <v>0</v>
      </c>
      <c r="BI259" s="200">
        <f>IF(N259="nulová",J259,0)</f>
        <v>0</v>
      </c>
      <c r="BJ259" s="17" t="s">
        <v>88</v>
      </c>
      <c r="BK259" s="200">
        <f>ROUND(I259*H259,2)</f>
        <v>0</v>
      </c>
      <c r="BL259" s="17" t="s">
        <v>175</v>
      </c>
      <c r="BM259" s="199" t="s">
        <v>1449</v>
      </c>
    </row>
    <row r="260" spans="1:47" s="2" customFormat="1" ht="39">
      <c r="A260" s="34"/>
      <c r="B260" s="35"/>
      <c r="C260" s="36"/>
      <c r="D260" s="201" t="s">
        <v>164</v>
      </c>
      <c r="E260" s="36"/>
      <c r="F260" s="202" t="s">
        <v>657</v>
      </c>
      <c r="G260" s="36"/>
      <c r="H260" s="36"/>
      <c r="I260" s="203"/>
      <c r="J260" s="36"/>
      <c r="K260" s="36"/>
      <c r="L260" s="39"/>
      <c r="M260" s="204"/>
      <c r="N260" s="205"/>
      <c r="O260" s="71"/>
      <c r="P260" s="71"/>
      <c r="Q260" s="71"/>
      <c r="R260" s="71"/>
      <c r="S260" s="71"/>
      <c r="T260" s="72"/>
      <c r="U260" s="34"/>
      <c r="V260" s="34"/>
      <c r="W260" s="34"/>
      <c r="X260" s="34"/>
      <c r="Y260" s="34"/>
      <c r="Z260" s="34"/>
      <c r="AA260" s="34"/>
      <c r="AB260" s="34"/>
      <c r="AC260" s="34"/>
      <c r="AD260" s="34"/>
      <c r="AE260" s="34"/>
      <c r="AT260" s="17" t="s">
        <v>164</v>
      </c>
      <c r="AU260" s="17" t="s">
        <v>90</v>
      </c>
    </row>
    <row r="261" spans="1:65" s="2" customFormat="1" ht="16.5" customHeight="1">
      <c r="A261" s="34"/>
      <c r="B261" s="35"/>
      <c r="C261" s="243" t="s">
        <v>490</v>
      </c>
      <c r="D261" s="243" t="s">
        <v>357</v>
      </c>
      <c r="E261" s="244" t="s">
        <v>659</v>
      </c>
      <c r="F261" s="245" t="s">
        <v>660</v>
      </c>
      <c r="G261" s="246" t="s">
        <v>383</v>
      </c>
      <c r="H261" s="247">
        <v>0</v>
      </c>
      <c r="I261" s="248"/>
      <c r="J261" s="249">
        <f>ROUND(I261*H261,2)</f>
        <v>0</v>
      </c>
      <c r="K261" s="250"/>
      <c r="L261" s="251"/>
      <c r="M261" s="252" t="s">
        <v>1</v>
      </c>
      <c r="N261" s="253" t="s">
        <v>45</v>
      </c>
      <c r="O261" s="71"/>
      <c r="P261" s="197">
        <f>O261*H261</f>
        <v>0</v>
      </c>
      <c r="Q261" s="197">
        <v>0.001</v>
      </c>
      <c r="R261" s="197">
        <f>Q261*H261</f>
        <v>0</v>
      </c>
      <c r="S261" s="197">
        <v>0</v>
      </c>
      <c r="T261" s="198">
        <f>S261*H261</f>
        <v>0</v>
      </c>
      <c r="U261" s="34"/>
      <c r="V261" s="34"/>
      <c r="W261" s="34"/>
      <c r="X261" s="34"/>
      <c r="Y261" s="34"/>
      <c r="Z261" s="34"/>
      <c r="AA261" s="34"/>
      <c r="AB261" s="34"/>
      <c r="AC261" s="34"/>
      <c r="AD261" s="34"/>
      <c r="AE261" s="34"/>
      <c r="AR261" s="199" t="s">
        <v>196</v>
      </c>
      <c r="AT261" s="199" t="s">
        <v>357</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1450</v>
      </c>
    </row>
    <row r="262" spans="1:47" s="2" customFormat="1" ht="19.5">
      <c r="A262" s="34"/>
      <c r="B262" s="35"/>
      <c r="C262" s="36"/>
      <c r="D262" s="201" t="s">
        <v>164</v>
      </c>
      <c r="E262" s="36"/>
      <c r="F262" s="202" t="s">
        <v>1445</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1:65" s="2" customFormat="1" ht="16.5" customHeight="1">
      <c r="A263" s="34"/>
      <c r="B263" s="35"/>
      <c r="C263" s="243" t="s">
        <v>495</v>
      </c>
      <c r="D263" s="243" t="s">
        <v>357</v>
      </c>
      <c r="E263" s="244" t="s">
        <v>663</v>
      </c>
      <c r="F263" s="245" t="s">
        <v>664</v>
      </c>
      <c r="G263" s="246" t="s">
        <v>383</v>
      </c>
      <c r="H263" s="247">
        <v>0</v>
      </c>
      <c r="I263" s="248"/>
      <c r="J263" s="249">
        <f>ROUND(I263*H263,2)</f>
        <v>0</v>
      </c>
      <c r="K263" s="250"/>
      <c r="L263" s="251"/>
      <c r="M263" s="252" t="s">
        <v>1</v>
      </c>
      <c r="N263" s="253" t="s">
        <v>45</v>
      </c>
      <c r="O263" s="71"/>
      <c r="P263" s="197">
        <f>O263*H263</f>
        <v>0</v>
      </c>
      <c r="Q263" s="197">
        <v>0.00114</v>
      </c>
      <c r="R263" s="197">
        <f>Q263*H263</f>
        <v>0</v>
      </c>
      <c r="S263" s="197">
        <v>0</v>
      </c>
      <c r="T263" s="198">
        <f>S263*H263</f>
        <v>0</v>
      </c>
      <c r="U263" s="34"/>
      <c r="V263" s="34"/>
      <c r="W263" s="34"/>
      <c r="X263" s="34"/>
      <c r="Y263" s="34"/>
      <c r="Z263" s="34"/>
      <c r="AA263" s="34"/>
      <c r="AB263" s="34"/>
      <c r="AC263" s="34"/>
      <c r="AD263" s="34"/>
      <c r="AE263" s="34"/>
      <c r="AR263" s="199" t="s">
        <v>196</v>
      </c>
      <c r="AT263" s="199" t="s">
        <v>357</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1451</v>
      </c>
    </row>
    <row r="264" spans="1:47" s="2" customFormat="1" ht="19.5">
      <c r="A264" s="34"/>
      <c r="B264" s="35"/>
      <c r="C264" s="36"/>
      <c r="D264" s="201" t="s">
        <v>164</v>
      </c>
      <c r="E264" s="36"/>
      <c r="F264" s="202" t="s">
        <v>1445</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1:65" s="2" customFormat="1" ht="16.5" customHeight="1">
      <c r="A265" s="34"/>
      <c r="B265" s="35"/>
      <c r="C265" s="187" t="s">
        <v>502</v>
      </c>
      <c r="D265" s="187" t="s">
        <v>158</v>
      </c>
      <c r="E265" s="188" t="s">
        <v>1289</v>
      </c>
      <c r="F265" s="189" t="s">
        <v>1290</v>
      </c>
      <c r="G265" s="190" t="s">
        <v>383</v>
      </c>
      <c r="H265" s="191">
        <v>2</v>
      </c>
      <c r="I265" s="192"/>
      <c r="J265" s="193">
        <f>ROUND(I265*H265,2)</f>
        <v>0</v>
      </c>
      <c r="K265" s="194"/>
      <c r="L265" s="39"/>
      <c r="M265" s="195" t="s">
        <v>1</v>
      </c>
      <c r="N265" s="196" t="s">
        <v>45</v>
      </c>
      <c r="O265" s="71"/>
      <c r="P265" s="197">
        <f>O265*H265</f>
        <v>0</v>
      </c>
      <c r="Q265" s="197">
        <v>0</v>
      </c>
      <c r="R265" s="197">
        <f>Q265*H265</f>
        <v>0</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1452</v>
      </c>
    </row>
    <row r="266" spans="1:47" s="2" customFormat="1" ht="39">
      <c r="A266" s="34"/>
      <c r="B266" s="35"/>
      <c r="C266" s="36"/>
      <c r="D266" s="201" t="s">
        <v>164</v>
      </c>
      <c r="E266" s="36"/>
      <c r="F266" s="202" t="s">
        <v>1453</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1:65" s="2" customFormat="1" ht="16.5" customHeight="1">
      <c r="A267" s="34"/>
      <c r="B267" s="35"/>
      <c r="C267" s="243" t="s">
        <v>507</v>
      </c>
      <c r="D267" s="243" t="s">
        <v>357</v>
      </c>
      <c r="E267" s="244" t="s">
        <v>1293</v>
      </c>
      <c r="F267" s="245" t="s">
        <v>1294</v>
      </c>
      <c r="G267" s="246" t="s">
        <v>383</v>
      </c>
      <c r="H267" s="247">
        <v>0</v>
      </c>
      <c r="I267" s="248"/>
      <c r="J267" s="249">
        <f>ROUND(I267*H267,2)</f>
        <v>0</v>
      </c>
      <c r="K267" s="250"/>
      <c r="L267" s="251"/>
      <c r="M267" s="252" t="s">
        <v>1</v>
      </c>
      <c r="N267" s="253" t="s">
        <v>45</v>
      </c>
      <c r="O267" s="71"/>
      <c r="P267" s="197">
        <f>O267*H267</f>
        <v>0</v>
      </c>
      <c r="Q267" s="197">
        <v>0.0017</v>
      </c>
      <c r="R267" s="197">
        <f>Q267*H267</f>
        <v>0</v>
      </c>
      <c r="S267" s="197">
        <v>0</v>
      </c>
      <c r="T267" s="198">
        <f>S267*H267</f>
        <v>0</v>
      </c>
      <c r="U267" s="34"/>
      <c r="V267" s="34"/>
      <c r="W267" s="34"/>
      <c r="X267" s="34"/>
      <c r="Y267" s="34"/>
      <c r="Z267" s="34"/>
      <c r="AA267" s="34"/>
      <c r="AB267" s="34"/>
      <c r="AC267" s="34"/>
      <c r="AD267" s="34"/>
      <c r="AE267" s="34"/>
      <c r="AR267" s="199" t="s">
        <v>196</v>
      </c>
      <c r="AT267" s="199" t="s">
        <v>357</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1454</v>
      </c>
    </row>
    <row r="268" spans="1:47" s="2" customFormat="1" ht="19.5">
      <c r="A268" s="34"/>
      <c r="B268" s="35"/>
      <c r="C268" s="36"/>
      <c r="D268" s="201" t="s">
        <v>164</v>
      </c>
      <c r="E268" s="36"/>
      <c r="F268" s="202" t="s">
        <v>1445</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1:65" s="2" customFormat="1" ht="16.5" customHeight="1">
      <c r="A269" s="34"/>
      <c r="B269" s="35"/>
      <c r="C269" s="187" t="s">
        <v>514</v>
      </c>
      <c r="D269" s="187" t="s">
        <v>158</v>
      </c>
      <c r="E269" s="188" t="s">
        <v>690</v>
      </c>
      <c r="F269" s="189" t="s">
        <v>691</v>
      </c>
      <c r="G269" s="190" t="s">
        <v>383</v>
      </c>
      <c r="H269" s="191">
        <v>6</v>
      </c>
      <c r="I269" s="192"/>
      <c r="J269" s="193">
        <f>ROUND(I269*H269,2)</f>
        <v>0</v>
      </c>
      <c r="K269" s="194"/>
      <c r="L269" s="39"/>
      <c r="M269" s="195" t="s">
        <v>1</v>
      </c>
      <c r="N269" s="196" t="s">
        <v>45</v>
      </c>
      <c r="O269" s="71"/>
      <c r="P269" s="197">
        <f>O269*H269</f>
        <v>0</v>
      </c>
      <c r="Q269" s="197">
        <v>0</v>
      </c>
      <c r="R269" s="197">
        <f>Q269*H269</f>
        <v>0</v>
      </c>
      <c r="S269" s="197">
        <v>0</v>
      </c>
      <c r="T269" s="198">
        <f>S269*H269</f>
        <v>0</v>
      </c>
      <c r="U269" s="34"/>
      <c r="V269" s="34"/>
      <c r="W269" s="34"/>
      <c r="X269" s="34"/>
      <c r="Y269" s="34"/>
      <c r="Z269" s="34"/>
      <c r="AA269" s="34"/>
      <c r="AB269" s="34"/>
      <c r="AC269" s="34"/>
      <c r="AD269" s="34"/>
      <c r="AE269" s="34"/>
      <c r="AR269" s="199" t="s">
        <v>175</v>
      </c>
      <c r="AT269" s="199" t="s">
        <v>158</v>
      </c>
      <c r="AU269" s="199" t="s">
        <v>90</v>
      </c>
      <c r="AY269" s="17" t="s">
        <v>155</v>
      </c>
      <c r="BE269" s="200">
        <f>IF(N269="základní",J269,0)</f>
        <v>0</v>
      </c>
      <c r="BF269" s="200">
        <f>IF(N269="snížená",J269,0)</f>
        <v>0</v>
      </c>
      <c r="BG269" s="200">
        <f>IF(N269="zákl. přenesená",J269,0)</f>
        <v>0</v>
      </c>
      <c r="BH269" s="200">
        <f>IF(N269="sníž. přenesená",J269,0)</f>
        <v>0</v>
      </c>
      <c r="BI269" s="200">
        <f>IF(N269="nulová",J269,0)</f>
        <v>0</v>
      </c>
      <c r="BJ269" s="17" t="s">
        <v>88</v>
      </c>
      <c r="BK269" s="200">
        <f>ROUND(I269*H269,2)</f>
        <v>0</v>
      </c>
      <c r="BL269" s="17" t="s">
        <v>175</v>
      </c>
      <c r="BM269" s="199" t="s">
        <v>1455</v>
      </c>
    </row>
    <row r="270" spans="1:65" s="2" customFormat="1" ht="16.5" customHeight="1">
      <c r="A270" s="34"/>
      <c r="B270" s="35"/>
      <c r="C270" s="243" t="s">
        <v>519</v>
      </c>
      <c r="D270" s="243" t="s">
        <v>357</v>
      </c>
      <c r="E270" s="244" t="s">
        <v>694</v>
      </c>
      <c r="F270" s="245" t="s">
        <v>695</v>
      </c>
      <c r="G270" s="246" t="s">
        <v>383</v>
      </c>
      <c r="H270" s="247">
        <v>0</v>
      </c>
      <c r="I270" s="248"/>
      <c r="J270" s="249">
        <f>ROUND(I270*H270,2)</f>
        <v>0</v>
      </c>
      <c r="K270" s="250"/>
      <c r="L270" s="251"/>
      <c r="M270" s="252" t="s">
        <v>1</v>
      </c>
      <c r="N270" s="253" t="s">
        <v>45</v>
      </c>
      <c r="O270" s="71"/>
      <c r="P270" s="197">
        <f>O270*H270</f>
        <v>0</v>
      </c>
      <c r="Q270" s="197">
        <v>0.0015</v>
      </c>
      <c r="R270" s="197">
        <f>Q270*H270</f>
        <v>0</v>
      </c>
      <c r="S270" s="197">
        <v>0</v>
      </c>
      <c r="T270" s="198">
        <f>S270*H270</f>
        <v>0</v>
      </c>
      <c r="U270" s="34"/>
      <c r="V270" s="34"/>
      <c r="W270" s="34"/>
      <c r="X270" s="34"/>
      <c r="Y270" s="34"/>
      <c r="Z270" s="34"/>
      <c r="AA270" s="34"/>
      <c r="AB270" s="34"/>
      <c r="AC270" s="34"/>
      <c r="AD270" s="34"/>
      <c r="AE270" s="34"/>
      <c r="AR270" s="199" t="s">
        <v>196</v>
      </c>
      <c r="AT270" s="199" t="s">
        <v>357</v>
      </c>
      <c r="AU270" s="199" t="s">
        <v>90</v>
      </c>
      <c r="AY270" s="17" t="s">
        <v>155</v>
      </c>
      <c r="BE270" s="200">
        <f>IF(N270="základní",J270,0)</f>
        <v>0</v>
      </c>
      <c r="BF270" s="200">
        <f>IF(N270="snížená",J270,0)</f>
        <v>0</v>
      </c>
      <c r="BG270" s="200">
        <f>IF(N270="zákl. přenesená",J270,0)</f>
        <v>0</v>
      </c>
      <c r="BH270" s="200">
        <f>IF(N270="sníž. přenesená",J270,0)</f>
        <v>0</v>
      </c>
      <c r="BI270" s="200">
        <f>IF(N270="nulová",J270,0)</f>
        <v>0</v>
      </c>
      <c r="BJ270" s="17" t="s">
        <v>88</v>
      </c>
      <c r="BK270" s="200">
        <f>ROUND(I270*H270,2)</f>
        <v>0</v>
      </c>
      <c r="BL270" s="17" t="s">
        <v>175</v>
      </c>
      <c r="BM270" s="199" t="s">
        <v>1456</v>
      </c>
    </row>
    <row r="271" spans="1:47" s="2" customFormat="1" ht="19.5">
      <c r="A271" s="34"/>
      <c r="B271" s="35"/>
      <c r="C271" s="36"/>
      <c r="D271" s="201" t="s">
        <v>164</v>
      </c>
      <c r="E271" s="36"/>
      <c r="F271" s="202" t="s">
        <v>1445</v>
      </c>
      <c r="G271" s="36"/>
      <c r="H271" s="36"/>
      <c r="I271" s="203"/>
      <c r="J271" s="36"/>
      <c r="K271" s="36"/>
      <c r="L271" s="39"/>
      <c r="M271" s="204"/>
      <c r="N271" s="205"/>
      <c r="O271" s="71"/>
      <c r="P271" s="71"/>
      <c r="Q271" s="71"/>
      <c r="R271" s="71"/>
      <c r="S271" s="71"/>
      <c r="T271" s="72"/>
      <c r="U271" s="34"/>
      <c r="V271" s="34"/>
      <c r="W271" s="34"/>
      <c r="X271" s="34"/>
      <c r="Y271" s="34"/>
      <c r="Z271" s="34"/>
      <c r="AA271" s="34"/>
      <c r="AB271" s="34"/>
      <c r="AC271" s="34"/>
      <c r="AD271" s="34"/>
      <c r="AE271" s="34"/>
      <c r="AT271" s="17" t="s">
        <v>164</v>
      </c>
      <c r="AU271" s="17" t="s">
        <v>90</v>
      </c>
    </row>
    <row r="272" spans="2:63" s="12" customFormat="1" ht="22.9" customHeight="1">
      <c r="B272" s="171"/>
      <c r="C272" s="172"/>
      <c r="D272" s="173" t="s">
        <v>79</v>
      </c>
      <c r="E272" s="185" t="s">
        <v>759</v>
      </c>
      <c r="F272" s="185" t="s">
        <v>760</v>
      </c>
      <c r="G272" s="172"/>
      <c r="H272" s="172"/>
      <c r="I272" s="175"/>
      <c r="J272" s="186">
        <f>BK272</f>
        <v>0</v>
      </c>
      <c r="K272" s="172"/>
      <c r="L272" s="177"/>
      <c r="M272" s="178"/>
      <c r="N272" s="179"/>
      <c r="O272" s="179"/>
      <c r="P272" s="180">
        <f>SUM(P273:P291)</f>
        <v>0</v>
      </c>
      <c r="Q272" s="179"/>
      <c r="R272" s="180">
        <f>SUM(R273:R291)</f>
        <v>0</v>
      </c>
      <c r="S272" s="179"/>
      <c r="T272" s="181">
        <f>SUM(T273:T291)</f>
        <v>0</v>
      </c>
      <c r="AR272" s="182" t="s">
        <v>88</v>
      </c>
      <c r="AT272" s="183" t="s">
        <v>79</v>
      </c>
      <c r="AU272" s="183" t="s">
        <v>88</v>
      </c>
      <c r="AY272" s="182" t="s">
        <v>155</v>
      </c>
      <c r="BK272" s="184">
        <f>SUM(BK273:BK291)</f>
        <v>0</v>
      </c>
    </row>
    <row r="273" spans="1:65" s="2" customFormat="1" ht="16.5" customHeight="1">
      <c r="A273" s="34"/>
      <c r="B273" s="35"/>
      <c r="C273" s="187" t="s">
        <v>524</v>
      </c>
      <c r="D273" s="187" t="s">
        <v>158</v>
      </c>
      <c r="E273" s="188" t="s">
        <v>762</v>
      </c>
      <c r="F273" s="189" t="s">
        <v>763</v>
      </c>
      <c r="G273" s="190" t="s">
        <v>360</v>
      </c>
      <c r="H273" s="191">
        <v>269.383</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1457</v>
      </c>
    </row>
    <row r="274" spans="1:47" s="2" customFormat="1" ht="126.75">
      <c r="A274" s="34"/>
      <c r="B274" s="35"/>
      <c r="C274" s="36"/>
      <c r="D274" s="201" t="s">
        <v>164</v>
      </c>
      <c r="E274" s="36"/>
      <c r="F274" s="202" t="s">
        <v>765</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2" t="s">
        <v>1</v>
      </c>
      <c r="F275" s="213" t="s">
        <v>1325</v>
      </c>
      <c r="G275" s="211"/>
      <c r="H275" s="214">
        <v>23.437</v>
      </c>
      <c r="I275" s="215"/>
      <c r="J275" s="211"/>
      <c r="K275" s="211"/>
      <c r="L275" s="216"/>
      <c r="M275" s="217"/>
      <c r="N275" s="218"/>
      <c r="O275" s="218"/>
      <c r="P275" s="218"/>
      <c r="Q275" s="218"/>
      <c r="R275" s="218"/>
      <c r="S275" s="218"/>
      <c r="T275" s="219"/>
      <c r="AT275" s="220" t="s">
        <v>256</v>
      </c>
      <c r="AU275" s="220" t="s">
        <v>90</v>
      </c>
      <c r="AV275" s="13" t="s">
        <v>90</v>
      </c>
      <c r="AW275" s="13" t="s">
        <v>36</v>
      </c>
      <c r="AX275" s="13" t="s">
        <v>80</v>
      </c>
      <c r="AY275" s="220" t="s">
        <v>155</v>
      </c>
    </row>
    <row r="276" spans="2:51" s="13" customFormat="1" ht="11.25">
      <c r="B276" s="210"/>
      <c r="C276" s="211"/>
      <c r="D276" s="201" t="s">
        <v>256</v>
      </c>
      <c r="E276" s="212" t="s">
        <v>1</v>
      </c>
      <c r="F276" s="213" t="s">
        <v>1326</v>
      </c>
      <c r="G276" s="211"/>
      <c r="H276" s="214">
        <v>4.562</v>
      </c>
      <c r="I276" s="215"/>
      <c r="J276" s="211"/>
      <c r="K276" s="211"/>
      <c r="L276" s="216"/>
      <c r="M276" s="217"/>
      <c r="N276" s="218"/>
      <c r="O276" s="218"/>
      <c r="P276" s="218"/>
      <c r="Q276" s="218"/>
      <c r="R276" s="218"/>
      <c r="S276" s="218"/>
      <c r="T276" s="219"/>
      <c r="AT276" s="220" t="s">
        <v>256</v>
      </c>
      <c r="AU276" s="220" t="s">
        <v>90</v>
      </c>
      <c r="AV276" s="13" t="s">
        <v>90</v>
      </c>
      <c r="AW276" s="13" t="s">
        <v>36</v>
      </c>
      <c r="AX276" s="13" t="s">
        <v>80</v>
      </c>
      <c r="AY276" s="220" t="s">
        <v>155</v>
      </c>
    </row>
    <row r="277" spans="2:51" s="13" customFormat="1" ht="11.25">
      <c r="B277" s="210"/>
      <c r="C277" s="211"/>
      <c r="D277" s="201" t="s">
        <v>256</v>
      </c>
      <c r="E277" s="212" t="s">
        <v>1</v>
      </c>
      <c r="F277" s="213" t="s">
        <v>1327</v>
      </c>
      <c r="G277" s="211"/>
      <c r="H277" s="214">
        <v>2.489</v>
      </c>
      <c r="I277" s="215"/>
      <c r="J277" s="211"/>
      <c r="K277" s="211"/>
      <c r="L277" s="216"/>
      <c r="M277" s="217"/>
      <c r="N277" s="218"/>
      <c r="O277" s="218"/>
      <c r="P277" s="218"/>
      <c r="Q277" s="218"/>
      <c r="R277" s="218"/>
      <c r="S277" s="218"/>
      <c r="T277" s="219"/>
      <c r="AT277" s="220" t="s">
        <v>256</v>
      </c>
      <c r="AU277" s="220" t="s">
        <v>90</v>
      </c>
      <c r="AV277" s="13" t="s">
        <v>90</v>
      </c>
      <c r="AW277" s="13" t="s">
        <v>36</v>
      </c>
      <c r="AX277" s="13" t="s">
        <v>80</v>
      </c>
      <c r="AY277" s="220" t="s">
        <v>155</v>
      </c>
    </row>
    <row r="278" spans="2:51" s="13" customFormat="1" ht="11.25">
      <c r="B278" s="210"/>
      <c r="C278" s="211"/>
      <c r="D278" s="201" t="s">
        <v>256</v>
      </c>
      <c r="E278" s="212" t="s">
        <v>1</v>
      </c>
      <c r="F278" s="213" t="s">
        <v>1328</v>
      </c>
      <c r="G278" s="211"/>
      <c r="H278" s="214">
        <v>24.805</v>
      </c>
      <c r="I278" s="215"/>
      <c r="J278" s="211"/>
      <c r="K278" s="211"/>
      <c r="L278" s="216"/>
      <c r="M278" s="217"/>
      <c r="N278" s="218"/>
      <c r="O278" s="218"/>
      <c r="P278" s="218"/>
      <c r="Q278" s="218"/>
      <c r="R278" s="218"/>
      <c r="S278" s="218"/>
      <c r="T278" s="219"/>
      <c r="AT278" s="220" t="s">
        <v>256</v>
      </c>
      <c r="AU278" s="220" t="s">
        <v>90</v>
      </c>
      <c r="AV278" s="13" t="s">
        <v>90</v>
      </c>
      <c r="AW278" s="13" t="s">
        <v>36</v>
      </c>
      <c r="AX278" s="13" t="s">
        <v>80</v>
      </c>
      <c r="AY278" s="220" t="s">
        <v>155</v>
      </c>
    </row>
    <row r="279" spans="2:51" s="13" customFormat="1" ht="11.25">
      <c r="B279" s="210"/>
      <c r="C279" s="211"/>
      <c r="D279" s="201" t="s">
        <v>256</v>
      </c>
      <c r="E279" s="212" t="s">
        <v>1</v>
      </c>
      <c r="F279" s="213" t="s">
        <v>1458</v>
      </c>
      <c r="G279" s="211"/>
      <c r="H279" s="214">
        <v>15.675</v>
      </c>
      <c r="I279" s="215"/>
      <c r="J279" s="211"/>
      <c r="K279" s="211"/>
      <c r="L279" s="216"/>
      <c r="M279" s="217"/>
      <c r="N279" s="218"/>
      <c r="O279" s="218"/>
      <c r="P279" s="218"/>
      <c r="Q279" s="218"/>
      <c r="R279" s="218"/>
      <c r="S279" s="218"/>
      <c r="T279" s="219"/>
      <c r="AT279" s="220" t="s">
        <v>256</v>
      </c>
      <c r="AU279" s="220" t="s">
        <v>90</v>
      </c>
      <c r="AV279" s="13" t="s">
        <v>90</v>
      </c>
      <c r="AW279" s="13" t="s">
        <v>36</v>
      </c>
      <c r="AX279" s="13" t="s">
        <v>80</v>
      </c>
      <c r="AY279" s="220" t="s">
        <v>155</v>
      </c>
    </row>
    <row r="280" spans="2:51" s="15" customFormat="1" ht="11.25">
      <c r="B280" s="232"/>
      <c r="C280" s="233"/>
      <c r="D280" s="201" t="s">
        <v>256</v>
      </c>
      <c r="E280" s="234" t="s">
        <v>1</v>
      </c>
      <c r="F280" s="235" t="s">
        <v>769</v>
      </c>
      <c r="G280" s="233"/>
      <c r="H280" s="236">
        <v>70.968</v>
      </c>
      <c r="I280" s="237"/>
      <c r="J280" s="233"/>
      <c r="K280" s="233"/>
      <c r="L280" s="238"/>
      <c r="M280" s="239"/>
      <c r="N280" s="240"/>
      <c r="O280" s="240"/>
      <c r="P280" s="240"/>
      <c r="Q280" s="240"/>
      <c r="R280" s="240"/>
      <c r="S280" s="240"/>
      <c r="T280" s="241"/>
      <c r="AT280" s="242" t="s">
        <v>256</v>
      </c>
      <c r="AU280" s="242" t="s">
        <v>90</v>
      </c>
      <c r="AV280" s="15" t="s">
        <v>170</v>
      </c>
      <c r="AW280" s="15" t="s">
        <v>36</v>
      </c>
      <c r="AX280" s="15" t="s">
        <v>80</v>
      </c>
      <c r="AY280" s="242" t="s">
        <v>155</v>
      </c>
    </row>
    <row r="281" spans="2:51" s="13" customFormat="1" ht="11.25">
      <c r="B281" s="210"/>
      <c r="C281" s="211"/>
      <c r="D281" s="201" t="s">
        <v>256</v>
      </c>
      <c r="E281" s="212" t="s">
        <v>1</v>
      </c>
      <c r="F281" s="213" t="s">
        <v>1459</v>
      </c>
      <c r="G281" s="211"/>
      <c r="H281" s="214">
        <v>16.72</v>
      </c>
      <c r="I281" s="215"/>
      <c r="J281" s="211"/>
      <c r="K281" s="211"/>
      <c r="L281" s="216"/>
      <c r="M281" s="217"/>
      <c r="N281" s="218"/>
      <c r="O281" s="218"/>
      <c r="P281" s="218"/>
      <c r="Q281" s="218"/>
      <c r="R281" s="218"/>
      <c r="S281" s="218"/>
      <c r="T281" s="219"/>
      <c r="AT281" s="220" t="s">
        <v>256</v>
      </c>
      <c r="AU281" s="220" t="s">
        <v>90</v>
      </c>
      <c r="AV281" s="13" t="s">
        <v>90</v>
      </c>
      <c r="AW281" s="13" t="s">
        <v>36</v>
      </c>
      <c r="AX281" s="13" t="s">
        <v>80</v>
      </c>
      <c r="AY281" s="220" t="s">
        <v>155</v>
      </c>
    </row>
    <row r="282" spans="2:51" s="15" customFormat="1" ht="11.25">
      <c r="B282" s="232"/>
      <c r="C282" s="233"/>
      <c r="D282" s="201" t="s">
        <v>256</v>
      </c>
      <c r="E282" s="234" t="s">
        <v>1</v>
      </c>
      <c r="F282" s="235" t="s">
        <v>771</v>
      </c>
      <c r="G282" s="233"/>
      <c r="H282" s="236">
        <v>16.72</v>
      </c>
      <c r="I282" s="237"/>
      <c r="J282" s="233"/>
      <c r="K282" s="233"/>
      <c r="L282" s="238"/>
      <c r="M282" s="239"/>
      <c r="N282" s="240"/>
      <c r="O282" s="240"/>
      <c r="P282" s="240"/>
      <c r="Q282" s="240"/>
      <c r="R282" s="240"/>
      <c r="S282" s="240"/>
      <c r="T282" s="241"/>
      <c r="AT282" s="242" t="s">
        <v>256</v>
      </c>
      <c r="AU282" s="242" t="s">
        <v>90</v>
      </c>
      <c r="AV282" s="15" t="s">
        <v>170</v>
      </c>
      <c r="AW282" s="15" t="s">
        <v>36</v>
      </c>
      <c r="AX282" s="15" t="s">
        <v>80</v>
      </c>
      <c r="AY282" s="242" t="s">
        <v>155</v>
      </c>
    </row>
    <row r="283" spans="2:51" s="13" customFormat="1" ht="11.25">
      <c r="B283" s="210"/>
      <c r="C283" s="211"/>
      <c r="D283" s="201" t="s">
        <v>256</v>
      </c>
      <c r="E283" s="212" t="s">
        <v>1</v>
      </c>
      <c r="F283" s="213" t="s">
        <v>1460</v>
      </c>
      <c r="G283" s="211"/>
      <c r="H283" s="214">
        <v>33.572</v>
      </c>
      <c r="I283" s="215"/>
      <c r="J283" s="211"/>
      <c r="K283" s="211"/>
      <c r="L283" s="216"/>
      <c r="M283" s="217"/>
      <c r="N283" s="218"/>
      <c r="O283" s="218"/>
      <c r="P283" s="218"/>
      <c r="Q283" s="218"/>
      <c r="R283" s="218"/>
      <c r="S283" s="218"/>
      <c r="T283" s="219"/>
      <c r="AT283" s="220" t="s">
        <v>256</v>
      </c>
      <c r="AU283" s="220" t="s">
        <v>90</v>
      </c>
      <c r="AV283" s="13" t="s">
        <v>90</v>
      </c>
      <c r="AW283" s="13" t="s">
        <v>36</v>
      </c>
      <c r="AX283" s="13" t="s">
        <v>80</v>
      </c>
      <c r="AY283" s="220" t="s">
        <v>155</v>
      </c>
    </row>
    <row r="284" spans="2:51" s="15" customFormat="1" ht="11.25">
      <c r="B284" s="232"/>
      <c r="C284" s="233"/>
      <c r="D284" s="201" t="s">
        <v>256</v>
      </c>
      <c r="E284" s="234" t="s">
        <v>1</v>
      </c>
      <c r="F284" s="235" t="s">
        <v>1334</v>
      </c>
      <c r="G284" s="233"/>
      <c r="H284" s="236">
        <v>33.572</v>
      </c>
      <c r="I284" s="237"/>
      <c r="J284" s="233"/>
      <c r="K284" s="233"/>
      <c r="L284" s="238"/>
      <c r="M284" s="239"/>
      <c r="N284" s="240"/>
      <c r="O284" s="240"/>
      <c r="P284" s="240"/>
      <c r="Q284" s="240"/>
      <c r="R284" s="240"/>
      <c r="S284" s="240"/>
      <c r="T284" s="241"/>
      <c r="AT284" s="242" t="s">
        <v>256</v>
      </c>
      <c r="AU284" s="242" t="s">
        <v>90</v>
      </c>
      <c r="AV284" s="15" t="s">
        <v>170</v>
      </c>
      <c r="AW284" s="15" t="s">
        <v>36</v>
      </c>
      <c r="AX284" s="15" t="s">
        <v>80</v>
      </c>
      <c r="AY284" s="242" t="s">
        <v>155</v>
      </c>
    </row>
    <row r="285" spans="2:51" s="13" customFormat="1" ht="11.25">
      <c r="B285" s="210"/>
      <c r="C285" s="211"/>
      <c r="D285" s="201" t="s">
        <v>256</v>
      </c>
      <c r="E285" s="212" t="s">
        <v>1</v>
      </c>
      <c r="F285" s="213" t="s">
        <v>1461</v>
      </c>
      <c r="G285" s="211"/>
      <c r="H285" s="214">
        <v>28.397</v>
      </c>
      <c r="I285" s="215"/>
      <c r="J285" s="211"/>
      <c r="K285" s="211"/>
      <c r="L285" s="216"/>
      <c r="M285" s="217"/>
      <c r="N285" s="218"/>
      <c r="O285" s="218"/>
      <c r="P285" s="218"/>
      <c r="Q285" s="218"/>
      <c r="R285" s="218"/>
      <c r="S285" s="218"/>
      <c r="T285" s="219"/>
      <c r="AT285" s="220" t="s">
        <v>256</v>
      </c>
      <c r="AU285" s="220" t="s">
        <v>90</v>
      </c>
      <c r="AV285" s="13" t="s">
        <v>90</v>
      </c>
      <c r="AW285" s="13" t="s">
        <v>36</v>
      </c>
      <c r="AX285" s="13" t="s">
        <v>80</v>
      </c>
      <c r="AY285" s="220" t="s">
        <v>155</v>
      </c>
    </row>
    <row r="286" spans="2:51" s="15" customFormat="1" ht="11.25">
      <c r="B286" s="232"/>
      <c r="C286" s="233"/>
      <c r="D286" s="201" t="s">
        <v>256</v>
      </c>
      <c r="E286" s="234" t="s">
        <v>1</v>
      </c>
      <c r="F286" s="235" t="s">
        <v>775</v>
      </c>
      <c r="G286" s="233"/>
      <c r="H286" s="236">
        <v>28.397</v>
      </c>
      <c r="I286" s="237"/>
      <c r="J286" s="233"/>
      <c r="K286" s="233"/>
      <c r="L286" s="238"/>
      <c r="M286" s="239"/>
      <c r="N286" s="240"/>
      <c r="O286" s="240"/>
      <c r="P286" s="240"/>
      <c r="Q286" s="240"/>
      <c r="R286" s="240"/>
      <c r="S286" s="240"/>
      <c r="T286" s="241"/>
      <c r="AT286" s="242" t="s">
        <v>256</v>
      </c>
      <c r="AU286" s="242" t="s">
        <v>90</v>
      </c>
      <c r="AV286" s="15" t="s">
        <v>170</v>
      </c>
      <c r="AW286" s="15" t="s">
        <v>36</v>
      </c>
      <c r="AX286" s="15" t="s">
        <v>80</v>
      </c>
      <c r="AY286" s="242" t="s">
        <v>155</v>
      </c>
    </row>
    <row r="287" spans="2:51" s="14" customFormat="1" ht="11.25">
      <c r="B287" s="221"/>
      <c r="C287" s="222"/>
      <c r="D287" s="201" t="s">
        <v>256</v>
      </c>
      <c r="E287" s="223" t="s">
        <v>1</v>
      </c>
      <c r="F287" s="224" t="s">
        <v>259</v>
      </c>
      <c r="G287" s="222"/>
      <c r="H287" s="225">
        <v>149.657</v>
      </c>
      <c r="I287" s="226"/>
      <c r="J287" s="222"/>
      <c r="K287" s="222"/>
      <c r="L287" s="227"/>
      <c r="M287" s="228"/>
      <c r="N287" s="229"/>
      <c r="O287" s="229"/>
      <c r="P287" s="229"/>
      <c r="Q287" s="229"/>
      <c r="R287" s="229"/>
      <c r="S287" s="229"/>
      <c r="T287" s="230"/>
      <c r="AT287" s="231" t="s">
        <v>256</v>
      </c>
      <c r="AU287" s="231" t="s">
        <v>90</v>
      </c>
      <c r="AV287" s="14" t="s">
        <v>175</v>
      </c>
      <c r="AW287" s="14" t="s">
        <v>36</v>
      </c>
      <c r="AX287" s="14" t="s">
        <v>88</v>
      </c>
      <c r="AY287" s="231" t="s">
        <v>155</v>
      </c>
    </row>
    <row r="288" spans="2:51" s="13" customFormat="1" ht="11.25">
      <c r="B288" s="210"/>
      <c r="C288" s="211"/>
      <c r="D288" s="201" t="s">
        <v>256</v>
      </c>
      <c r="E288" s="211"/>
      <c r="F288" s="213" t="s">
        <v>1462</v>
      </c>
      <c r="G288" s="211"/>
      <c r="H288" s="214">
        <v>269.383</v>
      </c>
      <c r="I288" s="215"/>
      <c r="J288" s="211"/>
      <c r="K288" s="211"/>
      <c r="L288" s="216"/>
      <c r="M288" s="217"/>
      <c r="N288" s="218"/>
      <c r="O288" s="218"/>
      <c r="P288" s="218"/>
      <c r="Q288" s="218"/>
      <c r="R288" s="218"/>
      <c r="S288" s="218"/>
      <c r="T288" s="219"/>
      <c r="AT288" s="220" t="s">
        <v>256</v>
      </c>
      <c r="AU288" s="220" t="s">
        <v>90</v>
      </c>
      <c r="AV288" s="13" t="s">
        <v>90</v>
      </c>
      <c r="AW288" s="13" t="s">
        <v>4</v>
      </c>
      <c r="AX288" s="13" t="s">
        <v>88</v>
      </c>
      <c r="AY288" s="220" t="s">
        <v>155</v>
      </c>
    </row>
    <row r="289" spans="1:65" s="2" customFormat="1" ht="21.75" customHeight="1">
      <c r="A289" s="34"/>
      <c r="B289" s="35"/>
      <c r="C289" s="187" t="s">
        <v>530</v>
      </c>
      <c r="D289" s="187" t="s">
        <v>158</v>
      </c>
      <c r="E289" s="188" t="s">
        <v>1346</v>
      </c>
      <c r="F289" s="189" t="s">
        <v>1347</v>
      </c>
      <c r="G289" s="190" t="s">
        <v>360</v>
      </c>
      <c r="H289" s="191">
        <v>13.209</v>
      </c>
      <c r="I289" s="192"/>
      <c r="J289" s="193">
        <f>ROUND(I289*H289,2)</f>
        <v>0</v>
      </c>
      <c r="K289" s="194"/>
      <c r="L289" s="39"/>
      <c r="M289" s="195" t="s">
        <v>1</v>
      </c>
      <c r="N289" s="196" t="s">
        <v>45</v>
      </c>
      <c r="O289" s="71"/>
      <c r="P289" s="197">
        <f>O289*H289</f>
        <v>0</v>
      </c>
      <c r="Q289" s="197">
        <v>0</v>
      </c>
      <c r="R289" s="197">
        <f>Q289*H289</f>
        <v>0</v>
      </c>
      <c r="S289" s="197">
        <v>0</v>
      </c>
      <c r="T289" s="198">
        <f>S289*H289</f>
        <v>0</v>
      </c>
      <c r="U289" s="34"/>
      <c r="V289" s="34"/>
      <c r="W289" s="34"/>
      <c r="X289" s="34"/>
      <c r="Y289" s="34"/>
      <c r="Z289" s="34"/>
      <c r="AA289" s="34"/>
      <c r="AB289" s="34"/>
      <c r="AC289" s="34"/>
      <c r="AD289" s="34"/>
      <c r="AE289" s="34"/>
      <c r="AR289" s="199" t="s">
        <v>175</v>
      </c>
      <c r="AT289" s="199" t="s">
        <v>158</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1463</v>
      </c>
    </row>
    <row r="290" spans="1:47" s="2" customFormat="1" ht="19.5">
      <c r="A290" s="34"/>
      <c r="B290" s="35"/>
      <c r="C290" s="36"/>
      <c r="D290" s="201" t="s">
        <v>164</v>
      </c>
      <c r="E290" s="36"/>
      <c r="F290" s="202" t="s">
        <v>783</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2:51" s="13" customFormat="1" ht="11.25">
      <c r="B291" s="210"/>
      <c r="C291" s="211"/>
      <c r="D291" s="201" t="s">
        <v>256</v>
      </c>
      <c r="E291" s="212" t="s">
        <v>1</v>
      </c>
      <c r="F291" s="213" t="s">
        <v>1464</v>
      </c>
      <c r="G291" s="211"/>
      <c r="H291" s="214">
        <v>13.209</v>
      </c>
      <c r="I291" s="215"/>
      <c r="J291" s="211"/>
      <c r="K291" s="211"/>
      <c r="L291" s="216"/>
      <c r="M291" s="217"/>
      <c r="N291" s="218"/>
      <c r="O291" s="218"/>
      <c r="P291" s="218"/>
      <c r="Q291" s="218"/>
      <c r="R291" s="218"/>
      <c r="S291" s="218"/>
      <c r="T291" s="219"/>
      <c r="AT291" s="220" t="s">
        <v>256</v>
      </c>
      <c r="AU291" s="220" t="s">
        <v>90</v>
      </c>
      <c r="AV291" s="13" t="s">
        <v>90</v>
      </c>
      <c r="AW291" s="13" t="s">
        <v>36</v>
      </c>
      <c r="AX291" s="13" t="s">
        <v>88</v>
      </c>
      <c r="AY291" s="220" t="s">
        <v>155</v>
      </c>
    </row>
    <row r="292" spans="2:63" s="12" customFormat="1" ht="22.9" customHeight="1">
      <c r="B292" s="171"/>
      <c r="C292" s="172"/>
      <c r="D292" s="173" t="s">
        <v>79</v>
      </c>
      <c r="E292" s="185" t="s">
        <v>805</v>
      </c>
      <c r="F292" s="185" t="s">
        <v>806</v>
      </c>
      <c r="G292" s="172"/>
      <c r="H292" s="172"/>
      <c r="I292" s="175"/>
      <c r="J292" s="186">
        <f>BK292</f>
        <v>0</v>
      </c>
      <c r="K292" s="172"/>
      <c r="L292" s="177"/>
      <c r="M292" s="178"/>
      <c r="N292" s="179"/>
      <c r="O292" s="179"/>
      <c r="P292" s="180">
        <f>P293</f>
        <v>0</v>
      </c>
      <c r="Q292" s="179"/>
      <c r="R292" s="180">
        <f>R293</f>
        <v>0</v>
      </c>
      <c r="S292" s="179"/>
      <c r="T292" s="181">
        <f>T293</f>
        <v>0</v>
      </c>
      <c r="AR292" s="182" t="s">
        <v>88</v>
      </c>
      <c r="AT292" s="183" t="s">
        <v>79</v>
      </c>
      <c r="AU292" s="183" t="s">
        <v>88</v>
      </c>
      <c r="AY292" s="182" t="s">
        <v>155</v>
      </c>
      <c r="BK292" s="184">
        <f>BK293</f>
        <v>0</v>
      </c>
    </row>
    <row r="293" spans="1:65" s="2" customFormat="1" ht="16.5" customHeight="1">
      <c r="A293" s="34"/>
      <c r="B293" s="35"/>
      <c r="C293" s="187" t="s">
        <v>535</v>
      </c>
      <c r="D293" s="187" t="s">
        <v>158</v>
      </c>
      <c r="E293" s="188" t="s">
        <v>994</v>
      </c>
      <c r="F293" s="189" t="s">
        <v>995</v>
      </c>
      <c r="G293" s="190" t="s">
        <v>360</v>
      </c>
      <c r="H293" s="191">
        <v>121.439</v>
      </c>
      <c r="I293" s="192"/>
      <c r="J293" s="193">
        <f>ROUND(I293*H293,2)</f>
        <v>0</v>
      </c>
      <c r="K293" s="194"/>
      <c r="L293" s="39"/>
      <c r="M293" s="254" t="s">
        <v>1</v>
      </c>
      <c r="N293" s="255" t="s">
        <v>45</v>
      </c>
      <c r="O293" s="208"/>
      <c r="P293" s="256">
        <f>O293*H293</f>
        <v>0</v>
      </c>
      <c r="Q293" s="256">
        <v>0</v>
      </c>
      <c r="R293" s="256">
        <f>Q293*H293</f>
        <v>0</v>
      </c>
      <c r="S293" s="256">
        <v>0</v>
      </c>
      <c r="T293" s="257">
        <f>S293*H293</f>
        <v>0</v>
      </c>
      <c r="U293" s="34"/>
      <c r="V293" s="34"/>
      <c r="W293" s="34"/>
      <c r="X293" s="34"/>
      <c r="Y293" s="34"/>
      <c r="Z293" s="34"/>
      <c r="AA293" s="34"/>
      <c r="AB293" s="34"/>
      <c r="AC293" s="34"/>
      <c r="AD293" s="34"/>
      <c r="AE293" s="34"/>
      <c r="AR293" s="199" t="s">
        <v>175</v>
      </c>
      <c r="AT293" s="199" t="s">
        <v>158</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1465</v>
      </c>
    </row>
    <row r="294" spans="1:31" s="2" customFormat="1" ht="6.95" customHeight="1">
      <c r="A294" s="34"/>
      <c r="B294" s="54"/>
      <c r="C294" s="55"/>
      <c r="D294" s="55"/>
      <c r="E294" s="55"/>
      <c r="F294" s="55"/>
      <c r="G294" s="55"/>
      <c r="H294" s="55"/>
      <c r="I294" s="55"/>
      <c r="J294" s="55"/>
      <c r="K294" s="55"/>
      <c r="L294" s="39"/>
      <c r="M294" s="34"/>
      <c r="O294" s="34"/>
      <c r="P294" s="34"/>
      <c r="Q294" s="34"/>
      <c r="R294" s="34"/>
      <c r="S294" s="34"/>
      <c r="T294" s="34"/>
      <c r="U294" s="34"/>
      <c r="V294" s="34"/>
      <c r="W294" s="34"/>
      <c r="X294" s="34"/>
      <c r="Y294" s="34"/>
      <c r="Z294" s="34"/>
      <c r="AA294" s="34"/>
      <c r="AB294" s="34"/>
      <c r="AC294" s="34"/>
      <c r="AD294" s="34"/>
      <c r="AE294" s="34"/>
    </row>
  </sheetData>
  <sheetProtection algorithmName="SHA-512" hashValue="PV/USDNtF2NXDbhv2CQCDbxU5Oapx2pB+6HjLCMF5o8nyQ5BNGKa13lLb/8Kl+gzfy6r5ZoKOEZlxe/ZNGGTBg==" saltValue="e7ZQ8hcRNIqu/FfkYixxlXIdnxhSJDGr4C0SsUlzVa7EmdayoQKD+7LusrBXjj5cGCxkiRf0oQmN0Vr7EgZDoA==" spinCount="100000" sheet="1" objects="1" scenarios="1" formatColumns="0" formatRows="0" autoFilter="0"/>
  <autoFilter ref="C122:K293"/>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105</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1466</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ROUND((SUM(BE124:BE435)),2)</f>
        <v>0</v>
      </c>
      <c r="G33" s="34"/>
      <c r="H33" s="34"/>
      <c r="I33" s="124">
        <v>0.21</v>
      </c>
      <c r="J33" s="123">
        <f>ROUND(((SUM(BE124:BE435))*I33),2)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ROUND((SUM(BF124:BF435)),2)</f>
        <v>0</v>
      </c>
      <c r="G34" s="34"/>
      <c r="H34" s="34"/>
      <c r="I34" s="124">
        <v>0.15</v>
      </c>
      <c r="J34" s="123">
        <f>ROUND(((SUM(BF124:BF435))*I34),2)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ROUND((SUM(BG124:BG435)),2)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ROUND((SUM(BH124:BH435)),2)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ROUND((SUM(BI124:BI435)),2)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202a - Kanalizace Hasskova-stoky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J214</f>
        <v>0</v>
      </c>
      <c r="K99" s="154"/>
      <c r="L99" s="158"/>
    </row>
    <row r="100" spans="2:12" s="10" customFormat="1" ht="19.9" customHeight="1" hidden="1">
      <c r="B100" s="153"/>
      <c r="C100" s="154"/>
      <c r="D100" s="155" t="s">
        <v>243</v>
      </c>
      <c r="E100" s="156"/>
      <c r="F100" s="156"/>
      <c r="G100" s="156"/>
      <c r="H100" s="156"/>
      <c r="I100" s="156"/>
      <c r="J100" s="157">
        <f>J231</f>
        <v>0</v>
      </c>
      <c r="K100" s="154"/>
      <c r="L100" s="158"/>
    </row>
    <row r="101" spans="2:12" s="10" customFormat="1" ht="19.9" customHeight="1" hidden="1">
      <c r="B101" s="153"/>
      <c r="C101" s="154"/>
      <c r="D101" s="155" t="s">
        <v>244</v>
      </c>
      <c r="E101" s="156"/>
      <c r="F101" s="156"/>
      <c r="G101" s="156"/>
      <c r="H101" s="156"/>
      <c r="I101" s="156"/>
      <c r="J101" s="157">
        <f>J275</f>
        <v>0</v>
      </c>
      <c r="K101" s="154"/>
      <c r="L101" s="158"/>
    </row>
    <row r="102" spans="2:12" s="10" customFormat="1" ht="19.9" customHeight="1" hidden="1">
      <c r="B102" s="153"/>
      <c r="C102" s="154"/>
      <c r="D102" s="155" t="s">
        <v>245</v>
      </c>
      <c r="E102" s="156"/>
      <c r="F102" s="156"/>
      <c r="G102" s="156"/>
      <c r="H102" s="156"/>
      <c r="I102" s="156"/>
      <c r="J102" s="157">
        <f>J391</f>
        <v>0</v>
      </c>
      <c r="K102" s="154"/>
      <c r="L102" s="158"/>
    </row>
    <row r="103" spans="2:12" s="10" customFormat="1" ht="19.9" customHeight="1" hidden="1">
      <c r="B103" s="153"/>
      <c r="C103" s="154"/>
      <c r="D103" s="155" t="s">
        <v>246</v>
      </c>
      <c r="E103" s="156"/>
      <c r="F103" s="156"/>
      <c r="G103" s="156"/>
      <c r="H103" s="156"/>
      <c r="I103" s="156"/>
      <c r="J103" s="157">
        <f>J401</f>
        <v>0</v>
      </c>
      <c r="K103" s="154"/>
      <c r="L103" s="158"/>
    </row>
    <row r="104" spans="2:12" s="10" customFormat="1" ht="19.9" customHeight="1" hidden="1">
      <c r="B104" s="153"/>
      <c r="C104" s="154"/>
      <c r="D104" s="155" t="s">
        <v>247</v>
      </c>
      <c r="E104" s="156"/>
      <c r="F104" s="156"/>
      <c r="G104" s="156"/>
      <c r="H104" s="156"/>
      <c r="I104" s="156"/>
      <c r="J104" s="157">
        <f>J434</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202a - Kanalizace Hasskova-stoky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1303.23401466</v>
      </c>
      <c r="S124" s="79"/>
      <c r="T124" s="169">
        <f>T125</f>
        <v>675.4483299999998</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P126+P214+P231+P275+P391+P401+P434</f>
        <v>0</v>
      </c>
      <c r="Q125" s="179"/>
      <c r="R125" s="180">
        <f>R126+R214+R231+R275+R391+R401+R434</f>
        <v>1303.23401466</v>
      </c>
      <c r="S125" s="179"/>
      <c r="T125" s="181">
        <f>T126+T214+T231+T275+T391+T401+T434</f>
        <v>675.4483299999998</v>
      </c>
      <c r="AR125" s="182" t="s">
        <v>88</v>
      </c>
      <c r="AT125" s="183" t="s">
        <v>79</v>
      </c>
      <c r="AU125" s="183" t="s">
        <v>80</v>
      </c>
      <c r="AY125" s="182" t="s">
        <v>155</v>
      </c>
      <c r="BK125" s="184">
        <f>BK126+BK214+BK231+BK275+BK391+BK401+BK434</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SUM(P127:P213)</f>
        <v>0</v>
      </c>
      <c r="Q126" s="179"/>
      <c r="R126" s="180">
        <f>SUM(R127:R213)</f>
        <v>1135.169484</v>
      </c>
      <c r="S126" s="179"/>
      <c r="T126" s="181">
        <f>SUM(T127:T213)</f>
        <v>619.7217699999999</v>
      </c>
      <c r="AR126" s="182" t="s">
        <v>88</v>
      </c>
      <c r="AT126" s="183" t="s">
        <v>79</v>
      </c>
      <c r="AU126" s="183" t="s">
        <v>88</v>
      </c>
      <c r="AY126" s="182" t="s">
        <v>155</v>
      </c>
      <c r="BK126" s="184">
        <f>SUM(BK127:BK213)</f>
        <v>0</v>
      </c>
    </row>
    <row r="127" spans="1:65" s="2" customFormat="1" ht="16.5" customHeight="1">
      <c r="A127" s="34"/>
      <c r="B127" s="35"/>
      <c r="C127" s="187" t="s">
        <v>88</v>
      </c>
      <c r="D127" s="187" t="s">
        <v>158</v>
      </c>
      <c r="E127" s="188" t="s">
        <v>251</v>
      </c>
      <c r="F127" s="189" t="s">
        <v>252</v>
      </c>
      <c r="G127" s="190" t="s">
        <v>253</v>
      </c>
      <c r="H127" s="191">
        <v>104.404</v>
      </c>
      <c r="I127" s="192"/>
      <c r="J127" s="193">
        <f>ROUND(I127*H127,2)</f>
        <v>0</v>
      </c>
      <c r="K127" s="194"/>
      <c r="L127" s="39"/>
      <c r="M127" s="195" t="s">
        <v>1</v>
      </c>
      <c r="N127" s="196" t="s">
        <v>45</v>
      </c>
      <c r="O127" s="71"/>
      <c r="P127" s="197">
        <f>O127*H127</f>
        <v>0</v>
      </c>
      <c r="Q127" s="197">
        <v>0</v>
      </c>
      <c r="R127" s="197">
        <f>Q127*H127</f>
        <v>0</v>
      </c>
      <c r="S127" s="197">
        <v>0.295</v>
      </c>
      <c r="T127" s="198">
        <f>S127*H127</f>
        <v>30.799179999999996</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1467</v>
      </c>
    </row>
    <row r="128" spans="1:47" s="2" customFormat="1" ht="243.75">
      <c r="A128" s="34"/>
      <c r="B128" s="35"/>
      <c r="C128" s="36"/>
      <c r="D128" s="201" t="s">
        <v>164</v>
      </c>
      <c r="E128" s="36"/>
      <c r="F128" s="202" t="s">
        <v>255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1468</v>
      </c>
      <c r="G129" s="211"/>
      <c r="H129" s="214">
        <v>103.435</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265</v>
      </c>
      <c r="G130" s="211"/>
      <c r="H130" s="214">
        <v>0.969</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104.404</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16.5" customHeight="1">
      <c r="A132" s="34"/>
      <c r="B132" s="35"/>
      <c r="C132" s="187" t="s">
        <v>90</v>
      </c>
      <c r="D132" s="187" t="s">
        <v>158</v>
      </c>
      <c r="E132" s="188" t="s">
        <v>1469</v>
      </c>
      <c r="F132" s="189" t="s">
        <v>1470</v>
      </c>
      <c r="G132" s="190" t="s">
        <v>253</v>
      </c>
      <c r="H132" s="191">
        <v>104.51</v>
      </c>
      <c r="I132" s="192"/>
      <c r="J132" s="193">
        <f>ROUND(I132*H132,2)</f>
        <v>0</v>
      </c>
      <c r="K132" s="194"/>
      <c r="L132" s="39"/>
      <c r="M132" s="195" t="s">
        <v>1</v>
      </c>
      <c r="N132" s="196" t="s">
        <v>45</v>
      </c>
      <c r="O132" s="71"/>
      <c r="P132" s="197">
        <f>O132*H132</f>
        <v>0</v>
      </c>
      <c r="Q132" s="197">
        <v>0</v>
      </c>
      <c r="R132" s="197">
        <f>Q132*H132</f>
        <v>0</v>
      </c>
      <c r="S132" s="197">
        <v>0.417</v>
      </c>
      <c r="T132" s="198">
        <f>S132*H132</f>
        <v>43.58067</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1471</v>
      </c>
    </row>
    <row r="133" spans="1:47" s="2" customFormat="1" ht="68.25">
      <c r="A133" s="34"/>
      <c r="B133" s="35"/>
      <c r="C133" s="36"/>
      <c r="D133" s="201" t="s">
        <v>164</v>
      </c>
      <c r="E133" s="36"/>
      <c r="F133" s="202" t="s">
        <v>1472</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1473</v>
      </c>
      <c r="G134" s="211"/>
      <c r="H134" s="214">
        <v>103.95</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1474</v>
      </c>
      <c r="G135" s="211"/>
      <c r="H135" s="214">
        <v>0.56</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104.51</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21.75" customHeight="1">
      <c r="A137" s="34"/>
      <c r="B137" s="35"/>
      <c r="C137" s="187" t="s">
        <v>170</v>
      </c>
      <c r="D137" s="187" t="s">
        <v>158</v>
      </c>
      <c r="E137" s="188" t="s">
        <v>260</v>
      </c>
      <c r="F137" s="189" t="s">
        <v>261</v>
      </c>
      <c r="G137" s="190" t="s">
        <v>253</v>
      </c>
      <c r="H137" s="191">
        <v>131.194</v>
      </c>
      <c r="I137" s="192"/>
      <c r="J137" s="193">
        <f>ROUND(I137*H137,2)</f>
        <v>0</v>
      </c>
      <c r="K137" s="194"/>
      <c r="L137" s="39"/>
      <c r="M137" s="195" t="s">
        <v>1</v>
      </c>
      <c r="N137" s="196" t="s">
        <v>45</v>
      </c>
      <c r="O137" s="71"/>
      <c r="P137" s="197">
        <f>O137*H137</f>
        <v>0</v>
      </c>
      <c r="Q137" s="197">
        <v>0</v>
      </c>
      <c r="R137" s="197">
        <f>Q137*H137</f>
        <v>0</v>
      </c>
      <c r="S137" s="197">
        <v>0.32</v>
      </c>
      <c r="T137" s="198">
        <f>S137*H137</f>
        <v>41.982079999999996</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1475</v>
      </c>
    </row>
    <row r="138" spans="1:47" s="2" customFormat="1" ht="68.25">
      <c r="A138" s="34"/>
      <c r="B138" s="35"/>
      <c r="C138" s="36"/>
      <c r="D138" s="201" t="s">
        <v>164</v>
      </c>
      <c r="E138" s="36"/>
      <c r="F138" s="202" t="s">
        <v>263</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1476</v>
      </c>
      <c r="G139" s="211"/>
      <c r="H139" s="214">
        <v>130.14</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3" customFormat="1" ht="11.25">
      <c r="B140" s="210"/>
      <c r="C140" s="211"/>
      <c r="D140" s="201" t="s">
        <v>256</v>
      </c>
      <c r="E140" s="212" t="s">
        <v>1</v>
      </c>
      <c r="F140" s="213" t="s">
        <v>1477</v>
      </c>
      <c r="G140" s="211"/>
      <c r="H140" s="214">
        <v>1.054</v>
      </c>
      <c r="I140" s="215"/>
      <c r="J140" s="211"/>
      <c r="K140" s="211"/>
      <c r="L140" s="216"/>
      <c r="M140" s="217"/>
      <c r="N140" s="218"/>
      <c r="O140" s="218"/>
      <c r="P140" s="218"/>
      <c r="Q140" s="218"/>
      <c r="R140" s="218"/>
      <c r="S140" s="218"/>
      <c r="T140" s="219"/>
      <c r="AT140" s="220" t="s">
        <v>256</v>
      </c>
      <c r="AU140" s="220" t="s">
        <v>90</v>
      </c>
      <c r="AV140" s="13" t="s">
        <v>90</v>
      </c>
      <c r="AW140" s="13" t="s">
        <v>36</v>
      </c>
      <c r="AX140" s="13" t="s">
        <v>80</v>
      </c>
      <c r="AY140" s="220" t="s">
        <v>155</v>
      </c>
    </row>
    <row r="141" spans="2:51" s="14" customFormat="1" ht="11.25">
      <c r="B141" s="221"/>
      <c r="C141" s="222"/>
      <c r="D141" s="201" t="s">
        <v>256</v>
      </c>
      <c r="E141" s="223" t="s">
        <v>1</v>
      </c>
      <c r="F141" s="224" t="s">
        <v>259</v>
      </c>
      <c r="G141" s="222"/>
      <c r="H141" s="225">
        <v>131.194</v>
      </c>
      <c r="I141" s="226"/>
      <c r="J141" s="222"/>
      <c r="K141" s="222"/>
      <c r="L141" s="227"/>
      <c r="M141" s="228"/>
      <c r="N141" s="229"/>
      <c r="O141" s="229"/>
      <c r="P141" s="229"/>
      <c r="Q141" s="229"/>
      <c r="R141" s="229"/>
      <c r="S141" s="229"/>
      <c r="T141" s="230"/>
      <c r="AT141" s="231" t="s">
        <v>256</v>
      </c>
      <c r="AU141" s="231" t="s">
        <v>90</v>
      </c>
      <c r="AV141" s="14" t="s">
        <v>175</v>
      </c>
      <c r="AW141" s="14" t="s">
        <v>36</v>
      </c>
      <c r="AX141" s="14" t="s">
        <v>88</v>
      </c>
      <c r="AY141" s="231" t="s">
        <v>155</v>
      </c>
    </row>
    <row r="142" spans="1:65" s="2" customFormat="1" ht="21.75" customHeight="1">
      <c r="A142" s="34"/>
      <c r="B142" s="35"/>
      <c r="C142" s="187" t="s">
        <v>175</v>
      </c>
      <c r="D142" s="187" t="s">
        <v>158</v>
      </c>
      <c r="E142" s="188" t="s">
        <v>279</v>
      </c>
      <c r="F142" s="189" t="s">
        <v>280</v>
      </c>
      <c r="G142" s="190" t="s">
        <v>253</v>
      </c>
      <c r="H142" s="191">
        <v>1020.324</v>
      </c>
      <c r="I142" s="192"/>
      <c r="J142" s="193">
        <f>ROUND(I142*H142,2)</f>
        <v>0</v>
      </c>
      <c r="K142" s="194"/>
      <c r="L142" s="39"/>
      <c r="M142" s="195" t="s">
        <v>1</v>
      </c>
      <c r="N142" s="196" t="s">
        <v>45</v>
      </c>
      <c r="O142" s="71"/>
      <c r="P142" s="197">
        <f>O142*H142</f>
        <v>0</v>
      </c>
      <c r="Q142" s="197">
        <v>0</v>
      </c>
      <c r="R142" s="197">
        <f>Q142*H142</f>
        <v>0</v>
      </c>
      <c r="S142" s="197">
        <v>0.3</v>
      </c>
      <c r="T142" s="198">
        <f>S142*H142</f>
        <v>306.0972</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1478</v>
      </c>
    </row>
    <row r="143" spans="1:47" s="2" customFormat="1" ht="302.25">
      <c r="A143" s="34"/>
      <c r="B143" s="35"/>
      <c r="C143" s="36"/>
      <c r="D143" s="201" t="s">
        <v>164</v>
      </c>
      <c r="E143" s="36"/>
      <c r="F143" s="202" t="s">
        <v>1479</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1480</v>
      </c>
      <c r="G144" s="211"/>
      <c r="H144" s="214">
        <v>108.365</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3" customFormat="1" ht="11.25">
      <c r="B145" s="210"/>
      <c r="C145" s="211"/>
      <c r="D145" s="201" t="s">
        <v>256</v>
      </c>
      <c r="E145" s="212" t="s">
        <v>1</v>
      </c>
      <c r="F145" s="213" t="s">
        <v>1481</v>
      </c>
      <c r="G145" s="211"/>
      <c r="H145" s="214">
        <v>128.283</v>
      </c>
      <c r="I145" s="215"/>
      <c r="J145" s="211"/>
      <c r="K145" s="211"/>
      <c r="L145" s="216"/>
      <c r="M145" s="217"/>
      <c r="N145" s="218"/>
      <c r="O145" s="218"/>
      <c r="P145" s="218"/>
      <c r="Q145" s="218"/>
      <c r="R145" s="218"/>
      <c r="S145" s="218"/>
      <c r="T145" s="219"/>
      <c r="AT145" s="220" t="s">
        <v>256</v>
      </c>
      <c r="AU145" s="220" t="s">
        <v>90</v>
      </c>
      <c r="AV145" s="13" t="s">
        <v>90</v>
      </c>
      <c r="AW145" s="13" t="s">
        <v>36</v>
      </c>
      <c r="AX145" s="13" t="s">
        <v>80</v>
      </c>
      <c r="AY145" s="220" t="s">
        <v>155</v>
      </c>
    </row>
    <row r="146" spans="2:51" s="13" customFormat="1" ht="11.25">
      <c r="B146" s="210"/>
      <c r="C146" s="211"/>
      <c r="D146" s="201" t="s">
        <v>256</v>
      </c>
      <c r="E146" s="212" t="s">
        <v>1</v>
      </c>
      <c r="F146" s="213" t="s">
        <v>1482</v>
      </c>
      <c r="G146" s="211"/>
      <c r="H146" s="214">
        <v>103.46</v>
      </c>
      <c r="I146" s="215"/>
      <c r="J146" s="211"/>
      <c r="K146" s="211"/>
      <c r="L146" s="216"/>
      <c r="M146" s="217"/>
      <c r="N146" s="218"/>
      <c r="O146" s="218"/>
      <c r="P146" s="218"/>
      <c r="Q146" s="218"/>
      <c r="R146" s="218"/>
      <c r="S146" s="218"/>
      <c r="T146" s="219"/>
      <c r="AT146" s="220" t="s">
        <v>256</v>
      </c>
      <c r="AU146" s="220" t="s">
        <v>90</v>
      </c>
      <c r="AV146" s="13" t="s">
        <v>90</v>
      </c>
      <c r="AW146" s="13" t="s">
        <v>36</v>
      </c>
      <c r="AX146" s="13" t="s">
        <v>80</v>
      </c>
      <c r="AY146" s="220" t="s">
        <v>155</v>
      </c>
    </row>
    <row r="147" spans="2:51" s="14" customFormat="1" ht="11.25">
      <c r="B147" s="221"/>
      <c r="C147" s="222"/>
      <c r="D147" s="201" t="s">
        <v>256</v>
      </c>
      <c r="E147" s="223" t="s">
        <v>1</v>
      </c>
      <c r="F147" s="224" t="s">
        <v>259</v>
      </c>
      <c r="G147" s="222"/>
      <c r="H147" s="225">
        <v>340.108</v>
      </c>
      <c r="I147" s="226"/>
      <c r="J147" s="222"/>
      <c r="K147" s="222"/>
      <c r="L147" s="227"/>
      <c r="M147" s="228"/>
      <c r="N147" s="229"/>
      <c r="O147" s="229"/>
      <c r="P147" s="229"/>
      <c r="Q147" s="229"/>
      <c r="R147" s="229"/>
      <c r="S147" s="229"/>
      <c r="T147" s="230"/>
      <c r="AT147" s="231" t="s">
        <v>256</v>
      </c>
      <c r="AU147" s="231" t="s">
        <v>90</v>
      </c>
      <c r="AV147" s="14" t="s">
        <v>175</v>
      </c>
      <c r="AW147" s="14" t="s">
        <v>36</v>
      </c>
      <c r="AX147" s="14" t="s">
        <v>88</v>
      </c>
      <c r="AY147" s="231" t="s">
        <v>155</v>
      </c>
    </row>
    <row r="148" spans="2:51" s="13" customFormat="1" ht="11.25">
      <c r="B148" s="210"/>
      <c r="C148" s="211"/>
      <c r="D148" s="201" t="s">
        <v>256</v>
      </c>
      <c r="E148" s="211"/>
      <c r="F148" s="213" t="s">
        <v>1483</v>
      </c>
      <c r="G148" s="211"/>
      <c r="H148" s="214">
        <v>1020.324</v>
      </c>
      <c r="I148" s="215"/>
      <c r="J148" s="211"/>
      <c r="K148" s="211"/>
      <c r="L148" s="216"/>
      <c r="M148" s="217"/>
      <c r="N148" s="218"/>
      <c r="O148" s="218"/>
      <c r="P148" s="218"/>
      <c r="Q148" s="218"/>
      <c r="R148" s="218"/>
      <c r="S148" s="218"/>
      <c r="T148" s="219"/>
      <c r="AT148" s="220" t="s">
        <v>256</v>
      </c>
      <c r="AU148" s="220" t="s">
        <v>90</v>
      </c>
      <c r="AV148" s="13" t="s">
        <v>90</v>
      </c>
      <c r="AW148" s="13" t="s">
        <v>4</v>
      </c>
      <c r="AX148" s="13" t="s">
        <v>88</v>
      </c>
      <c r="AY148" s="220" t="s">
        <v>155</v>
      </c>
    </row>
    <row r="149" spans="1:65" s="2" customFormat="1" ht="21.75" customHeight="1">
      <c r="A149" s="34"/>
      <c r="B149" s="35"/>
      <c r="C149" s="187" t="s">
        <v>154</v>
      </c>
      <c r="D149" s="187" t="s">
        <v>158</v>
      </c>
      <c r="E149" s="188" t="s">
        <v>266</v>
      </c>
      <c r="F149" s="189" t="s">
        <v>267</v>
      </c>
      <c r="G149" s="190" t="s">
        <v>253</v>
      </c>
      <c r="H149" s="191">
        <v>340.108</v>
      </c>
      <c r="I149" s="192"/>
      <c r="J149" s="193">
        <f>ROUND(I149*H149,2)</f>
        <v>0</v>
      </c>
      <c r="K149" s="194"/>
      <c r="L149" s="39"/>
      <c r="M149" s="195" t="s">
        <v>1</v>
      </c>
      <c r="N149" s="196" t="s">
        <v>45</v>
      </c>
      <c r="O149" s="71"/>
      <c r="P149" s="197">
        <f>O149*H149</f>
        <v>0</v>
      </c>
      <c r="Q149" s="197">
        <v>0</v>
      </c>
      <c r="R149" s="197">
        <f>Q149*H149</f>
        <v>0</v>
      </c>
      <c r="S149" s="197">
        <v>0.58</v>
      </c>
      <c r="T149" s="198">
        <f>S149*H149</f>
        <v>197.26263999999998</v>
      </c>
      <c r="U149" s="34"/>
      <c r="V149" s="34"/>
      <c r="W149" s="34"/>
      <c r="X149" s="34"/>
      <c r="Y149" s="34"/>
      <c r="Z149" s="34"/>
      <c r="AA149" s="34"/>
      <c r="AB149" s="34"/>
      <c r="AC149" s="34"/>
      <c r="AD149" s="34"/>
      <c r="AE149" s="34"/>
      <c r="AR149" s="199" t="s">
        <v>175</v>
      </c>
      <c r="AT149" s="199" t="s">
        <v>158</v>
      </c>
      <c r="AU149" s="199" t="s">
        <v>90</v>
      </c>
      <c r="AY149" s="17" t="s">
        <v>155</v>
      </c>
      <c r="BE149" s="200">
        <f>IF(N149="základní",J149,0)</f>
        <v>0</v>
      </c>
      <c r="BF149" s="200">
        <f>IF(N149="snížená",J149,0)</f>
        <v>0</v>
      </c>
      <c r="BG149" s="200">
        <f>IF(N149="zákl. přenesená",J149,0)</f>
        <v>0</v>
      </c>
      <c r="BH149" s="200">
        <f>IF(N149="sníž. přenesená",J149,0)</f>
        <v>0</v>
      </c>
      <c r="BI149" s="200">
        <f>IF(N149="nulová",J149,0)</f>
        <v>0</v>
      </c>
      <c r="BJ149" s="17" t="s">
        <v>88</v>
      </c>
      <c r="BK149" s="200">
        <f>ROUND(I149*H149,2)</f>
        <v>0</v>
      </c>
      <c r="BL149" s="17" t="s">
        <v>175</v>
      </c>
      <c r="BM149" s="199" t="s">
        <v>1484</v>
      </c>
    </row>
    <row r="150" spans="1:47" s="2" customFormat="1" ht="68.25">
      <c r="A150" s="34"/>
      <c r="B150" s="35"/>
      <c r="C150" s="36"/>
      <c r="D150" s="201" t="s">
        <v>164</v>
      </c>
      <c r="E150" s="36"/>
      <c r="F150" s="202" t="s">
        <v>1485</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164</v>
      </c>
      <c r="AU150" s="17" t="s">
        <v>90</v>
      </c>
    </row>
    <row r="151" spans="2:51" s="13" customFormat="1" ht="11.25">
      <c r="B151" s="210"/>
      <c r="C151" s="211"/>
      <c r="D151" s="201" t="s">
        <v>256</v>
      </c>
      <c r="E151" s="212" t="s">
        <v>1</v>
      </c>
      <c r="F151" s="213" t="s">
        <v>1486</v>
      </c>
      <c r="G151" s="211"/>
      <c r="H151" s="214">
        <v>337.525</v>
      </c>
      <c r="I151" s="215"/>
      <c r="J151" s="211"/>
      <c r="K151" s="211"/>
      <c r="L151" s="216"/>
      <c r="M151" s="217"/>
      <c r="N151" s="218"/>
      <c r="O151" s="218"/>
      <c r="P151" s="218"/>
      <c r="Q151" s="218"/>
      <c r="R151" s="218"/>
      <c r="S151" s="218"/>
      <c r="T151" s="219"/>
      <c r="AT151" s="220" t="s">
        <v>256</v>
      </c>
      <c r="AU151" s="220" t="s">
        <v>90</v>
      </c>
      <c r="AV151" s="13" t="s">
        <v>90</v>
      </c>
      <c r="AW151" s="13" t="s">
        <v>36</v>
      </c>
      <c r="AX151" s="13" t="s">
        <v>80</v>
      </c>
      <c r="AY151" s="220" t="s">
        <v>155</v>
      </c>
    </row>
    <row r="152" spans="2:51" s="13" customFormat="1" ht="11.25">
      <c r="B152" s="210"/>
      <c r="C152" s="211"/>
      <c r="D152" s="201" t="s">
        <v>256</v>
      </c>
      <c r="E152" s="212" t="s">
        <v>1</v>
      </c>
      <c r="F152" s="213" t="s">
        <v>1487</v>
      </c>
      <c r="G152" s="211"/>
      <c r="H152" s="214">
        <v>2.583</v>
      </c>
      <c r="I152" s="215"/>
      <c r="J152" s="211"/>
      <c r="K152" s="211"/>
      <c r="L152" s="216"/>
      <c r="M152" s="217"/>
      <c r="N152" s="218"/>
      <c r="O152" s="218"/>
      <c r="P152" s="218"/>
      <c r="Q152" s="218"/>
      <c r="R152" s="218"/>
      <c r="S152" s="218"/>
      <c r="T152" s="219"/>
      <c r="AT152" s="220" t="s">
        <v>256</v>
      </c>
      <c r="AU152" s="220" t="s">
        <v>90</v>
      </c>
      <c r="AV152" s="13" t="s">
        <v>90</v>
      </c>
      <c r="AW152" s="13" t="s">
        <v>36</v>
      </c>
      <c r="AX152" s="13" t="s">
        <v>80</v>
      </c>
      <c r="AY152" s="220" t="s">
        <v>155</v>
      </c>
    </row>
    <row r="153" spans="2:51" s="14" customFormat="1" ht="11.25">
      <c r="B153" s="221"/>
      <c r="C153" s="222"/>
      <c r="D153" s="201" t="s">
        <v>256</v>
      </c>
      <c r="E153" s="223" t="s">
        <v>1</v>
      </c>
      <c r="F153" s="224" t="s">
        <v>259</v>
      </c>
      <c r="G153" s="222"/>
      <c r="H153" s="225">
        <v>340.108</v>
      </c>
      <c r="I153" s="226"/>
      <c r="J153" s="222"/>
      <c r="K153" s="222"/>
      <c r="L153" s="227"/>
      <c r="M153" s="228"/>
      <c r="N153" s="229"/>
      <c r="O153" s="229"/>
      <c r="P153" s="229"/>
      <c r="Q153" s="229"/>
      <c r="R153" s="229"/>
      <c r="S153" s="229"/>
      <c r="T153" s="230"/>
      <c r="AT153" s="231" t="s">
        <v>256</v>
      </c>
      <c r="AU153" s="231" t="s">
        <v>90</v>
      </c>
      <c r="AV153" s="14" t="s">
        <v>175</v>
      </c>
      <c r="AW153" s="14" t="s">
        <v>36</v>
      </c>
      <c r="AX153" s="14" t="s">
        <v>88</v>
      </c>
      <c r="AY153" s="231" t="s">
        <v>155</v>
      </c>
    </row>
    <row r="154" spans="1:65" s="2" customFormat="1" ht="16.5" customHeight="1">
      <c r="A154" s="34"/>
      <c r="B154" s="35"/>
      <c r="C154" s="187" t="s">
        <v>184</v>
      </c>
      <c r="D154" s="187" t="s">
        <v>158</v>
      </c>
      <c r="E154" s="188" t="s">
        <v>294</v>
      </c>
      <c r="F154" s="189" t="s">
        <v>295</v>
      </c>
      <c r="G154" s="190" t="s">
        <v>287</v>
      </c>
      <c r="H154" s="191">
        <v>5</v>
      </c>
      <c r="I154" s="192"/>
      <c r="J154" s="193">
        <f>ROUND(I154*H154,2)</f>
        <v>0</v>
      </c>
      <c r="K154" s="194"/>
      <c r="L154" s="39"/>
      <c r="M154" s="195" t="s">
        <v>1</v>
      </c>
      <c r="N154" s="196" t="s">
        <v>45</v>
      </c>
      <c r="O154" s="71"/>
      <c r="P154" s="197">
        <f>O154*H154</f>
        <v>0</v>
      </c>
      <c r="Q154" s="197">
        <v>0.00868</v>
      </c>
      <c r="R154" s="197">
        <f>Q154*H154</f>
        <v>0.0434</v>
      </c>
      <c r="S154" s="197">
        <v>0</v>
      </c>
      <c r="T154" s="198">
        <f>S154*H154</f>
        <v>0</v>
      </c>
      <c r="U154" s="34"/>
      <c r="V154" s="34"/>
      <c r="W154" s="34"/>
      <c r="X154" s="34"/>
      <c r="Y154" s="34"/>
      <c r="Z154" s="34"/>
      <c r="AA154" s="34"/>
      <c r="AB154" s="34"/>
      <c r="AC154" s="34"/>
      <c r="AD154" s="34"/>
      <c r="AE154" s="34"/>
      <c r="AR154" s="199" t="s">
        <v>175</v>
      </c>
      <c r="AT154" s="199" t="s">
        <v>158</v>
      </c>
      <c r="AU154" s="199" t="s">
        <v>90</v>
      </c>
      <c r="AY154" s="17" t="s">
        <v>155</v>
      </c>
      <c r="BE154" s="200">
        <f>IF(N154="základní",J154,0)</f>
        <v>0</v>
      </c>
      <c r="BF154" s="200">
        <f>IF(N154="snížená",J154,0)</f>
        <v>0</v>
      </c>
      <c r="BG154" s="200">
        <f>IF(N154="zákl. přenesená",J154,0)</f>
        <v>0</v>
      </c>
      <c r="BH154" s="200">
        <f>IF(N154="sníž. přenesená",J154,0)</f>
        <v>0</v>
      </c>
      <c r="BI154" s="200">
        <f>IF(N154="nulová",J154,0)</f>
        <v>0</v>
      </c>
      <c r="BJ154" s="17" t="s">
        <v>88</v>
      </c>
      <c r="BK154" s="200">
        <f>ROUND(I154*H154,2)</f>
        <v>0</v>
      </c>
      <c r="BL154" s="17" t="s">
        <v>175</v>
      </c>
      <c r="BM154" s="199" t="s">
        <v>1488</v>
      </c>
    </row>
    <row r="155" spans="1:47" s="2" customFormat="1" ht="117">
      <c r="A155" s="34"/>
      <c r="B155" s="35"/>
      <c r="C155" s="36"/>
      <c r="D155" s="201" t="s">
        <v>164</v>
      </c>
      <c r="E155" s="36"/>
      <c r="F155" s="202" t="s">
        <v>297</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164</v>
      </c>
      <c r="AU155" s="17" t="s">
        <v>90</v>
      </c>
    </row>
    <row r="156" spans="2:51" s="13" customFormat="1" ht="11.25">
      <c r="B156" s="210"/>
      <c r="C156" s="211"/>
      <c r="D156" s="201" t="s">
        <v>256</v>
      </c>
      <c r="E156" s="212" t="s">
        <v>1</v>
      </c>
      <c r="F156" s="213" t="s">
        <v>1489</v>
      </c>
      <c r="G156" s="211"/>
      <c r="H156" s="214">
        <v>5</v>
      </c>
      <c r="I156" s="215"/>
      <c r="J156" s="211"/>
      <c r="K156" s="211"/>
      <c r="L156" s="216"/>
      <c r="M156" s="217"/>
      <c r="N156" s="218"/>
      <c r="O156" s="218"/>
      <c r="P156" s="218"/>
      <c r="Q156" s="218"/>
      <c r="R156" s="218"/>
      <c r="S156" s="218"/>
      <c r="T156" s="219"/>
      <c r="AT156" s="220" t="s">
        <v>256</v>
      </c>
      <c r="AU156" s="220" t="s">
        <v>90</v>
      </c>
      <c r="AV156" s="13" t="s">
        <v>90</v>
      </c>
      <c r="AW156" s="13" t="s">
        <v>36</v>
      </c>
      <c r="AX156" s="13" t="s">
        <v>88</v>
      </c>
      <c r="AY156" s="220" t="s">
        <v>155</v>
      </c>
    </row>
    <row r="157" spans="1:65" s="2" customFormat="1" ht="16.5" customHeight="1">
      <c r="A157" s="34"/>
      <c r="B157" s="35"/>
      <c r="C157" s="187" t="s">
        <v>191</v>
      </c>
      <c r="D157" s="187" t="s">
        <v>158</v>
      </c>
      <c r="E157" s="188" t="s">
        <v>1022</v>
      </c>
      <c r="F157" s="189" t="s">
        <v>1023</v>
      </c>
      <c r="G157" s="190" t="s">
        <v>287</v>
      </c>
      <c r="H157" s="191">
        <v>143</v>
      </c>
      <c r="I157" s="192"/>
      <c r="J157" s="193">
        <f>ROUND(I157*H157,2)</f>
        <v>0</v>
      </c>
      <c r="K157" s="194"/>
      <c r="L157" s="39"/>
      <c r="M157" s="195" t="s">
        <v>1</v>
      </c>
      <c r="N157" s="196" t="s">
        <v>45</v>
      </c>
      <c r="O157" s="71"/>
      <c r="P157" s="197">
        <f>O157*H157</f>
        <v>0</v>
      </c>
      <c r="Q157" s="197">
        <v>0.01269</v>
      </c>
      <c r="R157" s="197">
        <f>Q157*H157</f>
        <v>1.81467</v>
      </c>
      <c r="S157" s="197">
        <v>0</v>
      </c>
      <c r="T157" s="198">
        <f>S157*H157</f>
        <v>0</v>
      </c>
      <c r="U157" s="34"/>
      <c r="V157" s="34"/>
      <c r="W157" s="34"/>
      <c r="X157" s="34"/>
      <c r="Y157" s="34"/>
      <c r="Z157" s="34"/>
      <c r="AA157" s="34"/>
      <c r="AB157" s="34"/>
      <c r="AC157" s="34"/>
      <c r="AD157" s="34"/>
      <c r="AE157" s="34"/>
      <c r="AR157" s="199" t="s">
        <v>175</v>
      </c>
      <c r="AT157" s="199" t="s">
        <v>158</v>
      </c>
      <c r="AU157" s="199" t="s">
        <v>90</v>
      </c>
      <c r="AY157" s="17" t="s">
        <v>155</v>
      </c>
      <c r="BE157" s="200">
        <f>IF(N157="základní",J157,0)</f>
        <v>0</v>
      </c>
      <c r="BF157" s="200">
        <f>IF(N157="snížená",J157,0)</f>
        <v>0</v>
      </c>
      <c r="BG157" s="200">
        <f>IF(N157="zákl. přenesená",J157,0)</f>
        <v>0</v>
      </c>
      <c r="BH157" s="200">
        <f>IF(N157="sníž. přenesená",J157,0)</f>
        <v>0</v>
      </c>
      <c r="BI157" s="200">
        <f>IF(N157="nulová",J157,0)</f>
        <v>0</v>
      </c>
      <c r="BJ157" s="17" t="s">
        <v>88</v>
      </c>
      <c r="BK157" s="200">
        <f>ROUND(I157*H157,2)</f>
        <v>0</v>
      </c>
      <c r="BL157" s="17" t="s">
        <v>175</v>
      </c>
      <c r="BM157" s="199" t="s">
        <v>1490</v>
      </c>
    </row>
    <row r="158" spans="1:47" s="2" customFormat="1" ht="58.5">
      <c r="A158" s="34"/>
      <c r="B158" s="35"/>
      <c r="C158" s="36"/>
      <c r="D158" s="201" t="s">
        <v>164</v>
      </c>
      <c r="E158" s="36"/>
      <c r="F158" s="202" t="s">
        <v>1491</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164</v>
      </c>
      <c r="AU158" s="17" t="s">
        <v>90</v>
      </c>
    </row>
    <row r="159" spans="2:51" s="13" customFormat="1" ht="11.25">
      <c r="B159" s="210"/>
      <c r="C159" s="211"/>
      <c r="D159" s="201" t="s">
        <v>256</v>
      </c>
      <c r="E159" s="212" t="s">
        <v>1</v>
      </c>
      <c r="F159" s="213" t="s">
        <v>1492</v>
      </c>
      <c r="G159" s="211"/>
      <c r="H159" s="214">
        <v>143</v>
      </c>
      <c r="I159" s="215"/>
      <c r="J159" s="211"/>
      <c r="K159" s="211"/>
      <c r="L159" s="216"/>
      <c r="M159" s="217"/>
      <c r="N159" s="218"/>
      <c r="O159" s="218"/>
      <c r="P159" s="218"/>
      <c r="Q159" s="218"/>
      <c r="R159" s="218"/>
      <c r="S159" s="218"/>
      <c r="T159" s="219"/>
      <c r="AT159" s="220" t="s">
        <v>256</v>
      </c>
      <c r="AU159" s="220" t="s">
        <v>90</v>
      </c>
      <c r="AV159" s="13" t="s">
        <v>90</v>
      </c>
      <c r="AW159" s="13" t="s">
        <v>36</v>
      </c>
      <c r="AX159" s="13" t="s">
        <v>88</v>
      </c>
      <c r="AY159" s="220" t="s">
        <v>155</v>
      </c>
    </row>
    <row r="160" spans="1:65" s="2" customFormat="1" ht="16.5" customHeight="1">
      <c r="A160" s="34"/>
      <c r="B160" s="35"/>
      <c r="C160" s="187" t="s">
        <v>196</v>
      </c>
      <c r="D160" s="187" t="s">
        <v>158</v>
      </c>
      <c r="E160" s="188" t="s">
        <v>299</v>
      </c>
      <c r="F160" s="189" t="s">
        <v>300</v>
      </c>
      <c r="G160" s="190" t="s">
        <v>287</v>
      </c>
      <c r="H160" s="191">
        <v>10</v>
      </c>
      <c r="I160" s="192"/>
      <c r="J160" s="193">
        <f>ROUND(I160*H160,2)</f>
        <v>0</v>
      </c>
      <c r="K160" s="194"/>
      <c r="L160" s="39"/>
      <c r="M160" s="195" t="s">
        <v>1</v>
      </c>
      <c r="N160" s="196" t="s">
        <v>45</v>
      </c>
      <c r="O160" s="71"/>
      <c r="P160" s="197">
        <f>O160*H160</f>
        <v>0</v>
      </c>
      <c r="Q160" s="197">
        <v>0.0369</v>
      </c>
      <c r="R160" s="197">
        <f>Q160*H160</f>
        <v>0.369</v>
      </c>
      <c r="S160" s="197">
        <v>0</v>
      </c>
      <c r="T160" s="198">
        <f>S160*H160</f>
        <v>0</v>
      </c>
      <c r="U160" s="34"/>
      <c r="V160" s="34"/>
      <c r="W160" s="34"/>
      <c r="X160" s="34"/>
      <c r="Y160" s="34"/>
      <c r="Z160" s="34"/>
      <c r="AA160" s="34"/>
      <c r="AB160" s="34"/>
      <c r="AC160" s="34"/>
      <c r="AD160" s="34"/>
      <c r="AE160" s="34"/>
      <c r="AR160" s="199" t="s">
        <v>175</v>
      </c>
      <c r="AT160" s="199" t="s">
        <v>158</v>
      </c>
      <c r="AU160" s="199" t="s">
        <v>90</v>
      </c>
      <c r="AY160" s="17" t="s">
        <v>155</v>
      </c>
      <c r="BE160" s="200">
        <f>IF(N160="základní",J160,0)</f>
        <v>0</v>
      </c>
      <c r="BF160" s="200">
        <f>IF(N160="snížená",J160,0)</f>
        <v>0</v>
      </c>
      <c r="BG160" s="200">
        <f>IF(N160="zákl. přenesená",J160,0)</f>
        <v>0</v>
      </c>
      <c r="BH160" s="200">
        <f>IF(N160="sníž. přenesená",J160,0)</f>
        <v>0</v>
      </c>
      <c r="BI160" s="200">
        <f>IF(N160="nulová",J160,0)</f>
        <v>0</v>
      </c>
      <c r="BJ160" s="17" t="s">
        <v>88</v>
      </c>
      <c r="BK160" s="200">
        <f>ROUND(I160*H160,2)</f>
        <v>0</v>
      </c>
      <c r="BL160" s="17" t="s">
        <v>175</v>
      </c>
      <c r="BM160" s="199" t="s">
        <v>1493</v>
      </c>
    </row>
    <row r="161" spans="1:47" s="2" customFormat="1" ht="58.5">
      <c r="A161" s="34"/>
      <c r="B161" s="35"/>
      <c r="C161" s="36"/>
      <c r="D161" s="201" t="s">
        <v>164</v>
      </c>
      <c r="E161" s="36"/>
      <c r="F161" s="202" t="s">
        <v>302</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164</v>
      </c>
      <c r="AU161" s="17" t="s">
        <v>90</v>
      </c>
    </row>
    <row r="162" spans="2:51" s="13" customFormat="1" ht="11.25">
      <c r="B162" s="210"/>
      <c r="C162" s="211"/>
      <c r="D162" s="201" t="s">
        <v>256</v>
      </c>
      <c r="E162" s="212" t="s">
        <v>1</v>
      </c>
      <c r="F162" s="213" t="s">
        <v>846</v>
      </c>
      <c r="G162" s="211"/>
      <c r="H162" s="214">
        <v>10</v>
      </c>
      <c r="I162" s="215"/>
      <c r="J162" s="211"/>
      <c r="K162" s="211"/>
      <c r="L162" s="216"/>
      <c r="M162" s="217"/>
      <c r="N162" s="218"/>
      <c r="O162" s="218"/>
      <c r="P162" s="218"/>
      <c r="Q162" s="218"/>
      <c r="R162" s="218"/>
      <c r="S162" s="218"/>
      <c r="T162" s="219"/>
      <c r="AT162" s="220" t="s">
        <v>256</v>
      </c>
      <c r="AU162" s="220" t="s">
        <v>90</v>
      </c>
      <c r="AV162" s="13" t="s">
        <v>90</v>
      </c>
      <c r="AW162" s="13" t="s">
        <v>36</v>
      </c>
      <c r="AX162" s="13" t="s">
        <v>88</v>
      </c>
      <c r="AY162" s="220" t="s">
        <v>155</v>
      </c>
    </row>
    <row r="163" spans="1:65" s="2" customFormat="1" ht="16.5" customHeight="1">
      <c r="A163" s="34"/>
      <c r="B163" s="35"/>
      <c r="C163" s="187" t="s">
        <v>201</v>
      </c>
      <c r="D163" s="187" t="s">
        <v>158</v>
      </c>
      <c r="E163" s="188" t="s">
        <v>304</v>
      </c>
      <c r="F163" s="189" t="s">
        <v>305</v>
      </c>
      <c r="G163" s="190" t="s">
        <v>306</v>
      </c>
      <c r="H163" s="191">
        <v>206.366</v>
      </c>
      <c r="I163" s="192"/>
      <c r="J163" s="193">
        <f>ROUND(I163*H163,2)</f>
        <v>0</v>
      </c>
      <c r="K163" s="194"/>
      <c r="L163" s="39"/>
      <c r="M163" s="195" t="s">
        <v>1</v>
      </c>
      <c r="N163" s="196" t="s">
        <v>45</v>
      </c>
      <c r="O163" s="71"/>
      <c r="P163" s="197">
        <f>O163*H163</f>
        <v>0</v>
      </c>
      <c r="Q163" s="197">
        <v>0</v>
      </c>
      <c r="R163" s="197">
        <f>Q163*H163</f>
        <v>0</v>
      </c>
      <c r="S163" s="197">
        <v>0</v>
      </c>
      <c r="T163" s="198">
        <f>S163*H163</f>
        <v>0</v>
      </c>
      <c r="U163" s="34"/>
      <c r="V163" s="34"/>
      <c r="W163" s="34"/>
      <c r="X163" s="34"/>
      <c r="Y163" s="34"/>
      <c r="Z163" s="34"/>
      <c r="AA163" s="34"/>
      <c r="AB163" s="34"/>
      <c r="AC163" s="34"/>
      <c r="AD163" s="34"/>
      <c r="AE163" s="34"/>
      <c r="AR163" s="199" t="s">
        <v>175</v>
      </c>
      <c r="AT163" s="199" t="s">
        <v>158</v>
      </c>
      <c r="AU163" s="199" t="s">
        <v>90</v>
      </c>
      <c r="AY163" s="17" t="s">
        <v>155</v>
      </c>
      <c r="BE163" s="200">
        <f>IF(N163="základní",J163,0)</f>
        <v>0</v>
      </c>
      <c r="BF163" s="200">
        <f>IF(N163="snížená",J163,0)</f>
        <v>0</v>
      </c>
      <c r="BG163" s="200">
        <f>IF(N163="zákl. přenesená",J163,0)</f>
        <v>0</v>
      </c>
      <c r="BH163" s="200">
        <f>IF(N163="sníž. přenesená",J163,0)</f>
        <v>0</v>
      </c>
      <c r="BI163" s="200">
        <f>IF(N163="nulová",J163,0)</f>
        <v>0</v>
      </c>
      <c r="BJ163" s="17" t="s">
        <v>88</v>
      </c>
      <c r="BK163" s="200">
        <f>ROUND(I163*H163,2)</f>
        <v>0</v>
      </c>
      <c r="BL163" s="17" t="s">
        <v>175</v>
      </c>
      <c r="BM163" s="199" t="s">
        <v>1494</v>
      </c>
    </row>
    <row r="164" spans="1:47" s="2" customFormat="1" ht="321.75">
      <c r="A164" s="34"/>
      <c r="B164" s="35"/>
      <c r="C164" s="36"/>
      <c r="D164" s="201" t="s">
        <v>164</v>
      </c>
      <c r="E164" s="36"/>
      <c r="F164" s="202" t="s">
        <v>853</v>
      </c>
      <c r="G164" s="36"/>
      <c r="H164" s="36"/>
      <c r="I164" s="203"/>
      <c r="J164" s="36"/>
      <c r="K164" s="36"/>
      <c r="L164" s="39"/>
      <c r="M164" s="204"/>
      <c r="N164" s="205"/>
      <c r="O164" s="71"/>
      <c r="P164" s="71"/>
      <c r="Q164" s="71"/>
      <c r="R164" s="71"/>
      <c r="S164" s="71"/>
      <c r="T164" s="72"/>
      <c r="U164" s="34"/>
      <c r="V164" s="34"/>
      <c r="W164" s="34"/>
      <c r="X164" s="34"/>
      <c r="Y164" s="34"/>
      <c r="Z164" s="34"/>
      <c r="AA164" s="34"/>
      <c r="AB164" s="34"/>
      <c r="AC164" s="34"/>
      <c r="AD164" s="34"/>
      <c r="AE164" s="34"/>
      <c r="AT164" s="17" t="s">
        <v>164</v>
      </c>
      <c r="AU164" s="17" t="s">
        <v>90</v>
      </c>
    </row>
    <row r="165" spans="2:51" s="13" customFormat="1" ht="11.25">
      <c r="B165" s="210"/>
      <c r="C165" s="211"/>
      <c r="D165" s="201" t="s">
        <v>256</v>
      </c>
      <c r="E165" s="212" t="s">
        <v>1</v>
      </c>
      <c r="F165" s="213" t="s">
        <v>1495</v>
      </c>
      <c r="G165" s="211"/>
      <c r="H165" s="214">
        <v>206.366</v>
      </c>
      <c r="I165" s="215"/>
      <c r="J165" s="211"/>
      <c r="K165" s="211"/>
      <c r="L165" s="216"/>
      <c r="M165" s="217"/>
      <c r="N165" s="218"/>
      <c r="O165" s="218"/>
      <c r="P165" s="218"/>
      <c r="Q165" s="218"/>
      <c r="R165" s="218"/>
      <c r="S165" s="218"/>
      <c r="T165" s="219"/>
      <c r="AT165" s="220" t="s">
        <v>256</v>
      </c>
      <c r="AU165" s="220" t="s">
        <v>90</v>
      </c>
      <c r="AV165" s="13" t="s">
        <v>90</v>
      </c>
      <c r="AW165" s="13" t="s">
        <v>36</v>
      </c>
      <c r="AX165" s="13" t="s">
        <v>88</v>
      </c>
      <c r="AY165" s="220" t="s">
        <v>155</v>
      </c>
    </row>
    <row r="166" spans="1:65" s="2" customFormat="1" ht="21.75" customHeight="1">
      <c r="A166" s="34"/>
      <c r="B166" s="35"/>
      <c r="C166" s="187" t="s">
        <v>208</v>
      </c>
      <c r="D166" s="187" t="s">
        <v>158</v>
      </c>
      <c r="E166" s="188" t="s">
        <v>1496</v>
      </c>
      <c r="F166" s="189" t="s">
        <v>1497</v>
      </c>
      <c r="G166" s="190" t="s">
        <v>306</v>
      </c>
      <c r="H166" s="191">
        <v>544.174</v>
      </c>
      <c r="I166" s="192"/>
      <c r="J166" s="193">
        <f>ROUND(I166*H166,2)</f>
        <v>0</v>
      </c>
      <c r="K166" s="194"/>
      <c r="L166" s="39"/>
      <c r="M166" s="195" t="s">
        <v>1</v>
      </c>
      <c r="N166" s="196" t="s">
        <v>45</v>
      </c>
      <c r="O166" s="71"/>
      <c r="P166" s="197">
        <f>O166*H166</f>
        <v>0</v>
      </c>
      <c r="Q166" s="197">
        <v>0</v>
      </c>
      <c r="R166" s="197">
        <f>Q166*H166</f>
        <v>0</v>
      </c>
      <c r="S166" s="197">
        <v>0</v>
      </c>
      <c r="T166" s="198">
        <f>S166*H166</f>
        <v>0</v>
      </c>
      <c r="U166" s="34"/>
      <c r="V166" s="34"/>
      <c r="W166" s="34"/>
      <c r="X166" s="34"/>
      <c r="Y166" s="34"/>
      <c r="Z166" s="34"/>
      <c r="AA166" s="34"/>
      <c r="AB166" s="34"/>
      <c r="AC166" s="34"/>
      <c r="AD166" s="34"/>
      <c r="AE166" s="34"/>
      <c r="AR166" s="199" t="s">
        <v>175</v>
      </c>
      <c r="AT166" s="199" t="s">
        <v>158</v>
      </c>
      <c r="AU166" s="199" t="s">
        <v>90</v>
      </c>
      <c r="AY166" s="17" t="s">
        <v>155</v>
      </c>
      <c r="BE166" s="200">
        <f>IF(N166="základní",J166,0)</f>
        <v>0</v>
      </c>
      <c r="BF166" s="200">
        <f>IF(N166="snížená",J166,0)</f>
        <v>0</v>
      </c>
      <c r="BG166" s="200">
        <f>IF(N166="zákl. přenesená",J166,0)</f>
        <v>0</v>
      </c>
      <c r="BH166" s="200">
        <f>IF(N166="sníž. přenesená",J166,0)</f>
        <v>0</v>
      </c>
      <c r="BI166" s="200">
        <f>IF(N166="nulová",J166,0)</f>
        <v>0</v>
      </c>
      <c r="BJ166" s="17" t="s">
        <v>88</v>
      </c>
      <c r="BK166" s="200">
        <f>ROUND(I166*H166,2)</f>
        <v>0</v>
      </c>
      <c r="BL166" s="17" t="s">
        <v>175</v>
      </c>
      <c r="BM166" s="199" t="s">
        <v>1498</v>
      </c>
    </row>
    <row r="167" spans="1:47" s="2" customFormat="1" ht="78">
      <c r="A167" s="34"/>
      <c r="B167" s="35"/>
      <c r="C167" s="36"/>
      <c r="D167" s="201" t="s">
        <v>164</v>
      </c>
      <c r="E167" s="36"/>
      <c r="F167" s="202" t="s">
        <v>1499</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164</v>
      </c>
      <c r="AU167" s="17" t="s">
        <v>90</v>
      </c>
    </row>
    <row r="168" spans="2:51" s="13" customFormat="1" ht="11.25">
      <c r="B168" s="210"/>
      <c r="C168" s="211"/>
      <c r="D168" s="201" t="s">
        <v>256</v>
      </c>
      <c r="E168" s="212" t="s">
        <v>1</v>
      </c>
      <c r="F168" s="213" t="s">
        <v>1500</v>
      </c>
      <c r="G168" s="211"/>
      <c r="H168" s="214">
        <v>1080.081</v>
      </c>
      <c r="I168" s="215"/>
      <c r="J168" s="211"/>
      <c r="K168" s="211"/>
      <c r="L168" s="216"/>
      <c r="M168" s="217"/>
      <c r="N168" s="218"/>
      <c r="O168" s="218"/>
      <c r="P168" s="218"/>
      <c r="Q168" s="218"/>
      <c r="R168" s="218"/>
      <c r="S168" s="218"/>
      <c r="T168" s="219"/>
      <c r="AT168" s="220" t="s">
        <v>256</v>
      </c>
      <c r="AU168" s="220" t="s">
        <v>90</v>
      </c>
      <c r="AV168" s="13" t="s">
        <v>90</v>
      </c>
      <c r="AW168" s="13" t="s">
        <v>36</v>
      </c>
      <c r="AX168" s="13" t="s">
        <v>80</v>
      </c>
      <c r="AY168" s="220" t="s">
        <v>155</v>
      </c>
    </row>
    <row r="169" spans="2:51" s="13" customFormat="1" ht="11.25">
      <c r="B169" s="210"/>
      <c r="C169" s="211"/>
      <c r="D169" s="201" t="s">
        <v>256</v>
      </c>
      <c r="E169" s="212" t="s">
        <v>1</v>
      </c>
      <c r="F169" s="213" t="s">
        <v>1501</v>
      </c>
      <c r="G169" s="211"/>
      <c r="H169" s="214">
        <v>8.266</v>
      </c>
      <c r="I169" s="215"/>
      <c r="J169" s="211"/>
      <c r="K169" s="211"/>
      <c r="L169" s="216"/>
      <c r="M169" s="217"/>
      <c r="N169" s="218"/>
      <c r="O169" s="218"/>
      <c r="P169" s="218"/>
      <c r="Q169" s="218"/>
      <c r="R169" s="218"/>
      <c r="S169" s="218"/>
      <c r="T169" s="219"/>
      <c r="AT169" s="220" t="s">
        <v>256</v>
      </c>
      <c r="AU169" s="220" t="s">
        <v>90</v>
      </c>
      <c r="AV169" s="13" t="s">
        <v>90</v>
      </c>
      <c r="AW169" s="13" t="s">
        <v>36</v>
      </c>
      <c r="AX169" s="13" t="s">
        <v>80</v>
      </c>
      <c r="AY169" s="220" t="s">
        <v>155</v>
      </c>
    </row>
    <row r="170" spans="2:51" s="14" customFormat="1" ht="11.25">
      <c r="B170" s="221"/>
      <c r="C170" s="222"/>
      <c r="D170" s="201" t="s">
        <v>256</v>
      </c>
      <c r="E170" s="223" t="s">
        <v>1</v>
      </c>
      <c r="F170" s="224" t="s">
        <v>259</v>
      </c>
      <c r="G170" s="222"/>
      <c r="H170" s="225">
        <v>1088.347</v>
      </c>
      <c r="I170" s="226"/>
      <c r="J170" s="222"/>
      <c r="K170" s="222"/>
      <c r="L170" s="227"/>
      <c r="M170" s="228"/>
      <c r="N170" s="229"/>
      <c r="O170" s="229"/>
      <c r="P170" s="229"/>
      <c r="Q170" s="229"/>
      <c r="R170" s="229"/>
      <c r="S170" s="229"/>
      <c r="T170" s="230"/>
      <c r="AT170" s="231" t="s">
        <v>256</v>
      </c>
      <c r="AU170" s="231" t="s">
        <v>90</v>
      </c>
      <c r="AV170" s="14" t="s">
        <v>175</v>
      </c>
      <c r="AW170" s="14" t="s">
        <v>36</v>
      </c>
      <c r="AX170" s="14" t="s">
        <v>88</v>
      </c>
      <c r="AY170" s="231" t="s">
        <v>155</v>
      </c>
    </row>
    <row r="171" spans="2:51" s="13" customFormat="1" ht="11.25">
      <c r="B171" s="210"/>
      <c r="C171" s="211"/>
      <c r="D171" s="201" t="s">
        <v>256</v>
      </c>
      <c r="E171" s="211"/>
      <c r="F171" s="213" t="s">
        <v>1502</v>
      </c>
      <c r="G171" s="211"/>
      <c r="H171" s="214">
        <v>544.174</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1.75" customHeight="1">
      <c r="A172" s="34"/>
      <c r="B172" s="35"/>
      <c r="C172" s="187" t="s">
        <v>213</v>
      </c>
      <c r="D172" s="187" t="s">
        <v>158</v>
      </c>
      <c r="E172" s="188" t="s">
        <v>1503</v>
      </c>
      <c r="F172" s="189" t="s">
        <v>1504</v>
      </c>
      <c r="G172" s="190" t="s">
        <v>306</v>
      </c>
      <c r="H172" s="191">
        <v>163.252</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1505</v>
      </c>
    </row>
    <row r="173" spans="1:47" s="2" customFormat="1" ht="58.5">
      <c r="A173" s="34"/>
      <c r="B173" s="35"/>
      <c r="C173" s="36"/>
      <c r="D173" s="201" t="s">
        <v>164</v>
      </c>
      <c r="E173" s="36"/>
      <c r="F173" s="202" t="s">
        <v>1506</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1507</v>
      </c>
      <c r="G174" s="211"/>
      <c r="H174" s="214">
        <v>1088.347</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1508</v>
      </c>
      <c r="G175" s="211"/>
      <c r="H175" s="214">
        <v>163.252</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21.75" customHeight="1">
      <c r="A176" s="34"/>
      <c r="B176" s="35"/>
      <c r="C176" s="187" t="s">
        <v>218</v>
      </c>
      <c r="D176" s="187" t="s">
        <v>158</v>
      </c>
      <c r="E176" s="188" t="s">
        <v>1509</v>
      </c>
      <c r="F176" s="189" t="s">
        <v>1510</v>
      </c>
      <c r="G176" s="190" t="s">
        <v>306</v>
      </c>
      <c r="H176" s="191">
        <v>163.252</v>
      </c>
      <c r="I176" s="192"/>
      <c r="J176" s="193">
        <f>ROUND(I176*H176,2)</f>
        <v>0</v>
      </c>
      <c r="K176" s="194"/>
      <c r="L176" s="39"/>
      <c r="M176" s="195" t="s">
        <v>1</v>
      </c>
      <c r="N176" s="196" t="s">
        <v>45</v>
      </c>
      <c r="O176" s="71"/>
      <c r="P176" s="197">
        <f>O176*H176</f>
        <v>0</v>
      </c>
      <c r="Q176" s="197">
        <v>0</v>
      </c>
      <c r="R176" s="197">
        <f>Q176*H176</f>
        <v>0</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1511</v>
      </c>
    </row>
    <row r="177" spans="1:47" s="2" customFormat="1" ht="58.5">
      <c r="A177" s="34"/>
      <c r="B177" s="35"/>
      <c r="C177" s="36"/>
      <c r="D177" s="201" t="s">
        <v>164</v>
      </c>
      <c r="E177" s="36"/>
      <c r="F177" s="202" t="s">
        <v>1512</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1507</v>
      </c>
      <c r="G178" s="211"/>
      <c r="H178" s="214">
        <v>1088.347</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2:51" s="13" customFormat="1" ht="11.25">
      <c r="B179" s="210"/>
      <c r="C179" s="211"/>
      <c r="D179" s="201" t="s">
        <v>256</v>
      </c>
      <c r="E179" s="211"/>
      <c r="F179" s="213" t="s">
        <v>1508</v>
      </c>
      <c r="G179" s="211"/>
      <c r="H179" s="214">
        <v>163.252</v>
      </c>
      <c r="I179" s="215"/>
      <c r="J179" s="211"/>
      <c r="K179" s="211"/>
      <c r="L179" s="216"/>
      <c r="M179" s="217"/>
      <c r="N179" s="218"/>
      <c r="O179" s="218"/>
      <c r="P179" s="218"/>
      <c r="Q179" s="218"/>
      <c r="R179" s="218"/>
      <c r="S179" s="218"/>
      <c r="T179" s="219"/>
      <c r="AT179" s="220" t="s">
        <v>256</v>
      </c>
      <c r="AU179" s="220" t="s">
        <v>90</v>
      </c>
      <c r="AV179" s="13" t="s">
        <v>90</v>
      </c>
      <c r="AW179" s="13" t="s">
        <v>4</v>
      </c>
      <c r="AX179" s="13" t="s">
        <v>88</v>
      </c>
      <c r="AY179" s="220" t="s">
        <v>155</v>
      </c>
    </row>
    <row r="180" spans="1:65" s="2" customFormat="1" ht="21.75" customHeight="1">
      <c r="A180" s="34"/>
      <c r="B180" s="35"/>
      <c r="C180" s="187" t="s">
        <v>225</v>
      </c>
      <c r="D180" s="187" t="s">
        <v>158</v>
      </c>
      <c r="E180" s="188" t="s">
        <v>1513</v>
      </c>
      <c r="F180" s="189" t="s">
        <v>1514</v>
      </c>
      <c r="G180" s="190" t="s">
        <v>306</v>
      </c>
      <c r="H180" s="191">
        <v>217.669</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1515</v>
      </c>
    </row>
    <row r="181" spans="1:47" s="2" customFormat="1" ht="58.5">
      <c r="A181" s="34"/>
      <c r="B181" s="35"/>
      <c r="C181" s="36"/>
      <c r="D181" s="201" t="s">
        <v>164</v>
      </c>
      <c r="E181" s="36"/>
      <c r="F181" s="202" t="s">
        <v>1516</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1507</v>
      </c>
      <c r="G182" s="211"/>
      <c r="H182" s="214">
        <v>1088.347</v>
      </c>
      <c r="I182" s="215"/>
      <c r="J182" s="211"/>
      <c r="K182" s="211"/>
      <c r="L182" s="216"/>
      <c r="M182" s="217"/>
      <c r="N182" s="218"/>
      <c r="O182" s="218"/>
      <c r="P182" s="218"/>
      <c r="Q182" s="218"/>
      <c r="R182" s="218"/>
      <c r="S182" s="218"/>
      <c r="T182" s="219"/>
      <c r="AT182" s="220" t="s">
        <v>256</v>
      </c>
      <c r="AU182" s="220" t="s">
        <v>90</v>
      </c>
      <c r="AV182" s="13" t="s">
        <v>90</v>
      </c>
      <c r="AW182" s="13" t="s">
        <v>36</v>
      </c>
      <c r="AX182" s="13" t="s">
        <v>88</v>
      </c>
      <c r="AY182" s="220" t="s">
        <v>155</v>
      </c>
    </row>
    <row r="183" spans="2:51" s="13" customFormat="1" ht="11.25">
      <c r="B183" s="210"/>
      <c r="C183" s="211"/>
      <c r="D183" s="201" t="s">
        <v>256</v>
      </c>
      <c r="E183" s="211"/>
      <c r="F183" s="213" t="s">
        <v>1517</v>
      </c>
      <c r="G183" s="211"/>
      <c r="H183" s="214">
        <v>217.669</v>
      </c>
      <c r="I183" s="215"/>
      <c r="J183" s="211"/>
      <c r="K183" s="211"/>
      <c r="L183" s="216"/>
      <c r="M183" s="217"/>
      <c r="N183" s="218"/>
      <c r="O183" s="218"/>
      <c r="P183" s="218"/>
      <c r="Q183" s="218"/>
      <c r="R183" s="218"/>
      <c r="S183" s="218"/>
      <c r="T183" s="219"/>
      <c r="AT183" s="220" t="s">
        <v>256</v>
      </c>
      <c r="AU183" s="220" t="s">
        <v>90</v>
      </c>
      <c r="AV183" s="13" t="s">
        <v>90</v>
      </c>
      <c r="AW183" s="13" t="s">
        <v>4</v>
      </c>
      <c r="AX183" s="13" t="s">
        <v>88</v>
      </c>
      <c r="AY183" s="220" t="s">
        <v>155</v>
      </c>
    </row>
    <row r="184" spans="1:65" s="2" customFormat="1" ht="16.5" customHeight="1">
      <c r="A184" s="34"/>
      <c r="B184" s="35"/>
      <c r="C184" s="187" t="s">
        <v>230</v>
      </c>
      <c r="D184" s="187" t="s">
        <v>158</v>
      </c>
      <c r="E184" s="188" t="s">
        <v>332</v>
      </c>
      <c r="F184" s="189" t="s">
        <v>333</v>
      </c>
      <c r="G184" s="190" t="s">
        <v>253</v>
      </c>
      <c r="H184" s="191">
        <v>1602.84</v>
      </c>
      <c r="I184" s="192"/>
      <c r="J184" s="193">
        <f>ROUND(I184*H184,2)</f>
        <v>0</v>
      </c>
      <c r="K184" s="194"/>
      <c r="L184" s="39"/>
      <c r="M184" s="195" t="s">
        <v>1</v>
      </c>
      <c r="N184" s="196" t="s">
        <v>45</v>
      </c>
      <c r="O184" s="71"/>
      <c r="P184" s="197">
        <f>O184*H184</f>
        <v>0</v>
      </c>
      <c r="Q184" s="197">
        <v>0.00085</v>
      </c>
      <c r="R184" s="197">
        <f>Q184*H184</f>
        <v>1.3624139999999998</v>
      </c>
      <c r="S184" s="197">
        <v>0</v>
      </c>
      <c r="T184" s="198">
        <f>S184*H184</f>
        <v>0</v>
      </c>
      <c r="U184" s="34"/>
      <c r="V184" s="34"/>
      <c r="W184" s="34"/>
      <c r="X184" s="34"/>
      <c r="Y184" s="34"/>
      <c r="Z184" s="34"/>
      <c r="AA184" s="34"/>
      <c r="AB184" s="34"/>
      <c r="AC184" s="34"/>
      <c r="AD184" s="34"/>
      <c r="AE184" s="34"/>
      <c r="AR184" s="199" t="s">
        <v>175</v>
      </c>
      <c r="AT184" s="199" t="s">
        <v>158</v>
      </c>
      <c r="AU184" s="199" t="s">
        <v>90</v>
      </c>
      <c r="AY184" s="17" t="s">
        <v>155</v>
      </c>
      <c r="BE184" s="200">
        <f>IF(N184="základní",J184,0)</f>
        <v>0</v>
      </c>
      <c r="BF184" s="200">
        <f>IF(N184="snížená",J184,0)</f>
        <v>0</v>
      </c>
      <c r="BG184" s="200">
        <f>IF(N184="zákl. přenesená",J184,0)</f>
        <v>0</v>
      </c>
      <c r="BH184" s="200">
        <f>IF(N184="sníž. přenesená",J184,0)</f>
        <v>0</v>
      </c>
      <c r="BI184" s="200">
        <f>IF(N184="nulová",J184,0)</f>
        <v>0</v>
      </c>
      <c r="BJ184" s="17" t="s">
        <v>88</v>
      </c>
      <c r="BK184" s="200">
        <f>ROUND(I184*H184,2)</f>
        <v>0</v>
      </c>
      <c r="BL184" s="17" t="s">
        <v>175</v>
      </c>
      <c r="BM184" s="199" t="s">
        <v>1518</v>
      </c>
    </row>
    <row r="185" spans="1:47" s="2" customFormat="1" ht="19.5">
      <c r="A185" s="34"/>
      <c r="B185" s="35"/>
      <c r="C185" s="36"/>
      <c r="D185" s="201" t="s">
        <v>164</v>
      </c>
      <c r="E185" s="36"/>
      <c r="F185" s="202" t="s">
        <v>335</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164</v>
      </c>
      <c r="AU185" s="17" t="s">
        <v>90</v>
      </c>
    </row>
    <row r="186" spans="2:51" s="13" customFormat="1" ht="11.25">
      <c r="B186" s="210"/>
      <c r="C186" s="211"/>
      <c r="D186" s="201" t="s">
        <v>256</v>
      </c>
      <c r="E186" s="212" t="s">
        <v>1</v>
      </c>
      <c r="F186" s="213" t="s">
        <v>1519</v>
      </c>
      <c r="G186" s="211"/>
      <c r="H186" s="214">
        <v>1602.84</v>
      </c>
      <c r="I186" s="215"/>
      <c r="J186" s="211"/>
      <c r="K186" s="211"/>
      <c r="L186" s="216"/>
      <c r="M186" s="217"/>
      <c r="N186" s="218"/>
      <c r="O186" s="218"/>
      <c r="P186" s="218"/>
      <c r="Q186" s="218"/>
      <c r="R186" s="218"/>
      <c r="S186" s="218"/>
      <c r="T186" s="219"/>
      <c r="AT186" s="220" t="s">
        <v>256</v>
      </c>
      <c r="AU186" s="220" t="s">
        <v>90</v>
      </c>
      <c r="AV186" s="13" t="s">
        <v>90</v>
      </c>
      <c r="AW186" s="13" t="s">
        <v>36</v>
      </c>
      <c r="AX186" s="13" t="s">
        <v>88</v>
      </c>
      <c r="AY186" s="220" t="s">
        <v>155</v>
      </c>
    </row>
    <row r="187" spans="1:65" s="2" customFormat="1" ht="16.5" customHeight="1">
      <c r="A187" s="34"/>
      <c r="B187" s="35"/>
      <c r="C187" s="187" t="s">
        <v>8</v>
      </c>
      <c r="D187" s="187" t="s">
        <v>158</v>
      </c>
      <c r="E187" s="188" t="s">
        <v>338</v>
      </c>
      <c r="F187" s="189" t="s">
        <v>339</v>
      </c>
      <c r="G187" s="190" t="s">
        <v>253</v>
      </c>
      <c r="H187" s="191">
        <v>1602.84</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1520</v>
      </c>
    </row>
    <row r="188" spans="1:65" s="2" customFormat="1" ht="16.5" customHeight="1">
      <c r="A188" s="34"/>
      <c r="B188" s="35"/>
      <c r="C188" s="187" t="s">
        <v>337</v>
      </c>
      <c r="D188" s="187" t="s">
        <v>158</v>
      </c>
      <c r="E188" s="188" t="s">
        <v>342</v>
      </c>
      <c r="F188" s="189" t="s">
        <v>343</v>
      </c>
      <c r="G188" s="190" t="s">
        <v>306</v>
      </c>
      <c r="H188" s="191">
        <v>753.549</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1521</v>
      </c>
    </row>
    <row r="189" spans="1:47" s="2" customFormat="1" ht="214.5">
      <c r="A189" s="34"/>
      <c r="B189" s="35"/>
      <c r="C189" s="36"/>
      <c r="D189" s="201" t="s">
        <v>164</v>
      </c>
      <c r="E189" s="36"/>
      <c r="F189" s="202" t="s">
        <v>345</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1500</v>
      </c>
      <c r="G190" s="211"/>
      <c r="H190" s="214">
        <v>1080.081</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3" customFormat="1" ht="11.25">
      <c r="B191" s="210"/>
      <c r="C191" s="211"/>
      <c r="D191" s="201" t="s">
        <v>256</v>
      </c>
      <c r="E191" s="212" t="s">
        <v>1</v>
      </c>
      <c r="F191" s="213" t="s">
        <v>1501</v>
      </c>
      <c r="G191" s="211"/>
      <c r="H191" s="214">
        <v>8.266</v>
      </c>
      <c r="I191" s="215"/>
      <c r="J191" s="211"/>
      <c r="K191" s="211"/>
      <c r="L191" s="216"/>
      <c r="M191" s="217"/>
      <c r="N191" s="218"/>
      <c r="O191" s="218"/>
      <c r="P191" s="218"/>
      <c r="Q191" s="218"/>
      <c r="R191" s="218"/>
      <c r="S191" s="218"/>
      <c r="T191" s="219"/>
      <c r="AT191" s="220" t="s">
        <v>256</v>
      </c>
      <c r="AU191" s="220" t="s">
        <v>90</v>
      </c>
      <c r="AV191" s="13" t="s">
        <v>90</v>
      </c>
      <c r="AW191" s="13" t="s">
        <v>36</v>
      </c>
      <c r="AX191" s="13" t="s">
        <v>80</v>
      </c>
      <c r="AY191" s="220" t="s">
        <v>155</v>
      </c>
    </row>
    <row r="192" spans="2:51" s="15" customFormat="1" ht="11.25">
      <c r="B192" s="232"/>
      <c r="C192" s="233"/>
      <c r="D192" s="201" t="s">
        <v>256</v>
      </c>
      <c r="E192" s="234" t="s">
        <v>1</v>
      </c>
      <c r="F192" s="235" t="s">
        <v>346</v>
      </c>
      <c r="G192" s="233"/>
      <c r="H192" s="236">
        <v>1088.347</v>
      </c>
      <c r="I192" s="237"/>
      <c r="J192" s="233"/>
      <c r="K192" s="233"/>
      <c r="L192" s="238"/>
      <c r="M192" s="239"/>
      <c r="N192" s="240"/>
      <c r="O192" s="240"/>
      <c r="P192" s="240"/>
      <c r="Q192" s="240"/>
      <c r="R192" s="240"/>
      <c r="S192" s="240"/>
      <c r="T192" s="241"/>
      <c r="AT192" s="242" t="s">
        <v>256</v>
      </c>
      <c r="AU192" s="242" t="s">
        <v>90</v>
      </c>
      <c r="AV192" s="15" t="s">
        <v>170</v>
      </c>
      <c r="AW192" s="15" t="s">
        <v>36</v>
      </c>
      <c r="AX192" s="15" t="s">
        <v>80</v>
      </c>
      <c r="AY192" s="242" t="s">
        <v>155</v>
      </c>
    </row>
    <row r="193" spans="2:51" s="13" customFormat="1" ht="11.25">
      <c r="B193" s="210"/>
      <c r="C193" s="211"/>
      <c r="D193" s="201" t="s">
        <v>256</v>
      </c>
      <c r="E193" s="212" t="s">
        <v>1</v>
      </c>
      <c r="F193" s="213" t="s">
        <v>1522</v>
      </c>
      <c r="G193" s="211"/>
      <c r="H193" s="214">
        <v>-309.972</v>
      </c>
      <c r="I193" s="215"/>
      <c r="J193" s="211"/>
      <c r="K193" s="211"/>
      <c r="L193" s="216"/>
      <c r="M193" s="217"/>
      <c r="N193" s="218"/>
      <c r="O193" s="218"/>
      <c r="P193" s="218"/>
      <c r="Q193" s="218"/>
      <c r="R193" s="218"/>
      <c r="S193" s="218"/>
      <c r="T193" s="219"/>
      <c r="AT193" s="220" t="s">
        <v>256</v>
      </c>
      <c r="AU193" s="220" t="s">
        <v>90</v>
      </c>
      <c r="AV193" s="13" t="s">
        <v>90</v>
      </c>
      <c r="AW193" s="13" t="s">
        <v>36</v>
      </c>
      <c r="AX193" s="13" t="s">
        <v>80</v>
      </c>
      <c r="AY193" s="220" t="s">
        <v>155</v>
      </c>
    </row>
    <row r="194" spans="2:51" s="13" customFormat="1" ht="22.5">
      <c r="B194" s="210"/>
      <c r="C194" s="211"/>
      <c r="D194" s="201" t="s">
        <v>256</v>
      </c>
      <c r="E194" s="212" t="s">
        <v>1</v>
      </c>
      <c r="F194" s="213" t="s">
        <v>1523</v>
      </c>
      <c r="G194" s="211"/>
      <c r="H194" s="214">
        <v>-24.826</v>
      </c>
      <c r="I194" s="215"/>
      <c r="J194" s="211"/>
      <c r="K194" s="211"/>
      <c r="L194" s="216"/>
      <c r="M194" s="217"/>
      <c r="N194" s="218"/>
      <c r="O194" s="218"/>
      <c r="P194" s="218"/>
      <c r="Q194" s="218"/>
      <c r="R194" s="218"/>
      <c r="S194" s="218"/>
      <c r="T194" s="219"/>
      <c r="AT194" s="220" t="s">
        <v>256</v>
      </c>
      <c r="AU194" s="220" t="s">
        <v>90</v>
      </c>
      <c r="AV194" s="13" t="s">
        <v>90</v>
      </c>
      <c r="AW194" s="13" t="s">
        <v>36</v>
      </c>
      <c r="AX194" s="13" t="s">
        <v>80</v>
      </c>
      <c r="AY194" s="220" t="s">
        <v>155</v>
      </c>
    </row>
    <row r="195" spans="2:51" s="14" customFormat="1" ht="11.25">
      <c r="B195" s="221"/>
      <c r="C195" s="222"/>
      <c r="D195" s="201" t="s">
        <v>256</v>
      </c>
      <c r="E195" s="223" t="s">
        <v>1</v>
      </c>
      <c r="F195" s="224" t="s">
        <v>259</v>
      </c>
      <c r="G195" s="222"/>
      <c r="H195" s="225">
        <v>753.549</v>
      </c>
      <c r="I195" s="226"/>
      <c r="J195" s="222"/>
      <c r="K195" s="222"/>
      <c r="L195" s="227"/>
      <c r="M195" s="228"/>
      <c r="N195" s="229"/>
      <c r="O195" s="229"/>
      <c r="P195" s="229"/>
      <c r="Q195" s="229"/>
      <c r="R195" s="229"/>
      <c r="S195" s="229"/>
      <c r="T195" s="230"/>
      <c r="AT195" s="231" t="s">
        <v>256</v>
      </c>
      <c r="AU195" s="231" t="s">
        <v>90</v>
      </c>
      <c r="AV195" s="14" t="s">
        <v>175</v>
      </c>
      <c r="AW195" s="14" t="s">
        <v>36</v>
      </c>
      <c r="AX195" s="14" t="s">
        <v>88</v>
      </c>
      <c r="AY195" s="231" t="s">
        <v>155</v>
      </c>
    </row>
    <row r="196" spans="1:65" s="2" customFormat="1" ht="16.5" customHeight="1">
      <c r="A196" s="34"/>
      <c r="B196" s="35"/>
      <c r="C196" s="187" t="s">
        <v>341</v>
      </c>
      <c r="D196" s="187" t="s">
        <v>158</v>
      </c>
      <c r="E196" s="188" t="s">
        <v>350</v>
      </c>
      <c r="F196" s="189" t="s">
        <v>351</v>
      </c>
      <c r="G196" s="190" t="s">
        <v>306</v>
      </c>
      <c r="H196" s="191">
        <v>376.775</v>
      </c>
      <c r="I196" s="192"/>
      <c r="J196" s="193">
        <f>ROUND(I196*H196,2)</f>
        <v>0</v>
      </c>
      <c r="K196" s="194"/>
      <c r="L196" s="39"/>
      <c r="M196" s="195" t="s">
        <v>1</v>
      </c>
      <c r="N196" s="196" t="s">
        <v>45</v>
      </c>
      <c r="O196" s="71"/>
      <c r="P196" s="197">
        <f>O196*H196</f>
        <v>0</v>
      </c>
      <c r="Q196" s="197">
        <v>0</v>
      </c>
      <c r="R196" s="197">
        <f>Q196*H196</f>
        <v>0</v>
      </c>
      <c r="S196" s="197">
        <v>0</v>
      </c>
      <c r="T196" s="198">
        <f>S196*H196</f>
        <v>0</v>
      </c>
      <c r="U196" s="34"/>
      <c r="V196" s="34"/>
      <c r="W196" s="34"/>
      <c r="X196" s="34"/>
      <c r="Y196" s="34"/>
      <c r="Z196" s="34"/>
      <c r="AA196" s="34"/>
      <c r="AB196" s="34"/>
      <c r="AC196" s="34"/>
      <c r="AD196" s="34"/>
      <c r="AE196" s="34"/>
      <c r="AR196" s="199" t="s">
        <v>175</v>
      </c>
      <c r="AT196" s="199" t="s">
        <v>158</v>
      </c>
      <c r="AU196" s="199" t="s">
        <v>90</v>
      </c>
      <c r="AY196" s="17" t="s">
        <v>155</v>
      </c>
      <c r="BE196" s="200">
        <f>IF(N196="základní",J196,0)</f>
        <v>0</v>
      </c>
      <c r="BF196" s="200">
        <f>IF(N196="snížená",J196,0)</f>
        <v>0</v>
      </c>
      <c r="BG196" s="200">
        <f>IF(N196="zákl. přenesená",J196,0)</f>
        <v>0</v>
      </c>
      <c r="BH196" s="200">
        <f>IF(N196="sníž. přenesená",J196,0)</f>
        <v>0</v>
      </c>
      <c r="BI196" s="200">
        <f>IF(N196="nulová",J196,0)</f>
        <v>0</v>
      </c>
      <c r="BJ196" s="17" t="s">
        <v>88</v>
      </c>
      <c r="BK196" s="200">
        <f>ROUND(I196*H196,2)</f>
        <v>0</v>
      </c>
      <c r="BL196" s="17" t="s">
        <v>175</v>
      </c>
      <c r="BM196" s="199" t="s">
        <v>1524</v>
      </c>
    </row>
    <row r="197" spans="1:47" s="2" customFormat="1" ht="204.75">
      <c r="A197" s="34"/>
      <c r="B197" s="35"/>
      <c r="C197" s="36"/>
      <c r="D197" s="201" t="s">
        <v>164</v>
      </c>
      <c r="E197" s="36"/>
      <c r="F197" s="202" t="s">
        <v>353</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164</v>
      </c>
      <c r="AU197" s="17" t="s">
        <v>90</v>
      </c>
    </row>
    <row r="198" spans="2:51" s="13" customFormat="1" ht="11.25">
      <c r="B198" s="210"/>
      <c r="C198" s="211"/>
      <c r="D198" s="201" t="s">
        <v>256</v>
      </c>
      <c r="E198" s="212" t="s">
        <v>1</v>
      </c>
      <c r="F198" s="213" t="s">
        <v>1525</v>
      </c>
      <c r="G198" s="211"/>
      <c r="H198" s="214">
        <v>753.549</v>
      </c>
      <c r="I198" s="215"/>
      <c r="J198" s="211"/>
      <c r="K198" s="211"/>
      <c r="L198" s="216"/>
      <c r="M198" s="217"/>
      <c r="N198" s="218"/>
      <c r="O198" s="218"/>
      <c r="P198" s="218"/>
      <c r="Q198" s="218"/>
      <c r="R198" s="218"/>
      <c r="S198" s="218"/>
      <c r="T198" s="219"/>
      <c r="AT198" s="220" t="s">
        <v>256</v>
      </c>
      <c r="AU198" s="220" t="s">
        <v>90</v>
      </c>
      <c r="AV198" s="13" t="s">
        <v>90</v>
      </c>
      <c r="AW198" s="13" t="s">
        <v>36</v>
      </c>
      <c r="AX198" s="13" t="s">
        <v>88</v>
      </c>
      <c r="AY198" s="220" t="s">
        <v>155</v>
      </c>
    </row>
    <row r="199" spans="2:51" s="13" customFormat="1" ht="11.25">
      <c r="B199" s="210"/>
      <c r="C199" s="211"/>
      <c r="D199" s="201" t="s">
        <v>256</v>
      </c>
      <c r="E199" s="211"/>
      <c r="F199" s="213" t="s">
        <v>1526</v>
      </c>
      <c r="G199" s="211"/>
      <c r="H199" s="214">
        <v>376.775</v>
      </c>
      <c r="I199" s="215"/>
      <c r="J199" s="211"/>
      <c r="K199" s="211"/>
      <c r="L199" s="216"/>
      <c r="M199" s="217"/>
      <c r="N199" s="218"/>
      <c r="O199" s="218"/>
      <c r="P199" s="218"/>
      <c r="Q199" s="218"/>
      <c r="R199" s="218"/>
      <c r="S199" s="218"/>
      <c r="T199" s="219"/>
      <c r="AT199" s="220" t="s">
        <v>256</v>
      </c>
      <c r="AU199" s="220" t="s">
        <v>90</v>
      </c>
      <c r="AV199" s="13" t="s">
        <v>90</v>
      </c>
      <c r="AW199" s="13" t="s">
        <v>4</v>
      </c>
      <c r="AX199" s="13" t="s">
        <v>88</v>
      </c>
      <c r="AY199" s="220" t="s">
        <v>155</v>
      </c>
    </row>
    <row r="200" spans="1:65" s="2" customFormat="1" ht="16.5" customHeight="1">
      <c r="A200" s="34"/>
      <c r="B200" s="35"/>
      <c r="C200" s="243" t="s">
        <v>349</v>
      </c>
      <c r="D200" s="243" t="s">
        <v>357</v>
      </c>
      <c r="E200" s="244" t="s">
        <v>358</v>
      </c>
      <c r="F200" s="245" t="s">
        <v>359</v>
      </c>
      <c r="G200" s="246" t="s">
        <v>360</v>
      </c>
      <c r="H200" s="247">
        <v>753.55</v>
      </c>
      <c r="I200" s="248"/>
      <c r="J200" s="249">
        <f>ROUND(I200*H200,2)</f>
        <v>0</v>
      </c>
      <c r="K200" s="250"/>
      <c r="L200" s="251"/>
      <c r="M200" s="252" t="s">
        <v>1</v>
      </c>
      <c r="N200" s="253" t="s">
        <v>45</v>
      </c>
      <c r="O200" s="71"/>
      <c r="P200" s="197">
        <f>O200*H200</f>
        <v>0</v>
      </c>
      <c r="Q200" s="197">
        <v>1</v>
      </c>
      <c r="R200" s="197">
        <f>Q200*H200</f>
        <v>753.55</v>
      </c>
      <c r="S200" s="197">
        <v>0</v>
      </c>
      <c r="T200" s="198">
        <f>S200*H200</f>
        <v>0</v>
      </c>
      <c r="U200" s="34"/>
      <c r="V200" s="34"/>
      <c r="W200" s="34"/>
      <c r="X200" s="34"/>
      <c r="Y200" s="34"/>
      <c r="Z200" s="34"/>
      <c r="AA200" s="34"/>
      <c r="AB200" s="34"/>
      <c r="AC200" s="34"/>
      <c r="AD200" s="34"/>
      <c r="AE200" s="34"/>
      <c r="AR200" s="199" t="s">
        <v>196</v>
      </c>
      <c r="AT200" s="199" t="s">
        <v>357</v>
      </c>
      <c r="AU200" s="199" t="s">
        <v>90</v>
      </c>
      <c r="AY200" s="17" t="s">
        <v>155</v>
      </c>
      <c r="BE200" s="200">
        <f>IF(N200="základní",J200,0)</f>
        <v>0</v>
      </c>
      <c r="BF200" s="200">
        <f>IF(N200="snížená",J200,0)</f>
        <v>0</v>
      </c>
      <c r="BG200" s="200">
        <f>IF(N200="zákl. přenesená",J200,0)</f>
        <v>0</v>
      </c>
      <c r="BH200" s="200">
        <f>IF(N200="sníž. přenesená",J200,0)</f>
        <v>0</v>
      </c>
      <c r="BI200" s="200">
        <f>IF(N200="nulová",J200,0)</f>
        <v>0</v>
      </c>
      <c r="BJ200" s="17" t="s">
        <v>88</v>
      </c>
      <c r="BK200" s="200">
        <f>ROUND(I200*H200,2)</f>
        <v>0</v>
      </c>
      <c r="BL200" s="17" t="s">
        <v>175</v>
      </c>
      <c r="BM200" s="199" t="s">
        <v>1527</v>
      </c>
    </row>
    <row r="201" spans="1:47" s="2" customFormat="1" ht="19.5">
      <c r="A201" s="34"/>
      <c r="B201" s="35"/>
      <c r="C201" s="36"/>
      <c r="D201" s="201" t="s">
        <v>164</v>
      </c>
      <c r="E201" s="36"/>
      <c r="F201" s="202" t="s">
        <v>362</v>
      </c>
      <c r="G201" s="36"/>
      <c r="H201" s="36"/>
      <c r="I201" s="203"/>
      <c r="J201" s="36"/>
      <c r="K201" s="36"/>
      <c r="L201" s="39"/>
      <c r="M201" s="204"/>
      <c r="N201" s="205"/>
      <c r="O201" s="71"/>
      <c r="P201" s="71"/>
      <c r="Q201" s="71"/>
      <c r="R201" s="71"/>
      <c r="S201" s="71"/>
      <c r="T201" s="72"/>
      <c r="U201" s="34"/>
      <c r="V201" s="34"/>
      <c r="W201" s="34"/>
      <c r="X201" s="34"/>
      <c r="Y201" s="34"/>
      <c r="Z201" s="34"/>
      <c r="AA201" s="34"/>
      <c r="AB201" s="34"/>
      <c r="AC201" s="34"/>
      <c r="AD201" s="34"/>
      <c r="AE201" s="34"/>
      <c r="AT201" s="17" t="s">
        <v>164</v>
      </c>
      <c r="AU201" s="17" t="s">
        <v>90</v>
      </c>
    </row>
    <row r="202" spans="2:51" s="13" customFormat="1" ht="11.25">
      <c r="B202" s="210"/>
      <c r="C202" s="211"/>
      <c r="D202" s="201" t="s">
        <v>256</v>
      </c>
      <c r="E202" s="212" t="s">
        <v>1</v>
      </c>
      <c r="F202" s="213" t="s">
        <v>1528</v>
      </c>
      <c r="G202" s="211"/>
      <c r="H202" s="214">
        <v>376.775</v>
      </c>
      <c r="I202" s="215"/>
      <c r="J202" s="211"/>
      <c r="K202" s="211"/>
      <c r="L202" s="216"/>
      <c r="M202" s="217"/>
      <c r="N202" s="218"/>
      <c r="O202" s="218"/>
      <c r="P202" s="218"/>
      <c r="Q202" s="218"/>
      <c r="R202" s="218"/>
      <c r="S202" s="218"/>
      <c r="T202" s="219"/>
      <c r="AT202" s="220" t="s">
        <v>256</v>
      </c>
      <c r="AU202" s="220" t="s">
        <v>90</v>
      </c>
      <c r="AV202" s="13" t="s">
        <v>90</v>
      </c>
      <c r="AW202" s="13" t="s">
        <v>36</v>
      </c>
      <c r="AX202" s="13" t="s">
        <v>88</v>
      </c>
      <c r="AY202" s="220" t="s">
        <v>155</v>
      </c>
    </row>
    <row r="203" spans="2:51" s="13" customFormat="1" ht="11.25">
      <c r="B203" s="210"/>
      <c r="C203" s="211"/>
      <c r="D203" s="201" t="s">
        <v>256</v>
      </c>
      <c r="E203" s="211"/>
      <c r="F203" s="213" t="s">
        <v>1529</v>
      </c>
      <c r="G203" s="211"/>
      <c r="H203" s="214">
        <v>753.55</v>
      </c>
      <c r="I203" s="215"/>
      <c r="J203" s="211"/>
      <c r="K203" s="211"/>
      <c r="L203" s="216"/>
      <c r="M203" s="217"/>
      <c r="N203" s="218"/>
      <c r="O203" s="218"/>
      <c r="P203" s="218"/>
      <c r="Q203" s="218"/>
      <c r="R203" s="218"/>
      <c r="S203" s="218"/>
      <c r="T203" s="219"/>
      <c r="AT203" s="220" t="s">
        <v>256</v>
      </c>
      <c r="AU203" s="220" t="s">
        <v>90</v>
      </c>
      <c r="AV203" s="13" t="s">
        <v>90</v>
      </c>
      <c r="AW203" s="13" t="s">
        <v>4</v>
      </c>
      <c r="AX203" s="13" t="s">
        <v>88</v>
      </c>
      <c r="AY203" s="220" t="s">
        <v>155</v>
      </c>
    </row>
    <row r="204" spans="1:65" s="2" customFormat="1" ht="16.5" customHeight="1">
      <c r="A204" s="34"/>
      <c r="B204" s="35"/>
      <c r="C204" s="187" t="s">
        <v>356</v>
      </c>
      <c r="D204" s="187" t="s">
        <v>158</v>
      </c>
      <c r="E204" s="188" t="s">
        <v>366</v>
      </c>
      <c r="F204" s="189" t="s">
        <v>367</v>
      </c>
      <c r="G204" s="190" t="s">
        <v>306</v>
      </c>
      <c r="H204" s="191">
        <v>189.015</v>
      </c>
      <c r="I204" s="192"/>
      <c r="J204" s="193">
        <f>ROUND(I204*H204,2)</f>
        <v>0</v>
      </c>
      <c r="K204" s="194"/>
      <c r="L204" s="39"/>
      <c r="M204" s="195" t="s">
        <v>1</v>
      </c>
      <c r="N204" s="196" t="s">
        <v>45</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175</v>
      </c>
      <c r="AT204" s="199" t="s">
        <v>158</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1530</v>
      </c>
    </row>
    <row r="205" spans="1:47" s="2" customFormat="1" ht="146.25">
      <c r="A205" s="34"/>
      <c r="B205" s="35"/>
      <c r="C205" s="36"/>
      <c r="D205" s="201" t="s">
        <v>164</v>
      </c>
      <c r="E205" s="36"/>
      <c r="F205" s="202" t="s">
        <v>369</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164</v>
      </c>
      <c r="AU205" s="17" t="s">
        <v>90</v>
      </c>
    </row>
    <row r="206" spans="2:51" s="13" customFormat="1" ht="11.25">
      <c r="B206" s="210"/>
      <c r="C206" s="211"/>
      <c r="D206" s="201" t="s">
        <v>256</v>
      </c>
      <c r="E206" s="212" t="s">
        <v>1</v>
      </c>
      <c r="F206" s="213" t="s">
        <v>1531</v>
      </c>
      <c r="G206" s="211"/>
      <c r="H206" s="214">
        <v>309.972</v>
      </c>
      <c r="I206" s="215"/>
      <c r="J206" s="211"/>
      <c r="K206" s="211"/>
      <c r="L206" s="216"/>
      <c r="M206" s="217"/>
      <c r="N206" s="218"/>
      <c r="O206" s="218"/>
      <c r="P206" s="218"/>
      <c r="Q206" s="218"/>
      <c r="R206" s="218"/>
      <c r="S206" s="218"/>
      <c r="T206" s="219"/>
      <c r="AT206" s="220" t="s">
        <v>256</v>
      </c>
      <c r="AU206" s="220" t="s">
        <v>90</v>
      </c>
      <c r="AV206" s="13" t="s">
        <v>90</v>
      </c>
      <c r="AW206" s="13" t="s">
        <v>36</v>
      </c>
      <c r="AX206" s="13" t="s">
        <v>80</v>
      </c>
      <c r="AY206" s="220" t="s">
        <v>155</v>
      </c>
    </row>
    <row r="207" spans="2:51" s="13" customFormat="1" ht="22.5">
      <c r="B207" s="210"/>
      <c r="C207" s="211"/>
      <c r="D207" s="201" t="s">
        <v>256</v>
      </c>
      <c r="E207" s="212" t="s">
        <v>1</v>
      </c>
      <c r="F207" s="213" t="s">
        <v>1532</v>
      </c>
      <c r="G207" s="211"/>
      <c r="H207" s="214">
        <v>-89.638</v>
      </c>
      <c r="I207" s="215"/>
      <c r="J207" s="211"/>
      <c r="K207" s="211"/>
      <c r="L207" s="216"/>
      <c r="M207" s="217"/>
      <c r="N207" s="218"/>
      <c r="O207" s="218"/>
      <c r="P207" s="218"/>
      <c r="Q207" s="218"/>
      <c r="R207" s="218"/>
      <c r="S207" s="218"/>
      <c r="T207" s="219"/>
      <c r="AT207" s="220" t="s">
        <v>256</v>
      </c>
      <c r="AU207" s="220" t="s">
        <v>90</v>
      </c>
      <c r="AV207" s="13" t="s">
        <v>90</v>
      </c>
      <c r="AW207" s="13" t="s">
        <v>36</v>
      </c>
      <c r="AX207" s="13" t="s">
        <v>80</v>
      </c>
      <c r="AY207" s="220" t="s">
        <v>155</v>
      </c>
    </row>
    <row r="208" spans="2:51" s="13" customFormat="1" ht="22.5">
      <c r="B208" s="210"/>
      <c r="C208" s="211"/>
      <c r="D208" s="201" t="s">
        <v>256</v>
      </c>
      <c r="E208" s="212" t="s">
        <v>1</v>
      </c>
      <c r="F208" s="213" t="s">
        <v>1533</v>
      </c>
      <c r="G208" s="211"/>
      <c r="H208" s="214">
        <v>-19.962</v>
      </c>
      <c r="I208" s="215"/>
      <c r="J208" s="211"/>
      <c r="K208" s="211"/>
      <c r="L208" s="216"/>
      <c r="M208" s="217"/>
      <c r="N208" s="218"/>
      <c r="O208" s="218"/>
      <c r="P208" s="218"/>
      <c r="Q208" s="218"/>
      <c r="R208" s="218"/>
      <c r="S208" s="218"/>
      <c r="T208" s="219"/>
      <c r="AT208" s="220" t="s">
        <v>256</v>
      </c>
      <c r="AU208" s="220" t="s">
        <v>90</v>
      </c>
      <c r="AV208" s="13" t="s">
        <v>90</v>
      </c>
      <c r="AW208" s="13" t="s">
        <v>36</v>
      </c>
      <c r="AX208" s="13" t="s">
        <v>80</v>
      </c>
      <c r="AY208" s="220" t="s">
        <v>155</v>
      </c>
    </row>
    <row r="209" spans="2:51" s="13" customFormat="1" ht="22.5">
      <c r="B209" s="210"/>
      <c r="C209" s="211"/>
      <c r="D209" s="201" t="s">
        <v>256</v>
      </c>
      <c r="E209" s="212" t="s">
        <v>1</v>
      </c>
      <c r="F209" s="213" t="s">
        <v>1534</v>
      </c>
      <c r="G209" s="211"/>
      <c r="H209" s="214">
        <v>-11.357</v>
      </c>
      <c r="I209" s="215"/>
      <c r="J209" s="211"/>
      <c r="K209" s="211"/>
      <c r="L209" s="216"/>
      <c r="M209" s="217"/>
      <c r="N209" s="218"/>
      <c r="O209" s="218"/>
      <c r="P209" s="218"/>
      <c r="Q209" s="218"/>
      <c r="R209" s="218"/>
      <c r="S209" s="218"/>
      <c r="T209" s="219"/>
      <c r="AT209" s="220" t="s">
        <v>256</v>
      </c>
      <c r="AU209" s="220" t="s">
        <v>90</v>
      </c>
      <c r="AV209" s="13" t="s">
        <v>90</v>
      </c>
      <c r="AW209" s="13" t="s">
        <v>36</v>
      </c>
      <c r="AX209" s="13" t="s">
        <v>80</v>
      </c>
      <c r="AY209" s="220" t="s">
        <v>155</v>
      </c>
    </row>
    <row r="210" spans="2:51" s="14" customFormat="1" ht="11.25">
      <c r="B210" s="221"/>
      <c r="C210" s="222"/>
      <c r="D210" s="201" t="s">
        <v>256</v>
      </c>
      <c r="E210" s="223" t="s">
        <v>1</v>
      </c>
      <c r="F210" s="224" t="s">
        <v>259</v>
      </c>
      <c r="G210" s="222"/>
      <c r="H210" s="225">
        <v>189.015</v>
      </c>
      <c r="I210" s="226"/>
      <c r="J210" s="222"/>
      <c r="K210" s="222"/>
      <c r="L210" s="227"/>
      <c r="M210" s="228"/>
      <c r="N210" s="229"/>
      <c r="O210" s="229"/>
      <c r="P210" s="229"/>
      <c r="Q210" s="229"/>
      <c r="R210" s="229"/>
      <c r="S210" s="229"/>
      <c r="T210" s="230"/>
      <c r="AT210" s="231" t="s">
        <v>256</v>
      </c>
      <c r="AU210" s="231" t="s">
        <v>90</v>
      </c>
      <c r="AV210" s="14" t="s">
        <v>175</v>
      </c>
      <c r="AW210" s="14" t="s">
        <v>36</v>
      </c>
      <c r="AX210" s="14" t="s">
        <v>88</v>
      </c>
      <c r="AY210" s="231" t="s">
        <v>155</v>
      </c>
    </row>
    <row r="211" spans="1:65" s="2" customFormat="1" ht="16.5" customHeight="1">
      <c r="A211" s="34"/>
      <c r="B211" s="35"/>
      <c r="C211" s="243" t="s">
        <v>365</v>
      </c>
      <c r="D211" s="243" t="s">
        <v>357</v>
      </c>
      <c r="E211" s="244" t="s">
        <v>374</v>
      </c>
      <c r="F211" s="245" t="s">
        <v>375</v>
      </c>
      <c r="G211" s="246" t="s">
        <v>360</v>
      </c>
      <c r="H211" s="247">
        <v>378.03</v>
      </c>
      <c r="I211" s="248"/>
      <c r="J211" s="249">
        <f>ROUND(I211*H211,2)</f>
        <v>0</v>
      </c>
      <c r="K211" s="250"/>
      <c r="L211" s="251"/>
      <c r="M211" s="252" t="s">
        <v>1</v>
      </c>
      <c r="N211" s="253" t="s">
        <v>45</v>
      </c>
      <c r="O211" s="71"/>
      <c r="P211" s="197">
        <f>O211*H211</f>
        <v>0</v>
      </c>
      <c r="Q211" s="197">
        <v>1</v>
      </c>
      <c r="R211" s="197">
        <f>Q211*H211</f>
        <v>378.03</v>
      </c>
      <c r="S211" s="197">
        <v>0</v>
      </c>
      <c r="T211" s="198">
        <f>S211*H211</f>
        <v>0</v>
      </c>
      <c r="U211" s="34"/>
      <c r="V211" s="34"/>
      <c r="W211" s="34"/>
      <c r="X211" s="34"/>
      <c r="Y211" s="34"/>
      <c r="Z211" s="34"/>
      <c r="AA211" s="34"/>
      <c r="AB211" s="34"/>
      <c r="AC211" s="34"/>
      <c r="AD211" s="34"/>
      <c r="AE211" s="34"/>
      <c r="AR211" s="199" t="s">
        <v>196</v>
      </c>
      <c r="AT211" s="199" t="s">
        <v>357</v>
      </c>
      <c r="AU211" s="199" t="s">
        <v>90</v>
      </c>
      <c r="AY211" s="17" t="s">
        <v>155</v>
      </c>
      <c r="BE211" s="200">
        <f>IF(N211="základní",J211,0)</f>
        <v>0</v>
      </c>
      <c r="BF211" s="200">
        <f>IF(N211="snížená",J211,0)</f>
        <v>0</v>
      </c>
      <c r="BG211" s="200">
        <f>IF(N211="zákl. přenesená",J211,0)</f>
        <v>0</v>
      </c>
      <c r="BH211" s="200">
        <f>IF(N211="sníž. přenesená",J211,0)</f>
        <v>0</v>
      </c>
      <c r="BI211" s="200">
        <f>IF(N211="nulová",J211,0)</f>
        <v>0</v>
      </c>
      <c r="BJ211" s="17" t="s">
        <v>88</v>
      </c>
      <c r="BK211" s="200">
        <f>ROUND(I211*H211,2)</f>
        <v>0</v>
      </c>
      <c r="BL211" s="17" t="s">
        <v>175</v>
      </c>
      <c r="BM211" s="199" t="s">
        <v>1535</v>
      </c>
    </row>
    <row r="212" spans="1:47" s="2" customFormat="1" ht="19.5">
      <c r="A212" s="34"/>
      <c r="B212" s="35"/>
      <c r="C212" s="36"/>
      <c r="D212" s="201" t="s">
        <v>164</v>
      </c>
      <c r="E212" s="36"/>
      <c r="F212" s="202" t="s">
        <v>362</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164</v>
      </c>
      <c r="AU212" s="17" t="s">
        <v>90</v>
      </c>
    </row>
    <row r="213" spans="2:51" s="13" customFormat="1" ht="11.25">
      <c r="B213" s="210"/>
      <c r="C213" s="211"/>
      <c r="D213" s="201" t="s">
        <v>256</v>
      </c>
      <c r="E213" s="211"/>
      <c r="F213" s="213" t="s">
        <v>1536</v>
      </c>
      <c r="G213" s="211"/>
      <c r="H213" s="214">
        <v>378.03</v>
      </c>
      <c r="I213" s="215"/>
      <c r="J213" s="211"/>
      <c r="K213" s="211"/>
      <c r="L213" s="216"/>
      <c r="M213" s="217"/>
      <c r="N213" s="218"/>
      <c r="O213" s="218"/>
      <c r="P213" s="218"/>
      <c r="Q213" s="218"/>
      <c r="R213" s="218"/>
      <c r="S213" s="218"/>
      <c r="T213" s="219"/>
      <c r="AT213" s="220" t="s">
        <v>256</v>
      </c>
      <c r="AU213" s="220" t="s">
        <v>90</v>
      </c>
      <c r="AV213" s="13" t="s">
        <v>90</v>
      </c>
      <c r="AW213" s="13" t="s">
        <v>4</v>
      </c>
      <c r="AX213" s="13" t="s">
        <v>88</v>
      </c>
      <c r="AY213" s="220" t="s">
        <v>155</v>
      </c>
    </row>
    <row r="214" spans="2:63" s="12" customFormat="1" ht="22.9" customHeight="1">
      <c r="B214" s="171"/>
      <c r="C214" s="172"/>
      <c r="D214" s="173" t="s">
        <v>79</v>
      </c>
      <c r="E214" s="185" t="s">
        <v>175</v>
      </c>
      <c r="F214" s="185" t="s">
        <v>379</v>
      </c>
      <c r="G214" s="172"/>
      <c r="H214" s="172"/>
      <c r="I214" s="175"/>
      <c r="J214" s="186">
        <f>BK214</f>
        <v>0</v>
      </c>
      <c r="K214" s="172"/>
      <c r="L214" s="177"/>
      <c r="M214" s="178"/>
      <c r="N214" s="179"/>
      <c r="O214" s="179"/>
      <c r="P214" s="180">
        <f>SUM(P215:P230)</f>
        <v>0</v>
      </c>
      <c r="Q214" s="179"/>
      <c r="R214" s="180">
        <f>SUM(R215:R230)</f>
        <v>4.61677976</v>
      </c>
      <c r="S214" s="179"/>
      <c r="T214" s="181">
        <f>SUM(T215:T230)</f>
        <v>0</v>
      </c>
      <c r="AR214" s="182" t="s">
        <v>88</v>
      </c>
      <c r="AT214" s="183" t="s">
        <v>79</v>
      </c>
      <c r="AU214" s="183" t="s">
        <v>88</v>
      </c>
      <c r="AY214" s="182" t="s">
        <v>155</v>
      </c>
      <c r="BK214" s="184">
        <f>SUM(BK215:BK230)</f>
        <v>0</v>
      </c>
    </row>
    <row r="215" spans="1:65" s="2" customFormat="1" ht="16.5" customHeight="1">
      <c r="A215" s="34"/>
      <c r="B215" s="35"/>
      <c r="C215" s="187" t="s">
        <v>7</v>
      </c>
      <c r="D215" s="187" t="s">
        <v>158</v>
      </c>
      <c r="E215" s="188" t="s">
        <v>381</v>
      </c>
      <c r="F215" s="189" t="s">
        <v>382</v>
      </c>
      <c r="G215" s="190" t="s">
        <v>383</v>
      </c>
      <c r="H215" s="191">
        <v>174</v>
      </c>
      <c r="I215" s="192"/>
      <c r="J215" s="193">
        <f>ROUND(I215*H215,2)</f>
        <v>0</v>
      </c>
      <c r="K215" s="194"/>
      <c r="L215" s="39"/>
      <c r="M215" s="195" t="s">
        <v>1</v>
      </c>
      <c r="N215" s="196" t="s">
        <v>45</v>
      </c>
      <c r="O215" s="71"/>
      <c r="P215" s="197">
        <f>O215*H215</f>
        <v>0</v>
      </c>
      <c r="Q215" s="197">
        <v>0.00165</v>
      </c>
      <c r="R215" s="197">
        <f>Q215*H215</f>
        <v>0.2871</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1537</v>
      </c>
    </row>
    <row r="216" spans="1:47" s="2" customFormat="1" ht="48.75">
      <c r="A216" s="34"/>
      <c r="B216" s="35"/>
      <c r="C216" s="36"/>
      <c r="D216" s="201" t="s">
        <v>164</v>
      </c>
      <c r="E216" s="36"/>
      <c r="F216" s="202" t="s">
        <v>1538</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1:65" s="2" customFormat="1" ht="16.5" customHeight="1">
      <c r="A217" s="34"/>
      <c r="B217" s="35"/>
      <c r="C217" s="243" t="s">
        <v>380</v>
      </c>
      <c r="D217" s="243" t="s">
        <v>357</v>
      </c>
      <c r="E217" s="244" t="s">
        <v>387</v>
      </c>
      <c r="F217" s="245" t="s">
        <v>388</v>
      </c>
      <c r="G217" s="246" t="s">
        <v>383</v>
      </c>
      <c r="H217" s="247">
        <v>174</v>
      </c>
      <c r="I217" s="248"/>
      <c r="J217" s="249">
        <f>ROUND(I217*H217,2)</f>
        <v>0</v>
      </c>
      <c r="K217" s="250"/>
      <c r="L217" s="251"/>
      <c r="M217" s="252" t="s">
        <v>1</v>
      </c>
      <c r="N217" s="253" t="s">
        <v>45</v>
      </c>
      <c r="O217" s="71"/>
      <c r="P217" s="197">
        <f>O217*H217</f>
        <v>0</v>
      </c>
      <c r="Q217" s="197">
        <v>0.02</v>
      </c>
      <c r="R217" s="197">
        <f>Q217*H217</f>
        <v>3.48</v>
      </c>
      <c r="S217" s="197">
        <v>0</v>
      </c>
      <c r="T217" s="198">
        <f>S217*H217</f>
        <v>0</v>
      </c>
      <c r="U217" s="34"/>
      <c r="V217" s="34"/>
      <c r="W217" s="34"/>
      <c r="X217" s="34"/>
      <c r="Y217" s="34"/>
      <c r="Z217" s="34"/>
      <c r="AA217" s="34"/>
      <c r="AB217" s="34"/>
      <c r="AC217" s="34"/>
      <c r="AD217" s="34"/>
      <c r="AE217" s="34"/>
      <c r="AR217" s="199" t="s">
        <v>196</v>
      </c>
      <c r="AT217" s="199" t="s">
        <v>357</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1539</v>
      </c>
    </row>
    <row r="218" spans="1:65" s="2" customFormat="1" ht="16.5" customHeight="1">
      <c r="A218" s="34"/>
      <c r="B218" s="35"/>
      <c r="C218" s="187" t="s">
        <v>386</v>
      </c>
      <c r="D218" s="187" t="s">
        <v>158</v>
      </c>
      <c r="E218" s="188" t="s">
        <v>391</v>
      </c>
      <c r="F218" s="189" t="s">
        <v>392</v>
      </c>
      <c r="G218" s="190" t="s">
        <v>306</v>
      </c>
      <c r="H218" s="191">
        <v>23.536</v>
      </c>
      <c r="I218" s="192"/>
      <c r="J218" s="193">
        <f>ROUND(I218*H218,2)</f>
        <v>0</v>
      </c>
      <c r="K218" s="194"/>
      <c r="L218" s="39"/>
      <c r="M218" s="195" t="s">
        <v>1</v>
      </c>
      <c r="N218" s="196" t="s">
        <v>45</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175</v>
      </c>
      <c r="AT218" s="199" t="s">
        <v>158</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1540</v>
      </c>
    </row>
    <row r="219" spans="2:51" s="13" customFormat="1" ht="11.25">
      <c r="B219" s="210"/>
      <c r="C219" s="211"/>
      <c r="D219" s="201" t="s">
        <v>256</v>
      </c>
      <c r="E219" s="212" t="s">
        <v>1</v>
      </c>
      <c r="F219" s="213" t="s">
        <v>1541</v>
      </c>
      <c r="G219" s="211"/>
      <c r="H219" s="214">
        <v>14.87</v>
      </c>
      <c r="I219" s="215"/>
      <c r="J219" s="211"/>
      <c r="K219" s="211"/>
      <c r="L219" s="216"/>
      <c r="M219" s="217"/>
      <c r="N219" s="218"/>
      <c r="O219" s="218"/>
      <c r="P219" s="218"/>
      <c r="Q219" s="218"/>
      <c r="R219" s="218"/>
      <c r="S219" s="218"/>
      <c r="T219" s="219"/>
      <c r="AT219" s="220" t="s">
        <v>256</v>
      </c>
      <c r="AU219" s="220" t="s">
        <v>90</v>
      </c>
      <c r="AV219" s="13" t="s">
        <v>90</v>
      </c>
      <c r="AW219" s="13" t="s">
        <v>36</v>
      </c>
      <c r="AX219" s="13" t="s">
        <v>80</v>
      </c>
      <c r="AY219" s="220" t="s">
        <v>155</v>
      </c>
    </row>
    <row r="220" spans="2:51" s="13" customFormat="1" ht="11.25">
      <c r="B220" s="210"/>
      <c r="C220" s="211"/>
      <c r="D220" s="201" t="s">
        <v>256</v>
      </c>
      <c r="E220" s="212" t="s">
        <v>1</v>
      </c>
      <c r="F220" s="213" t="s">
        <v>1542</v>
      </c>
      <c r="G220" s="211"/>
      <c r="H220" s="214">
        <v>8.666</v>
      </c>
      <c r="I220" s="215"/>
      <c r="J220" s="211"/>
      <c r="K220" s="211"/>
      <c r="L220" s="216"/>
      <c r="M220" s="217"/>
      <c r="N220" s="218"/>
      <c r="O220" s="218"/>
      <c r="P220" s="218"/>
      <c r="Q220" s="218"/>
      <c r="R220" s="218"/>
      <c r="S220" s="218"/>
      <c r="T220" s="219"/>
      <c r="AT220" s="220" t="s">
        <v>256</v>
      </c>
      <c r="AU220" s="220" t="s">
        <v>90</v>
      </c>
      <c r="AV220" s="13" t="s">
        <v>90</v>
      </c>
      <c r="AW220" s="13" t="s">
        <v>36</v>
      </c>
      <c r="AX220" s="13" t="s">
        <v>80</v>
      </c>
      <c r="AY220" s="220" t="s">
        <v>155</v>
      </c>
    </row>
    <row r="221" spans="2:51" s="14" customFormat="1" ht="11.25">
      <c r="B221" s="221"/>
      <c r="C221" s="222"/>
      <c r="D221" s="201" t="s">
        <v>256</v>
      </c>
      <c r="E221" s="223" t="s">
        <v>1</v>
      </c>
      <c r="F221" s="224" t="s">
        <v>259</v>
      </c>
      <c r="G221" s="222"/>
      <c r="H221" s="225">
        <v>23.536</v>
      </c>
      <c r="I221" s="226"/>
      <c r="J221" s="222"/>
      <c r="K221" s="222"/>
      <c r="L221" s="227"/>
      <c r="M221" s="228"/>
      <c r="N221" s="229"/>
      <c r="O221" s="229"/>
      <c r="P221" s="229"/>
      <c r="Q221" s="229"/>
      <c r="R221" s="229"/>
      <c r="S221" s="229"/>
      <c r="T221" s="230"/>
      <c r="AT221" s="231" t="s">
        <v>256</v>
      </c>
      <c r="AU221" s="231" t="s">
        <v>90</v>
      </c>
      <c r="AV221" s="14" t="s">
        <v>175</v>
      </c>
      <c r="AW221" s="14" t="s">
        <v>36</v>
      </c>
      <c r="AX221" s="14" t="s">
        <v>88</v>
      </c>
      <c r="AY221" s="231" t="s">
        <v>155</v>
      </c>
    </row>
    <row r="222" spans="1:65" s="2" customFormat="1" ht="16.5" customHeight="1">
      <c r="A222" s="34"/>
      <c r="B222" s="35"/>
      <c r="C222" s="187" t="s">
        <v>390</v>
      </c>
      <c r="D222" s="187" t="s">
        <v>158</v>
      </c>
      <c r="E222" s="188" t="s">
        <v>396</v>
      </c>
      <c r="F222" s="189" t="s">
        <v>397</v>
      </c>
      <c r="G222" s="190" t="s">
        <v>306</v>
      </c>
      <c r="H222" s="191">
        <v>66.101</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1543</v>
      </c>
    </row>
    <row r="223" spans="2:51" s="13" customFormat="1" ht="11.25">
      <c r="B223" s="210"/>
      <c r="C223" s="211"/>
      <c r="D223" s="201" t="s">
        <v>256</v>
      </c>
      <c r="E223" s="212" t="s">
        <v>1</v>
      </c>
      <c r="F223" s="213" t="s">
        <v>1544</v>
      </c>
      <c r="G223" s="211"/>
      <c r="H223" s="214">
        <v>39.777</v>
      </c>
      <c r="I223" s="215"/>
      <c r="J223" s="211"/>
      <c r="K223" s="211"/>
      <c r="L223" s="216"/>
      <c r="M223" s="217"/>
      <c r="N223" s="218"/>
      <c r="O223" s="218"/>
      <c r="P223" s="218"/>
      <c r="Q223" s="218"/>
      <c r="R223" s="218"/>
      <c r="S223" s="218"/>
      <c r="T223" s="219"/>
      <c r="AT223" s="220" t="s">
        <v>256</v>
      </c>
      <c r="AU223" s="220" t="s">
        <v>90</v>
      </c>
      <c r="AV223" s="13" t="s">
        <v>90</v>
      </c>
      <c r="AW223" s="13" t="s">
        <v>36</v>
      </c>
      <c r="AX223" s="13" t="s">
        <v>80</v>
      </c>
      <c r="AY223" s="220" t="s">
        <v>155</v>
      </c>
    </row>
    <row r="224" spans="2:51" s="13" customFormat="1" ht="11.25">
      <c r="B224" s="210"/>
      <c r="C224" s="211"/>
      <c r="D224" s="201" t="s">
        <v>256</v>
      </c>
      <c r="E224" s="212" t="s">
        <v>1</v>
      </c>
      <c r="F224" s="213" t="s">
        <v>1545</v>
      </c>
      <c r="G224" s="211"/>
      <c r="H224" s="214">
        <v>26.324</v>
      </c>
      <c r="I224" s="215"/>
      <c r="J224" s="211"/>
      <c r="K224" s="211"/>
      <c r="L224" s="216"/>
      <c r="M224" s="217"/>
      <c r="N224" s="218"/>
      <c r="O224" s="218"/>
      <c r="P224" s="218"/>
      <c r="Q224" s="218"/>
      <c r="R224" s="218"/>
      <c r="S224" s="218"/>
      <c r="T224" s="219"/>
      <c r="AT224" s="220" t="s">
        <v>256</v>
      </c>
      <c r="AU224" s="220" t="s">
        <v>90</v>
      </c>
      <c r="AV224" s="13" t="s">
        <v>90</v>
      </c>
      <c r="AW224" s="13" t="s">
        <v>36</v>
      </c>
      <c r="AX224" s="13" t="s">
        <v>80</v>
      </c>
      <c r="AY224" s="220" t="s">
        <v>155</v>
      </c>
    </row>
    <row r="225" spans="2:51" s="14" customFormat="1" ht="11.25">
      <c r="B225" s="221"/>
      <c r="C225" s="222"/>
      <c r="D225" s="201" t="s">
        <v>256</v>
      </c>
      <c r="E225" s="223" t="s">
        <v>1</v>
      </c>
      <c r="F225" s="224" t="s">
        <v>259</v>
      </c>
      <c r="G225" s="222"/>
      <c r="H225" s="225">
        <v>66.101</v>
      </c>
      <c r="I225" s="226"/>
      <c r="J225" s="222"/>
      <c r="K225" s="222"/>
      <c r="L225" s="227"/>
      <c r="M225" s="228"/>
      <c r="N225" s="229"/>
      <c r="O225" s="229"/>
      <c r="P225" s="229"/>
      <c r="Q225" s="229"/>
      <c r="R225" s="229"/>
      <c r="S225" s="229"/>
      <c r="T225" s="230"/>
      <c r="AT225" s="231" t="s">
        <v>256</v>
      </c>
      <c r="AU225" s="231" t="s">
        <v>90</v>
      </c>
      <c r="AV225" s="14" t="s">
        <v>175</v>
      </c>
      <c r="AW225" s="14" t="s">
        <v>36</v>
      </c>
      <c r="AX225" s="14" t="s">
        <v>88</v>
      </c>
      <c r="AY225" s="231" t="s">
        <v>155</v>
      </c>
    </row>
    <row r="226" spans="1:65" s="2" customFormat="1" ht="16.5" customHeight="1">
      <c r="A226" s="34"/>
      <c r="B226" s="35"/>
      <c r="C226" s="187" t="s">
        <v>395</v>
      </c>
      <c r="D226" s="187" t="s">
        <v>158</v>
      </c>
      <c r="E226" s="188" t="s">
        <v>401</v>
      </c>
      <c r="F226" s="189" t="s">
        <v>402</v>
      </c>
      <c r="G226" s="190" t="s">
        <v>253</v>
      </c>
      <c r="H226" s="191">
        <v>134.443</v>
      </c>
      <c r="I226" s="192"/>
      <c r="J226" s="193">
        <f>ROUND(I226*H226,2)</f>
        <v>0</v>
      </c>
      <c r="K226" s="194"/>
      <c r="L226" s="39"/>
      <c r="M226" s="195" t="s">
        <v>1</v>
      </c>
      <c r="N226" s="196" t="s">
        <v>45</v>
      </c>
      <c r="O226" s="71"/>
      <c r="P226" s="197">
        <f>O226*H226</f>
        <v>0</v>
      </c>
      <c r="Q226" s="197">
        <v>0.00632</v>
      </c>
      <c r="R226" s="197">
        <f>Q226*H226</f>
        <v>0.8496797600000001</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1546</v>
      </c>
    </row>
    <row r="227" spans="1:47" s="2" customFormat="1" ht="19.5">
      <c r="A227" s="34"/>
      <c r="B227" s="35"/>
      <c r="C227" s="36"/>
      <c r="D227" s="201" t="s">
        <v>164</v>
      </c>
      <c r="E227" s="36"/>
      <c r="F227" s="202" t="s">
        <v>1122</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164</v>
      </c>
      <c r="AU227" s="17" t="s">
        <v>90</v>
      </c>
    </row>
    <row r="228" spans="2:51" s="13" customFormat="1" ht="11.25">
      <c r="B228" s="210"/>
      <c r="C228" s="211"/>
      <c r="D228" s="201" t="s">
        <v>256</v>
      </c>
      <c r="E228" s="212" t="s">
        <v>1</v>
      </c>
      <c r="F228" s="213" t="s">
        <v>1547</v>
      </c>
      <c r="G228" s="211"/>
      <c r="H228" s="214">
        <v>85.134</v>
      </c>
      <c r="I228" s="215"/>
      <c r="J228" s="211"/>
      <c r="K228" s="211"/>
      <c r="L228" s="216"/>
      <c r="M228" s="217"/>
      <c r="N228" s="218"/>
      <c r="O228" s="218"/>
      <c r="P228" s="218"/>
      <c r="Q228" s="218"/>
      <c r="R228" s="218"/>
      <c r="S228" s="218"/>
      <c r="T228" s="219"/>
      <c r="AT228" s="220" t="s">
        <v>256</v>
      </c>
      <c r="AU228" s="220" t="s">
        <v>90</v>
      </c>
      <c r="AV228" s="13" t="s">
        <v>90</v>
      </c>
      <c r="AW228" s="13" t="s">
        <v>36</v>
      </c>
      <c r="AX228" s="13" t="s">
        <v>80</v>
      </c>
      <c r="AY228" s="220" t="s">
        <v>155</v>
      </c>
    </row>
    <row r="229" spans="2:51" s="13" customFormat="1" ht="11.25">
      <c r="B229" s="210"/>
      <c r="C229" s="211"/>
      <c r="D229" s="201" t="s">
        <v>256</v>
      </c>
      <c r="E229" s="212" t="s">
        <v>1</v>
      </c>
      <c r="F229" s="213" t="s">
        <v>1548</v>
      </c>
      <c r="G229" s="211"/>
      <c r="H229" s="214">
        <v>49.309</v>
      </c>
      <c r="I229" s="215"/>
      <c r="J229" s="211"/>
      <c r="K229" s="211"/>
      <c r="L229" s="216"/>
      <c r="M229" s="217"/>
      <c r="N229" s="218"/>
      <c r="O229" s="218"/>
      <c r="P229" s="218"/>
      <c r="Q229" s="218"/>
      <c r="R229" s="218"/>
      <c r="S229" s="218"/>
      <c r="T229" s="219"/>
      <c r="AT229" s="220" t="s">
        <v>256</v>
      </c>
      <c r="AU229" s="220" t="s">
        <v>90</v>
      </c>
      <c r="AV229" s="13" t="s">
        <v>90</v>
      </c>
      <c r="AW229" s="13" t="s">
        <v>36</v>
      </c>
      <c r="AX229" s="13" t="s">
        <v>80</v>
      </c>
      <c r="AY229" s="220" t="s">
        <v>155</v>
      </c>
    </row>
    <row r="230" spans="2:51" s="14" customFormat="1" ht="11.25">
      <c r="B230" s="221"/>
      <c r="C230" s="222"/>
      <c r="D230" s="201" t="s">
        <v>256</v>
      </c>
      <c r="E230" s="223" t="s">
        <v>1</v>
      </c>
      <c r="F230" s="224" t="s">
        <v>259</v>
      </c>
      <c r="G230" s="222"/>
      <c r="H230" s="225">
        <v>134.443</v>
      </c>
      <c r="I230" s="226"/>
      <c r="J230" s="222"/>
      <c r="K230" s="222"/>
      <c r="L230" s="227"/>
      <c r="M230" s="228"/>
      <c r="N230" s="229"/>
      <c r="O230" s="229"/>
      <c r="P230" s="229"/>
      <c r="Q230" s="229"/>
      <c r="R230" s="229"/>
      <c r="S230" s="229"/>
      <c r="T230" s="230"/>
      <c r="AT230" s="231" t="s">
        <v>256</v>
      </c>
      <c r="AU230" s="231" t="s">
        <v>90</v>
      </c>
      <c r="AV230" s="14" t="s">
        <v>175</v>
      </c>
      <c r="AW230" s="14" t="s">
        <v>36</v>
      </c>
      <c r="AX230" s="14" t="s">
        <v>88</v>
      </c>
      <c r="AY230" s="231" t="s">
        <v>155</v>
      </c>
    </row>
    <row r="231" spans="2:63" s="12" customFormat="1" ht="22.9" customHeight="1">
      <c r="B231" s="171"/>
      <c r="C231" s="172"/>
      <c r="D231" s="173" t="s">
        <v>79</v>
      </c>
      <c r="E231" s="185" t="s">
        <v>154</v>
      </c>
      <c r="F231" s="185" t="s">
        <v>405</v>
      </c>
      <c r="G231" s="172"/>
      <c r="H231" s="172"/>
      <c r="I231" s="175"/>
      <c r="J231" s="186">
        <f>BK231</f>
        <v>0</v>
      </c>
      <c r="K231" s="172"/>
      <c r="L231" s="177"/>
      <c r="M231" s="178"/>
      <c r="N231" s="179"/>
      <c r="O231" s="179"/>
      <c r="P231" s="180">
        <f>SUM(P232:P274)</f>
        <v>0</v>
      </c>
      <c r="Q231" s="179"/>
      <c r="R231" s="180">
        <f>SUM(R232:R274)</f>
        <v>60.3627444</v>
      </c>
      <c r="S231" s="179"/>
      <c r="T231" s="181">
        <f>SUM(T232:T274)</f>
        <v>0</v>
      </c>
      <c r="AR231" s="182" t="s">
        <v>88</v>
      </c>
      <c r="AT231" s="183" t="s">
        <v>79</v>
      </c>
      <c r="AU231" s="183" t="s">
        <v>88</v>
      </c>
      <c r="AY231" s="182" t="s">
        <v>155</v>
      </c>
      <c r="BK231" s="184">
        <f>SUM(BK232:BK274)</f>
        <v>0</v>
      </c>
    </row>
    <row r="232" spans="1:65" s="2" customFormat="1" ht="16.5" customHeight="1">
      <c r="A232" s="34"/>
      <c r="B232" s="35"/>
      <c r="C232" s="187" t="s">
        <v>400</v>
      </c>
      <c r="D232" s="187" t="s">
        <v>158</v>
      </c>
      <c r="E232" s="188" t="s">
        <v>1549</v>
      </c>
      <c r="F232" s="189" t="s">
        <v>1550</v>
      </c>
      <c r="G232" s="190" t="s">
        <v>253</v>
      </c>
      <c r="H232" s="191">
        <v>108.365</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1551</v>
      </c>
    </row>
    <row r="233" spans="1:47" s="2" customFormat="1" ht="29.25">
      <c r="A233" s="34"/>
      <c r="B233" s="35"/>
      <c r="C233" s="36"/>
      <c r="D233" s="201" t="s">
        <v>164</v>
      </c>
      <c r="E233" s="36"/>
      <c r="F233" s="202" t="s">
        <v>1552</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1480</v>
      </c>
      <c r="G234" s="211"/>
      <c r="H234" s="214">
        <v>108.365</v>
      </c>
      <c r="I234" s="215"/>
      <c r="J234" s="211"/>
      <c r="K234" s="211"/>
      <c r="L234" s="216"/>
      <c r="M234" s="217"/>
      <c r="N234" s="218"/>
      <c r="O234" s="218"/>
      <c r="P234" s="218"/>
      <c r="Q234" s="218"/>
      <c r="R234" s="218"/>
      <c r="S234" s="218"/>
      <c r="T234" s="219"/>
      <c r="AT234" s="220" t="s">
        <v>256</v>
      </c>
      <c r="AU234" s="220" t="s">
        <v>90</v>
      </c>
      <c r="AV234" s="13" t="s">
        <v>90</v>
      </c>
      <c r="AW234" s="13" t="s">
        <v>36</v>
      </c>
      <c r="AX234" s="13" t="s">
        <v>88</v>
      </c>
      <c r="AY234" s="220" t="s">
        <v>155</v>
      </c>
    </row>
    <row r="235" spans="1:65" s="2" customFormat="1" ht="16.5" customHeight="1">
      <c r="A235" s="34"/>
      <c r="B235" s="35"/>
      <c r="C235" s="187" t="s">
        <v>406</v>
      </c>
      <c r="D235" s="187" t="s">
        <v>158</v>
      </c>
      <c r="E235" s="188" t="s">
        <v>1553</v>
      </c>
      <c r="F235" s="189" t="s">
        <v>1554</v>
      </c>
      <c r="G235" s="190" t="s">
        <v>253</v>
      </c>
      <c r="H235" s="191">
        <v>128.283</v>
      </c>
      <c r="I235" s="192"/>
      <c r="J235" s="193">
        <f>ROUND(I235*H235,2)</f>
        <v>0</v>
      </c>
      <c r="K235" s="194"/>
      <c r="L235" s="39"/>
      <c r="M235" s="195" t="s">
        <v>1</v>
      </c>
      <c r="N235" s="196" t="s">
        <v>45</v>
      </c>
      <c r="O235" s="71"/>
      <c r="P235" s="197">
        <f>O235*H235</f>
        <v>0</v>
      </c>
      <c r="Q235" s="197">
        <v>0</v>
      </c>
      <c r="R235" s="197">
        <f>Q235*H235</f>
        <v>0</v>
      </c>
      <c r="S235" s="197">
        <v>0</v>
      </c>
      <c r="T235" s="198">
        <f>S235*H235</f>
        <v>0</v>
      </c>
      <c r="U235" s="34"/>
      <c r="V235" s="34"/>
      <c r="W235" s="34"/>
      <c r="X235" s="34"/>
      <c r="Y235" s="34"/>
      <c r="Z235" s="34"/>
      <c r="AA235" s="34"/>
      <c r="AB235" s="34"/>
      <c r="AC235" s="34"/>
      <c r="AD235" s="34"/>
      <c r="AE235" s="34"/>
      <c r="AR235" s="199" t="s">
        <v>175</v>
      </c>
      <c r="AT235" s="199" t="s">
        <v>158</v>
      </c>
      <c r="AU235" s="199" t="s">
        <v>90</v>
      </c>
      <c r="AY235" s="17" t="s">
        <v>155</v>
      </c>
      <c r="BE235" s="200">
        <f>IF(N235="základní",J235,0)</f>
        <v>0</v>
      </c>
      <c r="BF235" s="200">
        <f>IF(N235="snížená",J235,0)</f>
        <v>0</v>
      </c>
      <c r="BG235" s="200">
        <f>IF(N235="zákl. přenesená",J235,0)</f>
        <v>0</v>
      </c>
      <c r="BH235" s="200">
        <f>IF(N235="sníž. přenesená",J235,0)</f>
        <v>0</v>
      </c>
      <c r="BI235" s="200">
        <f>IF(N235="nulová",J235,0)</f>
        <v>0</v>
      </c>
      <c r="BJ235" s="17" t="s">
        <v>88</v>
      </c>
      <c r="BK235" s="200">
        <f>ROUND(I235*H235,2)</f>
        <v>0</v>
      </c>
      <c r="BL235" s="17" t="s">
        <v>175</v>
      </c>
      <c r="BM235" s="199" t="s">
        <v>1555</v>
      </c>
    </row>
    <row r="236" spans="1:47" s="2" customFormat="1" ht="29.25">
      <c r="A236" s="34"/>
      <c r="B236" s="35"/>
      <c r="C236" s="36"/>
      <c r="D236" s="201" t="s">
        <v>164</v>
      </c>
      <c r="E236" s="36"/>
      <c r="F236" s="202" t="s">
        <v>1556</v>
      </c>
      <c r="G236" s="36"/>
      <c r="H236" s="36"/>
      <c r="I236" s="203"/>
      <c r="J236" s="36"/>
      <c r="K236" s="36"/>
      <c r="L236" s="39"/>
      <c r="M236" s="204"/>
      <c r="N236" s="205"/>
      <c r="O236" s="71"/>
      <c r="P236" s="71"/>
      <c r="Q236" s="71"/>
      <c r="R236" s="71"/>
      <c r="S236" s="71"/>
      <c r="T236" s="72"/>
      <c r="U236" s="34"/>
      <c r="V236" s="34"/>
      <c r="W236" s="34"/>
      <c r="X236" s="34"/>
      <c r="Y236" s="34"/>
      <c r="Z236" s="34"/>
      <c r="AA236" s="34"/>
      <c r="AB236" s="34"/>
      <c r="AC236" s="34"/>
      <c r="AD236" s="34"/>
      <c r="AE236" s="34"/>
      <c r="AT236" s="17" t="s">
        <v>164</v>
      </c>
      <c r="AU236" s="17" t="s">
        <v>90</v>
      </c>
    </row>
    <row r="237" spans="2:51" s="13" customFormat="1" ht="11.25">
      <c r="B237" s="210"/>
      <c r="C237" s="211"/>
      <c r="D237" s="201" t="s">
        <v>256</v>
      </c>
      <c r="E237" s="212" t="s">
        <v>1</v>
      </c>
      <c r="F237" s="213" t="s">
        <v>1481</v>
      </c>
      <c r="G237" s="211"/>
      <c r="H237" s="214">
        <v>128.283</v>
      </c>
      <c r="I237" s="215"/>
      <c r="J237" s="211"/>
      <c r="K237" s="211"/>
      <c r="L237" s="216"/>
      <c r="M237" s="217"/>
      <c r="N237" s="218"/>
      <c r="O237" s="218"/>
      <c r="P237" s="218"/>
      <c r="Q237" s="218"/>
      <c r="R237" s="218"/>
      <c r="S237" s="218"/>
      <c r="T237" s="219"/>
      <c r="AT237" s="220" t="s">
        <v>256</v>
      </c>
      <c r="AU237" s="220" t="s">
        <v>90</v>
      </c>
      <c r="AV237" s="13" t="s">
        <v>90</v>
      </c>
      <c r="AW237" s="13" t="s">
        <v>36</v>
      </c>
      <c r="AX237" s="13" t="s">
        <v>88</v>
      </c>
      <c r="AY237" s="220" t="s">
        <v>155</v>
      </c>
    </row>
    <row r="238" spans="1:65" s="2" customFormat="1" ht="16.5" customHeight="1">
      <c r="A238" s="34"/>
      <c r="B238" s="35"/>
      <c r="C238" s="187" t="s">
        <v>412</v>
      </c>
      <c r="D238" s="187" t="s">
        <v>158</v>
      </c>
      <c r="E238" s="188" t="s">
        <v>1557</v>
      </c>
      <c r="F238" s="189" t="s">
        <v>1558</v>
      </c>
      <c r="G238" s="190" t="s">
        <v>253</v>
      </c>
      <c r="H238" s="191">
        <v>216.731</v>
      </c>
      <c r="I238" s="192"/>
      <c r="J238" s="193">
        <f>ROUND(I238*H238,2)</f>
        <v>0</v>
      </c>
      <c r="K238" s="194"/>
      <c r="L238" s="39"/>
      <c r="M238" s="195" t="s">
        <v>1</v>
      </c>
      <c r="N238" s="196" t="s">
        <v>45</v>
      </c>
      <c r="O238" s="71"/>
      <c r="P238" s="197">
        <f>O238*H238</f>
        <v>0</v>
      </c>
      <c r="Q238" s="197">
        <v>0</v>
      </c>
      <c r="R238" s="197">
        <f>Q238*H238</f>
        <v>0</v>
      </c>
      <c r="S238" s="197">
        <v>0</v>
      </c>
      <c r="T238" s="198">
        <f>S238*H238</f>
        <v>0</v>
      </c>
      <c r="U238" s="34"/>
      <c r="V238" s="34"/>
      <c r="W238" s="34"/>
      <c r="X238" s="34"/>
      <c r="Y238" s="34"/>
      <c r="Z238" s="34"/>
      <c r="AA238" s="34"/>
      <c r="AB238" s="34"/>
      <c r="AC238" s="34"/>
      <c r="AD238" s="34"/>
      <c r="AE238" s="34"/>
      <c r="AR238" s="199" t="s">
        <v>175</v>
      </c>
      <c r="AT238" s="199" t="s">
        <v>158</v>
      </c>
      <c r="AU238" s="199" t="s">
        <v>90</v>
      </c>
      <c r="AY238" s="17" t="s">
        <v>155</v>
      </c>
      <c r="BE238" s="200">
        <f>IF(N238="základní",J238,0)</f>
        <v>0</v>
      </c>
      <c r="BF238" s="200">
        <f>IF(N238="snížená",J238,0)</f>
        <v>0</v>
      </c>
      <c r="BG238" s="200">
        <f>IF(N238="zákl. přenesená",J238,0)</f>
        <v>0</v>
      </c>
      <c r="BH238" s="200">
        <f>IF(N238="sníž. přenesená",J238,0)</f>
        <v>0</v>
      </c>
      <c r="BI238" s="200">
        <f>IF(N238="nulová",J238,0)</f>
        <v>0</v>
      </c>
      <c r="BJ238" s="17" t="s">
        <v>88</v>
      </c>
      <c r="BK238" s="200">
        <f>ROUND(I238*H238,2)</f>
        <v>0</v>
      </c>
      <c r="BL238" s="17" t="s">
        <v>175</v>
      </c>
      <c r="BM238" s="199" t="s">
        <v>1559</v>
      </c>
    </row>
    <row r="239" spans="1:47" s="2" customFormat="1" ht="29.25">
      <c r="A239" s="34"/>
      <c r="B239" s="35"/>
      <c r="C239" s="36"/>
      <c r="D239" s="201" t="s">
        <v>164</v>
      </c>
      <c r="E239" s="36"/>
      <c r="F239" s="202" t="s">
        <v>1560</v>
      </c>
      <c r="G239" s="36"/>
      <c r="H239" s="36"/>
      <c r="I239" s="203"/>
      <c r="J239" s="36"/>
      <c r="K239" s="36"/>
      <c r="L239" s="39"/>
      <c r="M239" s="204"/>
      <c r="N239" s="205"/>
      <c r="O239" s="71"/>
      <c r="P239" s="71"/>
      <c r="Q239" s="71"/>
      <c r="R239" s="71"/>
      <c r="S239" s="71"/>
      <c r="T239" s="72"/>
      <c r="U239" s="34"/>
      <c r="V239" s="34"/>
      <c r="W239" s="34"/>
      <c r="X239" s="34"/>
      <c r="Y239" s="34"/>
      <c r="Z239" s="34"/>
      <c r="AA239" s="34"/>
      <c r="AB239" s="34"/>
      <c r="AC239" s="34"/>
      <c r="AD239" s="34"/>
      <c r="AE239" s="34"/>
      <c r="AT239" s="17" t="s">
        <v>164</v>
      </c>
      <c r="AU239" s="17" t="s">
        <v>90</v>
      </c>
    </row>
    <row r="240" spans="2:51" s="13" customFormat="1" ht="11.25">
      <c r="B240" s="210"/>
      <c r="C240" s="211"/>
      <c r="D240" s="201" t="s">
        <v>256</v>
      </c>
      <c r="E240" s="212" t="s">
        <v>1</v>
      </c>
      <c r="F240" s="213" t="s">
        <v>1561</v>
      </c>
      <c r="G240" s="211"/>
      <c r="H240" s="214">
        <v>216.731</v>
      </c>
      <c r="I240" s="215"/>
      <c r="J240" s="211"/>
      <c r="K240" s="211"/>
      <c r="L240" s="216"/>
      <c r="M240" s="217"/>
      <c r="N240" s="218"/>
      <c r="O240" s="218"/>
      <c r="P240" s="218"/>
      <c r="Q240" s="218"/>
      <c r="R240" s="218"/>
      <c r="S240" s="218"/>
      <c r="T240" s="219"/>
      <c r="AT240" s="220" t="s">
        <v>256</v>
      </c>
      <c r="AU240" s="220" t="s">
        <v>90</v>
      </c>
      <c r="AV240" s="13" t="s">
        <v>90</v>
      </c>
      <c r="AW240" s="13" t="s">
        <v>36</v>
      </c>
      <c r="AX240" s="13" t="s">
        <v>88</v>
      </c>
      <c r="AY240" s="220" t="s">
        <v>155</v>
      </c>
    </row>
    <row r="241" spans="1:65" s="2" customFormat="1" ht="16.5" customHeight="1">
      <c r="A241" s="34"/>
      <c r="B241" s="35"/>
      <c r="C241" s="187" t="s">
        <v>417</v>
      </c>
      <c r="D241" s="187" t="s">
        <v>158</v>
      </c>
      <c r="E241" s="188" t="s">
        <v>1562</v>
      </c>
      <c r="F241" s="189" t="s">
        <v>1563</v>
      </c>
      <c r="G241" s="190" t="s">
        <v>253</v>
      </c>
      <c r="H241" s="191">
        <v>566.946</v>
      </c>
      <c r="I241" s="192"/>
      <c r="J241" s="193">
        <f>ROUND(I241*H241,2)</f>
        <v>0</v>
      </c>
      <c r="K241" s="194"/>
      <c r="L241" s="39"/>
      <c r="M241" s="195" t="s">
        <v>1</v>
      </c>
      <c r="N241" s="196" t="s">
        <v>45</v>
      </c>
      <c r="O241" s="71"/>
      <c r="P241" s="197">
        <f>O241*H241</f>
        <v>0</v>
      </c>
      <c r="Q241" s="197">
        <v>0</v>
      </c>
      <c r="R241" s="197">
        <f>Q241*H241</f>
        <v>0</v>
      </c>
      <c r="S241" s="197">
        <v>0</v>
      </c>
      <c r="T241" s="198">
        <f>S241*H241</f>
        <v>0</v>
      </c>
      <c r="U241" s="34"/>
      <c r="V241" s="34"/>
      <c r="W241" s="34"/>
      <c r="X241" s="34"/>
      <c r="Y241" s="34"/>
      <c r="Z241" s="34"/>
      <c r="AA241" s="34"/>
      <c r="AB241" s="34"/>
      <c r="AC241" s="34"/>
      <c r="AD241" s="34"/>
      <c r="AE241" s="34"/>
      <c r="AR241" s="199" t="s">
        <v>175</v>
      </c>
      <c r="AT241" s="199" t="s">
        <v>158</v>
      </c>
      <c r="AU241" s="199" t="s">
        <v>90</v>
      </c>
      <c r="AY241" s="17" t="s">
        <v>155</v>
      </c>
      <c r="BE241" s="200">
        <f>IF(N241="základní",J241,0)</f>
        <v>0</v>
      </c>
      <c r="BF241" s="200">
        <f>IF(N241="snížená",J241,0)</f>
        <v>0</v>
      </c>
      <c r="BG241" s="200">
        <f>IF(N241="zákl. přenesená",J241,0)</f>
        <v>0</v>
      </c>
      <c r="BH241" s="200">
        <f>IF(N241="sníž. přenesená",J241,0)</f>
        <v>0</v>
      </c>
      <c r="BI241" s="200">
        <f>IF(N241="nulová",J241,0)</f>
        <v>0</v>
      </c>
      <c r="BJ241" s="17" t="s">
        <v>88</v>
      </c>
      <c r="BK241" s="200">
        <f>ROUND(I241*H241,2)</f>
        <v>0</v>
      </c>
      <c r="BL241" s="17" t="s">
        <v>175</v>
      </c>
      <c r="BM241" s="199" t="s">
        <v>1564</v>
      </c>
    </row>
    <row r="242" spans="1:47" s="2" customFormat="1" ht="29.25">
      <c r="A242" s="34"/>
      <c r="B242" s="35"/>
      <c r="C242" s="36"/>
      <c r="D242" s="201" t="s">
        <v>164</v>
      </c>
      <c r="E242" s="36"/>
      <c r="F242" s="202" t="s">
        <v>1565</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164</v>
      </c>
      <c r="AU242" s="17" t="s">
        <v>90</v>
      </c>
    </row>
    <row r="243" spans="2:51" s="13" customFormat="1" ht="11.25">
      <c r="B243" s="210"/>
      <c r="C243" s="211"/>
      <c r="D243" s="201" t="s">
        <v>256</v>
      </c>
      <c r="E243" s="212" t="s">
        <v>1</v>
      </c>
      <c r="F243" s="213" t="s">
        <v>1566</v>
      </c>
      <c r="G243" s="211"/>
      <c r="H243" s="214">
        <v>256.566</v>
      </c>
      <c r="I243" s="215"/>
      <c r="J243" s="211"/>
      <c r="K243" s="211"/>
      <c r="L243" s="216"/>
      <c r="M243" s="217"/>
      <c r="N243" s="218"/>
      <c r="O243" s="218"/>
      <c r="P243" s="218"/>
      <c r="Q243" s="218"/>
      <c r="R243" s="218"/>
      <c r="S243" s="218"/>
      <c r="T243" s="219"/>
      <c r="AT243" s="220" t="s">
        <v>256</v>
      </c>
      <c r="AU243" s="220" t="s">
        <v>90</v>
      </c>
      <c r="AV243" s="13" t="s">
        <v>90</v>
      </c>
      <c r="AW243" s="13" t="s">
        <v>36</v>
      </c>
      <c r="AX243" s="13" t="s">
        <v>80</v>
      </c>
      <c r="AY243" s="220" t="s">
        <v>155</v>
      </c>
    </row>
    <row r="244" spans="2:51" s="13" customFormat="1" ht="11.25">
      <c r="B244" s="210"/>
      <c r="C244" s="211"/>
      <c r="D244" s="201" t="s">
        <v>256</v>
      </c>
      <c r="E244" s="212" t="s">
        <v>1</v>
      </c>
      <c r="F244" s="213" t="s">
        <v>1567</v>
      </c>
      <c r="G244" s="211"/>
      <c r="H244" s="214">
        <v>310.38</v>
      </c>
      <c r="I244" s="215"/>
      <c r="J244" s="211"/>
      <c r="K244" s="211"/>
      <c r="L244" s="216"/>
      <c r="M244" s="217"/>
      <c r="N244" s="218"/>
      <c r="O244" s="218"/>
      <c r="P244" s="218"/>
      <c r="Q244" s="218"/>
      <c r="R244" s="218"/>
      <c r="S244" s="218"/>
      <c r="T244" s="219"/>
      <c r="AT244" s="220" t="s">
        <v>256</v>
      </c>
      <c r="AU244" s="220" t="s">
        <v>90</v>
      </c>
      <c r="AV244" s="13" t="s">
        <v>90</v>
      </c>
      <c r="AW244" s="13" t="s">
        <v>36</v>
      </c>
      <c r="AX244" s="13" t="s">
        <v>80</v>
      </c>
      <c r="AY244" s="220" t="s">
        <v>155</v>
      </c>
    </row>
    <row r="245" spans="2:51" s="14" customFormat="1" ht="11.25">
      <c r="B245" s="221"/>
      <c r="C245" s="222"/>
      <c r="D245" s="201" t="s">
        <v>256</v>
      </c>
      <c r="E245" s="223" t="s">
        <v>1</v>
      </c>
      <c r="F245" s="224" t="s">
        <v>259</v>
      </c>
      <c r="G245" s="222"/>
      <c r="H245" s="225">
        <v>566.946</v>
      </c>
      <c r="I245" s="226"/>
      <c r="J245" s="222"/>
      <c r="K245" s="222"/>
      <c r="L245" s="227"/>
      <c r="M245" s="228"/>
      <c r="N245" s="229"/>
      <c r="O245" s="229"/>
      <c r="P245" s="229"/>
      <c r="Q245" s="229"/>
      <c r="R245" s="229"/>
      <c r="S245" s="229"/>
      <c r="T245" s="230"/>
      <c r="AT245" s="231" t="s">
        <v>256</v>
      </c>
      <c r="AU245" s="231" t="s">
        <v>90</v>
      </c>
      <c r="AV245" s="14" t="s">
        <v>175</v>
      </c>
      <c r="AW245" s="14" t="s">
        <v>36</v>
      </c>
      <c r="AX245" s="14" t="s">
        <v>88</v>
      </c>
      <c r="AY245" s="231" t="s">
        <v>155</v>
      </c>
    </row>
    <row r="246" spans="1:65" s="2" customFormat="1" ht="16.5" customHeight="1">
      <c r="A246" s="34"/>
      <c r="B246" s="35"/>
      <c r="C246" s="187" t="s">
        <v>423</v>
      </c>
      <c r="D246" s="187" t="s">
        <v>158</v>
      </c>
      <c r="E246" s="188" t="s">
        <v>1568</v>
      </c>
      <c r="F246" s="189" t="s">
        <v>1569</v>
      </c>
      <c r="G246" s="190" t="s">
        <v>253</v>
      </c>
      <c r="H246" s="191">
        <v>108.365</v>
      </c>
      <c r="I246" s="192"/>
      <c r="J246" s="193">
        <f>ROUND(I246*H246,2)</f>
        <v>0</v>
      </c>
      <c r="K246" s="194"/>
      <c r="L246" s="39"/>
      <c r="M246" s="195" t="s">
        <v>1</v>
      </c>
      <c r="N246" s="196" t="s">
        <v>45</v>
      </c>
      <c r="O246" s="71"/>
      <c r="P246" s="197">
        <f>O246*H246</f>
        <v>0</v>
      </c>
      <c r="Q246" s="197">
        <v>0</v>
      </c>
      <c r="R246" s="197">
        <f>Q246*H246</f>
        <v>0</v>
      </c>
      <c r="S246" s="197">
        <v>0</v>
      </c>
      <c r="T246" s="198">
        <f>S246*H246</f>
        <v>0</v>
      </c>
      <c r="U246" s="34"/>
      <c r="V246" s="34"/>
      <c r="W246" s="34"/>
      <c r="X246" s="34"/>
      <c r="Y246" s="34"/>
      <c r="Z246" s="34"/>
      <c r="AA246" s="34"/>
      <c r="AB246" s="34"/>
      <c r="AC246" s="34"/>
      <c r="AD246" s="34"/>
      <c r="AE246" s="34"/>
      <c r="AR246" s="199" t="s">
        <v>175</v>
      </c>
      <c r="AT246" s="199" t="s">
        <v>158</v>
      </c>
      <c r="AU246" s="199" t="s">
        <v>90</v>
      </c>
      <c r="AY246" s="17" t="s">
        <v>155</v>
      </c>
      <c r="BE246" s="200">
        <f>IF(N246="základní",J246,0)</f>
        <v>0</v>
      </c>
      <c r="BF246" s="200">
        <f>IF(N246="snížená",J246,0)</f>
        <v>0</v>
      </c>
      <c r="BG246" s="200">
        <f>IF(N246="zákl. přenesená",J246,0)</f>
        <v>0</v>
      </c>
      <c r="BH246" s="200">
        <f>IF(N246="sníž. přenesená",J246,0)</f>
        <v>0</v>
      </c>
      <c r="BI246" s="200">
        <f>IF(N246="nulová",J246,0)</f>
        <v>0</v>
      </c>
      <c r="BJ246" s="17" t="s">
        <v>88</v>
      </c>
      <c r="BK246" s="200">
        <f>ROUND(I246*H246,2)</f>
        <v>0</v>
      </c>
      <c r="BL246" s="17" t="s">
        <v>175</v>
      </c>
      <c r="BM246" s="199" t="s">
        <v>1570</v>
      </c>
    </row>
    <row r="247" spans="1:47" s="2" customFormat="1" ht="29.25">
      <c r="A247" s="34"/>
      <c r="B247" s="35"/>
      <c r="C247" s="36"/>
      <c r="D247" s="201" t="s">
        <v>164</v>
      </c>
      <c r="E247" s="36"/>
      <c r="F247" s="202" t="s">
        <v>1571</v>
      </c>
      <c r="G247" s="36"/>
      <c r="H247" s="36"/>
      <c r="I247" s="203"/>
      <c r="J247" s="36"/>
      <c r="K247" s="36"/>
      <c r="L247" s="39"/>
      <c r="M247" s="204"/>
      <c r="N247" s="205"/>
      <c r="O247" s="71"/>
      <c r="P247" s="71"/>
      <c r="Q247" s="71"/>
      <c r="R247" s="71"/>
      <c r="S247" s="71"/>
      <c r="T247" s="72"/>
      <c r="U247" s="34"/>
      <c r="V247" s="34"/>
      <c r="W247" s="34"/>
      <c r="X247" s="34"/>
      <c r="Y247" s="34"/>
      <c r="Z247" s="34"/>
      <c r="AA247" s="34"/>
      <c r="AB247" s="34"/>
      <c r="AC247" s="34"/>
      <c r="AD247" s="34"/>
      <c r="AE247" s="34"/>
      <c r="AT247" s="17" t="s">
        <v>164</v>
      </c>
      <c r="AU247" s="17" t="s">
        <v>90</v>
      </c>
    </row>
    <row r="248" spans="2:51" s="13" customFormat="1" ht="11.25">
      <c r="B248" s="210"/>
      <c r="C248" s="211"/>
      <c r="D248" s="201" t="s">
        <v>256</v>
      </c>
      <c r="E248" s="212" t="s">
        <v>1</v>
      </c>
      <c r="F248" s="213" t="s">
        <v>1480</v>
      </c>
      <c r="G248" s="211"/>
      <c r="H248" s="214">
        <v>108.365</v>
      </c>
      <c r="I248" s="215"/>
      <c r="J248" s="211"/>
      <c r="K248" s="211"/>
      <c r="L248" s="216"/>
      <c r="M248" s="217"/>
      <c r="N248" s="218"/>
      <c r="O248" s="218"/>
      <c r="P248" s="218"/>
      <c r="Q248" s="218"/>
      <c r="R248" s="218"/>
      <c r="S248" s="218"/>
      <c r="T248" s="219"/>
      <c r="AT248" s="220" t="s">
        <v>256</v>
      </c>
      <c r="AU248" s="220" t="s">
        <v>90</v>
      </c>
      <c r="AV248" s="13" t="s">
        <v>90</v>
      </c>
      <c r="AW248" s="13" t="s">
        <v>36</v>
      </c>
      <c r="AX248" s="13" t="s">
        <v>88</v>
      </c>
      <c r="AY248" s="220" t="s">
        <v>155</v>
      </c>
    </row>
    <row r="249" spans="1:65" s="2" customFormat="1" ht="16.5" customHeight="1">
      <c r="A249" s="34"/>
      <c r="B249" s="35"/>
      <c r="C249" s="187" t="s">
        <v>429</v>
      </c>
      <c r="D249" s="187" t="s">
        <v>158</v>
      </c>
      <c r="E249" s="188" t="s">
        <v>1572</v>
      </c>
      <c r="F249" s="189" t="s">
        <v>1573</v>
      </c>
      <c r="G249" s="190" t="s">
        <v>253</v>
      </c>
      <c r="H249" s="191">
        <v>231.743</v>
      </c>
      <c r="I249" s="192"/>
      <c r="J249" s="193">
        <f>ROUND(I249*H249,2)</f>
        <v>0</v>
      </c>
      <c r="K249" s="194"/>
      <c r="L249" s="39"/>
      <c r="M249" s="195" t="s">
        <v>1</v>
      </c>
      <c r="N249" s="196" t="s">
        <v>45</v>
      </c>
      <c r="O249" s="71"/>
      <c r="P249" s="197">
        <f>O249*H249</f>
        <v>0</v>
      </c>
      <c r="Q249" s="197">
        <v>0</v>
      </c>
      <c r="R249" s="197">
        <f>Q249*H249</f>
        <v>0</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1574</v>
      </c>
    </row>
    <row r="250" spans="1:47" s="2" customFormat="1" ht="29.25">
      <c r="A250" s="34"/>
      <c r="B250" s="35"/>
      <c r="C250" s="36"/>
      <c r="D250" s="201" t="s">
        <v>164</v>
      </c>
      <c r="E250" s="36"/>
      <c r="F250" s="202" t="s">
        <v>1575</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2:51" s="13" customFormat="1" ht="11.25">
      <c r="B251" s="210"/>
      <c r="C251" s="211"/>
      <c r="D251" s="201" t="s">
        <v>256</v>
      </c>
      <c r="E251" s="212" t="s">
        <v>1</v>
      </c>
      <c r="F251" s="213" t="s">
        <v>1481</v>
      </c>
      <c r="G251" s="211"/>
      <c r="H251" s="214">
        <v>128.283</v>
      </c>
      <c r="I251" s="215"/>
      <c r="J251" s="211"/>
      <c r="K251" s="211"/>
      <c r="L251" s="216"/>
      <c r="M251" s="217"/>
      <c r="N251" s="218"/>
      <c r="O251" s="218"/>
      <c r="P251" s="218"/>
      <c r="Q251" s="218"/>
      <c r="R251" s="218"/>
      <c r="S251" s="218"/>
      <c r="T251" s="219"/>
      <c r="AT251" s="220" t="s">
        <v>256</v>
      </c>
      <c r="AU251" s="220" t="s">
        <v>90</v>
      </c>
      <c r="AV251" s="13" t="s">
        <v>90</v>
      </c>
      <c r="AW251" s="13" t="s">
        <v>36</v>
      </c>
      <c r="AX251" s="13" t="s">
        <v>80</v>
      </c>
      <c r="AY251" s="220" t="s">
        <v>155</v>
      </c>
    </row>
    <row r="252" spans="2:51" s="13" customFormat="1" ht="11.25">
      <c r="B252" s="210"/>
      <c r="C252" s="211"/>
      <c r="D252" s="201" t="s">
        <v>256</v>
      </c>
      <c r="E252" s="212" t="s">
        <v>1</v>
      </c>
      <c r="F252" s="213" t="s">
        <v>1482</v>
      </c>
      <c r="G252" s="211"/>
      <c r="H252" s="214">
        <v>103.46</v>
      </c>
      <c r="I252" s="215"/>
      <c r="J252" s="211"/>
      <c r="K252" s="211"/>
      <c r="L252" s="216"/>
      <c r="M252" s="217"/>
      <c r="N252" s="218"/>
      <c r="O252" s="218"/>
      <c r="P252" s="218"/>
      <c r="Q252" s="218"/>
      <c r="R252" s="218"/>
      <c r="S252" s="218"/>
      <c r="T252" s="219"/>
      <c r="AT252" s="220" t="s">
        <v>256</v>
      </c>
      <c r="AU252" s="220" t="s">
        <v>90</v>
      </c>
      <c r="AV252" s="13" t="s">
        <v>90</v>
      </c>
      <c r="AW252" s="13" t="s">
        <v>36</v>
      </c>
      <c r="AX252" s="13" t="s">
        <v>80</v>
      </c>
      <c r="AY252" s="220" t="s">
        <v>155</v>
      </c>
    </row>
    <row r="253" spans="2:51" s="14" customFormat="1" ht="11.25">
      <c r="B253" s="221"/>
      <c r="C253" s="222"/>
      <c r="D253" s="201" t="s">
        <v>256</v>
      </c>
      <c r="E253" s="223" t="s">
        <v>1</v>
      </c>
      <c r="F253" s="224" t="s">
        <v>259</v>
      </c>
      <c r="G253" s="222"/>
      <c r="H253" s="225">
        <v>231.743</v>
      </c>
      <c r="I253" s="226"/>
      <c r="J253" s="222"/>
      <c r="K253" s="222"/>
      <c r="L253" s="227"/>
      <c r="M253" s="228"/>
      <c r="N253" s="229"/>
      <c r="O253" s="229"/>
      <c r="P253" s="229"/>
      <c r="Q253" s="229"/>
      <c r="R253" s="229"/>
      <c r="S253" s="229"/>
      <c r="T253" s="230"/>
      <c r="AT253" s="231" t="s">
        <v>256</v>
      </c>
      <c r="AU253" s="231" t="s">
        <v>90</v>
      </c>
      <c r="AV253" s="14" t="s">
        <v>175</v>
      </c>
      <c r="AW253" s="14" t="s">
        <v>36</v>
      </c>
      <c r="AX253" s="14" t="s">
        <v>88</v>
      </c>
      <c r="AY253" s="231" t="s">
        <v>155</v>
      </c>
    </row>
    <row r="254" spans="1:65" s="2" customFormat="1" ht="16.5" customHeight="1">
      <c r="A254" s="34"/>
      <c r="B254" s="35"/>
      <c r="C254" s="187" t="s">
        <v>434</v>
      </c>
      <c r="D254" s="187" t="s">
        <v>158</v>
      </c>
      <c r="E254" s="188" t="s">
        <v>445</v>
      </c>
      <c r="F254" s="189" t="s">
        <v>446</v>
      </c>
      <c r="G254" s="190" t="s">
        <v>253</v>
      </c>
      <c r="H254" s="191">
        <v>108.365</v>
      </c>
      <c r="I254" s="192"/>
      <c r="J254" s="193">
        <f>ROUND(I254*H254,2)</f>
        <v>0</v>
      </c>
      <c r="K254" s="194"/>
      <c r="L254" s="39"/>
      <c r="M254" s="195" t="s">
        <v>1</v>
      </c>
      <c r="N254" s="196" t="s">
        <v>45</v>
      </c>
      <c r="O254" s="71"/>
      <c r="P254" s="197">
        <f>O254*H254</f>
        <v>0</v>
      </c>
      <c r="Q254" s="197">
        <v>0</v>
      </c>
      <c r="R254" s="197">
        <f>Q254*H254</f>
        <v>0</v>
      </c>
      <c r="S254" s="197">
        <v>0</v>
      </c>
      <c r="T254" s="198">
        <f>S254*H254</f>
        <v>0</v>
      </c>
      <c r="U254" s="34"/>
      <c r="V254" s="34"/>
      <c r="W254" s="34"/>
      <c r="X254" s="34"/>
      <c r="Y254" s="34"/>
      <c r="Z254" s="34"/>
      <c r="AA254" s="34"/>
      <c r="AB254" s="34"/>
      <c r="AC254" s="34"/>
      <c r="AD254" s="34"/>
      <c r="AE254" s="34"/>
      <c r="AR254" s="199" t="s">
        <v>175</v>
      </c>
      <c r="AT254" s="199" t="s">
        <v>158</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1576</v>
      </c>
    </row>
    <row r="255" spans="1:47" s="2" customFormat="1" ht="165.75">
      <c r="A255" s="34"/>
      <c r="B255" s="35"/>
      <c r="C255" s="36"/>
      <c r="D255" s="201" t="s">
        <v>164</v>
      </c>
      <c r="E255" s="36"/>
      <c r="F255" s="202" t="s">
        <v>1577</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1480</v>
      </c>
      <c r="G256" s="211"/>
      <c r="H256" s="214">
        <v>108.365</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1:65" s="2" customFormat="1" ht="16.5" customHeight="1">
      <c r="A257" s="34"/>
      <c r="B257" s="35"/>
      <c r="C257" s="187" t="s">
        <v>439</v>
      </c>
      <c r="D257" s="187" t="s">
        <v>158</v>
      </c>
      <c r="E257" s="188" t="s">
        <v>450</v>
      </c>
      <c r="F257" s="189" t="s">
        <v>451</v>
      </c>
      <c r="G257" s="190" t="s">
        <v>253</v>
      </c>
      <c r="H257" s="191">
        <v>231.743</v>
      </c>
      <c r="I257" s="192"/>
      <c r="J257" s="193">
        <f>ROUND(I257*H257,2)</f>
        <v>0</v>
      </c>
      <c r="K257" s="194"/>
      <c r="L257" s="39"/>
      <c r="M257" s="195" t="s">
        <v>1</v>
      </c>
      <c r="N257" s="196" t="s">
        <v>45</v>
      </c>
      <c r="O257" s="71"/>
      <c r="P257" s="197">
        <f>O257*H257</f>
        <v>0</v>
      </c>
      <c r="Q257" s="197">
        <v>0</v>
      </c>
      <c r="R257" s="197">
        <f>Q257*H257</f>
        <v>0</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1578</v>
      </c>
    </row>
    <row r="258" spans="1:47" s="2" customFormat="1" ht="58.5">
      <c r="A258" s="34"/>
      <c r="B258" s="35"/>
      <c r="C258" s="36"/>
      <c r="D258" s="201" t="s">
        <v>164</v>
      </c>
      <c r="E258" s="36"/>
      <c r="F258" s="202" t="s">
        <v>1579</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2:51" s="13" customFormat="1" ht="11.25">
      <c r="B259" s="210"/>
      <c r="C259" s="211"/>
      <c r="D259" s="201" t="s">
        <v>256</v>
      </c>
      <c r="E259" s="212" t="s">
        <v>1</v>
      </c>
      <c r="F259" s="213" t="s">
        <v>1481</v>
      </c>
      <c r="G259" s="211"/>
      <c r="H259" s="214">
        <v>128.283</v>
      </c>
      <c r="I259" s="215"/>
      <c r="J259" s="211"/>
      <c r="K259" s="211"/>
      <c r="L259" s="216"/>
      <c r="M259" s="217"/>
      <c r="N259" s="218"/>
      <c r="O259" s="218"/>
      <c r="P259" s="218"/>
      <c r="Q259" s="218"/>
      <c r="R259" s="218"/>
      <c r="S259" s="218"/>
      <c r="T259" s="219"/>
      <c r="AT259" s="220" t="s">
        <v>256</v>
      </c>
      <c r="AU259" s="220" t="s">
        <v>90</v>
      </c>
      <c r="AV259" s="13" t="s">
        <v>90</v>
      </c>
      <c r="AW259" s="13" t="s">
        <v>36</v>
      </c>
      <c r="AX259" s="13" t="s">
        <v>80</v>
      </c>
      <c r="AY259" s="220" t="s">
        <v>155</v>
      </c>
    </row>
    <row r="260" spans="2:51" s="13" customFormat="1" ht="11.25">
      <c r="B260" s="210"/>
      <c r="C260" s="211"/>
      <c r="D260" s="201" t="s">
        <v>256</v>
      </c>
      <c r="E260" s="212" t="s">
        <v>1</v>
      </c>
      <c r="F260" s="213" t="s">
        <v>1482</v>
      </c>
      <c r="G260" s="211"/>
      <c r="H260" s="214">
        <v>103.46</v>
      </c>
      <c r="I260" s="215"/>
      <c r="J260" s="211"/>
      <c r="K260" s="211"/>
      <c r="L260" s="216"/>
      <c r="M260" s="217"/>
      <c r="N260" s="218"/>
      <c r="O260" s="218"/>
      <c r="P260" s="218"/>
      <c r="Q260" s="218"/>
      <c r="R260" s="218"/>
      <c r="S260" s="218"/>
      <c r="T260" s="219"/>
      <c r="AT260" s="220" t="s">
        <v>256</v>
      </c>
      <c r="AU260" s="220" t="s">
        <v>90</v>
      </c>
      <c r="AV260" s="13" t="s">
        <v>90</v>
      </c>
      <c r="AW260" s="13" t="s">
        <v>36</v>
      </c>
      <c r="AX260" s="13" t="s">
        <v>80</v>
      </c>
      <c r="AY260" s="220" t="s">
        <v>155</v>
      </c>
    </row>
    <row r="261" spans="2:51" s="14" customFormat="1" ht="11.25">
      <c r="B261" s="221"/>
      <c r="C261" s="222"/>
      <c r="D261" s="201" t="s">
        <v>256</v>
      </c>
      <c r="E261" s="223" t="s">
        <v>1</v>
      </c>
      <c r="F261" s="224" t="s">
        <v>259</v>
      </c>
      <c r="G261" s="222"/>
      <c r="H261" s="225">
        <v>231.743</v>
      </c>
      <c r="I261" s="226"/>
      <c r="J261" s="222"/>
      <c r="K261" s="222"/>
      <c r="L261" s="227"/>
      <c r="M261" s="228"/>
      <c r="N261" s="229"/>
      <c r="O261" s="229"/>
      <c r="P261" s="229"/>
      <c r="Q261" s="229"/>
      <c r="R261" s="229"/>
      <c r="S261" s="229"/>
      <c r="T261" s="230"/>
      <c r="AT261" s="231" t="s">
        <v>256</v>
      </c>
      <c r="AU261" s="231" t="s">
        <v>90</v>
      </c>
      <c r="AV261" s="14" t="s">
        <v>175</v>
      </c>
      <c r="AW261" s="14" t="s">
        <v>36</v>
      </c>
      <c r="AX261" s="14" t="s">
        <v>88</v>
      </c>
      <c r="AY261" s="231" t="s">
        <v>155</v>
      </c>
    </row>
    <row r="262" spans="1:65" s="2" customFormat="1" ht="16.5" customHeight="1">
      <c r="A262" s="34"/>
      <c r="B262" s="35"/>
      <c r="C262" s="187" t="s">
        <v>444</v>
      </c>
      <c r="D262" s="187" t="s">
        <v>158</v>
      </c>
      <c r="E262" s="188" t="s">
        <v>1580</v>
      </c>
      <c r="F262" s="189" t="s">
        <v>1581</v>
      </c>
      <c r="G262" s="190" t="s">
        <v>253</v>
      </c>
      <c r="H262" s="191">
        <v>103.46</v>
      </c>
      <c r="I262" s="192"/>
      <c r="J262" s="193">
        <f>ROUND(I262*H262,2)</f>
        <v>0</v>
      </c>
      <c r="K262" s="194"/>
      <c r="L262" s="39"/>
      <c r="M262" s="195" t="s">
        <v>1</v>
      </c>
      <c r="N262" s="196" t="s">
        <v>45</v>
      </c>
      <c r="O262" s="71"/>
      <c r="P262" s="197">
        <f>O262*H262</f>
        <v>0</v>
      </c>
      <c r="Q262" s="197">
        <v>0.1837</v>
      </c>
      <c r="R262" s="197">
        <f>Q262*H262</f>
        <v>19.005602</v>
      </c>
      <c r="S262" s="197">
        <v>0</v>
      </c>
      <c r="T262" s="198">
        <f>S262*H262</f>
        <v>0</v>
      </c>
      <c r="U262" s="34"/>
      <c r="V262" s="34"/>
      <c r="W262" s="34"/>
      <c r="X262" s="34"/>
      <c r="Y262" s="34"/>
      <c r="Z262" s="34"/>
      <c r="AA262" s="34"/>
      <c r="AB262" s="34"/>
      <c r="AC262" s="34"/>
      <c r="AD262" s="34"/>
      <c r="AE262" s="34"/>
      <c r="AR262" s="199" t="s">
        <v>175</v>
      </c>
      <c r="AT262" s="199" t="s">
        <v>158</v>
      </c>
      <c r="AU262" s="199" t="s">
        <v>90</v>
      </c>
      <c r="AY262" s="17" t="s">
        <v>155</v>
      </c>
      <c r="BE262" s="200">
        <f>IF(N262="základní",J262,0)</f>
        <v>0</v>
      </c>
      <c r="BF262" s="200">
        <f>IF(N262="snížená",J262,0)</f>
        <v>0</v>
      </c>
      <c r="BG262" s="200">
        <f>IF(N262="zákl. přenesená",J262,0)</f>
        <v>0</v>
      </c>
      <c r="BH262" s="200">
        <f>IF(N262="sníž. přenesená",J262,0)</f>
        <v>0</v>
      </c>
      <c r="BI262" s="200">
        <f>IF(N262="nulová",J262,0)</f>
        <v>0</v>
      </c>
      <c r="BJ262" s="17" t="s">
        <v>88</v>
      </c>
      <c r="BK262" s="200">
        <f>ROUND(I262*H262,2)</f>
        <v>0</v>
      </c>
      <c r="BL262" s="17" t="s">
        <v>175</v>
      </c>
      <c r="BM262" s="199" t="s">
        <v>1582</v>
      </c>
    </row>
    <row r="263" spans="1:47" s="2" customFormat="1" ht="292.5">
      <c r="A263" s="34"/>
      <c r="B263" s="35"/>
      <c r="C263" s="36"/>
      <c r="D263" s="201" t="s">
        <v>164</v>
      </c>
      <c r="E263" s="36"/>
      <c r="F263" s="202" t="s">
        <v>1583</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164</v>
      </c>
      <c r="AU263" s="17" t="s">
        <v>90</v>
      </c>
    </row>
    <row r="264" spans="2:51" s="13" customFormat="1" ht="11.25">
      <c r="B264" s="210"/>
      <c r="C264" s="211"/>
      <c r="D264" s="201" t="s">
        <v>256</v>
      </c>
      <c r="E264" s="212" t="s">
        <v>1</v>
      </c>
      <c r="F264" s="213" t="s">
        <v>1482</v>
      </c>
      <c r="G264" s="211"/>
      <c r="H264" s="214">
        <v>103.46</v>
      </c>
      <c r="I264" s="215"/>
      <c r="J264" s="211"/>
      <c r="K264" s="211"/>
      <c r="L264" s="216"/>
      <c r="M264" s="217"/>
      <c r="N264" s="218"/>
      <c r="O264" s="218"/>
      <c r="P264" s="218"/>
      <c r="Q264" s="218"/>
      <c r="R264" s="218"/>
      <c r="S264" s="218"/>
      <c r="T264" s="219"/>
      <c r="AT264" s="220" t="s">
        <v>256</v>
      </c>
      <c r="AU264" s="220" t="s">
        <v>90</v>
      </c>
      <c r="AV264" s="13" t="s">
        <v>90</v>
      </c>
      <c r="AW264" s="13" t="s">
        <v>36</v>
      </c>
      <c r="AX264" s="13" t="s">
        <v>88</v>
      </c>
      <c r="AY264" s="220" t="s">
        <v>155</v>
      </c>
    </row>
    <row r="265" spans="1:65" s="2" customFormat="1" ht="16.5" customHeight="1">
      <c r="A265" s="34"/>
      <c r="B265" s="35"/>
      <c r="C265" s="187" t="s">
        <v>449</v>
      </c>
      <c r="D265" s="187" t="s">
        <v>158</v>
      </c>
      <c r="E265" s="188" t="s">
        <v>455</v>
      </c>
      <c r="F265" s="189" t="s">
        <v>456</v>
      </c>
      <c r="G265" s="190" t="s">
        <v>253</v>
      </c>
      <c r="H265" s="191">
        <v>128.283</v>
      </c>
      <c r="I265" s="192"/>
      <c r="J265" s="193">
        <f>ROUND(I265*H265,2)</f>
        <v>0</v>
      </c>
      <c r="K265" s="194"/>
      <c r="L265" s="39"/>
      <c r="M265" s="195" t="s">
        <v>1</v>
      </c>
      <c r="N265" s="196" t="s">
        <v>45</v>
      </c>
      <c r="O265" s="71"/>
      <c r="P265" s="197">
        <f>O265*H265</f>
        <v>0</v>
      </c>
      <c r="Q265" s="197">
        <v>0.1837</v>
      </c>
      <c r="R265" s="197">
        <f>Q265*H265</f>
        <v>23.5655871</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1584</v>
      </c>
    </row>
    <row r="266" spans="1:47" s="2" customFormat="1" ht="58.5">
      <c r="A266" s="34"/>
      <c r="B266" s="35"/>
      <c r="C266" s="36"/>
      <c r="D266" s="201" t="s">
        <v>164</v>
      </c>
      <c r="E266" s="36"/>
      <c r="F266" s="202" t="s">
        <v>1585</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2:51" s="13" customFormat="1" ht="11.25">
      <c r="B267" s="210"/>
      <c r="C267" s="211"/>
      <c r="D267" s="201" t="s">
        <v>256</v>
      </c>
      <c r="E267" s="212" t="s">
        <v>1</v>
      </c>
      <c r="F267" s="213" t="s">
        <v>1481</v>
      </c>
      <c r="G267" s="211"/>
      <c r="H267" s="214">
        <v>128.283</v>
      </c>
      <c r="I267" s="215"/>
      <c r="J267" s="211"/>
      <c r="K267" s="211"/>
      <c r="L267" s="216"/>
      <c r="M267" s="217"/>
      <c r="N267" s="218"/>
      <c r="O267" s="218"/>
      <c r="P267" s="218"/>
      <c r="Q267" s="218"/>
      <c r="R267" s="218"/>
      <c r="S267" s="218"/>
      <c r="T267" s="219"/>
      <c r="AT267" s="220" t="s">
        <v>256</v>
      </c>
      <c r="AU267" s="220" t="s">
        <v>90</v>
      </c>
      <c r="AV267" s="13" t="s">
        <v>90</v>
      </c>
      <c r="AW267" s="13" t="s">
        <v>36</v>
      </c>
      <c r="AX267" s="13" t="s">
        <v>88</v>
      </c>
      <c r="AY267" s="220" t="s">
        <v>155</v>
      </c>
    </row>
    <row r="268" spans="1:65" s="2" customFormat="1" ht="16.5" customHeight="1">
      <c r="A268" s="34"/>
      <c r="B268" s="35"/>
      <c r="C268" s="243" t="s">
        <v>454</v>
      </c>
      <c r="D268" s="243" t="s">
        <v>357</v>
      </c>
      <c r="E268" s="244" t="s">
        <v>461</v>
      </c>
      <c r="F268" s="245" t="s">
        <v>462</v>
      </c>
      <c r="G268" s="246" t="s">
        <v>253</v>
      </c>
      <c r="H268" s="247">
        <v>25.657</v>
      </c>
      <c r="I268" s="248"/>
      <c r="J268" s="249">
        <f>ROUND(I268*H268,2)</f>
        <v>0</v>
      </c>
      <c r="K268" s="250"/>
      <c r="L268" s="251"/>
      <c r="M268" s="252" t="s">
        <v>1</v>
      </c>
      <c r="N268" s="253" t="s">
        <v>45</v>
      </c>
      <c r="O268" s="71"/>
      <c r="P268" s="197">
        <f>O268*H268</f>
        <v>0</v>
      </c>
      <c r="Q268" s="197">
        <v>0.222</v>
      </c>
      <c r="R268" s="197">
        <f>Q268*H268</f>
        <v>5.695854</v>
      </c>
      <c r="S268" s="197">
        <v>0</v>
      </c>
      <c r="T268" s="198">
        <f>S268*H268</f>
        <v>0</v>
      </c>
      <c r="U268" s="34"/>
      <c r="V268" s="34"/>
      <c r="W268" s="34"/>
      <c r="X268" s="34"/>
      <c r="Y268" s="34"/>
      <c r="Z268" s="34"/>
      <c r="AA268" s="34"/>
      <c r="AB268" s="34"/>
      <c r="AC268" s="34"/>
      <c r="AD268" s="34"/>
      <c r="AE268" s="34"/>
      <c r="AR268" s="199" t="s">
        <v>196</v>
      </c>
      <c r="AT268" s="199" t="s">
        <v>357</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1586</v>
      </c>
    </row>
    <row r="269" spans="1:47" s="2" customFormat="1" ht="19.5">
      <c r="A269" s="34"/>
      <c r="B269" s="35"/>
      <c r="C269" s="36"/>
      <c r="D269" s="201" t="s">
        <v>164</v>
      </c>
      <c r="E269" s="36"/>
      <c r="F269" s="202" t="s">
        <v>464</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1587</v>
      </c>
      <c r="G270" s="211"/>
      <c r="H270" s="214">
        <v>128.283</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2:51" s="13" customFormat="1" ht="11.25">
      <c r="B271" s="210"/>
      <c r="C271" s="211"/>
      <c r="D271" s="201" t="s">
        <v>256</v>
      </c>
      <c r="E271" s="211"/>
      <c r="F271" s="213" t="s">
        <v>1588</v>
      </c>
      <c r="G271" s="211"/>
      <c r="H271" s="214">
        <v>25.657</v>
      </c>
      <c r="I271" s="215"/>
      <c r="J271" s="211"/>
      <c r="K271" s="211"/>
      <c r="L271" s="216"/>
      <c r="M271" s="217"/>
      <c r="N271" s="218"/>
      <c r="O271" s="218"/>
      <c r="P271" s="218"/>
      <c r="Q271" s="218"/>
      <c r="R271" s="218"/>
      <c r="S271" s="218"/>
      <c r="T271" s="219"/>
      <c r="AT271" s="220" t="s">
        <v>256</v>
      </c>
      <c r="AU271" s="220" t="s">
        <v>90</v>
      </c>
      <c r="AV271" s="13" t="s">
        <v>90</v>
      </c>
      <c r="AW271" s="13" t="s">
        <v>4</v>
      </c>
      <c r="AX271" s="13" t="s">
        <v>88</v>
      </c>
      <c r="AY271" s="220" t="s">
        <v>155</v>
      </c>
    </row>
    <row r="272" spans="1:65" s="2" customFormat="1" ht="21.75" customHeight="1">
      <c r="A272" s="34"/>
      <c r="B272" s="35"/>
      <c r="C272" s="187" t="s">
        <v>460</v>
      </c>
      <c r="D272" s="187" t="s">
        <v>158</v>
      </c>
      <c r="E272" s="188" t="s">
        <v>479</v>
      </c>
      <c r="F272" s="189" t="s">
        <v>480</v>
      </c>
      <c r="G272" s="190" t="s">
        <v>253</v>
      </c>
      <c r="H272" s="191">
        <v>108.365</v>
      </c>
      <c r="I272" s="192"/>
      <c r="J272" s="193">
        <f>ROUND(I272*H272,2)</f>
        <v>0</v>
      </c>
      <c r="K272" s="194"/>
      <c r="L272" s="39"/>
      <c r="M272" s="195" t="s">
        <v>1</v>
      </c>
      <c r="N272" s="196" t="s">
        <v>45</v>
      </c>
      <c r="O272" s="71"/>
      <c r="P272" s="197">
        <f>O272*H272</f>
        <v>0</v>
      </c>
      <c r="Q272" s="197">
        <v>0.11162</v>
      </c>
      <c r="R272" s="197">
        <f>Q272*H272</f>
        <v>12.0957013</v>
      </c>
      <c r="S272" s="197">
        <v>0</v>
      </c>
      <c r="T272" s="198">
        <f>S272*H272</f>
        <v>0</v>
      </c>
      <c r="U272" s="34"/>
      <c r="V272" s="34"/>
      <c r="W272" s="34"/>
      <c r="X272" s="34"/>
      <c r="Y272" s="34"/>
      <c r="Z272" s="34"/>
      <c r="AA272" s="34"/>
      <c r="AB272" s="34"/>
      <c r="AC272" s="34"/>
      <c r="AD272" s="34"/>
      <c r="AE272" s="34"/>
      <c r="AR272" s="199" t="s">
        <v>175</v>
      </c>
      <c r="AT272" s="199" t="s">
        <v>158</v>
      </c>
      <c r="AU272" s="199" t="s">
        <v>90</v>
      </c>
      <c r="AY272" s="17" t="s">
        <v>155</v>
      </c>
      <c r="BE272" s="200">
        <f>IF(N272="základní",J272,0)</f>
        <v>0</v>
      </c>
      <c r="BF272" s="200">
        <f>IF(N272="snížená",J272,0)</f>
        <v>0</v>
      </c>
      <c r="BG272" s="200">
        <f>IF(N272="zákl. přenesená",J272,0)</f>
        <v>0</v>
      </c>
      <c r="BH272" s="200">
        <f>IF(N272="sníž. přenesená",J272,0)</f>
        <v>0</v>
      </c>
      <c r="BI272" s="200">
        <f>IF(N272="nulová",J272,0)</f>
        <v>0</v>
      </c>
      <c r="BJ272" s="17" t="s">
        <v>88</v>
      </c>
      <c r="BK272" s="200">
        <f>ROUND(I272*H272,2)</f>
        <v>0</v>
      </c>
      <c r="BL272" s="17" t="s">
        <v>175</v>
      </c>
      <c r="BM272" s="199" t="s">
        <v>1589</v>
      </c>
    </row>
    <row r="273" spans="1:47" s="2" customFormat="1" ht="243.75">
      <c r="A273" s="34"/>
      <c r="B273" s="35"/>
      <c r="C273" s="36"/>
      <c r="D273" s="201" t="s">
        <v>164</v>
      </c>
      <c r="E273" s="36"/>
      <c r="F273" s="202" t="s">
        <v>940</v>
      </c>
      <c r="G273" s="36"/>
      <c r="H273" s="36"/>
      <c r="I273" s="203"/>
      <c r="J273" s="36"/>
      <c r="K273" s="36"/>
      <c r="L273" s="39"/>
      <c r="M273" s="204"/>
      <c r="N273" s="205"/>
      <c r="O273" s="71"/>
      <c r="P273" s="71"/>
      <c r="Q273" s="71"/>
      <c r="R273" s="71"/>
      <c r="S273" s="71"/>
      <c r="T273" s="72"/>
      <c r="U273" s="34"/>
      <c r="V273" s="34"/>
      <c r="W273" s="34"/>
      <c r="X273" s="34"/>
      <c r="Y273" s="34"/>
      <c r="Z273" s="34"/>
      <c r="AA273" s="34"/>
      <c r="AB273" s="34"/>
      <c r="AC273" s="34"/>
      <c r="AD273" s="34"/>
      <c r="AE273" s="34"/>
      <c r="AT273" s="17" t="s">
        <v>164</v>
      </c>
      <c r="AU273" s="17" t="s">
        <v>90</v>
      </c>
    </row>
    <row r="274" spans="2:51" s="13" customFormat="1" ht="11.25">
      <c r="B274" s="210"/>
      <c r="C274" s="211"/>
      <c r="D274" s="201" t="s">
        <v>256</v>
      </c>
      <c r="E274" s="212" t="s">
        <v>1</v>
      </c>
      <c r="F274" s="213" t="s">
        <v>1480</v>
      </c>
      <c r="G274" s="211"/>
      <c r="H274" s="214">
        <v>108.365</v>
      </c>
      <c r="I274" s="215"/>
      <c r="J274" s="211"/>
      <c r="K274" s="211"/>
      <c r="L274" s="216"/>
      <c r="M274" s="217"/>
      <c r="N274" s="218"/>
      <c r="O274" s="218"/>
      <c r="P274" s="218"/>
      <c r="Q274" s="218"/>
      <c r="R274" s="218"/>
      <c r="S274" s="218"/>
      <c r="T274" s="219"/>
      <c r="AT274" s="220" t="s">
        <v>256</v>
      </c>
      <c r="AU274" s="220" t="s">
        <v>90</v>
      </c>
      <c r="AV274" s="13" t="s">
        <v>90</v>
      </c>
      <c r="AW274" s="13" t="s">
        <v>36</v>
      </c>
      <c r="AX274" s="13" t="s">
        <v>88</v>
      </c>
      <c r="AY274" s="220" t="s">
        <v>155</v>
      </c>
    </row>
    <row r="275" spans="2:63" s="12" customFormat="1" ht="22.9" customHeight="1">
      <c r="B275" s="171"/>
      <c r="C275" s="172"/>
      <c r="D275" s="173" t="s">
        <v>79</v>
      </c>
      <c r="E275" s="185" t="s">
        <v>196</v>
      </c>
      <c r="F275" s="185" t="s">
        <v>483</v>
      </c>
      <c r="G275" s="172"/>
      <c r="H275" s="172"/>
      <c r="I275" s="175"/>
      <c r="J275" s="186">
        <f>BK275</f>
        <v>0</v>
      </c>
      <c r="K275" s="172"/>
      <c r="L275" s="177"/>
      <c r="M275" s="178"/>
      <c r="N275" s="179"/>
      <c r="O275" s="179"/>
      <c r="P275" s="180">
        <f>SUM(P276:P390)</f>
        <v>0</v>
      </c>
      <c r="Q275" s="179"/>
      <c r="R275" s="180">
        <f>SUM(R276:R390)</f>
        <v>103.08500649999995</v>
      </c>
      <c r="S275" s="179"/>
      <c r="T275" s="181">
        <f>SUM(T276:T390)</f>
        <v>55.72656</v>
      </c>
      <c r="AR275" s="182" t="s">
        <v>88</v>
      </c>
      <c r="AT275" s="183" t="s">
        <v>79</v>
      </c>
      <c r="AU275" s="183" t="s">
        <v>88</v>
      </c>
      <c r="AY275" s="182" t="s">
        <v>155</v>
      </c>
      <c r="BK275" s="184">
        <f>SUM(BK276:BK390)</f>
        <v>0</v>
      </c>
    </row>
    <row r="276" spans="1:65" s="2" customFormat="1" ht="16.5" customHeight="1">
      <c r="A276" s="34"/>
      <c r="B276" s="35"/>
      <c r="C276" s="187" t="s">
        <v>467</v>
      </c>
      <c r="D276" s="187" t="s">
        <v>158</v>
      </c>
      <c r="E276" s="188" t="s">
        <v>1168</v>
      </c>
      <c r="F276" s="189" t="s">
        <v>1169</v>
      </c>
      <c r="G276" s="190" t="s">
        <v>287</v>
      </c>
      <c r="H276" s="191">
        <v>144</v>
      </c>
      <c r="I276" s="192"/>
      <c r="J276" s="193">
        <f>ROUND(I276*H276,2)</f>
        <v>0</v>
      </c>
      <c r="K276" s="194"/>
      <c r="L276" s="39"/>
      <c r="M276" s="195" t="s">
        <v>1</v>
      </c>
      <c r="N276" s="196" t="s">
        <v>45</v>
      </c>
      <c r="O276" s="71"/>
      <c r="P276" s="197">
        <f>O276*H276</f>
        <v>0</v>
      </c>
      <c r="Q276" s="197">
        <v>0</v>
      </c>
      <c r="R276" s="197">
        <f>Q276*H276</f>
        <v>0</v>
      </c>
      <c r="S276" s="197">
        <v>0.32</v>
      </c>
      <c r="T276" s="198">
        <f>S276*H276</f>
        <v>46.08</v>
      </c>
      <c r="U276" s="34"/>
      <c r="V276" s="34"/>
      <c r="W276" s="34"/>
      <c r="X276" s="34"/>
      <c r="Y276" s="34"/>
      <c r="Z276" s="34"/>
      <c r="AA276" s="34"/>
      <c r="AB276" s="34"/>
      <c r="AC276" s="34"/>
      <c r="AD276" s="34"/>
      <c r="AE276" s="34"/>
      <c r="AR276" s="199" t="s">
        <v>175</v>
      </c>
      <c r="AT276" s="199" t="s">
        <v>158</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1590</v>
      </c>
    </row>
    <row r="277" spans="1:65" s="2" customFormat="1" ht="16.5" customHeight="1">
      <c r="A277" s="34"/>
      <c r="B277" s="35"/>
      <c r="C277" s="187" t="s">
        <v>472</v>
      </c>
      <c r="D277" s="187" t="s">
        <v>158</v>
      </c>
      <c r="E277" s="188" t="s">
        <v>1591</v>
      </c>
      <c r="F277" s="189" t="s">
        <v>1592</v>
      </c>
      <c r="G277" s="190" t="s">
        <v>306</v>
      </c>
      <c r="H277" s="191">
        <v>26.796</v>
      </c>
      <c r="I277" s="192"/>
      <c r="J277" s="193">
        <f>ROUND(I277*H277,2)</f>
        <v>0</v>
      </c>
      <c r="K277" s="194"/>
      <c r="L277" s="39"/>
      <c r="M277" s="195" t="s">
        <v>1</v>
      </c>
      <c r="N277" s="196" t="s">
        <v>45</v>
      </c>
      <c r="O277" s="71"/>
      <c r="P277" s="197">
        <f>O277*H277</f>
        <v>0</v>
      </c>
      <c r="Q277" s="197">
        <v>0</v>
      </c>
      <c r="R277" s="197">
        <f>Q277*H277</f>
        <v>0</v>
      </c>
      <c r="S277" s="197">
        <v>0.36</v>
      </c>
      <c r="T277" s="198">
        <f>S277*H277</f>
        <v>9.64656</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1593</v>
      </c>
    </row>
    <row r="278" spans="1:47" s="2" customFormat="1" ht="107.25">
      <c r="A278" s="34"/>
      <c r="B278" s="35"/>
      <c r="C278" s="36"/>
      <c r="D278" s="201" t="s">
        <v>164</v>
      </c>
      <c r="E278" s="36"/>
      <c r="F278" s="202" t="s">
        <v>1594</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2:51" s="13" customFormat="1" ht="11.25">
      <c r="B279" s="210"/>
      <c r="C279" s="211"/>
      <c r="D279" s="201" t="s">
        <v>256</v>
      </c>
      <c r="E279" s="212" t="s">
        <v>1</v>
      </c>
      <c r="F279" s="213" t="s">
        <v>1595</v>
      </c>
      <c r="G279" s="211"/>
      <c r="H279" s="214">
        <v>26.796</v>
      </c>
      <c r="I279" s="215"/>
      <c r="J279" s="211"/>
      <c r="K279" s="211"/>
      <c r="L279" s="216"/>
      <c r="M279" s="217"/>
      <c r="N279" s="218"/>
      <c r="O279" s="218"/>
      <c r="P279" s="218"/>
      <c r="Q279" s="218"/>
      <c r="R279" s="218"/>
      <c r="S279" s="218"/>
      <c r="T279" s="219"/>
      <c r="AT279" s="220" t="s">
        <v>256</v>
      </c>
      <c r="AU279" s="220" t="s">
        <v>90</v>
      </c>
      <c r="AV279" s="13" t="s">
        <v>90</v>
      </c>
      <c r="AW279" s="13" t="s">
        <v>36</v>
      </c>
      <c r="AX279" s="13" t="s">
        <v>88</v>
      </c>
      <c r="AY279" s="220" t="s">
        <v>155</v>
      </c>
    </row>
    <row r="280" spans="1:65" s="2" customFormat="1" ht="21.75" customHeight="1">
      <c r="A280" s="34"/>
      <c r="B280" s="35"/>
      <c r="C280" s="187" t="s">
        <v>478</v>
      </c>
      <c r="D280" s="187" t="s">
        <v>158</v>
      </c>
      <c r="E280" s="188" t="s">
        <v>1175</v>
      </c>
      <c r="F280" s="189" t="s">
        <v>1176</v>
      </c>
      <c r="G280" s="190" t="s">
        <v>383</v>
      </c>
      <c r="H280" s="191">
        <v>1</v>
      </c>
      <c r="I280" s="192"/>
      <c r="J280" s="193">
        <f>ROUND(I280*H280,2)</f>
        <v>0</v>
      </c>
      <c r="K280" s="194"/>
      <c r="L280" s="39"/>
      <c r="M280" s="195" t="s">
        <v>1</v>
      </c>
      <c r="N280" s="196" t="s">
        <v>45</v>
      </c>
      <c r="O280" s="71"/>
      <c r="P280" s="197">
        <f>O280*H280</f>
        <v>0</v>
      </c>
      <c r="Q280" s="197">
        <v>0.002</v>
      </c>
      <c r="R280" s="197">
        <f>Q280*H280</f>
        <v>0.002</v>
      </c>
      <c r="S280" s="197">
        <v>0</v>
      </c>
      <c r="T280" s="198">
        <f>S280*H280</f>
        <v>0</v>
      </c>
      <c r="U280" s="34"/>
      <c r="V280" s="34"/>
      <c r="W280" s="34"/>
      <c r="X280" s="34"/>
      <c r="Y280" s="34"/>
      <c r="Z280" s="34"/>
      <c r="AA280" s="34"/>
      <c r="AB280" s="34"/>
      <c r="AC280" s="34"/>
      <c r="AD280" s="34"/>
      <c r="AE280" s="34"/>
      <c r="AR280" s="199" t="s">
        <v>175</v>
      </c>
      <c r="AT280" s="199" t="s">
        <v>158</v>
      </c>
      <c r="AU280" s="199" t="s">
        <v>90</v>
      </c>
      <c r="AY280" s="17" t="s">
        <v>155</v>
      </c>
      <c r="BE280" s="200">
        <f>IF(N280="základní",J280,0)</f>
        <v>0</v>
      </c>
      <c r="BF280" s="200">
        <f>IF(N280="snížená",J280,0)</f>
        <v>0</v>
      </c>
      <c r="BG280" s="200">
        <f>IF(N280="zákl. přenesená",J280,0)</f>
        <v>0</v>
      </c>
      <c r="BH280" s="200">
        <f>IF(N280="sníž. přenesená",J280,0)</f>
        <v>0</v>
      </c>
      <c r="BI280" s="200">
        <f>IF(N280="nulová",J280,0)</f>
        <v>0</v>
      </c>
      <c r="BJ280" s="17" t="s">
        <v>88</v>
      </c>
      <c r="BK280" s="200">
        <f>ROUND(I280*H280,2)</f>
        <v>0</v>
      </c>
      <c r="BL280" s="17" t="s">
        <v>175</v>
      </c>
      <c r="BM280" s="199" t="s">
        <v>1596</v>
      </c>
    </row>
    <row r="281" spans="1:47" s="2" customFormat="1" ht="117">
      <c r="A281" s="34"/>
      <c r="B281" s="35"/>
      <c r="C281" s="36"/>
      <c r="D281" s="201" t="s">
        <v>164</v>
      </c>
      <c r="E281" s="36"/>
      <c r="F281" s="202" t="s">
        <v>1597</v>
      </c>
      <c r="G281" s="36"/>
      <c r="H281" s="36"/>
      <c r="I281" s="203"/>
      <c r="J281" s="36"/>
      <c r="K281" s="36"/>
      <c r="L281" s="39"/>
      <c r="M281" s="204"/>
      <c r="N281" s="205"/>
      <c r="O281" s="71"/>
      <c r="P281" s="71"/>
      <c r="Q281" s="71"/>
      <c r="R281" s="71"/>
      <c r="S281" s="71"/>
      <c r="T281" s="72"/>
      <c r="U281" s="34"/>
      <c r="V281" s="34"/>
      <c r="W281" s="34"/>
      <c r="X281" s="34"/>
      <c r="Y281" s="34"/>
      <c r="Z281" s="34"/>
      <c r="AA281" s="34"/>
      <c r="AB281" s="34"/>
      <c r="AC281" s="34"/>
      <c r="AD281" s="34"/>
      <c r="AE281" s="34"/>
      <c r="AT281" s="17" t="s">
        <v>164</v>
      </c>
      <c r="AU281" s="17" t="s">
        <v>90</v>
      </c>
    </row>
    <row r="282" spans="1:65" s="2" customFormat="1" ht="21.75" customHeight="1">
      <c r="A282" s="34"/>
      <c r="B282" s="35"/>
      <c r="C282" s="187" t="s">
        <v>484</v>
      </c>
      <c r="D282" s="187" t="s">
        <v>158</v>
      </c>
      <c r="E282" s="188" t="s">
        <v>496</v>
      </c>
      <c r="F282" s="189" t="s">
        <v>497</v>
      </c>
      <c r="G282" s="190" t="s">
        <v>287</v>
      </c>
      <c r="H282" s="191">
        <v>141.89</v>
      </c>
      <c r="I282" s="192"/>
      <c r="J282" s="193">
        <f>ROUND(I282*H282,2)</f>
        <v>0</v>
      </c>
      <c r="K282" s="194"/>
      <c r="L282" s="39"/>
      <c r="M282" s="195" t="s">
        <v>1</v>
      </c>
      <c r="N282" s="196" t="s">
        <v>45</v>
      </c>
      <c r="O282" s="71"/>
      <c r="P282" s="197">
        <f>O282*H282</f>
        <v>0</v>
      </c>
      <c r="Q282" s="197">
        <v>8E-05</v>
      </c>
      <c r="R282" s="197">
        <f>Q282*H282</f>
        <v>0.0113512</v>
      </c>
      <c r="S282" s="197">
        <v>0</v>
      </c>
      <c r="T282" s="198">
        <f>S282*H282</f>
        <v>0</v>
      </c>
      <c r="U282" s="34"/>
      <c r="V282" s="34"/>
      <c r="W282" s="34"/>
      <c r="X282" s="34"/>
      <c r="Y282" s="34"/>
      <c r="Z282" s="34"/>
      <c r="AA282" s="34"/>
      <c r="AB282" s="34"/>
      <c r="AC282" s="34"/>
      <c r="AD282" s="34"/>
      <c r="AE282" s="34"/>
      <c r="AR282" s="199" t="s">
        <v>175</v>
      </c>
      <c r="AT282" s="199" t="s">
        <v>158</v>
      </c>
      <c r="AU282" s="199" t="s">
        <v>90</v>
      </c>
      <c r="AY282" s="17" t="s">
        <v>155</v>
      </c>
      <c r="BE282" s="200">
        <f>IF(N282="základní",J282,0)</f>
        <v>0</v>
      </c>
      <c r="BF282" s="200">
        <f>IF(N282="snížená",J282,0)</f>
        <v>0</v>
      </c>
      <c r="BG282" s="200">
        <f>IF(N282="zákl. přenesená",J282,0)</f>
        <v>0</v>
      </c>
      <c r="BH282" s="200">
        <f>IF(N282="sníž. přenesená",J282,0)</f>
        <v>0</v>
      </c>
      <c r="BI282" s="200">
        <f>IF(N282="nulová",J282,0)</f>
        <v>0</v>
      </c>
      <c r="BJ282" s="17" t="s">
        <v>88</v>
      </c>
      <c r="BK282" s="200">
        <f>ROUND(I282*H282,2)</f>
        <v>0</v>
      </c>
      <c r="BL282" s="17" t="s">
        <v>175</v>
      </c>
      <c r="BM282" s="199" t="s">
        <v>1598</v>
      </c>
    </row>
    <row r="283" spans="1:47" s="2" customFormat="1" ht="48.75">
      <c r="A283" s="34"/>
      <c r="B283" s="35"/>
      <c r="C283" s="36"/>
      <c r="D283" s="201" t="s">
        <v>164</v>
      </c>
      <c r="E283" s="36"/>
      <c r="F283" s="202" t="s">
        <v>1180</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164</v>
      </c>
      <c r="AU283" s="17" t="s">
        <v>90</v>
      </c>
    </row>
    <row r="284" spans="2:51" s="13" customFormat="1" ht="11.25">
      <c r="B284" s="210"/>
      <c r="C284" s="211"/>
      <c r="D284" s="201" t="s">
        <v>256</v>
      </c>
      <c r="E284" s="212" t="s">
        <v>1</v>
      </c>
      <c r="F284" s="213" t="s">
        <v>1599</v>
      </c>
      <c r="G284" s="211"/>
      <c r="H284" s="214">
        <v>68.89</v>
      </c>
      <c r="I284" s="215"/>
      <c r="J284" s="211"/>
      <c r="K284" s="211"/>
      <c r="L284" s="216"/>
      <c r="M284" s="217"/>
      <c r="N284" s="218"/>
      <c r="O284" s="218"/>
      <c r="P284" s="218"/>
      <c r="Q284" s="218"/>
      <c r="R284" s="218"/>
      <c r="S284" s="218"/>
      <c r="T284" s="219"/>
      <c r="AT284" s="220" t="s">
        <v>256</v>
      </c>
      <c r="AU284" s="220" t="s">
        <v>90</v>
      </c>
      <c r="AV284" s="13" t="s">
        <v>90</v>
      </c>
      <c r="AW284" s="13" t="s">
        <v>36</v>
      </c>
      <c r="AX284" s="13" t="s">
        <v>80</v>
      </c>
      <c r="AY284" s="220" t="s">
        <v>155</v>
      </c>
    </row>
    <row r="285" spans="2:51" s="13" customFormat="1" ht="11.25">
      <c r="B285" s="210"/>
      <c r="C285" s="211"/>
      <c r="D285" s="201" t="s">
        <v>256</v>
      </c>
      <c r="E285" s="212" t="s">
        <v>1</v>
      </c>
      <c r="F285" s="213" t="s">
        <v>1600</v>
      </c>
      <c r="G285" s="211"/>
      <c r="H285" s="214">
        <v>35.5</v>
      </c>
      <c r="I285" s="215"/>
      <c r="J285" s="211"/>
      <c r="K285" s="211"/>
      <c r="L285" s="216"/>
      <c r="M285" s="217"/>
      <c r="N285" s="218"/>
      <c r="O285" s="218"/>
      <c r="P285" s="218"/>
      <c r="Q285" s="218"/>
      <c r="R285" s="218"/>
      <c r="S285" s="218"/>
      <c r="T285" s="219"/>
      <c r="AT285" s="220" t="s">
        <v>256</v>
      </c>
      <c r="AU285" s="220" t="s">
        <v>90</v>
      </c>
      <c r="AV285" s="13" t="s">
        <v>90</v>
      </c>
      <c r="AW285" s="13" t="s">
        <v>36</v>
      </c>
      <c r="AX285" s="13" t="s">
        <v>80</v>
      </c>
      <c r="AY285" s="220" t="s">
        <v>155</v>
      </c>
    </row>
    <row r="286" spans="2:51" s="13" customFormat="1" ht="11.25">
      <c r="B286" s="210"/>
      <c r="C286" s="211"/>
      <c r="D286" s="201" t="s">
        <v>256</v>
      </c>
      <c r="E286" s="212" t="s">
        <v>1</v>
      </c>
      <c r="F286" s="213" t="s">
        <v>1601</v>
      </c>
      <c r="G286" s="211"/>
      <c r="H286" s="214">
        <v>37.5</v>
      </c>
      <c r="I286" s="215"/>
      <c r="J286" s="211"/>
      <c r="K286" s="211"/>
      <c r="L286" s="216"/>
      <c r="M286" s="217"/>
      <c r="N286" s="218"/>
      <c r="O286" s="218"/>
      <c r="P286" s="218"/>
      <c r="Q286" s="218"/>
      <c r="R286" s="218"/>
      <c r="S286" s="218"/>
      <c r="T286" s="219"/>
      <c r="AT286" s="220" t="s">
        <v>256</v>
      </c>
      <c r="AU286" s="220" t="s">
        <v>90</v>
      </c>
      <c r="AV286" s="13" t="s">
        <v>90</v>
      </c>
      <c r="AW286" s="13" t="s">
        <v>36</v>
      </c>
      <c r="AX286" s="13" t="s">
        <v>80</v>
      </c>
      <c r="AY286" s="220" t="s">
        <v>155</v>
      </c>
    </row>
    <row r="287" spans="2:51" s="14" customFormat="1" ht="11.25">
      <c r="B287" s="221"/>
      <c r="C287" s="222"/>
      <c r="D287" s="201" t="s">
        <v>256</v>
      </c>
      <c r="E287" s="223" t="s">
        <v>1</v>
      </c>
      <c r="F287" s="224" t="s">
        <v>259</v>
      </c>
      <c r="G287" s="222"/>
      <c r="H287" s="225">
        <v>141.89</v>
      </c>
      <c r="I287" s="226"/>
      <c r="J287" s="222"/>
      <c r="K287" s="222"/>
      <c r="L287" s="227"/>
      <c r="M287" s="228"/>
      <c r="N287" s="229"/>
      <c r="O287" s="229"/>
      <c r="P287" s="229"/>
      <c r="Q287" s="229"/>
      <c r="R287" s="229"/>
      <c r="S287" s="229"/>
      <c r="T287" s="230"/>
      <c r="AT287" s="231" t="s">
        <v>256</v>
      </c>
      <c r="AU287" s="231" t="s">
        <v>90</v>
      </c>
      <c r="AV287" s="14" t="s">
        <v>175</v>
      </c>
      <c r="AW287" s="14" t="s">
        <v>36</v>
      </c>
      <c r="AX287" s="14" t="s">
        <v>88</v>
      </c>
      <c r="AY287" s="231" t="s">
        <v>155</v>
      </c>
    </row>
    <row r="288" spans="1:65" s="2" customFormat="1" ht="16.5" customHeight="1">
      <c r="A288" s="34"/>
      <c r="B288" s="35"/>
      <c r="C288" s="243" t="s">
        <v>490</v>
      </c>
      <c r="D288" s="243" t="s">
        <v>357</v>
      </c>
      <c r="E288" s="244" t="s">
        <v>503</v>
      </c>
      <c r="F288" s="245" t="s">
        <v>504</v>
      </c>
      <c r="G288" s="246" t="s">
        <v>287</v>
      </c>
      <c r="H288" s="247">
        <v>144.018</v>
      </c>
      <c r="I288" s="248"/>
      <c r="J288" s="249">
        <f>ROUND(I288*H288,2)</f>
        <v>0</v>
      </c>
      <c r="K288" s="250"/>
      <c r="L288" s="251"/>
      <c r="M288" s="252" t="s">
        <v>1</v>
      </c>
      <c r="N288" s="253" t="s">
        <v>45</v>
      </c>
      <c r="O288" s="71"/>
      <c r="P288" s="197">
        <f>O288*H288</f>
        <v>0</v>
      </c>
      <c r="Q288" s="197">
        <v>0.1</v>
      </c>
      <c r="R288" s="197">
        <f>Q288*H288</f>
        <v>14.401800000000001</v>
      </c>
      <c r="S288" s="197">
        <v>0</v>
      </c>
      <c r="T288" s="198">
        <f>S288*H288</f>
        <v>0</v>
      </c>
      <c r="U288" s="34"/>
      <c r="V288" s="34"/>
      <c r="W288" s="34"/>
      <c r="X288" s="34"/>
      <c r="Y288" s="34"/>
      <c r="Z288" s="34"/>
      <c r="AA288" s="34"/>
      <c r="AB288" s="34"/>
      <c r="AC288" s="34"/>
      <c r="AD288" s="34"/>
      <c r="AE288" s="34"/>
      <c r="AR288" s="199" t="s">
        <v>196</v>
      </c>
      <c r="AT288" s="199" t="s">
        <v>357</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1602</v>
      </c>
    </row>
    <row r="289" spans="2:51" s="13" customFormat="1" ht="11.25">
      <c r="B289" s="210"/>
      <c r="C289" s="211"/>
      <c r="D289" s="201" t="s">
        <v>256</v>
      </c>
      <c r="E289" s="211"/>
      <c r="F289" s="213" t="s">
        <v>1603</v>
      </c>
      <c r="G289" s="211"/>
      <c r="H289" s="214">
        <v>144.018</v>
      </c>
      <c r="I289" s="215"/>
      <c r="J289" s="211"/>
      <c r="K289" s="211"/>
      <c r="L289" s="216"/>
      <c r="M289" s="217"/>
      <c r="N289" s="218"/>
      <c r="O289" s="218"/>
      <c r="P289" s="218"/>
      <c r="Q289" s="218"/>
      <c r="R289" s="218"/>
      <c r="S289" s="218"/>
      <c r="T289" s="219"/>
      <c r="AT289" s="220" t="s">
        <v>256</v>
      </c>
      <c r="AU289" s="220" t="s">
        <v>90</v>
      </c>
      <c r="AV289" s="13" t="s">
        <v>90</v>
      </c>
      <c r="AW289" s="13" t="s">
        <v>4</v>
      </c>
      <c r="AX289" s="13" t="s">
        <v>88</v>
      </c>
      <c r="AY289" s="220" t="s">
        <v>155</v>
      </c>
    </row>
    <row r="290" spans="1:65" s="2" customFormat="1" ht="21.75" customHeight="1">
      <c r="A290" s="34"/>
      <c r="B290" s="35"/>
      <c r="C290" s="187" t="s">
        <v>495</v>
      </c>
      <c r="D290" s="187" t="s">
        <v>158</v>
      </c>
      <c r="E290" s="188" t="s">
        <v>1185</v>
      </c>
      <c r="F290" s="189" t="s">
        <v>1186</v>
      </c>
      <c r="G290" s="190" t="s">
        <v>287</v>
      </c>
      <c r="H290" s="191">
        <v>74.71</v>
      </c>
      <c r="I290" s="192"/>
      <c r="J290" s="193">
        <f>ROUND(I290*H290,2)</f>
        <v>0</v>
      </c>
      <c r="K290" s="194"/>
      <c r="L290" s="39"/>
      <c r="M290" s="195" t="s">
        <v>1</v>
      </c>
      <c r="N290" s="196" t="s">
        <v>45</v>
      </c>
      <c r="O290" s="71"/>
      <c r="P290" s="197">
        <f>O290*H290</f>
        <v>0</v>
      </c>
      <c r="Q290" s="197">
        <v>0.00011</v>
      </c>
      <c r="R290" s="197">
        <f>Q290*H290</f>
        <v>0.008218099999999999</v>
      </c>
      <c r="S290" s="197">
        <v>0</v>
      </c>
      <c r="T290" s="198">
        <f>S290*H290</f>
        <v>0</v>
      </c>
      <c r="U290" s="34"/>
      <c r="V290" s="34"/>
      <c r="W290" s="34"/>
      <c r="X290" s="34"/>
      <c r="Y290" s="34"/>
      <c r="Z290" s="34"/>
      <c r="AA290" s="34"/>
      <c r="AB290" s="34"/>
      <c r="AC290" s="34"/>
      <c r="AD290" s="34"/>
      <c r="AE290" s="34"/>
      <c r="AR290" s="199" t="s">
        <v>175</v>
      </c>
      <c r="AT290" s="199" t="s">
        <v>158</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1604</v>
      </c>
    </row>
    <row r="291" spans="2:51" s="13" customFormat="1" ht="11.25">
      <c r="B291" s="210"/>
      <c r="C291" s="211"/>
      <c r="D291" s="201" t="s">
        <v>256</v>
      </c>
      <c r="E291" s="212" t="s">
        <v>1</v>
      </c>
      <c r="F291" s="213" t="s">
        <v>1605</v>
      </c>
      <c r="G291" s="211"/>
      <c r="H291" s="214">
        <v>74.71</v>
      </c>
      <c r="I291" s="215"/>
      <c r="J291" s="211"/>
      <c r="K291" s="211"/>
      <c r="L291" s="216"/>
      <c r="M291" s="217"/>
      <c r="N291" s="218"/>
      <c r="O291" s="218"/>
      <c r="P291" s="218"/>
      <c r="Q291" s="218"/>
      <c r="R291" s="218"/>
      <c r="S291" s="218"/>
      <c r="T291" s="219"/>
      <c r="AT291" s="220" t="s">
        <v>256</v>
      </c>
      <c r="AU291" s="220" t="s">
        <v>90</v>
      </c>
      <c r="AV291" s="13" t="s">
        <v>90</v>
      </c>
      <c r="AW291" s="13" t="s">
        <v>36</v>
      </c>
      <c r="AX291" s="13" t="s">
        <v>88</v>
      </c>
      <c r="AY291" s="220" t="s">
        <v>155</v>
      </c>
    </row>
    <row r="292" spans="1:65" s="2" customFormat="1" ht="16.5" customHeight="1">
      <c r="A292" s="34"/>
      <c r="B292" s="35"/>
      <c r="C292" s="243" t="s">
        <v>502</v>
      </c>
      <c r="D292" s="243" t="s">
        <v>357</v>
      </c>
      <c r="E292" s="244" t="s">
        <v>1190</v>
      </c>
      <c r="F292" s="245" t="s">
        <v>1191</v>
      </c>
      <c r="G292" s="246" t="s">
        <v>287</v>
      </c>
      <c r="H292" s="247">
        <v>75.831</v>
      </c>
      <c r="I292" s="248"/>
      <c r="J292" s="249">
        <f>ROUND(I292*H292,2)</f>
        <v>0</v>
      </c>
      <c r="K292" s="250"/>
      <c r="L292" s="251"/>
      <c r="M292" s="252" t="s">
        <v>1</v>
      </c>
      <c r="N292" s="253" t="s">
        <v>45</v>
      </c>
      <c r="O292" s="71"/>
      <c r="P292" s="197">
        <f>O292*H292</f>
        <v>0</v>
      </c>
      <c r="Q292" s="197">
        <v>0.152</v>
      </c>
      <c r="R292" s="197">
        <f>Q292*H292</f>
        <v>11.526312</v>
      </c>
      <c r="S292" s="197">
        <v>0</v>
      </c>
      <c r="T292" s="198">
        <f>S292*H292</f>
        <v>0</v>
      </c>
      <c r="U292" s="34"/>
      <c r="V292" s="34"/>
      <c r="W292" s="34"/>
      <c r="X292" s="34"/>
      <c r="Y292" s="34"/>
      <c r="Z292" s="34"/>
      <c r="AA292" s="34"/>
      <c r="AB292" s="34"/>
      <c r="AC292" s="34"/>
      <c r="AD292" s="34"/>
      <c r="AE292" s="34"/>
      <c r="AR292" s="199" t="s">
        <v>196</v>
      </c>
      <c r="AT292" s="199" t="s">
        <v>357</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1606</v>
      </c>
    </row>
    <row r="293" spans="2:51" s="13" customFormat="1" ht="11.25">
      <c r="B293" s="210"/>
      <c r="C293" s="211"/>
      <c r="D293" s="201" t="s">
        <v>256</v>
      </c>
      <c r="E293" s="211"/>
      <c r="F293" s="213" t="s">
        <v>1607</v>
      </c>
      <c r="G293" s="211"/>
      <c r="H293" s="214">
        <v>75.831</v>
      </c>
      <c r="I293" s="215"/>
      <c r="J293" s="211"/>
      <c r="K293" s="211"/>
      <c r="L293" s="216"/>
      <c r="M293" s="217"/>
      <c r="N293" s="218"/>
      <c r="O293" s="218"/>
      <c r="P293" s="218"/>
      <c r="Q293" s="218"/>
      <c r="R293" s="218"/>
      <c r="S293" s="218"/>
      <c r="T293" s="219"/>
      <c r="AT293" s="220" t="s">
        <v>256</v>
      </c>
      <c r="AU293" s="220" t="s">
        <v>90</v>
      </c>
      <c r="AV293" s="13" t="s">
        <v>90</v>
      </c>
      <c r="AW293" s="13" t="s">
        <v>4</v>
      </c>
      <c r="AX293" s="13" t="s">
        <v>88</v>
      </c>
      <c r="AY293" s="220" t="s">
        <v>155</v>
      </c>
    </row>
    <row r="294" spans="1:65" s="2" customFormat="1" ht="16.5" customHeight="1">
      <c r="A294" s="34"/>
      <c r="B294" s="35"/>
      <c r="C294" s="187" t="s">
        <v>507</v>
      </c>
      <c r="D294" s="187" t="s">
        <v>158</v>
      </c>
      <c r="E294" s="188" t="s">
        <v>508</v>
      </c>
      <c r="F294" s="189" t="s">
        <v>509</v>
      </c>
      <c r="G294" s="190" t="s">
        <v>383</v>
      </c>
      <c r="H294" s="191">
        <v>26</v>
      </c>
      <c r="I294" s="192"/>
      <c r="J294" s="193">
        <f>ROUND(I294*H294,2)</f>
        <v>0</v>
      </c>
      <c r="K294" s="194"/>
      <c r="L294" s="39"/>
      <c r="M294" s="195" t="s">
        <v>1</v>
      </c>
      <c r="N294" s="196" t="s">
        <v>45</v>
      </c>
      <c r="O294" s="71"/>
      <c r="P294" s="197">
        <f>O294*H294</f>
        <v>0</v>
      </c>
      <c r="Q294" s="197">
        <v>0.00016</v>
      </c>
      <c r="R294" s="197">
        <f>Q294*H294</f>
        <v>0.0041600000000000005</v>
      </c>
      <c r="S294" s="197">
        <v>0</v>
      </c>
      <c r="T294" s="198">
        <f>S294*H294</f>
        <v>0</v>
      </c>
      <c r="U294" s="34"/>
      <c r="V294" s="34"/>
      <c r="W294" s="34"/>
      <c r="X294" s="34"/>
      <c r="Y294" s="34"/>
      <c r="Z294" s="34"/>
      <c r="AA294" s="34"/>
      <c r="AB294" s="34"/>
      <c r="AC294" s="34"/>
      <c r="AD294" s="34"/>
      <c r="AE294" s="34"/>
      <c r="AR294" s="199" t="s">
        <v>175</v>
      </c>
      <c r="AT294" s="199" t="s">
        <v>158</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1608</v>
      </c>
    </row>
    <row r="295" spans="1:47" s="2" customFormat="1" ht="117">
      <c r="A295" s="34"/>
      <c r="B295" s="35"/>
      <c r="C295" s="36"/>
      <c r="D295" s="201" t="s">
        <v>164</v>
      </c>
      <c r="E295" s="36"/>
      <c r="F295" s="202" t="s">
        <v>511</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2:51" s="13" customFormat="1" ht="11.25">
      <c r="B296" s="210"/>
      <c r="C296" s="211"/>
      <c r="D296" s="201" t="s">
        <v>256</v>
      </c>
      <c r="E296" s="212" t="s">
        <v>1</v>
      </c>
      <c r="F296" s="213" t="s">
        <v>1609</v>
      </c>
      <c r="G296" s="211"/>
      <c r="H296" s="214">
        <v>12</v>
      </c>
      <c r="I296" s="215"/>
      <c r="J296" s="211"/>
      <c r="K296" s="211"/>
      <c r="L296" s="216"/>
      <c r="M296" s="217"/>
      <c r="N296" s="218"/>
      <c r="O296" s="218"/>
      <c r="P296" s="218"/>
      <c r="Q296" s="218"/>
      <c r="R296" s="218"/>
      <c r="S296" s="218"/>
      <c r="T296" s="219"/>
      <c r="AT296" s="220" t="s">
        <v>256</v>
      </c>
      <c r="AU296" s="220" t="s">
        <v>90</v>
      </c>
      <c r="AV296" s="13" t="s">
        <v>90</v>
      </c>
      <c r="AW296" s="13" t="s">
        <v>36</v>
      </c>
      <c r="AX296" s="13" t="s">
        <v>80</v>
      </c>
      <c r="AY296" s="220" t="s">
        <v>155</v>
      </c>
    </row>
    <row r="297" spans="2:51" s="13" customFormat="1" ht="11.25">
      <c r="B297" s="210"/>
      <c r="C297" s="211"/>
      <c r="D297" s="201" t="s">
        <v>256</v>
      </c>
      <c r="E297" s="212" t="s">
        <v>1</v>
      </c>
      <c r="F297" s="213" t="s">
        <v>1610</v>
      </c>
      <c r="G297" s="211"/>
      <c r="H297" s="214">
        <v>7</v>
      </c>
      <c r="I297" s="215"/>
      <c r="J297" s="211"/>
      <c r="K297" s="211"/>
      <c r="L297" s="216"/>
      <c r="M297" s="217"/>
      <c r="N297" s="218"/>
      <c r="O297" s="218"/>
      <c r="P297" s="218"/>
      <c r="Q297" s="218"/>
      <c r="R297" s="218"/>
      <c r="S297" s="218"/>
      <c r="T297" s="219"/>
      <c r="AT297" s="220" t="s">
        <v>256</v>
      </c>
      <c r="AU297" s="220" t="s">
        <v>90</v>
      </c>
      <c r="AV297" s="13" t="s">
        <v>90</v>
      </c>
      <c r="AW297" s="13" t="s">
        <v>36</v>
      </c>
      <c r="AX297" s="13" t="s">
        <v>80</v>
      </c>
      <c r="AY297" s="220" t="s">
        <v>155</v>
      </c>
    </row>
    <row r="298" spans="2:51" s="13" customFormat="1" ht="11.25">
      <c r="B298" s="210"/>
      <c r="C298" s="211"/>
      <c r="D298" s="201" t="s">
        <v>256</v>
      </c>
      <c r="E298" s="212" t="s">
        <v>1</v>
      </c>
      <c r="F298" s="213" t="s">
        <v>1611</v>
      </c>
      <c r="G298" s="211"/>
      <c r="H298" s="214">
        <v>7</v>
      </c>
      <c r="I298" s="215"/>
      <c r="J298" s="211"/>
      <c r="K298" s="211"/>
      <c r="L298" s="216"/>
      <c r="M298" s="217"/>
      <c r="N298" s="218"/>
      <c r="O298" s="218"/>
      <c r="P298" s="218"/>
      <c r="Q298" s="218"/>
      <c r="R298" s="218"/>
      <c r="S298" s="218"/>
      <c r="T298" s="219"/>
      <c r="AT298" s="220" t="s">
        <v>256</v>
      </c>
      <c r="AU298" s="220" t="s">
        <v>90</v>
      </c>
      <c r="AV298" s="13" t="s">
        <v>90</v>
      </c>
      <c r="AW298" s="13" t="s">
        <v>36</v>
      </c>
      <c r="AX298" s="13" t="s">
        <v>80</v>
      </c>
      <c r="AY298" s="220" t="s">
        <v>155</v>
      </c>
    </row>
    <row r="299" spans="2:51" s="14" customFormat="1" ht="11.25">
      <c r="B299" s="221"/>
      <c r="C299" s="222"/>
      <c r="D299" s="201" t="s">
        <v>256</v>
      </c>
      <c r="E299" s="223" t="s">
        <v>1</v>
      </c>
      <c r="F299" s="224" t="s">
        <v>259</v>
      </c>
      <c r="G299" s="222"/>
      <c r="H299" s="225">
        <v>26</v>
      </c>
      <c r="I299" s="226"/>
      <c r="J299" s="222"/>
      <c r="K299" s="222"/>
      <c r="L299" s="227"/>
      <c r="M299" s="228"/>
      <c r="N299" s="229"/>
      <c r="O299" s="229"/>
      <c r="P299" s="229"/>
      <c r="Q299" s="229"/>
      <c r="R299" s="229"/>
      <c r="S299" s="229"/>
      <c r="T299" s="230"/>
      <c r="AT299" s="231" t="s">
        <v>256</v>
      </c>
      <c r="AU299" s="231" t="s">
        <v>90</v>
      </c>
      <c r="AV299" s="14" t="s">
        <v>175</v>
      </c>
      <c r="AW299" s="14" t="s">
        <v>36</v>
      </c>
      <c r="AX299" s="14" t="s">
        <v>88</v>
      </c>
      <c r="AY299" s="231" t="s">
        <v>155</v>
      </c>
    </row>
    <row r="300" spans="1:65" s="2" customFormat="1" ht="24.2" customHeight="1">
      <c r="A300" s="34"/>
      <c r="B300" s="35"/>
      <c r="C300" s="243" t="s">
        <v>514</v>
      </c>
      <c r="D300" s="243" t="s">
        <v>357</v>
      </c>
      <c r="E300" s="244" t="s">
        <v>1612</v>
      </c>
      <c r="F300" s="245" t="s">
        <v>1613</v>
      </c>
      <c r="G300" s="246" t="s">
        <v>383</v>
      </c>
      <c r="H300" s="247">
        <v>25</v>
      </c>
      <c r="I300" s="248"/>
      <c r="J300" s="249">
        <f>ROUND(I300*H300,2)</f>
        <v>0</v>
      </c>
      <c r="K300" s="250"/>
      <c r="L300" s="251"/>
      <c r="M300" s="252" t="s">
        <v>1</v>
      </c>
      <c r="N300" s="253" t="s">
        <v>45</v>
      </c>
      <c r="O300" s="71"/>
      <c r="P300" s="197">
        <f>O300*H300</f>
        <v>0</v>
      </c>
      <c r="Q300" s="197">
        <v>0.073</v>
      </c>
      <c r="R300" s="197">
        <f>Q300*H300</f>
        <v>1.825</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1614</v>
      </c>
    </row>
    <row r="301" spans="2:51" s="13" customFormat="1" ht="11.25">
      <c r="B301" s="210"/>
      <c r="C301" s="211"/>
      <c r="D301" s="201" t="s">
        <v>256</v>
      </c>
      <c r="E301" s="212" t="s">
        <v>1</v>
      </c>
      <c r="F301" s="213" t="s">
        <v>395</v>
      </c>
      <c r="G301" s="211"/>
      <c r="H301" s="214">
        <v>25</v>
      </c>
      <c r="I301" s="215"/>
      <c r="J301" s="211"/>
      <c r="K301" s="211"/>
      <c r="L301" s="216"/>
      <c r="M301" s="217"/>
      <c r="N301" s="218"/>
      <c r="O301" s="218"/>
      <c r="P301" s="218"/>
      <c r="Q301" s="218"/>
      <c r="R301" s="218"/>
      <c r="S301" s="218"/>
      <c r="T301" s="219"/>
      <c r="AT301" s="220" t="s">
        <v>256</v>
      </c>
      <c r="AU301" s="220" t="s">
        <v>90</v>
      </c>
      <c r="AV301" s="13" t="s">
        <v>90</v>
      </c>
      <c r="AW301" s="13" t="s">
        <v>36</v>
      </c>
      <c r="AX301" s="13" t="s">
        <v>88</v>
      </c>
      <c r="AY301" s="220" t="s">
        <v>155</v>
      </c>
    </row>
    <row r="302" spans="1:65" s="2" customFormat="1" ht="21.75" customHeight="1">
      <c r="A302" s="34"/>
      <c r="B302" s="35"/>
      <c r="C302" s="243" t="s">
        <v>519</v>
      </c>
      <c r="D302" s="243" t="s">
        <v>357</v>
      </c>
      <c r="E302" s="244" t="s">
        <v>520</v>
      </c>
      <c r="F302" s="245" t="s">
        <v>1615</v>
      </c>
      <c r="G302" s="246" t="s">
        <v>383</v>
      </c>
      <c r="H302" s="247">
        <v>1</v>
      </c>
      <c r="I302" s="248"/>
      <c r="J302" s="249">
        <f>ROUND(I302*H302,2)</f>
        <v>0</v>
      </c>
      <c r="K302" s="250"/>
      <c r="L302" s="251"/>
      <c r="M302" s="252" t="s">
        <v>1</v>
      </c>
      <c r="N302" s="253" t="s">
        <v>45</v>
      </c>
      <c r="O302" s="71"/>
      <c r="P302" s="197">
        <f>O302*H302</f>
        <v>0</v>
      </c>
      <c r="Q302" s="197">
        <v>0.086</v>
      </c>
      <c r="R302" s="197">
        <f>Q302*H302</f>
        <v>0.086</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1616</v>
      </c>
    </row>
    <row r="303" spans="2:51" s="13" customFormat="1" ht="11.25">
      <c r="B303" s="210"/>
      <c r="C303" s="211"/>
      <c r="D303" s="201" t="s">
        <v>256</v>
      </c>
      <c r="E303" s="212" t="s">
        <v>1</v>
      </c>
      <c r="F303" s="213" t="s">
        <v>88</v>
      </c>
      <c r="G303" s="211"/>
      <c r="H303" s="214">
        <v>1</v>
      </c>
      <c r="I303" s="215"/>
      <c r="J303" s="211"/>
      <c r="K303" s="211"/>
      <c r="L303" s="216"/>
      <c r="M303" s="217"/>
      <c r="N303" s="218"/>
      <c r="O303" s="218"/>
      <c r="P303" s="218"/>
      <c r="Q303" s="218"/>
      <c r="R303" s="218"/>
      <c r="S303" s="218"/>
      <c r="T303" s="219"/>
      <c r="AT303" s="220" t="s">
        <v>256</v>
      </c>
      <c r="AU303" s="220" t="s">
        <v>90</v>
      </c>
      <c r="AV303" s="13" t="s">
        <v>90</v>
      </c>
      <c r="AW303" s="13" t="s">
        <v>36</v>
      </c>
      <c r="AX303" s="13" t="s">
        <v>88</v>
      </c>
      <c r="AY303" s="220" t="s">
        <v>155</v>
      </c>
    </row>
    <row r="304" spans="1:65" s="2" customFormat="1" ht="16.5" customHeight="1">
      <c r="A304" s="34"/>
      <c r="B304" s="35"/>
      <c r="C304" s="187" t="s">
        <v>524</v>
      </c>
      <c r="D304" s="187" t="s">
        <v>158</v>
      </c>
      <c r="E304" s="188" t="s">
        <v>1208</v>
      </c>
      <c r="F304" s="189" t="s">
        <v>1209</v>
      </c>
      <c r="G304" s="190" t="s">
        <v>383</v>
      </c>
      <c r="H304" s="191">
        <v>26</v>
      </c>
      <c r="I304" s="192"/>
      <c r="J304" s="193">
        <f>ROUND(I304*H304,2)</f>
        <v>0</v>
      </c>
      <c r="K304" s="194"/>
      <c r="L304" s="39"/>
      <c r="M304" s="195" t="s">
        <v>1</v>
      </c>
      <c r="N304" s="196" t="s">
        <v>45</v>
      </c>
      <c r="O304" s="71"/>
      <c r="P304" s="197">
        <f>O304*H304</f>
        <v>0</v>
      </c>
      <c r="Q304" s="197">
        <v>0.00017</v>
      </c>
      <c r="R304" s="197">
        <f>Q304*H304</f>
        <v>0.00442</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1617</v>
      </c>
    </row>
    <row r="305" spans="1:47" s="2" customFormat="1" ht="39">
      <c r="A305" s="34"/>
      <c r="B305" s="35"/>
      <c r="C305" s="36"/>
      <c r="D305" s="201" t="s">
        <v>164</v>
      </c>
      <c r="E305" s="36"/>
      <c r="F305" s="202" t="s">
        <v>1618</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2:51" s="13" customFormat="1" ht="11.25">
      <c r="B306" s="210"/>
      <c r="C306" s="211"/>
      <c r="D306" s="201" t="s">
        <v>256</v>
      </c>
      <c r="E306" s="212" t="s">
        <v>1</v>
      </c>
      <c r="F306" s="213" t="s">
        <v>1619</v>
      </c>
      <c r="G306" s="211"/>
      <c r="H306" s="214">
        <v>26</v>
      </c>
      <c r="I306" s="215"/>
      <c r="J306" s="211"/>
      <c r="K306" s="211"/>
      <c r="L306" s="216"/>
      <c r="M306" s="217"/>
      <c r="N306" s="218"/>
      <c r="O306" s="218"/>
      <c r="P306" s="218"/>
      <c r="Q306" s="218"/>
      <c r="R306" s="218"/>
      <c r="S306" s="218"/>
      <c r="T306" s="219"/>
      <c r="AT306" s="220" t="s">
        <v>256</v>
      </c>
      <c r="AU306" s="220" t="s">
        <v>90</v>
      </c>
      <c r="AV306" s="13" t="s">
        <v>90</v>
      </c>
      <c r="AW306" s="13" t="s">
        <v>36</v>
      </c>
      <c r="AX306" s="13" t="s">
        <v>88</v>
      </c>
      <c r="AY306" s="220" t="s">
        <v>155</v>
      </c>
    </row>
    <row r="307" spans="1:65" s="2" customFormat="1" ht="24.2" customHeight="1">
      <c r="A307" s="34"/>
      <c r="B307" s="35"/>
      <c r="C307" s="243" t="s">
        <v>530</v>
      </c>
      <c r="D307" s="243" t="s">
        <v>357</v>
      </c>
      <c r="E307" s="244" t="s">
        <v>1211</v>
      </c>
      <c r="F307" s="245" t="s">
        <v>1212</v>
      </c>
      <c r="G307" s="246" t="s">
        <v>383</v>
      </c>
      <c r="H307" s="247">
        <v>26</v>
      </c>
      <c r="I307" s="248"/>
      <c r="J307" s="249">
        <f>ROUND(I307*H307,2)</f>
        <v>0</v>
      </c>
      <c r="K307" s="250"/>
      <c r="L307" s="251"/>
      <c r="M307" s="252" t="s">
        <v>1</v>
      </c>
      <c r="N307" s="253" t="s">
        <v>45</v>
      </c>
      <c r="O307" s="71"/>
      <c r="P307" s="197">
        <f>O307*H307</f>
        <v>0</v>
      </c>
      <c r="Q307" s="197">
        <v>0.129</v>
      </c>
      <c r="R307" s="197">
        <f>Q307*H307</f>
        <v>3.354</v>
      </c>
      <c r="S307" s="197">
        <v>0</v>
      </c>
      <c r="T307" s="198">
        <f>S307*H307</f>
        <v>0</v>
      </c>
      <c r="U307" s="34"/>
      <c r="V307" s="34"/>
      <c r="W307" s="34"/>
      <c r="X307" s="34"/>
      <c r="Y307" s="34"/>
      <c r="Z307" s="34"/>
      <c r="AA307" s="34"/>
      <c r="AB307" s="34"/>
      <c r="AC307" s="34"/>
      <c r="AD307" s="34"/>
      <c r="AE307" s="34"/>
      <c r="AR307" s="199" t="s">
        <v>196</v>
      </c>
      <c r="AT307" s="199" t="s">
        <v>357</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1620</v>
      </c>
    </row>
    <row r="308" spans="1:65" s="2" customFormat="1" ht="16.5" customHeight="1">
      <c r="A308" s="34"/>
      <c r="B308" s="35"/>
      <c r="C308" s="187" t="s">
        <v>535</v>
      </c>
      <c r="D308" s="187" t="s">
        <v>158</v>
      </c>
      <c r="E308" s="188" t="s">
        <v>525</v>
      </c>
      <c r="F308" s="189" t="s">
        <v>526</v>
      </c>
      <c r="G308" s="190" t="s">
        <v>383</v>
      </c>
      <c r="H308" s="191">
        <v>12</v>
      </c>
      <c r="I308" s="192"/>
      <c r="J308" s="193">
        <f>ROUND(I308*H308,2)</f>
        <v>0</v>
      </c>
      <c r="K308" s="194"/>
      <c r="L308" s="39"/>
      <c r="M308" s="195" t="s">
        <v>1</v>
      </c>
      <c r="N308" s="196" t="s">
        <v>45</v>
      </c>
      <c r="O308" s="71"/>
      <c r="P308" s="197">
        <f>O308*H308</f>
        <v>0</v>
      </c>
      <c r="Q308" s="197">
        <v>9E-05</v>
      </c>
      <c r="R308" s="197">
        <f>Q308*H308</f>
        <v>0.00108</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1621</v>
      </c>
    </row>
    <row r="309" spans="1:47" s="2" customFormat="1" ht="39">
      <c r="A309" s="34"/>
      <c r="B309" s="35"/>
      <c r="C309" s="36"/>
      <c r="D309" s="201" t="s">
        <v>164</v>
      </c>
      <c r="E309" s="36"/>
      <c r="F309" s="202" t="s">
        <v>1195</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1:65" s="2" customFormat="1" ht="16.5" customHeight="1">
      <c r="A310" s="34"/>
      <c r="B310" s="35"/>
      <c r="C310" s="243" t="s">
        <v>541</v>
      </c>
      <c r="D310" s="243" t="s">
        <v>357</v>
      </c>
      <c r="E310" s="244" t="s">
        <v>531</v>
      </c>
      <c r="F310" s="245" t="s">
        <v>532</v>
      </c>
      <c r="G310" s="246" t="s">
        <v>383</v>
      </c>
      <c r="H310" s="247">
        <v>6</v>
      </c>
      <c r="I310" s="248"/>
      <c r="J310" s="249">
        <f>ROUND(I310*H310,2)</f>
        <v>0</v>
      </c>
      <c r="K310" s="250"/>
      <c r="L310" s="251"/>
      <c r="M310" s="252" t="s">
        <v>1</v>
      </c>
      <c r="N310" s="253" t="s">
        <v>45</v>
      </c>
      <c r="O310" s="71"/>
      <c r="P310" s="197">
        <f>O310*H310</f>
        <v>0</v>
      </c>
      <c r="Q310" s="197">
        <v>0.056</v>
      </c>
      <c r="R310" s="197">
        <f>Q310*H310</f>
        <v>0.336</v>
      </c>
      <c r="S310" s="197">
        <v>0</v>
      </c>
      <c r="T310" s="198">
        <f>S310*H310</f>
        <v>0</v>
      </c>
      <c r="U310" s="34"/>
      <c r="V310" s="34"/>
      <c r="W310" s="34"/>
      <c r="X310" s="34"/>
      <c r="Y310" s="34"/>
      <c r="Z310" s="34"/>
      <c r="AA310" s="34"/>
      <c r="AB310" s="34"/>
      <c r="AC310" s="34"/>
      <c r="AD310" s="34"/>
      <c r="AE310" s="34"/>
      <c r="AR310" s="199" t="s">
        <v>196</v>
      </c>
      <c r="AT310" s="199" t="s">
        <v>357</v>
      </c>
      <c r="AU310" s="199" t="s">
        <v>90</v>
      </c>
      <c r="AY310" s="17" t="s">
        <v>155</v>
      </c>
      <c r="BE310" s="200">
        <f>IF(N310="základní",J310,0)</f>
        <v>0</v>
      </c>
      <c r="BF310" s="200">
        <f>IF(N310="snížená",J310,0)</f>
        <v>0</v>
      </c>
      <c r="BG310" s="200">
        <f>IF(N310="zákl. přenesená",J310,0)</f>
        <v>0</v>
      </c>
      <c r="BH310" s="200">
        <f>IF(N310="sníž. přenesená",J310,0)</f>
        <v>0</v>
      </c>
      <c r="BI310" s="200">
        <f>IF(N310="nulová",J310,0)</f>
        <v>0</v>
      </c>
      <c r="BJ310" s="17" t="s">
        <v>88</v>
      </c>
      <c r="BK310" s="200">
        <f>ROUND(I310*H310,2)</f>
        <v>0</v>
      </c>
      <c r="BL310" s="17" t="s">
        <v>175</v>
      </c>
      <c r="BM310" s="199" t="s">
        <v>1622</v>
      </c>
    </row>
    <row r="311" spans="1:47" s="2" customFormat="1" ht="19.5">
      <c r="A311" s="34"/>
      <c r="B311" s="35"/>
      <c r="C311" s="36"/>
      <c r="D311" s="201" t="s">
        <v>164</v>
      </c>
      <c r="E311" s="36"/>
      <c r="F311" s="202" t="s">
        <v>534</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164</v>
      </c>
      <c r="AU311" s="17" t="s">
        <v>90</v>
      </c>
    </row>
    <row r="312" spans="1:65" s="2" customFormat="1" ht="21.75" customHeight="1">
      <c r="A312" s="34"/>
      <c r="B312" s="35"/>
      <c r="C312" s="243" t="s">
        <v>546</v>
      </c>
      <c r="D312" s="243" t="s">
        <v>357</v>
      </c>
      <c r="E312" s="244" t="s">
        <v>536</v>
      </c>
      <c r="F312" s="245" t="s">
        <v>537</v>
      </c>
      <c r="G312" s="246" t="s">
        <v>383</v>
      </c>
      <c r="H312" s="247">
        <v>6</v>
      </c>
      <c r="I312" s="248"/>
      <c r="J312" s="249">
        <f>ROUND(I312*H312,2)</f>
        <v>0</v>
      </c>
      <c r="K312" s="250"/>
      <c r="L312" s="251"/>
      <c r="M312" s="252" t="s">
        <v>1</v>
      </c>
      <c r="N312" s="253" t="s">
        <v>45</v>
      </c>
      <c r="O312" s="71"/>
      <c r="P312" s="197">
        <f>O312*H312</f>
        <v>0</v>
      </c>
      <c r="Q312" s="197">
        <v>0.045</v>
      </c>
      <c r="R312" s="197">
        <f>Q312*H312</f>
        <v>0.27</v>
      </c>
      <c r="S312" s="197">
        <v>0</v>
      </c>
      <c r="T312" s="198">
        <f>S312*H312</f>
        <v>0</v>
      </c>
      <c r="U312" s="34"/>
      <c r="V312" s="34"/>
      <c r="W312" s="34"/>
      <c r="X312" s="34"/>
      <c r="Y312" s="34"/>
      <c r="Z312" s="34"/>
      <c r="AA312" s="34"/>
      <c r="AB312" s="34"/>
      <c r="AC312" s="34"/>
      <c r="AD312" s="34"/>
      <c r="AE312" s="34"/>
      <c r="AR312" s="199" t="s">
        <v>196</v>
      </c>
      <c r="AT312" s="199" t="s">
        <v>357</v>
      </c>
      <c r="AU312" s="199" t="s">
        <v>90</v>
      </c>
      <c r="AY312" s="17" t="s">
        <v>155</v>
      </c>
      <c r="BE312" s="200">
        <f>IF(N312="základní",J312,0)</f>
        <v>0</v>
      </c>
      <c r="BF312" s="200">
        <f>IF(N312="snížená",J312,0)</f>
        <v>0</v>
      </c>
      <c r="BG312" s="200">
        <f>IF(N312="zákl. přenesená",J312,0)</f>
        <v>0</v>
      </c>
      <c r="BH312" s="200">
        <f>IF(N312="sníž. přenesená",J312,0)</f>
        <v>0</v>
      </c>
      <c r="BI312" s="200">
        <f>IF(N312="nulová",J312,0)</f>
        <v>0</v>
      </c>
      <c r="BJ312" s="17" t="s">
        <v>88</v>
      </c>
      <c r="BK312" s="200">
        <f>ROUND(I312*H312,2)</f>
        <v>0</v>
      </c>
      <c r="BL312" s="17" t="s">
        <v>175</v>
      </c>
      <c r="BM312" s="199" t="s">
        <v>1623</v>
      </c>
    </row>
    <row r="313" spans="1:47" s="2" customFormat="1" ht="19.5">
      <c r="A313" s="34"/>
      <c r="B313" s="35"/>
      <c r="C313" s="36"/>
      <c r="D313" s="201" t="s">
        <v>164</v>
      </c>
      <c r="E313" s="36"/>
      <c r="F313" s="202" t="s">
        <v>539</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164</v>
      </c>
      <c r="AU313" s="17" t="s">
        <v>90</v>
      </c>
    </row>
    <row r="314" spans="1:65" s="2" customFormat="1" ht="16.5" customHeight="1">
      <c r="A314" s="34"/>
      <c r="B314" s="35"/>
      <c r="C314" s="187" t="s">
        <v>551</v>
      </c>
      <c r="D314" s="187" t="s">
        <v>158</v>
      </c>
      <c r="E314" s="188" t="s">
        <v>1198</v>
      </c>
      <c r="F314" s="189" t="s">
        <v>1199</v>
      </c>
      <c r="G314" s="190" t="s">
        <v>383</v>
      </c>
      <c r="H314" s="191">
        <v>5</v>
      </c>
      <c r="I314" s="192"/>
      <c r="J314" s="193">
        <f>ROUND(I314*H314,2)</f>
        <v>0</v>
      </c>
      <c r="K314" s="194"/>
      <c r="L314" s="39"/>
      <c r="M314" s="195" t="s">
        <v>1</v>
      </c>
      <c r="N314" s="196" t="s">
        <v>45</v>
      </c>
      <c r="O314" s="71"/>
      <c r="P314" s="197">
        <f>O314*H314</f>
        <v>0</v>
      </c>
      <c r="Q314" s="197">
        <v>0.0001</v>
      </c>
      <c r="R314" s="197">
        <f>Q314*H314</f>
        <v>0.0005</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1624</v>
      </c>
    </row>
    <row r="315" spans="1:47" s="2" customFormat="1" ht="39">
      <c r="A315" s="34"/>
      <c r="B315" s="35"/>
      <c r="C315" s="36"/>
      <c r="D315" s="201" t="s">
        <v>164</v>
      </c>
      <c r="E315" s="36"/>
      <c r="F315" s="202" t="s">
        <v>1201</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1:65" s="2" customFormat="1" ht="16.5" customHeight="1">
      <c r="A316" s="34"/>
      <c r="B316" s="35"/>
      <c r="C316" s="243" t="s">
        <v>555</v>
      </c>
      <c r="D316" s="243" t="s">
        <v>357</v>
      </c>
      <c r="E316" s="244" t="s">
        <v>1202</v>
      </c>
      <c r="F316" s="245" t="s">
        <v>1203</v>
      </c>
      <c r="G316" s="246" t="s">
        <v>383</v>
      </c>
      <c r="H316" s="247">
        <v>2</v>
      </c>
      <c r="I316" s="248"/>
      <c r="J316" s="249">
        <f>ROUND(I316*H316,2)</f>
        <v>0</v>
      </c>
      <c r="K316" s="250"/>
      <c r="L316" s="251"/>
      <c r="M316" s="252" t="s">
        <v>1</v>
      </c>
      <c r="N316" s="253" t="s">
        <v>45</v>
      </c>
      <c r="O316" s="71"/>
      <c r="P316" s="197">
        <f>O316*H316</f>
        <v>0</v>
      </c>
      <c r="Q316" s="197">
        <v>0.115</v>
      </c>
      <c r="R316" s="197">
        <f>Q316*H316</f>
        <v>0.23</v>
      </c>
      <c r="S316" s="197">
        <v>0</v>
      </c>
      <c r="T316" s="198">
        <f>S316*H316</f>
        <v>0</v>
      </c>
      <c r="U316" s="34"/>
      <c r="V316" s="34"/>
      <c r="W316" s="34"/>
      <c r="X316" s="34"/>
      <c r="Y316" s="34"/>
      <c r="Z316" s="34"/>
      <c r="AA316" s="34"/>
      <c r="AB316" s="34"/>
      <c r="AC316" s="34"/>
      <c r="AD316" s="34"/>
      <c r="AE316" s="34"/>
      <c r="AR316" s="199" t="s">
        <v>196</v>
      </c>
      <c r="AT316" s="199" t="s">
        <v>357</v>
      </c>
      <c r="AU316" s="199" t="s">
        <v>90</v>
      </c>
      <c r="AY316" s="17" t="s">
        <v>155</v>
      </c>
      <c r="BE316" s="200">
        <f>IF(N316="základní",J316,0)</f>
        <v>0</v>
      </c>
      <c r="BF316" s="200">
        <f>IF(N316="snížená",J316,0)</f>
        <v>0</v>
      </c>
      <c r="BG316" s="200">
        <f>IF(N316="zákl. přenesená",J316,0)</f>
        <v>0</v>
      </c>
      <c r="BH316" s="200">
        <f>IF(N316="sníž. přenesená",J316,0)</f>
        <v>0</v>
      </c>
      <c r="BI316" s="200">
        <f>IF(N316="nulová",J316,0)</f>
        <v>0</v>
      </c>
      <c r="BJ316" s="17" t="s">
        <v>88</v>
      </c>
      <c r="BK316" s="200">
        <f>ROUND(I316*H316,2)</f>
        <v>0</v>
      </c>
      <c r="BL316" s="17" t="s">
        <v>175</v>
      </c>
      <c r="BM316" s="199" t="s">
        <v>1625</v>
      </c>
    </row>
    <row r="317" spans="1:65" s="2" customFormat="1" ht="21.75" customHeight="1">
      <c r="A317" s="34"/>
      <c r="B317" s="35"/>
      <c r="C317" s="243" t="s">
        <v>559</v>
      </c>
      <c r="D317" s="243" t="s">
        <v>357</v>
      </c>
      <c r="E317" s="244" t="s">
        <v>1205</v>
      </c>
      <c r="F317" s="245" t="s">
        <v>1206</v>
      </c>
      <c r="G317" s="246" t="s">
        <v>383</v>
      </c>
      <c r="H317" s="247">
        <v>3</v>
      </c>
      <c r="I317" s="248"/>
      <c r="J317" s="249">
        <f>ROUND(I317*H317,2)</f>
        <v>0</v>
      </c>
      <c r="K317" s="250"/>
      <c r="L317" s="251"/>
      <c r="M317" s="252" t="s">
        <v>1</v>
      </c>
      <c r="N317" s="253" t="s">
        <v>45</v>
      </c>
      <c r="O317" s="71"/>
      <c r="P317" s="197">
        <f>O317*H317</f>
        <v>0</v>
      </c>
      <c r="Q317" s="197">
        <v>0.095</v>
      </c>
      <c r="R317" s="197">
        <f>Q317*H317</f>
        <v>0.28500000000000003</v>
      </c>
      <c r="S317" s="197">
        <v>0</v>
      </c>
      <c r="T317" s="198">
        <f>S317*H317</f>
        <v>0</v>
      </c>
      <c r="U317" s="34"/>
      <c r="V317" s="34"/>
      <c r="W317" s="34"/>
      <c r="X317" s="34"/>
      <c r="Y317" s="34"/>
      <c r="Z317" s="34"/>
      <c r="AA317" s="34"/>
      <c r="AB317" s="34"/>
      <c r="AC317" s="34"/>
      <c r="AD317" s="34"/>
      <c r="AE317" s="34"/>
      <c r="AR317" s="199" t="s">
        <v>196</v>
      </c>
      <c r="AT317" s="199" t="s">
        <v>357</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1626</v>
      </c>
    </row>
    <row r="318" spans="1:65" s="2" customFormat="1" ht="16.5" customHeight="1">
      <c r="A318" s="34"/>
      <c r="B318" s="35"/>
      <c r="C318" s="187" t="s">
        <v>563</v>
      </c>
      <c r="D318" s="187" t="s">
        <v>158</v>
      </c>
      <c r="E318" s="188" t="s">
        <v>585</v>
      </c>
      <c r="F318" s="189" t="s">
        <v>586</v>
      </c>
      <c r="G318" s="190" t="s">
        <v>587</v>
      </c>
      <c r="H318" s="191">
        <v>6</v>
      </c>
      <c r="I318" s="192"/>
      <c r="J318" s="193">
        <f>ROUND(I318*H318,2)</f>
        <v>0</v>
      </c>
      <c r="K318" s="194"/>
      <c r="L318" s="39"/>
      <c r="M318" s="195" t="s">
        <v>1</v>
      </c>
      <c r="N318" s="196" t="s">
        <v>45</v>
      </c>
      <c r="O318" s="71"/>
      <c r="P318" s="197">
        <f>O318*H318</f>
        <v>0</v>
      </c>
      <c r="Q318" s="197">
        <v>0.00031</v>
      </c>
      <c r="R318" s="197">
        <f>Q318*H318</f>
        <v>0.00186</v>
      </c>
      <c r="S318" s="197">
        <v>0</v>
      </c>
      <c r="T318" s="198">
        <f>S318*H318</f>
        <v>0</v>
      </c>
      <c r="U318" s="34"/>
      <c r="V318" s="34"/>
      <c r="W318" s="34"/>
      <c r="X318" s="34"/>
      <c r="Y318" s="34"/>
      <c r="Z318" s="34"/>
      <c r="AA318" s="34"/>
      <c r="AB318" s="34"/>
      <c r="AC318" s="34"/>
      <c r="AD318" s="34"/>
      <c r="AE318" s="34"/>
      <c r="AR318" s="199" t="s">
        <v>175</v>
      </c>
      <c r="AT318" s="199" t="s">
        <v>158</v>
      </c>
      <c r="AU318" s="199" t="s">
        <v>90</v>
      </c>
      <c r="AY318" s="17" t="s">
        <v>155</v>
      </c>
      <c r="BE318" s="200">
        <f>IF(N318="základní",J318,0)</f>
        <v>0</v>
      </c>
      <c r="BF318" s="200">
        <f>IF(N318="snížená",J318,0)</f>
        <v>0</v>
      </c>
      <c r="BG318" s="200">
        <f>IF(N318="zákl. přenesená",J318,0)</f>
        <v>0</v>
      </c>
      <c r="BH318" s="200">
        <f>IF(N318="sníž. přenesená",J318,0)</f>
        <v>0</v>
      </c>
      <c r="BI318" s="200">
        <f>IF(N318="nulová",J318,0)</f>
        <v>0</v>
      </c>
      <c r="BJ318" s="17" t="s">
        <v>88</v>
      </c>
      <c r="BK318" s="200">
        <f>ROUND(I318*H318,2)</f>
        <v>0</v>
      </c>
      <c r="BL318" s="17" t="s">
        <v>175</v>
      </c>
      <c r="BM318" s="199" t="s">
        <v>1627</v>
      </c>
    </row>
    <row r="319" spans="1:47" s="2" customFormat="1" ht="195">
      <c r="A319" s="34"/>
      <c r="B319" s="35"/>
      <c r="C319" s="36"/>
      <c r="D319" s="201" t="s">
        <v>164</v>
      </c>
      <c r="E319" s="36"/>
      <c r="F319" s="202" t="s">
        <v>589</v>
      </c>
      <c r="G319" s="36"/>
      <c r="H319" s="36"/>
      <c r="I319" s="203"/>
      <c r="J319" s="36"/>
      <c r="K319" s="36"/>
      <c r="L319" s="39"/>
      <c r="M319" s="204"/>
      <c r="N319" s="205"/>
      <c r="O319" s="71"/>
      <c r="P319" s="71"/>
      <c r="Q319" s="71"/>
      <c r="R319" s="71"/>
      <c r="S319" s="71"/>
      <c r="T319" s="72"/>
      <c r="U319" s="34"/>
      <c r="V319" s="34"/>
      <c r="W319" s="34"/>
      <c r="X319" s="34"/>
      <c r="Y319" s="34"/>
      <c r="Z319" s="34"/>
      <c r="AA319" s="34"/>
      <c r="AB319" s="34"/>
      <c r="AC319" s="34"/>
      <c r="AD319" s="34"/>
      <c r="AE319" s="34"/>
      <c r="AT319" s="17" t="s">
        <v>164</v>
      </c>
      <c r="AU319" s="17" t="s">
        <v>90</v>
      </c>
    </row>
    <row r="320" spans="1:65" s="2" customFormat="1" ht="16.5" customHeight="1">
      <c r="A320" s="34"/>
      <c r="B320" s="35"/>
      <c r="C320" s="187" t="s">
        <v>567</v>
      </c>
      <c r="D320" s="187" t="s">
        <v>158</v>
      </c>
      <c r="E320" s="188" t="s">
        <v>1270</v>
      </c>
      <c r="F320" s="189" t="s">
        <v>1271</v>
      </c>
      <c r="G320" s="190" t="s">
        <v>587</v>
      </c>
      <c r="H320" s="191">
        <v>3</v>
      </c>
      <c r="I320" s="192"/>
      <c r="J320" s="193">
        <f>ROUND(I320*H320,2)</f>
        <v>0</v>
      </c>
      <c r="K320" s="194"/>
      <c r="L320" s="39"/>
      <c r="M320" s="195" t="s">
        <v>1</v>
      </c>
      <c r="N320" s="196" t="s">
        <v>45</v>
      </c>
      <c r="O320" s="71"/>
      <c r="P320" s="197">
        <f>O320*H320</f>
        <v>0</v>
      </c>
      <c r="Q320" s="197">
        <v>0.00025</v>
      </c>
      <c r="R320" s="197">
        <f>Q320*H320</f>
        <v>0.00075</v>
      </c>
      <c r="S320" s="197">
        <v>0</v>
      </c>
      <c r="T320" s="198">
        <f>S320*H320</f>
        <v>0</v>
      </c>
      <c r="U320" s="34"/>
      <c r="V320" s="34"/>
      <c r="W320" s="34"/>
      <c r="X320" s="34"/>
      <c r="Y320" s="34"/>
      <c r="Z320" s="34"/>
      <c r="AA320" s="34"/>
      <c r="AB320" s="34"/>
      <c r="AC320" s="34"/>
      <c r="AD320" s="34"/>
      <c r="AE320" s="34"/>
      <c r="AR320" s="199" t="s">
        <v>175</v>
      </c>
      <c r="AT320" s="199" t="s">
        <v>158</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1628</v>
      </c>
    </row>
    <row r="321" spans="1:47" s="2" customFormat="1" ht="39">
      <c r="A321" s="34"/>
      <c r="B321" s="35"/>
      <c r="C321" s="36"/>
      <c r="D321" s="201" t="s">
        <v>164</v>
      </c>
      <c r="E321" s="36"/>
      <c r="F321" s="202" t="s">
        <v>1273</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1:65" s="2" customFormat="1" ht="16.5" customHeight="1">
      <c r="A322" s="34"/>
      <c r="B322" s="35"/>
      <c r="C322" s="187" t="s">
        <v>571</v>
      </c>
      <c r="D322" s="187" t="s">
        <v>158</v>
      </c>
      <c r="E322" s="188" t="s">
        <v>542</v>
      </c>
      <c r="F322" s="189" t="s">
        <v>543</v>
      </c>
      <c r="G322" s="190" t="s">
        <v>383</v>
      </c>
      <c r="H322" s="191">
        <v>28</v>
      </c>
      <c r="I322" s="192"/>
      <c r="J322" s="193">
        <f>ROUND(I322*H322,2)</f>
        <v>0</v>
      </c>
      <c r="K322" s="194"/>
      <c r="L322" s="39"/>
      <c r="M322" s="195" t="s">
        <v>1</v>
      </c>
      <c r="N322" s="196" t="s">
        <v>45</v>
      </c>
      <c r="O322" s="71"/>
      <c r="P322" s="197">
        <f>O322*H322</f>
        <v>0</v>
      </c>
      <c r="Q322" s="197">
        <v>0.03573</v>
      </c>
      <c r="R322" s="197">
        <f>Q322*H322</f>
        <v>1.00044</v>
      </c>
      <c r="S322" s="197">
        <v>0</v>
      </c>
      <c r="T322" s="198">
        <f>S322*H322</f>
        <v>0</v>
      </c>
      <c r="U322" s="34"/>
      <c r="V322" s="34"/>
      <c r="W322" s="34"/>
      <c r="X322" s="34"/>
      <c r="Y322" s="34"/>
      <c r="Z322" s="34"/>
      <c r="AA322" s="34"/>
      <c r="AB322" s="34"/>
      <c r="AC322" s="34"/>
      <c r="AD322" s="34"/>
      <c r="AE322" s="34"/>
      <c r="AR322" s="199" t="s">
        <v>175</v>
      </c>
      <c r="AT322" s="199" t="s">
        <v>158</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1629</v>
      </c>
    </row>
    <row r="323" spans="1:47" s="2" customFormat="1" ht="146.25">
      <c r="A323" s="34"/>
      <c r="B323" s="35"/>
      <c r="C323" s="36"/>
      <c r="D323" s="201" t="s">
        <v>164</v>
      </c>
      <c r="E323" s="36"/>
      <c r="F323" s="202" t="s">
        <v>545</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1:65" s="2" customFormat="1" ht="21.75" customHeight="1">
      <c r="A324" s="34"/>
      <c r="B324" s="35"/>
      <c r="C324" s="187" t="s">
        <v>575</v>
      </c>
      <c r="D324" s="187" t="s">
        <v>158</v>
      </c>
      <c r="E324" s="188" t="s">
        <v>547</v>
      </c>
      <c r="F324" s="189" t="s">
        <v>548</v>
      </c>
      <c r="G324" s="190" t="s">
        <v>383</v>
      </c>
      <c r="H324" s="191">
        <v>6</v>
      </c>
      <c r="I324" s="192"/>
      <c r="J324" s="193">
        <f>ROUND(I324*H324,2)</f>
        <v>0</v>
      </c>
      <c r="K324" s="194"/>
      <c r="L324" s="39"/>
      <c r="M324" s="195" t="s">
        <v>1</v>
      </c>
      <c r="N324" s="196" t="s">
        <v>45</v>
      </c>
      <c r="O324" s="71"/>
      <c r="P324" s="197">
        <f>O324*H324</f>
        <v>0</v>
      </c>
      <c r="Q324" s="197">
        <v>2.11676</v>
      </c>
      <c r="R324" s="197">
        <f>Q324*H324</f>
        <v>12.700560000000001</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1630</v>
      </c>
    </row>
    <row r="325" spans="1:47" s="2" customFormat="1" ht="214.5">
      <c r="A325" s="34"/>
      <c r="B325" s="35"/>
      <c r="C325" s="36"/>
      <c r="D325" s="201" t="s">
        <v>164</v>
      </c>
      <c r="E325" s="36"/>
      <c r="F325" s="202" t="s">
        <v>550</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1:65" s="2" customFormat="1" ht="21.75" customHeight="1">
      <c r="A326" s="34"/>
      <c r="B326" s="35"/>
      <c r="C326" s="187" t="s">
        <v>580</v>
      </c>
      <c r="D326" s="187" t="s">
        <v>158</v>
      </c>
      <c r="E326" s="188" t="s">
        <v>1239</v>
      </c>
      <c r="F326" s="189" t="s">
        <v>1240</v>
      </c>
      <c r="G326" s="190" t="s">
        <v>383</v>
      </c>
      <c r="H326" s="191">
        <v>2</v>
      </c>
      <c r="I326" s="192"/>
      <c r="J326" s="193">
        <f>ROUND(I326*H326,2)</f>
        <v>0</v>
      </c>
      <c r="K326" s="194"/>
      <c r="L326" s="39"/>
      <c r="M326" s="195" t="s">
        <v>1</v>
      </c>
      <c r="N326" s="196" t="s">
        <v>45</v>
      </c>
      <c r="O326" s="71"/>
      <c r="P326" s="197">
        <f>O326*H326</f>
        <v>0</v>
      </c>
      <c r="Q326" s="197">
        <v>2.25689</v>
      </c>
      <c r="R326" s="197">
        <f>Q326*H326</f>
        <v>4.51378</v>
      </c>
      <c r="S326" s="197">
        <v>0</v>
      </c>
      <c r="T326" s="198">
        <f>S326*H326</f>
        <v>0</v>
      </c>
      <c r="U326" s="34"/>
      <c r="V326" s="34"/>
      <c r="W326" s="34"/>
      <c r="X326" s="34"/>
      <c r="Y326" s="34"/>
      <c r="Z326" s="34"/>
      <c r="AA326" s="34"/>
      <c r="AB326" s="34"/>
      <c r="AC326" s="34"/>
      <c r="AD326" s="34"/>
      <c r="AE326" s="34"/>
      <c r="AR326" s="199" t="s">
        <v>175</v>
      </c>
      <c r="AT326" s="199" t="s">
        <v>158</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1631</v>
      </c>
    </row>
    <row r="327" spans="1:47" s="2" customFormat="1" ht="48.75">
      <c r="A327" s="34"/>
      <c r="B327" s="35"/>
      <c r="C327" s="36"/>
      <c r="D327" s="201" t="s">
        <v>164</v>
      </c>
      <c r="E327" s="36"/>
      <c r="F327" s="202" t="s">
        <v>1632</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1:65" s="2" customFormat="1" ht="21.75" customHeight="1">
      <c r="A328" s="34"/>
      <c r="B328" s="35"/>
      <c r="C328" s="187" t="s">
        <v>584</v>
      </c>
      <c r="D328" s="187" t="s">
        <v>158</v>
      </c>
      <c r="E328" s="188" t="s">
        <v>1633</v>
      </c>
      <c r="F328" s="189" t="s">
        <v>1634</v>
      </c>
      <c r="G328" s="190" t="s">
        <v>383</v>
      </c>
      <c r="H328" s="191">
        <v>1</v>
      </c>
      <c r="I328" s="192"/>
      <c r="J328" s="193">
        <f>ROUND(I328*H328,2)</f>
        <v>0</v>
      </c>
      <c r="K328" s="194"/>
      <c r="L328" s="39"/>
      <c r="M328" s="195" t="s">
        <v>1</v>
      </c>
      <c r="N328" s="196" t="s">
        <v>45</v>
      </c>
      <c r="O328" s="71"/>
      <c r="P328" s="197">
        <f>O328*H328</f>
        <v>0</v>
      </c>
      <c r="Q328" s="197">
        <v>5.10085</v>
      </c>
      <c r="R328" s="197">
        <f>Q328*H328</f>
        <v>5.10085</v>
      </c>
      <c r="S328" s="197">
        <v>0</v>
      </c>
      <c r="T328" s="198">
        <f>S328*H328</f>
        <v>0</v>
      </c>
      <c r="U328" s="34"/>
      <c r="V328" s="34"/>
      <c r="W328" s="34"/>
      <c r="X328" s="34"/>
      <c r="Y328" s="34"/>
      <c r="Z328" s="34"/>
      <c r="AA328" s="34"/>
      <c r="AB328" s="34"/>
      <c r="AC328" s="34"/>
      <c r="AD328" s="34"/>
      <c r="AE328" s="34"/>
      <c r="AR328" s="199" t="s">
        <v>175</v>
      </c>
      <c r="AT328" s="199" t="s">
        <v>158</v>
      </c>
      <c r="AU328" s="199" t="s">
        <v>90</v>
      </c>
      <c r="AY328" s="17" t="s">
        <v>155</v>
      </c>
      <c r="BE328" s="200">
        <f>IF(N328="základní",J328,0)</f>
        <v>0</v>
      </c>
      <c r="BF328" s="200">
        <f>IF(N328="snížená",J328,0)</f>
        <v>0</v>
      </c>
      <c r="BG328" s="200">
        <f>IF(N328="zákl. přenesená",J328,0)</f>
        <v>0</v>
      </c>
      <c r="BH328" s="200">
        <f>IF(N328="sníž. přenesená",J328,0)</f>
        <v>0</v>
      </c>
      <c r="BI328" s="200">
        <f>IF(N328="nulová",J328,0)</f>
        <v>0</v>
      </c>
      <c r="BJ328" s="17" t="s">
        <v>88</v>
      </c>
      <c r="BK328" s="200">
        <f>ROUND(I328*H328,2)</f>
        <v>0</v>
      </c>
      <c r="BL328" s="17" t="s">
        <v>175</v>
      </c>
      <c r="BM328" s="199" t="s">
        <v>1635</v>
      </c>
    </row>
    <row r="329" spans="1:47" s="2" customFormat="1" ht="107.25">
      <c r="A329" s="34"/>
      <c r="B329" s="35"/>
      <c r="C329" s="36"/>
      <c r="D329" s="201" t="s">
        <v>164</v>
      </c>
      <c r="E329" s="36"/>
      <c r="F329" s="202" t="s">
        <v>1636</v>
      </c>
      <c r="G329" s="36"/>
      <c r="H329" s="36"/>
      <c r="I329" s="203"/>
      <c r="J329" s="36"/>
      <c r="K329" s="36"/>
      <c r="L329" s="39"/>
      <c r="M329" s="204"/>
      <c r="N329" s="205"/>
      <c r="O329" s="71"/>
      <c r="P329" s="71"/>
      <c r="Q329" s="71"/>
      <c r="R329" s="71"/>
      <c r="S329" s="71"/>
      <c r="T329" s="72"/>
      <c r="U329" s="34"/>
      <c r="V329" s="34"/>
      <c r="W329" s="34"/>
      <c r="X329" s="34"/>
      <c r="Y329" s="34"/>
      <c r="Z329" s="34"/>
      <c r="AA329" s="34"/>
      <c r="AB329" s="34"/>
      <c r="AC329" s="34"/>
      <c r="AD329" s="34"/>
      <c r="AE329" s="34"/>
      <c r="AT329" s="17" t="s">
        <v>164</v>
      </c>
      <c r="AU329" s="17" t="s">
        <v>90</v>
      </c>
    </row>
    <row r="330" spans="1:65" s="2" customFormat="1" ht="16.5" customHeight="1">
      <c r="A330" s="34"/>
      <c r="B330" s="35"/>
      <c r="C330" s="243" t="s">
        <v>590</v>
      </c>
      <c r="D330" s="243" t="s">
        <v>357</v>
      </c>
      <c r="E330" s="244" t="s">
        <v>552</v>
      </c>
      <c r="F330" s="245" t="s">
        <v>553</v>
      </c>
      <c r="G330" s="246" t="s">
        <v>383</v>
      </c>
      <c r="H330" s="247">
        <v>8</v>
      </c>
      <c r="I330" s="248"/>
      <c r="J330" s="249">
        <f aca="true" t="shared" si="0" ref="J330:J339">ROUND(I330*H330,2)</f>
        <v>0</v>
      </c>
      <c r="K330" s="250"/>
      <c r="L330" s="251"/>
      <c r="M330" s="252" t="s">
        <v>1</v>
      </c>
      <c r="N330" s="253" t="s">
        <v>45</v>
      </c>
      <c r="O330" s="71"/>
      <c r="P330" s="197">
        <f aca="true" t="shared" si="1" ref="P330:P339">O330*H330</f>
        <v>0</v>
      </c>
      <c r="Q330" s="197">
        <v>0.021</v>
      </c>
      <c r="R330" s="197">
        <f aca="true" t="shared" si="2" ref="R330:R339">Q330*H330</f>
        <v>0.168</v>
      </c>
      <c r="S330" s="197">
        <v>0</v>
      </c>
      <c r="T330" s="198">
        <f aca="true" t="shared" si="3" ref="T330:T339">S330*H330</f>
        <v>0</v>
      </c>
      <c r="U330" s="34"/>
      <c r="V330" s="34"/>
      <c r="W330" s="34"/>
      <c r="X330" s="34"/>
      <c r="Y330" s="34"/>
      <c r="Z330" s="34"/>
      <c r="AA330" s="34"/>
      <c r="AB330" s="34"/>
      <c r="AC330" s="34"/>
      <c r="AD330" s="34"/>
      <c r="AE330" s="34"/>
      <c r="AR330" s="199" t="s">
        <v>196</v>
      </c>
      <c r="AT330" s="199" t="s">
        <v>357</v>
      </c>
      <c r="AU330" s="199" t="s">
        <v>90</v>
      </c>
      <c r="AY330" s="17" t="s">
        <v>155</v>
      </c>
      <c r="BE330" s="200">
        <f aca="true" t="shared" si="4" ref="BE330:BE339">IF(N330="základní",J330,0)</f>
        <v>0</v>
      </c>
      <c r="BF330" s="200">
        <f aca="true" t="shared" si="5" ref="BF330:BF339">IF(N330="snížená",J330,0)</f>
        <v>0</v>
      </c>
      <c r="BG330" s="200">
        <f aca="true" t="shared" si="6" ref="BG330:BG339">IF(N330="zákl. přenesená",J330,0)</f>
        <v>0</v>
      </c>
      <c r="BH330" s="200">
        <f aca="true" t="shared" si="7" ref="BH330:BH339">IF(N330="sníž. přenesená",J330,0)</f>
        <v>0</v>
      </c>
      <c r="BI330" s="200">
        <f aca="true" t="shared" si="8" ref="BI330:BI339">IF(N330="nulová",J330,0)</f>
        <v>0</v>
      </c>
      <c r="BJ330" s="17" t="s">
        <v>88</v>
      </c>
      <c r="BK330" s="200">
        <f aca="true" t="shared" si="9" ref="BK330:BK339">ROUND(I330*H330,2)</f>
        <v>0</v>
      </c>
      <c r="BL330" s="17" t="s">
        <v>175</v>
      </c>
      <c r="BM330" s="199" t="s">
        <v>1637</v>
      </c>
    </row>
    <row r="331" spans="1:65" s="2" customFormat="1" ht="16.5" customHeight="1">
      <c r="A331" s="34"/>
      <c r="B331" s="35"/>
      <c r="C331" s="243" t="s">
        <v>595</v>
      </c>
      <c r="D331" s="243" t="s">
        <v>357</v>
      </c>
      <c r="E331" s="244" t="s">
        <v>556</v>
      </c>
      <c r="F331" s="245" t="s">
        <v>557</v>
      </c>
      <c r="G331" s="246" t="s">
        <v>383</v>
      </c>
      <c r="H331" s="247">
        <v>1</v>
      </c>
      <c r="I331" s="248"/>
      <c r="J331" s="249">
        <f t="shared" si="0"/>
        <v>0</v>
      </c>
      <c r="K331" s="250"/>
      <c r="L331" s="251"/>
      <c r="M331" s="252" t="s">
        <v>1</v>
      </c>
      <c r="N331" s="253" t="s">
        <v>45</v>
      </c>
      <c r="O331" s="71"/>
      <c r="P331" s="197">
        <f t="shared" si="1"/>
        <v>0</v>
      </c>
      <c r="Q331" s="197">
        <v>0.032</v>
      </c>
      <c r="R331" s="197">
        <f t="shared" si="2"/>
        <v>0.032</v>
      </c>
      <c r="S331" s="197">
        <v>0</v>
      </c>
      <c r="T331" s="198">
        <f t="shared" si="3"/>
        <v>0</v>
      </c>
      <c r="U331" s="34"/>
      <c r="V331" s="34"/>
      <c r="W331" s="34"/>
      <c r="X331" s="34"/>
      <c r="Y331" s="34"/>
      <c r="Z331" s="34"/>
      <c r="AA331" s="34"/>
      <c r="AB331" s="34"/>
      <c r="AC331" s="34"/>
      <c r="AD331" s="34"/>
      <c r="AE331" s="34"/>
      <c r="AR331" s="199" t="s">
        <v>196</v>
      </c>
      <c r="AT331" s="199" t="s">
        <v>357</v>
      </c>
      <c r="AU331" s="199" t="s">
        <v>90</v>
      </c>
      <c r="AY331" s="17" t="s">
        <v>155</v>
      </c>
      <c r="BE331" s="200">
        <f t="shared" si="4"/>
        <v>0</v>
      </c>
      <c r="BF331" s="200">
        <f t="shared" si="5"/>
        <v>0</v>
      </c>
      <c r="BG331" s="200">
        <f t="shared" si="6"/>
        <v>0</v>
      </c>
      <c r="BH331" s="200">
        <f t="shared" si="7"/>
        <v>0</v>
      </c>
      <c r="BI331" s="200">
        <f t="shared" si="8"/>
        <v>0</v>
      </c>
      <c r="BJ331" s="17" t="s">
        <v>88</v>
      </c>
      <c r="BK331" s="200">
        <f t="shared" si="9"/>
        <v>0</v>
      </c>
      <c r="BL331" s="17" t="s">
        <v>175</v>
      </c>
      <c r="BM331" s="199" t="s">
        <v>1638</v>
      </c>
    </row>
    <row r="332" spans="1:65" s="2" customFormat="1" ht="16.5" customHeight="1">
      <c r="A332" s="34"/>
      <c r="B332" s="35"/>
      <c r="C332" s="243" t="s">
        <v>600</v>
      </c>
      <c r="D332" s="243" t="s">
        <v>357</v>
      </c>
      <c r="E332" s="244" t="s">
        <v>1249</v>
      </c>
      <c r="F332" s="245" t="s">
        <v>1250</v>
      </c>
      <c r="G332" s="246" t="s">
        <v>383</v>
      </c>
      <c r="H332" s="247">
        <v>1</v>
      </c>
      <c r="I332" s="248"/>
      <c r="J332" s="249">
        <f t="shared" si="0"/>
        <v>0</v>
      </c>
      <c r="K332" s="250"/>
      <c r="L332" s="251"/>
      <c r="M332" s="252" t="s">
        <v>1</v>
      </c>
      <c r="N332" s="253" t="s">
        <v>45</v>
      </c>
      <c r="O332" s="71"/>
      <c r="P332" s="197">
        <f t="shared" si="1"/>
        <v>0</v>
      </c>
      <c r="Q332" s="197">
        <v>0.041</v>
      </c>
      <c r="R332" s="197">
        <f t="shared" si="2"/>
        <v>0.041</v>
      </c>
      <c r="S332" s="197">
        <v>0</v>
      </c>
      <c r="T332" s="198">
        <f t="shared" si="3"/>
        <v>0</v>
      </c>
      <c r="U332" s="34"/>
      <c r="V332" s="34"/>
      <c r="W332" s="34"/>
      <c r="X332" s="34"/>
      <c r="Y332" s="34"/>
      <c r="Z332" s="34"/>
      <c r="AA332" s="34"/>
      <c r="AB332" s="34"/>
      <c r="AC332" s="34"/>
      <c r="AD332" s="34"/>
      <c r="AE332" s="34"/>
      <c r="AR332" s="199" t="s">
        <v>196</v>
      </c>
      <c r="AT332" s="199" t="s">
        <v>357</v>
      </c>
      <c r="AU332" s="199" t="s">
        <v>90</v>
      </c>
      <c r="AY332" s="17" t="s">
        <v>155</v>
      </c>
      <c r="BE332" s="200">
        <f t="shared" si="4"/>
        <v>0</v>
      </c>
      <c r="BF332" s="200">
        <f t="shared" si="5"/>
        <v>0</v>
      </c>
      <c r="BG332" s="200">
        <f t="shared" si="6"/>
        <v>0</v>
      </c>
      <c r="BH332" s="200">
        <f t="shared" si="7"/>
        <v>0</v>
      </c>
      <c r="BI332" s="200">
        <f t="shared" si="8"/>
        <v>0</v>
      </c>
      <c r="BJ332" s="17" t="s">
        <v>88</v>
      </c>
      <c r="BK332" s="200">
        <f t="shared" si="9"/>
        <v>0</v>
      </c>
      <c r="BL332" s="17" t="s">
        <v>175</v>
      </c>
      <c r="BM332" s="199" t="s">
        <v>1639</v>
      </c>
    </row>
    <row r="333" spans="1:65" s="2" customFormat="1" ht="16.5" customHeight="1">
      <c r="A333" s="34"/>
      <c r="B333" s="35"/>
      <c r="C333" s="243" t="s">
        <v>606</v>
      </c>
      <c r="D333" s="243" t="s">
        <v>357</v>
      </c>
      <c r="E333" s="244" t="s">
        <v>560</v>
      </c>
      <c r="F333" s="245" t="s">
        <v>561</v>
      </c>
      <c r="G333" s="246" t="s">
        <v>383</v>
      </c>
      <c r="H333" s="247">
        <v>2</v>
      </c>
      <c r="I333" s="248"/>
      <c r="J333" s="249">
        <f t="shared" si="0"/>
        <v>0</v>
      </c>
      <c r="K333" s="250"/>
      <c r="L333" s="251"/>
      <c r="M333" s="252" t="s">
        <v>1</v>
      </c>
      <c r="N333" s="253" t="s">
        <v>45</v>
      </c>
      <c r="O333" s="71"/>
      <c r="P333" s="197">
        <f t="shared" si="1"/>
        <v>0</v>
      </c>
      <c r="Q333" s="197">
        <v>0.053</v>
      </c>
      <c r="R333" s="197">
        <f t="shared" si="2"/>
        <v>0.106</v>
      </c>
      <c r="S333" s="197">
        <v>0</v>
      </c>
      <c r="T333" s="198">
        <f t="shared" si="3"/>
        <v>0</v>
      </c>
      <c r="U333" s="34"/>
      <c r="V333" s="34"/>
      <c r="W333" s="34"/>
      <c r="X333" s="34"/>
      <c r="Y333" s="34"/>
      <c r="Z333" s="34"/>
      <c r="AA333" s="34"/>
      <c r="AB333" s="34"/>
      <c r="AC333" s="34"/>
      <c r="AD333" s="34"/>
      <c r="AE333" s="34"/>
      <c r="AR333" s="199" t="s">
        <v>196</v>
      </c>
      <c r="AT333" s="199" t="s">
        <v>357</v>
      </c>
      <c r="AU333" s="199" t="s">
        <v>90</v>
      </c>
      <c r="AY333" s="17" t="s">
        <v>155</v>
      </c>
      <c r="BE333" s="200">
        <f t="shared" si="4"/>
        <v>0</v>
      </c>
      <c r="BF333" s="200">
        <f t="shared" si="5"/>
        <v>0</v>
      </c>
      <c r="BG333" s="200">
        <f t="shared" si="6"/>
        <v>0</v>
      </c>
      <c r="BH333" s="200">
        <f t="shared" si="7"/>
        <v>0</v>
      </c>
      <c r="BI333" s="200">
        <f t="shared" si="8"/>
        <v>0</v>
      </c>
      <c r="BJ333" s="17" t="s">
        <v>88</v>
      </c>
      <c r="BK333" s="200">
        <f t="shared" si="9"/>
        <v>0</v>
      </c>
      <c r="BL333" s="17" t="s">
        <v>175</v>
      </c>
      <c r="BM333" s="199" t="s">
        <v>1640</v>
      </c>
    </row>
    <row r="334" spans="1:65" s="2" customFormat="1" ht="16.5" customHeight="1">
      <c r="A334" s="34"/>
      <c r="B334" s="35"/>
      <c r="C334" s="243" t="s">
        <v>611</v>
      </c>
      <c r="D334" s="243" t="s">
        <v>357</v>
      </c>
      <c r="E334" s="244" t="s">
        <v>1253</v>
      </c>
      <c r="F334" s="245" t="s">
        <v>1254</v>
      </c>
      <c r="G334" s="246" t="s">
        <v>383</v>
      </c>
      <c r="H334" s="247">
        <v>14</v>
      </c>
      <c r="I334" s="248"/>
      <c r="J334" s="249">
        <f t="shared" si="0"/>
        <v>0</v>
      </c>
      <c r="K334" s="250"/>
      <c r="L334" s="251"/>
      <c r="M334" s="252" t="s">
        <v>1</v>
      </c>
      <c r="N334" s="253" t="s">
        <v>45</v>
      </c>
      <c r="O334" s="71"/>
      <c r="P334" s="197">
        <f t="shared" si="1"/>
        <v>0</v>
      </c>
      <c r="Q334" s="197">
        <v>1.054</v>
      </c>
      <c r="R334" s="197">
        <f t="shared" si="2"/>
        <v>14.756</v>
      </c>
      <c r="S334" s="197">
        <v>0</v>
      </c>
      <c r="T334" s="198">
        <f t="shared" si="3"/>
        <v>0</v>
      </c>
      <c r="U334" s="34"/>
      <c r="V334" s="34"/>
      <c r="W334" s="34"/>
      <c r="X334" s="34"/>
      <c r="Y334" s="34"/>
      <c r="Z334" s="34"/>
      <c r="AA334" s="34"/>
      <c r="AB334" s="34"/>
      <c r="AC334" s="34"/>
      <c r="AD334" s="34"/>
      <c r="AE334" s="34"/>
      <c r="AR334" s="199" t="s">
        <v>196</v>
      </c>
      <c r="AT334" s="199" t="s">
        <v>357</v>
      </c>
      <c r="AU334" s="199" t="s">
        <v>90</v>
      </c>
      <c r="AY334" s="17" t="s">
        <v>155</v>
      </c>
      <c r="BE334" s="200">
        <f t="shared" si="4"/>
        <v>0</v>
      </c>
      <c r="BF334" s="200">
        <f t="shared" si="5"/>
        <v>0</v>
      </c>
      <c r="BG334" s="200">
        <f t="shared" si="6"/>
        <v>0</v>
      </c>
      <c r="BH334" s="200">
        <f t="shared" si="7"/>
        <v>0</v>
      </c>
      <c r="BI334" s="200">
        <f t="shared" si="8"/>
        <v>0</v>
      </c>
      <c r="BJ334" s="17" t="s">
        <v>88</v>
      </c>
      <c r="BK334" s="200">
        <f t="shared" si="9"/>
        <v>0</v>
      </c>
      <c r="BL334" s="17" t="s">
        <v>175</v>
      </c>
      <c r="BM334" s="199" t="s">
        <v>1641</v>
      </c>
    </row>
    <row r="335" spans="1:65" s="2" customFormat="1" ht="16.5" customHeight="1">
      <c r="A335" s="34"/>
      <c r="B335" s="35"/>
      <c r="C335" s="243" t="s">
        <v>616</v>
      </c>
      <c r="D335" s="243" t="s">
        <v>357</v>
      </c>
      <c r="E335" s="244" t="s">
        <v>564</v>
      </c>
      <c r="F335" s="245" t="s">
        <v>565</v>
      </c>
      <c r="G335" s="246" t="s">
        <v>383</v>
      </c>
      <c r="H335" s="247">
        <v>6</v>
      </c>
      <c r="I335" s="248"/>
      <c r="J335" s="249">
        <f t="shared" si="0"/>
        <v>0</v>
      </c>
      <c r="K335" s="250"/>
      <c r="L335" s="251"/>
      <c r="M335" s="252" t="s">
        <v>1</v>
      </c>
      <c r="N335" s="253" t="s">
        <v>45</v>
      </c>
      <c r="O335" s="71"/>
      <c r="P335" s="197">
        <f t="shared" si="1"/>
        <v>0</v>
      </c>
      <c r="Q335" s="197">
        <v>0.526</v>
      </c>
      <c r="R335" s="197">
        <f t="shared" si="2"/>
        <v>3.156</v>
      </c>
      <c r="S335" s="197">
        <v>0</v>
      </c>
      <c r="T335" s="198">
        <f t="shared" si="3"/>
        <v>0</v>
      </c>
      <c r="U335" s="34"/>
      <c r="V335" s="34"/>
      <c r="W335" s="34"/>
      <c r="X335" s="34"/>
      <c r="Y335" s="34"/>
      <c r="Z335" s="34"/>
      <c r="AA335" s="34"/>
      <c r="AB335" s="34"/>
      <c r="AC335" s="34"/>
      <c r="AD335" s="34"/>
      <c r="AE335" s="34"/>
      <c r="AR335" s="199" t="s">
        <v>196</v>
      </c>
      <c r="AT335" s="199" t="s">
        <v>357</v>
      </c>
      <c r="AU335" s="199" t="s">
        <v>90</v>
      </c>
      <c r="AY335" s="17" t="s">
        <v>155</v>
      </c>
      <c r="BE335" s="200">
        <f t="shared" si="4"/>
        <v>0</v>
      </c>
      <c r="BF335" s="200">
        <f t="shared" si="5"/>
        <v>0</v>
      </c>
      <c r="BG335" s="200">
        <f t="shared" si="6"/>
        <v>0</v>
      </c>
      <c r="BH335" s="200">
        <f t="shared" si="7"/>
        <v>0</v>
      </c>
      <c r="BI335" s="200">
        <f t="shared" si="8"/>
        <v>0</v>
      </c>
      <c r="BJ335" s="17" t="s">
        <v>88</v>
      </c>
      <c r="BK335" s="200">
        <f t="shared" si="9"/>
        <v>0</v>
      </c>
      <c r="BL335" s="17" t="s">
        <v>175</v>
      </c>
      <c r="BM335" s="199" t="s">
        <v>1642</v>
      </c>
    </row>
    <row r="336" spans="1:65" s="2" customFormat="1" ht="16.5" customHeight="1">
      <c r="A336" s="34"/>
      <c r="B336" s="35"/>
      <c r="C336" s="243" t="s">
        <v>621</v>
      </c>
      <c r="D336" s="243" t="s">
        <v>357</v>
      </c>
      <c r="E336" s="244" t="s">
        <v>568</v>
      </c>
      <c r="F336" s="245" t="s">
        <v>569</v>
      </c>
      <c r="G336" s="246" t="s">
        <v>383</v>
      </c>
      <c r="H336" s="247">
        <v>7</v>
      </c>
      <c r="I336" s="248"/>
      <c r="J336" s="249">
        <f t="shared" si="0"/>
        <v>0</v>
      </c>
      <c r="K336" s="250"/>
      <c r="L336" s="251"/>
      <c r="M336" s="252" t="s">
        <v>1</v>
      </c>
      <c r="N336" s="253" t="s">
        <v>45</v>
      </c>
      <c r="O336" s="71"/>
      <c r="P336" s="197">
        <f t="shared" si="1"/>
        <v>0</v>
      </c>
      <c r="Q336" s="197">
        <v>0.262</v>
      </c>
      <c r="R336" s="197">
        <f t="shared" si="2"/>
        <v>1.834</v>
      </c>
      <c r="S336" s="197">
        <v>0</v>
      </c>
      <c r="T336" s="198">
        <f t="shared" si="3"/>
        <v>0</v>
      </c>
      <c r="U336" s="34"/>
      <c r="V336" s="34"/>
      <c r="W336" s="34"/>
      <c r="X336" s="34"/>
      <c r="Y336" s="34"/>
      <c r="Z336" s="34"/>
      <c r="AA336" s="34"/>
      <c r="AB336" s="34"/>
      <c r="AC336" s="34"/>
      <c r="AD336" s="34"/>
      <c r="AE336" s="34"/>
      <c r="AR336" s="199" t="s">
        <v>196</v>
      </c>
      <c r="AT336" s="199" t="s">
        <v>357</v>
      </c>
      <c r="AU336" s="199" t="s">
        <v>90</v>
      </c>
      <c r="AY336" s="17" t="s">
        <v>155</v>
      </c>
      <c r="BE336" s="200">
        <f t="shared" si="4"/>
        <v>0</v>
      </c>
      <c r="BF336" s="200">
        <f t="shared" si="5"/>
        <v>0</v>
      </c>
      <c r="BG336" s="200">
        <f t="shared" si="6"/>
        <v>0</v>
      </c>
      <c r="BH336" s="200">
        <f t="shared" si="7"/>
        <v>0</v>
      </c>
      <c r="BI336" s="200">
        <f t="shared" si="8"/>
        <v>0</v>
      </c>
      <c r="BJ336" s="17" t="s">
        <v>88</v>
      </c>
      <c r="BK336" s="200">
        <f t="shared" si="9"/>
        <v>0</v>
      </c>
      <c r="BL336" s="17" t="s">
        <v>175</v>
      </c>
      <c r="BM336" s="199" t="s">
        <v>1643</v>
      </c>
    </row>
    <row r="337" spans="1:65" s="2" customFormat="1" ht="16.5" customHeight="1">
      <c r="A337" s="34"/>
      <c r="B337" s="35"/>
      <c r="C337" s="243" t="s">
        <v>626</v>
      </c>
      <c r="D337" s="243" t="s">
        <v>357</v>
      </c>
      <c r="E337" s="244" t="s">
        <v>572</v>
      </c>
      <c r="F337" s="245" t="s">
        <v>573</v>
      </c>
      <c r="G337" s="246" t="s">
        <v>383</v>
      </c>
      <c r="H337" s="247">
        <v>9</v>
      </c>
      <c r="I337" s="248"/>
      <c r="J337" s="249">
        <f t="shared" si="0"/>
        <v>0</v>
      </c>
      <c r="K337" s="250"/>
      <c r="L337" s="251"/>
      <c r="M337" s="252" t="s">
        <v>1</v>
      </c>
      <c r="N337" s="253" t="s">
        <v>45</v>
      </c>
      <c r="O337" s="71"/>
      <c r="P337" s="197">
        <f t="shared" si="1"/>
        <v>0</v>
      </c>
      <c r="Q337" s="197">
        <v>0.585</v>
      </c>
      <c r="R337" s="197">
        <f t="shared" si="2"/>
        <v>5.265</v>
      </c>
      <c r="S337" s="197">
        <v>0</v>
      </c>
      <c r="T337" s="198">
        <f t="shared" si="3"/>
        <v>0</v>
      </c>
      <c r="U337" s="34"/>
      <c r="V337" s="34"/>
      <c r="W337" s="34"/>
      <c r="X337" s="34"/>
      <c r="Y337" s="34"/>
      <c r="Z337" s="34"/>
      <c r="AA337" s="34"/>
      <c r="AB337" s="34"/>
      <c r="AC337" s="34"/>
      <c r="AD337" s="34"/>
      <c r="AE337" s="34"/>
      <c r="AR337" s="199" t="s">
        <v>196</v>
      </c>
      <c r="AT337" s="199" t="s">
        <v>357</v>
      </c>
      <c r="AU337" s="199" t="s">
        <v>90</v>
      </c>
      <c r="AY337" s="17" t="s">
        <v>155</v>
      </c>
      <c r="BE337" s="200">
        <f t="shared" si="4"/>
        <v>0</v>
      </c>
      <c r="BF337" s="200">
        <f t="shared" si="5"/>
        <v>0</v>
      </c>
      <c r="BG337" s="200">
        <f t="shared" si="6"/>
        <v>0</v>
      </c>
      <c r="BH337" s="200">
        <f t="shared" si="7"/>
        <v>0</v>
      </c>
      <c r="BI337" s="200">
        <f t="shared" si="8"/>
        <v>0</v>
      </c>
      <c r="BJ337" s="17" t="s">
        <v>88</v>
      </c>
      <c r="BK337" s="200">
        <f t="shared" si="9"/>
        <v>0</v>
      </c>
      <c r="BL337" s="17" t="s">
        <v>175</v>
      </c>
      <c r="BM337" s="199" t="s">
        <v>1644</v>
      </c>
    </row>
    <row r="338" spans="1:65" s="2" customFormat="1" ht="16.5" customHeight="1">
      <c r="A338" s="34"/>
      <c r="B338" s="35"/>
      <c r="C338" s="243" t="s">
        <v>631</v>
      </c>
      <c r="D338" s="243" t="s">
        <v>357</v>
      </c>
      <c r="E338" s="244" t="s">
        <v>1258</v>
      </c>
      <c r="F338" s="245" t="s">
        <v>1259</v>
      </c>
      <c r="G338" s="246" t="s">
        <v>383</v>
      </c>
      <c r="H338" s="247">
        <v>1</v>
      </c>
      <c r="I338" s="248"/>
      <c r="J338" s="249">
        <f t="shared" si="0"/>
        <v>0</v>
      </c>
      <c r="K338" s="250"/>
      <c r="L338" s="251"/>
      <c r="M338" s="252" t="s">
        <v>1</v>
      </c>
      <c r="N338" s="253" t="s">
        <v>45</v>
      </c>
      <c r="O338" s="71"/>
      <c r="P338" s="197">
        <f t="shared" si="1"/>
        <v>0</v>
      </c>
      <c r="Q338" s="197">
        <v>0.5</v>
      </c>
      <c r="R338" s="197">
        <f t="shared" si="2"/>
        <v>0.5</v>
      </c>
      <c r="S338" s="197">
        <v>0</v>
      </c>
      <c r="T338" s="198">
        <f t="shared" si="3"/>
        <v>0</v>
      </c>
      <c r="U338" s="34"/>
      <c r="V338" s="34"/>
      <c r="W338" s="34"/>
      <c r="X338" s="34"/>
      <c r="Y338" s="34"/>
      <c r="Z338" s="34"/>
      <c r="AA338" s="34"/>
      <c r="AB338" s="34"/>
      <c r="AC338" s="34"/>
      <c r="AD338" s="34"/>
      <c r="AE338" s="34"/>
      <c r="AR338" s="199" t="s">
        <v>196</v>
      </c>
      <c r="AT338" s="199" t="s">
        <v>357</v>
      </c>
      <c r="AU338" s="199" t="s">
        <v>90</v>
      </c>
      <c r="AY338" s="17" t="s">
        <v>155</v>
      </c>
      <c r="BE338" s="200">
        <f t="shared" si="4"/>
        <v>0</v>
      </c>
      <c r="BF338" s="200">
        <f t="shared" si="5"/>
        <v>0</v>
      </c>
      <c r="BG338" s="200">
        <f t="shared" si="6"/>
        <v>0</v>
      </c>
      <c r="BH338" s="200">
        <f t="shared" si="7"/>
        <v>0</v>
      </c>
      <c r="BI338" s="200">
        <f t="shared" si="8"/>
        <v>0</v>
      </c>
      <c r="BJ338" s="17" t="s">
        <v>88</v>
      </c>
      <c r="BK338" s="200">
        <f t="shared" si="9"/>
        <v>0</v>
      </c>
      <c r="BL338" s="17" t="s">
        <v>175</v>
      </c>
      <c r="BM338" s="199" t="s">
        <v>1645</v>
      </c>
    </row>
    <row r="339" spans="1:65" s="2" customFormat="1" ht="16.5" customHeight="1">
      <c r="A339" s="34"/>
      <c r="B339" s="35"/>
      <c r="C339" s="243" t="s">
        <v>636</v>
      </c>
      <c r="D339" s="243" t="s">
        <v>357</v>
      </c>
      <c r="E339" s="244" t="s">
        <v>576</v>
      </c>
      <c r="F339" s="245" t="s">
        <v>577</v>
      </c>
      <c r="G339" s="246" t="s">
        <v>383</v>
      </c>
      <c r="H339" s="247">
        <v>8</v>
      </c>
      <c r="I339" s="248"/>
      <c r="J339" s="249">
        <f t="shared" si="0"/>
        <v>0</v>
      </c>
      <c r="K339" s="250"/>
      <c r="L339" s="251"/>
      <c r="M339" s="252" t="s">
        <v>1</v>
      </c>
      <c r="N339" s="253" t="s">
        <v>45</v>
      </c>
      <c r="O339" s="71"/>
      <c r="P339" s="197">
        <f t="shared" si="1"/>
        <v>0</v>
      </c>
      <c r="Q339" s="197">
        <v>1.87</v>
      </c>
      <c r="R339" s="197">
        <f t="shared" si="2"/>
        <v>14.96</v>
      </c>
      <c r="S339" s="197">
        <v>0</v>
      </c>
      <c r="T339" s="198">
        <f t="shared" si="3"/>
        <v>0</v>
      </c>
      <c r="U339" s="34"/>
      <c r="V339" s="34"/>
      <c r="W339" s="34"/>
      <c r="X339" s="34"/>
      <c r="Y339" s="34"/>
      <c r="Z339" s="34"/>
      <c r="AA339" s="34"/>
      <c r="AB339" s="34"/>
      <c r="AC339" s="34"/>
      <c r="AD339" s="34"/>
      <c r="AE339" s="34"/>
      <c r="AR339" s="199" t="s">
        <v>196</v>
      </c>
      <c r="AT339" s="199" t="s">
        <v>357</v>
      </c>
      <c r="AU339" s="199" t="s">
        <v>90</v>
      </c>
      <c r="AY339" s="17" t="s">
        <v>155</v>
      </c>
      <c r="BE339" s="200">
        <f t="shared" si="4"/>
        <v>0</v>
      </c>
      <c r="BF339" s="200">
        <f t="shared" si="5"/>
        <v>0</v>
      </c>
      <c r="BG339" s="200">
        <f t="shared" si="6"/>
        <v>0</v>
      </c>
      <c r="BH339" s="200">
        <f t="shared" si="7"/>
        <v>0</v>
      </c>
      <c r="BI339" s="200">
        <f t="shared" si="8"/>
        <v>0</v>
      </c>
      <c r="BJ339" s="17" t="s">
        <v>88</v>
      </c>
      <c r="BK339" s="200">
        <f t="shared" si="9"/>
        <v>0</v>
      </c>
      <c r="BL339" s="17" t="s">
        <v>175</v>
      </c>
      <c r="BM339" s="199" t="s">
        <v>1646</v>
      </c>
    </row>
    <row r="340" spans="1:47" s="2" customFormat="1" ht="19.5">
      <c r="A340" s="34"/>
      <c r="B340" s="35"/>
      <c r="C340" s="36"/>
      <c r="D340" s="201" t="s">
        <v>164</v>
      </c>
      <c r="E340" s="36"/>
      <c r="F340" s="202" t="s">
        <v>579</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1:65" s="2" customFormat="1" ht="16.5" customHeight="1">
      <c r="A341" s="34"/>
      <c r="B341" s="35"/>
      <c r="C341" s="243" t="s">
        <v>640</v>
      </c>
      <c r="D341" s="243" t="s">
        <v>357</v>
      </c>
      <c r="E341" s="244" t="s">
        <v>581</v>
      </c>
      <c r="F341" s="245" t="s">
        <v>582</v>
      </c>
      <c r="G341" s="246" t="s">
        <v>383</v>
      </c>
      <c r="H341" s="247">
        <v>36</v>
      </c>
      <c r="I341" s="248"/>
      <c r="J341" s="249">
        <f>ROUND(I341*H341,2)</f>
        <v>0</v>
      </c>
      <c r="K341" s="250"/>
      <c r="L341" s="251"/>
      <c r="M341" s="252" t="s">
        <v>1</v>
      </c>
      <c r="N341" s="253" t="s">
        <v>45</v>
      </c>
      <c r="O341" s="71"/>
      <c r="P341" s="197">
        <f>O341*H341</f>
        <v>0</v>
      </c>
      <c r="Q341" s="197">
        <v>0.002</v>
      </c>
      <c r="R341" s="197">
        <f>Q341*H341</f>
        <v>0.07200000000000001</v>
      </c>
      <c r="S341" s="197">
        <v>0</v>
      </c>
      <c r="T341" s="198">
        <f>S341*H341</f>
        <v>0</v>
      </c>
      <c r="U341" s="34"/>
      <c r="V341" s="34"/>
      <c r="W341" s="34"/>
      <c r="X341" s="34"/>
      <c r="Y341" s="34"/>
      <c r="Z341" s="34"/>
      <c r="AA341" s="34"/>
      <c r="AB341" s="34"/>
      <c r="AC341" s="34"/>
      <c r="AD341" s="34"/>
      <c r="AE341" s="34"/>
      <c r="AR341" s="199" t="s">
        <v>196</v>
      </c>
      <c r="AT341" s="199" t="s">
        <v>357</v>
      </c>
      <c r="AU341" s="199" t="s">
        <v>90</v>
      </c>
      <c r="AY341" s="17" t="s">
        <v>155</v>
      </c>
      <c r="BE341" s="200">
        <f>IF(N341="základní",J341,0)</f>
        <v>0</v>
      </c>
      <c r="BF341" s="200">
        <f>IF(N341="snížená",J341,0)</f>
        <v>0</v>
      </c>
      <c r="BG341" s="200">
        <f>IF(N341="zákl. přenesená",J341,0)</f>
        <v>0</v>
      </c>
      <c r="BH341" s="200">
        <f>IF(N341="sníž. přenesená",J341,0)</f>
        <v>0</v>
      </c>
      <c r="BI341" s="200">
        <f>IF(N341="nulová",J341,0)</f>
        <v>0</v>
      </c>
      <c r="BJ341" s="17" t="s">
        <v>88</v>
      </c>
      <c r="BK341" s="200">
        <f>ROUND(I341*H341,2)</f>
        <v>0</v>
      </c>
      <c r="BL341" s="17" t="s">
        <v>175</v>
      </c>
      <c r="BM341" s="199" t="s">
        <v>1647</v>
      </c>
    </row>
    <row r="342" spans="1:65" s="2" customFormat="1" ht="16.5" customHeight="1">
      <c r="A342" s="34"/>
      <c r="B342" s="35"/>
      <c r="C342" s="243" t="s">
        <v>644</v>
      </c>
      <c r="D342" s="243" t="s">
        <v>357</v>
      </c>
      <c r="E342" s="244" t="s">
        <v>1263</v>
      </c>
      <c r="F342" s="245" t="s">
        <v>1264</v>
      </c>
      <c r="G342" s="246" t="s">
        <v>383</v>
      </c>
      <c r="H342" s="247">
        <v>1</v>
      </c>
      <c r="I342" s="248"/>
      <c r="J342" s="249">
        <f>ROUND(I342*H342,2)</f>
        <v>0</v>
      </c>
      <c r="K342" s="250"/>
      <c r="L342" s="251"/>
      <c r="M342" s="252" t="s">
        <v>1</v>
      </c>
      <c r="N342" s="253" t="s">
        <v>45</v>
      </c>
      <c r="O342" s="71"/>
      <c r="P342" s="197">
        <f>O342*H342</f>
        <v>0</v>
      </c>
      <c r="Q342" s="197">
        <v>0.003</v>
      </c>
      <c r="R342" s="197">
        <f>Q342*H342</f>
        <v>0.003</v>
      </c>
      <c r="S342" s="197">
        <v>0</v>
      </c>
      <c r="T342" s="198">
        <f>S342*H342</f>
        <v>0</v>
      </c>
      <c r="U342" s="34"/>
      <c r="V342" s="34"/>
      <c r="W342" s="34"/>
      <c r="X342" s="34"/>
      <c r="Y342" s="34"/>
      <c r="Z342" s="34"/>
      <c r="AA342" s="34"/>
      <c r="AB342" s="34"/>
      <c r="AC342" s="34"/>
      <c r="AD342" s="34"/>
      <c r="AE342" s="34"/>
      <c r="AR342" s="199" t="s">
        <v>196</v>
      </c>
      <c r="AT342" s="199" t="s">
        <v>357</v>
      </c>
      <c r="AU342" s="199" t="s">
        <v>90</v>
      </c>
      <c r="AY342" s="17" t="s">
        <v>155</v>
      </c>
      <c r="BE342" s="200">
        <f>IF(N342="základní",J342,0)</f>
        <v>0</v>
      </c>
      <c r="BF342" s="200">
        <f>IF(N342="snížená",J342,0)</f>
        <v>0</v>
      </c>
      <c r="BG342" s="200">
        <f>IF(N342="zákl. přenesená",J342,0)</f>
        <v>0</v>
      </c>
      <c r="BH342" s="200">
        <f>IF(N342="sníž. přenesená",J342,0)</f>
        <v>0</v>
      </c>
      <c r="BI342" s="200">
        <f>IF(N342="nulová",J342,0)</f>
        <v>0</v>
      </c>
      <c r="BJ342" s="17" t="s">
        <v>88</v>
      </c>
      <c r="BK342" s="200">
        <f>ROUND(I342*H342,2)</f>
        <v>0</v>
      </c>
      <c r="BL342" s="17" t="s">
        <v>175</v>
      </c>
      <c r="BM342" s="199" t="s">
        <v>1648</v>
      </c>
    </row>
    <row r="343" spans="1:65" s="2" customFormat="1" ht="16.5" customHeight="1">
      <c r="A343" s="34"/>
      <c r="B343" s="35"/>
      <c r="C343" s="187" t="s">
        <v>649</v>
      </c>
      <c r="D343" s="187" t="s">
        <v>158</v>
      </c>
      <c r="E343" s="188" t="s">
        <v>591</v>
      </c>
      <c r="F343" s="189" t="s">
        <v>592</v>
      </c>
      <c r="G343" s="190" t="s">
        <v>383</v>
      </c>
      <c r="H343" s="191">
        <v>9</v>
      </c>
      <c r="I343" s="192"/>
      <c r="J343" s="193">
        <f>ROUND(I343*H343,2)</f>
        <v>0</v>
      </c>
      <c r="K343" s="194"/>
      <c r="L343" s="39"/>
      <c r="M343" s="195" t="s">
        <v>1</v>
      </c>
      <c r="N343" s="196" t="s">
        <v>45</v>
      </c>
      <c r="O343" s="71"/>
      <c r="P343" s="197">
        <f>O343*H343</f>
        <v>0</v>
      </c>
      <c r="Q343" s="197">
        <v>0.21734</v>
      </c>
      <c r="R343" s="197">
        <f>Q343*H343</f>
        <v>1.9560600000000001</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1649</v>
      </c>
    </row>
    <row r="344" spans="1:47" s="2" customFormat="1" ht="58.5">
      <c r="A344" s="34"/>
      <c r="B344" s="35"/>
      <c r="C344" s="36"/>
      <c r="D344" s="201" t="s">
        <v>164</v>
      </c>
      <c r="E344" s="36"/>
      <c r="F344" s="202" t="s">
        <v>594</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243" t="s">
        <v>653</v>
      </c>
      <c r="D345" s="243" t="s">
        <v>357</v>
      </c>
      <c r="E345" s="244" t="s">
        <v>596</v>
      </c>
      <c r="F345" s="245" t="s">
        <v>597</v>
      </c>
      <c r="G345" s="246" t="s">
        <v>383</v>
      </c>
      <c r="H345" s="247">
        <v>9</v>
      </c>
      <c r="I345" s="248"/>
      <c r="J345" s="249">
        <f>ROUND(I345*H345,2)</f>
        <v>0</v>
      </c>
      <c r="K345" s="250"/>
      <c r="L345" s="251"/>
      <c r="M345" s="252" t="s">
        <v>1</v>
      </c>
      <c r="N345" s="253" t="s">
        <v>45</v>
      </c>
      <c r="O345" s="71"/>
      <c r="P345" s="197">
        <f>O345*H345</f>
        <v>0</v>
      </c>
      <c r="Q345" s="197">
        <v>0.101</v>
      </c>
      <c r="R345" s="197">
        <f>Q345*H345</f>
        <v>0.909</v>
      </c>
      <c r="S345" s="197">
        <v>0</v>
      </c>
      <c r="T345" s="198">
        <f>S345*H345</f>
        <v>0</v>
      </c>
      <c r="U345" s="34"/>
      <c r="V345" s="34"/>
      <c r="W345" s="34"/>
      <c r="X345" s="34"/>
      <c r="Y345" s="34"/>
      <c r="Z345" s="34"/>
      <c r="AA345" s="34"/>
      <c r="AB345" s="34"/>
      <c r="AC345" s="34"/>
      <c r="AD345" s="34"/>
      <c r="AE345" s="34"/>
      <c r="AR345" s="199" t="s">
        <v>196</v>
      </c>
      <c r="AT345" s="199" t="s">
        <v>357</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1650</v>
      </c>
    </row>
    <row r="346" spans="1:47" s="2" customFormat="1" ht="29.25">
      <c r="A346" s="34"/>
      <c r="B346" s="35"/>
      <c r="C346" s="36"/>
      <c r="D346" s="201" t="s">
        <v>164</v>
      </c>
      <c r="E346" s="36"/>
      <c r="F346" s="202" t="s">
        <v>599</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1:65" s="2" customFormat="1" ht="16.5" customHeight="1">
      <c r="A347" s="34"/>
      <c r="B347" s="35"/>
      <c r="C347" s="187" t="s">
        <v>658</v>
      </c>
      <c r="D347" s="187" t="s">
        <v>158</v>
      </c>
      <c r="E347" s="188" t="s">
        <v>607</v>
      </c>
      <c r="F347" s="189" t="s">
        <v>608</v>
      </c>
      <c r="G347" s="190" t="s">
        <v>383</v>
      </c>
      <c r="H347" s="191">
        <v>0</v>
      </c>
      <c r="I347" s="192"/>
      <c r="J347" s="193">
        <f>ROUND(I347*H347,2)</f>
        <v>0</v>
      </c>
      <c r="K347" s="194"/>
      <c r="L347" s="39"/>
      <c r="M347" s="195" t="s">
        <v>1</v>
      </c>
      <c r="N347" s="196" t="s">
        <v>45</v>
      </c>
      <c r="O347" s="71"/>
      <c r="P347" s="197">
        <f>O347*H347</f>
        <v>0</v>
      </c>
      <c r="Q347" s="197">
        <v>0.06864</v>
      </c>
      <c r="R347" s="197">
        <f>Q347*H347</f>
        <v>0</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1651</v>
      </c>
    </row>
    <row r="348" spans="1:47" s="2" customFormat="1" ht="39">
      <c r="A348" s="34"/>
      <c r="B348" s="35"/>
      <c r="C348" s="36"/>
      <c r="D348" s="201" t="s">
        <v>164</v>
      </c>
      <c r="E348" s="36"/>
      <c r="F348" s="202" t="s">
        <v>1652</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1:65" s="2" customFormat="1" ht="16.5" customHeight="1">
      <c r="A349" s="34"/>
      <c r="B349" s="35"/>
      <c r="C349" s="187" t="s">
        <v>662</v>
      </c>
      <c r="D349" s="187" t="s">
        <v>158</v>
      </c>
      <c r="E349" s="188" t="s">
        <v>612</v>
      </c>
      <c r="F349" s="189" t="s">
        <v>613</v>
      </c>
      <c r="G349" s="190" t="s">
        <v>287</v>
      </c>
      <c r="H349" s="191">
        <v>256</v>
      </c>
      <c r="I349" s="192"/>
      <c r="J349" s="193">
        <f>ROUND(I349*H349,2)</f>
        <v>0</v>
      </c>
      <c r="K349" s="194"/>
      <c r="L349" s="39"/>
      <c r="M349" s="195" t="s">
        <v>1</v>
      </c>
      <c r="N349" s="196" t="s">
        <v>45</v>
      </c>
      <c r="O349" s="71"/>
      <c r="P349" s="197">
        <f>O349*H349</f>
        <v>0</v>
      </c>
      <c r="Q349" s="197">
        <v>1E-05</v>
      </c>
      <c r="R349" s="197">
        <f>Q349*H349</f>
        <v>0.00256</v>
      </c>
      <c r="S349" s="197">
        <v>0</v>
      </c>
      <c r="T349" s="198">
        <f>S349*H349</f>
        <v>0</v>
      </c>
      <c r="U349" s="34"/>
      <c r="V349" s="34"/>
      <c r="W349" s="34"/>
      <c r="X349" s="34"/>
      <c r="Y349" s="34"/>
      <c r="Z349" s="34"/>
      <c r="AA349" s="34"/>
      <c r="AB349" s="34"/>
      <c r="AC349" s="34"/>
      <c r="AD349" s="34"/>
      <c r="AE349" s="34"/>
      <c r="AR349" s="199" t="s">
        <v>175</v>
      </c>
      <c r="AT349" s="199" t="s">
        <v>158</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1653</v>
      </c>
    </row>
    <row r="350" spans="1:47" s="2" customFormat="1" ht="165.75">
      <c r="A350" s="34"/>
      <c r="B350" s="35"/>
      <c r="C350" s="36"/>
      <c r="D350" s="201" t="s">
        <v>164</v>
      </c>
      <c r="E350" s="36"/>
      <c r="F350" s="202" t="s">
        <v>1654</v>
      </c>
      <c r="G350" s="36"/>
      <c r="H350" s="36"/>
      <c r="I350" s="203"/>
      <c r="J350" s="36"/>
      <c r="K350" s="36"/>
      <c r="L350" s="39"/>
      <c r="M350" s="204"/>
      <c r="N350" s="205"/>
      <c r="O350" s="71"/>
      <c r="P350" s="71"/>
      <c r="Q350" s="71"/>
      <c r="R350" s="71"/>
      <c r="S350" s="71"/>
      <c r="T350" s="72"/>
      <c r="U350" s="34"/>
      <c r="V350" s="34"/>
      <c r="W350" s="34"/>
      <c r="X350" s="34"/>
      <c r="Y350" s="34"/>
      <c r="Z350" s="34"/>
      <c r="AA350" s="34"/>
      <c r="AB350" s="34"/>
      <c r="AC350" s="34"/>
      <c r="AD350" s="34"/>
      <c r="AE350" s="34"/>
      <c r="AT350" s="17" t="s">
        <v>164</v>
      </c>
      <c r="AU350" s="17" t="s">
        <v>90</v>
      </c>
    </row>
    <row r="351" spans="1:65" s="2" customFormat="1" ht="16.5" customHeight="1">
      <c r="A351" s="34"/>
      <c r="B351" s="35"/>
      <c r="C351" s="243" t="s">
        <v>666</v>
      </c>
      <c r="D351" s="243" t="s">
        <v>357</v>
      </c>
      <c r="E351" s="244" t="s">
        <v>617</v>
      </c>
      <c r="F351" s="245" t="s">
        <v>618</v>
      </c>
      <c r="G351" s="246" t="s">
        <v>287</v>
      </c>
      <c r="H351" s="247">
        <v>259.84</v>
      </c>
      <c r="I351" s="248"/>
      <c r="J351" s="249">
        <f>ROUND(I351*H351,2)</f>
        <v>0</v>
      </c>
      <c r="K351" s="250"/>
      <c r="L351" s="251"/>
      <c r="M351" s="252" t="s">
        <v>1</v>
      </c>
      <c r="N351" s="253" t="s">
        <v>45</v>
      </c>
      <c r="O351" s="71"/>
      <c r="P351" s="197">
        <f>O351*H351</f>
        <v>0</v>
      </c>
      <c r="Q351" s="197">
        <v>0.00307</v>
      </c>
      <c r="R351" s="197">
        <f>Q351*H351</f>
        <v>0.7977087999999999</v>
      </c>
      <c r="S351" s="197">
        <v>0</v>
      </c>
      <c r="T351" s="198">
        <f>S351*H351</f>
        <v>0</v>
      </c>
      <c r="U351" s="34"/>
      <c r="V351" s="34"/>
      <c r="W351" s="34"/>
      <c r="X351" s="34"/>
      <c r="Y351" s="34"/>
      <c r="Z351" s="34"/>
      <c r="AA351" s="34"/>
      <c r="AB351" s="34"/>
      <c r="AC351" s="34"/>
      <c r="AD351" s="34"/>
      <c r="AE351" s="34"/>
      <c r="AR351" s="199" t="s">
        <v>196</v>
      </c>
      <c r="AT351" s="199" t="s">
        <v>357</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1655</v>
      </c>
    </row>
    <row r="352" spans="2:51" s="13" customFormat="1" ht="11.25">
      <c r="B352" s="210"/>
      <c r="C352" s="211"/>
      <c r="D352" s="201" t="s">
        <v>256</v>
      </c>
      <c r="E352" s="211"/>
      <c r="F352" s="213" t="s">
        <v>1656</v>
      </c>
      <c r="G352" s="211"/>
      <c r="H352" s="214">
        <v>259.84</v>
      </c>
      <c r="I352" s="215"/>
      <c r="J352" s="211"/>
      <c r="K352" s="211"/>
      <c r="L352" s="216"/>
      <c r="M352" s="217"/>
      <c r="N352" s="218"/>
      <c r="O352" s="218"/>
      <c r="P352" s="218"/>
      <c r="Q352" s="218"/>
      <c r="R352" s="218"/>
      <c r="S352" s="218"/>
      <c r="T352" s="219"/>
      <c r="AT352" s="220" t="s">
        <v>256</v>
      </c>
      <c r="AU352" s="220" t="s">
        <v>90</v>
      </c>
      <c r="AV352" s="13" t="s">
        <v>90</v>
      </c>
      <c r="AW352" s="13" t="s">
        <v>4</v>
      </c>
      <c r="AX352" s="13" t="s">
        <v>88</v>
      </c>
      <c r="AY352" s="220" t="s">
        <v>155</v>
      </c>
    </row>
    <row r="353" spans="1:65" s="2" customFormat="1" ht="16.5" customHeight="1">
      <c r="A353" s="34"/>
      <c r="B353" s="35"/>
      <c r="C353" s="187" t="s">
        <v>671</v>
      </c>
      <c r="D353" s="187" t="s">
        <v>158</v>
      </c>
      <c r="E353" s="188" t="s">
        <v>622</v>
      </c>
      <c r="F353" s="189" t="s">
        <v>623</v>
      </c>
      <c r="G353" s="190" t="s">
        <v>287</v>
      </c>
      <c r="H353" s="191">
        <v>0</v>
      </c>
      <c r="I353" s="192"/>
      <c r="J353" s="193">
        <f>ROUND(I353*H353,2)</f>
        <v>0</v>
      </c>
      <c r="K353" s="194"/>
      <c r="L353" s="39"/>
      <c r="M353" s="195" t="s">
        <v>1</v>
      </c>
      <c r="N353" s="196" t="s">
        <v>45</v>
      </c>
      <c r="O353" s="71"/>
      <c r="P353" s="197">
        <f>O353*H353</f>
        <v>0</v>
      </c>
      <c r="Q353" s="197">
        <v>1E-05</v>
      </c>
      <c r="R353" s="197">
        <f>Q353*H353</f>
        <v>0</v>
      </c>
      <c r="S353" s="197">
        <v>0</v>
      </c>
      <c r="T353" s="198">
        <f>S353*H353</f>
        <v>0</v>
      </c>
      <c r="U353" s="34"/>
      <c r="V353" s="34"/>
      <c r="W353" s="34"/>
      <c r="X353" s="34"/>
      <c r="Y353" s="34"/>
      <c r="Z353" s="34"/>
      <c r="AA353" s="34"/>
      <c r="AB353" s="34"/>
      <c r="AC353" s="34"/>
      <c r="AD353" s="34"/>
      <c r="AE353" s="34"/>
      <c r="AR353" s="199" t="s">
        <v>175</v>
      </c>
      <c r="AT353" s="199" t="s">
        <v>158</v>
      </c>
      <c r="AU353" s="199" t="s">
        <v>90</v>
      </c>
      <c r="AY353" s="17" t="s">
        <v>155</v>
      </c>
      <c r="BE353" s="200">
        <f>IF(N353="základní",J353,0)</f>
        <v>0</v>
      </c>
      <c r="BF353" s="200">
        <f>IF(N353="snížená",J353,0)</f>
        <v>0</v>
      </c>
      <c r="BG353" s="200">
        <f>IF(N353="zákl. přenesená",J353,0)</f>
        <v>0</v>
      </c>
      <c r="BH353" s="200">
        <f>IF(N353="sníž. přenesená",J353,0)</f>
        <v>0</v>
      </c>
      <c r="BI353" s="200">
        <f>IF(N353="nulová",J353,0)</f>
        <v>0</v>
      </c>
      <c r="BJ353" s="17" t="s">
        <v>88</v>
      </c>
      <c r="BK353" s="200">
        <f>ROUND(I353*H353,2)</f>
        <v>0</v>
      </c>
      <c r="BL353" s="17" t="s">
        <v>175</v>
      </c>
      <c r="BM353" s="199" t="s">
        <v>1657</v>
      </c>
    </row>
    <row r="354" spans="1:47" s="2" customFormat="1" ht="48.75">
      <c r="A354" s="34"/>
      <c r="B354" s="35"/>
      <c r="C354" s="36"/>
      <c r="D354" s="201" t="s">
        <v>164</v>
      </c>
      <c r="E354" s="36"/>
      <c r="F354" s="202" t="s">
        <v>1658</v>
      </c>
      <c r="G354" s="36"/>
      <c r="H354" s="36"/>
      <c r="I354" s="203"/>
      <c r="J354" s="36"/>
      <c r="K354" s="36"/>
      <c r="L354" s="39"/>
      <c r="M354" s="204"/>
      <c r="N354" s="205"/>
      <c r="O354" s="71"/>
      <c r="P354" s="71"/>
      <c r="Q354" s="71"/>
      <c r="R354" s="71"/>
      <c r="S354" s="71"/>
      <c r="T354" s="72"/>
      <c r="U354" s="34"/>
      <c r="V354" s="34"/>
      <c r="W354" s="34"/>
      <c r="X354" s="34"/>
      <c r="Y354" s="34"/>
      <c r="Z354" s="34"/>
      <c r="AA354" s="34"/>
      <c r="AB354" s="34"/>
      <c r="AC354" s="34"/>
      <c r="AD354" s="34"/>
      <c r="AE354" s="34"/>
      <c r="AT354" s="17" t="s">
        <v>164</v>
      </c>
      <c r="AU354" s="17" t="s">
        <v>90</v>
      </c>
    </row>
    <row r="355" spans="1:65" s="2" customFormat="1" ht="16.5" customHeight="1">
      <c r="A355" s="34"/>
      <c r="B355" s="35"/>
      <c r="C355" s="243" t="s">
        <v>676</v>
      </c>
      <c r="D355" s="243" t="s">
        <v>357</v>
      </c>
      <c r="E355" s="244" t="s">
        <v>627</v>
      </c>
      <c r="F355" s="245" t="s">
        <v>628</v>
      </c>
      <c r="G355" s="246" t="s">
        <v>287</v>
      </c>
      <c r="H355" s="247">
        <v>4.568</v>
      </c>
      <c r="I355" s="248"/>
      <c r="J355" s="249">
        <f>ROUND(I355*H355,2)</f>
        <v>0</v>
      </c>
      <c r="K355" s="250"/>
      <c r="L355" s="251"/>
      <c r="M355" s="252" t="s">
        <v>1</v>
      </c>
      <c r="N355" s="253" t="s">
        <v>45</v>
      </c>
      <c r="O355" s="71"/>
      <c r="P355" s="197">
        <f>O355*H355</f>
        <v>0</v>
      </c>
      <c r="Q355" s="197">
        <v>0.0048</v>
      </c>
      <c r="R355" s="197">
        <f>Q355*H355</f>
        <v>0.021926399999999995</v>
      </c>
      <c r="S355" s="197">
        <v>0</v>
      </c>
      <c r="T355" s="198">
        <f>S355*H355</f>
        <v>0</v>
      </c>
      <c r="U355" s="34"/>
      <c r="V355" s="34"/>
      <c r="W355" s="34"/>
      <c r="X355" s="34"/>
      <c r="Y355" s="34"/>
      <c r="Z355" s="34"/>
      <c r="AA355" s="34"/>
      <c r="AB355" s="34"/>
      <c r="AC355" s="34"/>
      <c r="AD355" s="34"/>
      <c r="AE355" s="34"/>
      <c r="AR355" s="199" t="s">
        <v>196</v>
      </c>
      <c r="AT355" s="199" t="s">
        <v>357</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1659</v>
      </c>
    </row>
    <row r="356" spans="2:51" s="13" customFormat="1" ht="11.25">
      <c r="B356" s="210"/>
      <c r="C356" s="211"/>
      <c r="D356" s="201" t="s">
        <v>256</v>
      </c>
      <c r="E356" s="211"/>
      <c r="F356" s="213" t="s">
        <v>1660</v>
      </c>
      <c r="G356" s="211"/>
      <c r="H356" s="214">
        <v>4.568</v>
      </c>
      <c r="I356" s="215"/>
      <c r="J356" s="211"/>
      <c r="K356" s="211"/>
      <c r="L356" s="216"/>
      <c r="M356" s="217"/>
      <c r="N356" s="218"/>
      <c r="O356" s="218"/>
      <c r="P356" s="218"/>
      <c r="Q356" s="218"/>
      <c r="R356" s="218"/>
      <c r="S356" s="218"/>
      <c r="T356" s="219"/>
      <c r="AT356" s="220" t="s">
        <v>256</v>
      </c>
      <c r="AU356" s="220" t="s">
        <v>90</v>
      </c>
      <c r="AV356" s="13" t="s">
        <v>90</v>
      </c>
      <c r="AW356" s="13" t="s">
        <v>4</v>
      </c>
      <c r="AX356" s="13" t="s">
        <v>88</v>
      </c>
      <c r="AY356" s="220" t="s">
        <v>155</v>
      </c>
    </row>
    <row r="357" spans="1:65" s="2" customFormat="1" ht="16.5" customHeight="1">
      <c r="A357" s="34"/>
      <c r="B357" s="35"/>
      <c r="C357" s="187" t="s">
        <v>680</v>
      </c>
      <c r="D357" s="187" t="s">
        <v>158</v>
      </c>
      <c r="E357" s="188" t="s">
        <v>632</v>
      </c>
      <c r="F357" s="189" t="s">
        <v>633</v>
      </c>
      <c r="G357" s="190" t="s">
        <v>383</v>
      </c>
      <c r="H357" s="191">
        <v>0</v>
      </c>
      <c r="I357" s="192"/>
      <c r="J357" s="193">
        <f>ROUND(I357*H357,2)</f>
        <v>0</v>
      </c>
      <c r="K357" s="194"/>
      <c r="L357" s="39"/>
      <c r="M357" s="195" t="s">
        <v>1</v>
      </c>
      <c r="N357" s="196" t="s">
        <v>45</v>
      </c>
      <c r="O357" s="71"/>
      <c r="P357" s="197">
        <f>O357*H357</f>
        <v>0</v>
      </c>
      <c r="Q357" s="197">
        <v>0</v>
      </c>
      <c r="R357" s="197">
        <f>Q357*H357</f>
        <v>0</v>
      </c>
      <c r="S357" s="197">
        <v>0</v>
      </c>
      <c r="T357" s="198">
        <f>S357*H357</f>
        <v>0</v>
      </c>
      <c r="U357" s="34"/>
      <c r="V357" s="34"/>
      <c r="W357" s="34"/>
      <c r="X357" s="34"/>
      <c r="Y357" s="34"/>
      <c r="Z357" s="34"/>
      <c r="AA357" s="34"/>
      <c r="AB357" s="34"/>
      <c r="AC357" s="34"/>
      <c r="AD357" s="34"/>
      <c r="AE357" s="34"/>
      <c r="AR357" s="199" t="s">
        <v>175</v>
      </c>
      <c r="AT357" s="199" t="s">
        <v>158</v>
      </c>
      <c r="AU357" s="199" t="s">
        <v>90</v>
      </c>
      <c r="AY357" s="17" t="s">
        <v>155</v>
      </c>
      <c r="BE357" s="200">
        <f>IF(N357="základní",J357,0)</f>
        <v>0</v>
      </c>
      <c r="BF357" s="200">
        <f>IF(N357="snížená",J357,0)</f>
        <v>0</v>
      </c>
      <c r="BG357" s="200">
        <f>IF(N357="zákl. přenesená",J357,0)</f>
        <v>0</v>
      </c>
      <c r="BH357" s="200">
        <f>IF(N357="sníž. přenesená",J357,0)</f>
        <v>0</v>
      </c>
      <c r="BI357" s="200">
        <f>IF(N357="nulová",J357,0)</f>
        <v>0</v>
      </c>
      <c r="BJ357" s="17" t="s">
        <v>88</v>
      </c>
      <c r="BK357" s="200">
        <f>ROUND(I357*H357,2)</f>
        <v>0</v>
      </c>
      <c r="BL357" s="17" t="s">
        <v>175</v>
      </c>
      <c r="BM357" s="199" t="s">
        <v>1661</v>
      </c>
    </row>
    <row r="358" spans="1:47" s="2" customFormat="1" ht="68.25">
      <c r="A358" s="34"/>
      <c r="B358" s="35"/>
      <c r="C358" s="36"/>
      <c r="D358" s="201" t="s">
        <v>164</v>
      </c>
      <c r="E358" s="36"/>
      <c r="F358" s="202" t="s">
        <v>1662</v>
      </c>
      <c r="G358" s="36"/>
      <c r="H358" s="36"/>
      <c r="I358" s="203"/>
      <c r="J358" s="36"/>
      <c r="K358" s="36"/>
      <c r="L358" s="39"/>
      <c r="M358" s="204"/>
      <c r="N358" s="205"/>
      <c r="O358" s="71"/>
      <c r="P358" s="71"/>
      <c r="Q358" s="71"/>
      <c r="R358" s="71"/>
      <c r="S358" s="71"/>
      <c r="T358" s="72"/>
      <c r="U358" s="34"/>
      <c r="V358" s="34"/>
      <c r="W358" s="34"/>
      <c r="X358" s="34"/>
      <c r="Y358" s="34"/>
      <c r="Z358" s="34"/>
      <c r="AA358" s="34"/>
      <c r="AB358" s="34"/>
      <c r="AC358" s="34"/>
      <c r="AD358" s="34"/>
      <c r="AE358" s="34"/>
      <c r="AT358" s="17" t="s">
        <v>164</v>
      </c>
      <c r="AU358" s="17" t="s">
        <v>90</v>
      </c>
    </row>
    <row r="359" spans="1:65" s="2" customFormat="1" ht="16.5" customHeight="1">
      <c r="A359" s="34"/>
      <c r="B359" s="35"/>
      <c r="C359" s="243" t="s">
        <v>684</v>
      </c>
      <c r="D359" s="243" t="s">
        <v>357</v>
      </c>
      <c r="E359" s="244" t="s">
        <v>637</v>
      </c>
      <c r="F359" s="245" t="s">
        <v>638</v>
      </c>
      <c r="G359" s="246" t="s">
        <v>383</v>
      </c>
      <c r="H359" s="247">
        <v>64</v>
      </c>
      <c r="I359" s="248"/>
      <c r="J359" s="249">
        <f>ROUND(I359*H359,2)</f>
        <v>0</v>
      </c>
      <c r="K359" s="250"/>
      <c r="L359" s="251"/>
      <c r="M359" s="252" t="s">
        <v>1</v>
      </c>
      <c r="N359" s="253" t="s">
        <v>45</v>
      </c>
      <c r="O359" s="71"/>
      <c r="P359" s="197">
        <f>O359*H359</f>
        <v>0</v>
      </c>
      <c r="Q359" s="197">
        <v>0.0008</v>
      </c>
      <c r="R359" s="197">
        <f>Q359*H359</f>
        <v>0.0512</v>
      </c>
      <c r="S359" s="197">
        <v>0</v>
      </c>
      <c r="T359" s="198">
        <f>S359*H359</f>
        <v>0</v>
      </c>
      <c r="U359" s="34"/>
      <c r="V359" s="34"/>
      <c r="W359" s="34"/>
      <c r="X359" s="34"/>
      <c r="Y359" s="34"/>
      <c r="Z359" s="34"/>
      <c r="AA359" s="34"/>
      <c r="AB359" s="34"/>
      <c r="AC359" s="34"/>
      <c r="AD359" s="34"/>
      <c r="AE359" s="34"/>
      <c r="AR359" s="199" t="s">
        <v>196</v>
      </c>
      <c r="AT359" s="199" t="s">
        <v>357</v>
      </c>
      <c r="AU359" s="199" t="s">
        <v>90</v>
      </c>
      <c r="AY359" s="17" t="s">
        <v>155</v>
      </c>
      <c r="BE359" s="200">
        <f>IF(N359="základní",J359,0)</f>
        <v>0</v>
      </c>
      <c r="BF359" s="200">
        <f>IF(N359="snížená",J359,0)</f>
        <v>0</v>
      </c>
      <c r="BG359" s="200">
        <f>IF(N359="zákl. přenesená",J359,0)</f>
        <v>0</v>
      </c>
      <c r="BH359" s="200">
        <f>IF(N359="sníž. přenesená",J359,0)</f>
        <v>0</v>
      </c>
      <c r="BI359" s="200">
        <f>IF(N359="nulová",J359,0)</f>
        <v>0</v>
      </c>
      <c r="BJ359" s="17" t="s">
        <v>88</v>
      </c>
      <c r="BK359" s="200">
        <f>ROUND(I359*H359,2)</f>
        <v>0</v>
      </c>
      <c r="BL359" s="17" t="s">
        <v>175</v>
      </c>
      <c r="BM359" s="199" t="s">
        <v>1663</v>
      </c>
    </row>
    <row r="360" spans="1:65" s="2" customFormat="1" ht="16.5" customHeight="1">
      <c r="A360" s="34"/>
      <c r="B360" s="35"/>
      <c r="C360" s="243" t="s">
        <v>689</v>
      </c>
      <c r="D360" s="243" t="s">
        <v>357</v>
      </c>
      <c r="E360" s="244" t="s">
        <v>641</v>
      </c>
      <c r="F360" s="245" t="s">
        <v>642</v>
      </c>
      <c r="G360" s="246" t="s">
        <v>383</v>
      </c>
      <c r="H360" s="247">
        <v>39</v>
      </c>
      <c r="I360" s="248"/>
      <c r="J360" s="249">
        <f>ROUND(I360*H360,2)</f>
        <v>0</v>
      </c>
      <c r="K360" s="250"/>
      <c r="L360" s="251"/>
      <c r="M360" s="252" t="s">
        <v>1</v>
      </c>
      <c r="N360" s="253" t="s">
        <v>45</v>
      </c>
      <c r="O360" s="71"/>
      <c r="P360" s="197">
        <f>O360*H360</f>
        <v>0</v>
      </c>
      <c r="Q360" s="197">
        <v>0.001</v>
      </c>
      <c r="R360" s="197">
        <f>Q360*H360</f>
        <v>0.039</v>
      </c>
      <c r="S360" s="197">
        <v>0</v>
      </c>
      <c r="T360" s="198">
        <f>S360*H360</f>
        <v>0</v>
      </c>
      <c r="U360" s="34"/>
      <c r="V360" s="34"/>
      <c r="W360" s="34"/>
      <c r="X360" s="34"/>
      <c r="Y360" s="34"/>
      <c r="Z360" s="34"/>
      <c r="AA360" s="34"/>
      <c r="AB360" s="34"/>
      <c r="AC360" s="34"/>
      <c r="AD360" s="34"/>
      <c r="AE360" s="34"/>
      <c r="AR360" s="199" t="s">
        <v>196</v>
      </c>
      <c r="AT360" s="199" t="s">
        <v>357</v>
      </c>
      <c r="AU360" s="199" t="s">
        <v>90</v>
      </c>
      <c r="AY360" s="17" t="s">
        <v>155</v>
      </c>
      <c r="BE360" s="200">
        <f>IF(N360="základní",J360,0)</f>
        <v>0</v>
      </c>
      <c r="BF360" s="200">
        <f>IF(N360="snížená",J360,0)</f>
        <v>0</v>
      </c>
      <c r="BG360" s="200">
        <f>IF(N360="zákl. přenesená",J360,0)</f>
        <v>0</v>
      </c>
      <c r="BH360" s="200">
        <f>IF(N360="sníž. přenesená",J360,0)</f>
        <v>0</v>
      </c>
      <c r="BI360" s="200">
        <f>IF(N360="nulová",J360,0)</f>
        <v>0</v>
      </c>
      <c r="BJ360" s="17" t="s">
        <v>88</v>
      </c>
      <c r="BK360" s="200">
        <f>ROUND(I360*H360,2)</f>
        <v>0</v>
      </c>
      <c r="BL360" s="17" t="s">
        <v>175</v>
      </c>
      <c r="BM360" s="199" t="s">
        <v>1664</v>
      </c>
    </row>
    <row r="361" spans="1:65" s="2" customFormat="1" ht="16.5" customHeight="1">
      <c r="A361" s="34"/>
      <c r="B361" s="35"/>
      <c r="C361" s="187" t="s">
        <v>693</v>
      </c>
      <c r="D361" s="187" t="s">
        <v>158</v>
      </c>
      <c r="E361" s="188" t="s">
        <v>645</v>
      </c>
      <c r="F361" s="189" t="s">
        <v>646</v>
      </c>
      <c r="G361" s="190" t="s">
        <v>383</v>
      </c>
      <c r="H361" s="191">
        <v>0</v>
      </c>
      <c r="I361" s="192"/>
      <c r="J361" s="193">
        <f>ROUND(I361*H361,2)</f>
        <v>0</v>
      </c>
      <c r="K361" s="194"/>
      <c r="L361" s="39"/>
      <c r="M361" s="195" t="s">
        <v>1</v>
      </c>
      <c r="N361" s="196" t="s">
        <v>45</v>
      </c>
      <c r="O361" s="71"/>
      <c r="P361" s="197">
        <f>O361*H361</f>
        <v>0</v>
      </c>
      <c r="Q361" s="197">
        <v>0</v>
      </c>
      <c r="R361" s="197">
        <f>Q361*H361</f>
        <v>0</v>
      </c>
      <c r="S361" s="197">
        <v>0</v>
      </c>
      <c r="T361" s="198">
        <f>S361*H361</f>
        <v>0</v>
      </c>
      <c r="U361" s="34"/>
      <c r="V361" s="34"/>
      <c r="W361" s="34"/>
      <c r="X361" s="34"/>
      <c r="Y361" s="34"/>
      <c r="Z361" s="34"/>
      <c r="AA361" s="34"/>
      <c r="AB361" s="34"/>
      <c r="AC361" s="34"/>
      <c r="AD361" s="34"/>
      <c r="AE361" s="34"/>
      <c r="AR361" s="199" t="s">
        <v>175</v>
      </c>
      <c r="AT361" s="199" t="s">
        <v>158</v>
      </c>
      <c r="AU361" s="199" t="s">
        <v>90</v>
      </c>
      <c r="AY361" s="17" t="s">
        <v>155</v>
      </c>
      <c r="BE361" s="200">
        <f>IF(N361="základní",J361,0)</f>
        <v>0</v>
      </c>
      <c r="BF361" s="200">
        <f>IF(N361="snížená",J361,0)</f>
        <v>0</v>
      </c>
      <c r="BG361" s="200">
        <f>IF(N361="zákl. přenesená",J361,0)</f>
        <v>0</v>
      </c>
      <c r="BH361" s="200">
        <f>IF(N361="sníž. přenesená",J361,0)</f>
        <v>0</v>
      </c>
      <c r="BI361" s="200">
        <f>IF(N361="nulová",J361,0)</f>
        <v>0</v>
      </c>
      <c r="BJ361" s="17" t="s">
        <v>88</v>
      </c>
      <c r="BK361" s="200">
        <f>ROUND(I361*H361,2)</f>
        <v>0</v>
      </c>
      <c r="BL361" s="17" t="s">
        <v>175</v>
      </c>
      <c r="BM361" s="199" t="s">
        <v>1665</v>
      </c>
    </row>
    <row r="362" spans="1:47" s="2" customFormat="1" ht="48.75">
      <c r="A362" s="34"/>
      <c r="B362" s="35"/>
      <c r="C362" s="36"/>
      <c r="D362" s="201" t="s">
        <v>164</v>
      </c>
      <c r="E362" s="36"/>
      <c r="F362" s="202" t="s">
        <v>1666</v>
      </c>
      <c r="G362" s="36"/>
      <c r="H362" s="36"/>
      <c r="I362" s="203"/>
      <c r="J362" s="36"/>
      <c r="K362" s="36"/>
      <c r="L362" s="39"/>
      <c r="M362" s="204"/>
      <c r="N362" s="205"/>
      <c r="O362" s="71"/>
      <c r="P362" s="71"/>
      <c r="Q362" s="71"/>
      <c r="R362" s="71"/>
      <c r="S362" s="71"/>
      <c r="T362" s="72"/>
      <c r="U362" s="34"/>
      <c r="V362" s="34"/>
      <c r="W362" s="34"/>
      <c r="X362" s="34"/>
      <c r="Y362" s="34"/>
      <c r="Z362" s="34"/>
      <c r="AA362" s="34"/>
      <c r="AB362" s="34"/>
      <c r="AC362" s="34"/>
      <c r="AD362" s="34"/>
      <c r="AE362" s="34"/>
      <c r="AT362" s="17" t="s">
        <v>164</v>
      </c>
      <c r="AU362" s="17" t="s">
        <v>90</v>
      </c>
    </row>
    <row r="363" spans="1:65" s="2" customFormat="1" ht="16.5" customHeight="1">
      <c r="A363" s="34"/>
      <c r="B363" s="35"/>
      <c r="C363" s="243" t="s">
        <v>697</v>
      </c>
      <c r="D363" s="243" t="s">
        <v>357</v>
      </c>
      <c r="E363" s="244" t="s">
        <v>650</v>
      </c>
      <c r="F363" s="245" t="s">
        <v>651</v>
      </c>
      <c r="G363" s="246" t="s">
        <v>383</v>
      </c>
      <c r="H363" s="247">
        <v>1</v>
      </c>
      <c r="I363" s="248"/>
      <c r="J363" s="249">
        <f>ROUND(I363*H363,2)</f>
        <v>0</v>
      </c>
      <c r="K363" s="250"/>
      <c r="L363" s="251"/>
      <c r="M363" s="252" t="s">
        <v>1</v>
      </c>
      <c r="N363" s="253" t="s">
        <v>45</v>
      </c>
      <c r="O363" s="71"/>
      <c r="P363" s="197">
        <f>O363*H363</f>
        <v>0</v>
      </c>
      <c r="Q363" s="197">
        <v>0.0018</v>
      </c>
      <c r="R363" s="197">
        <f>Q363*H363</f>
        <v>0.0018</v>
      </c>
      <c r="S363" s="197">
        <v>0</v>
      </c>
      <c r="T363" s="198">
        <f>S363*H363</f>
        <v>0</v>
      </c>
      <c r="U363" s="34"/>
      <c r="V363" s="34"/>
      <c r="W363" s="34"/>
      <c r="X363" s="34"/>
      <c r="Y363" s="34"/>
      <c r="Z363" s="34"/>
      <c r="AA363" s="34"/>
      <c r="AB363" s="34"/>
      <c r="AC363" s="34"/>
      <c r="AD363" s="34"/>
      <c r="AE363" s="34"/>
      <c r="AR363" s="199" t="s">
        <v>196</v>
      </c>
      <c r="AT363" s="199" t="s">
        <v>357</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1667</v>
      </c>
    </row>
    <row r="364" spans="1:65" s="2" customFormat="1" ht="16.5" customHeight="1">
      <c r="A364" s="34"/>
      <c r="B364" s="35"/>
      <c r="C364" s="187" t="s">
        <v>702</v>
      </c>
      <c r="D364" s="187" t="s">
        <v>158</v>
      </c>
      <c r="E364" s="188" t="s">
        <v>654</v>
      </c>
      <c r="F364" s="189" t="s">
        <v>655</v>
      </c>
      <c r="G364" s="190" t="s">
        <v>383</v>
      </c>
      <c r="H364" s="191">
        <v>0</v>
      </c>
      <c r="I364" s="192"/>
      <c r="J364" s="193">
        <f>ROUND(I364*H364,2)</f>
        <v>0</v>
      </c>
      <c r="K364" s="194"/>
      <c r="L364" s="39"/>
      <c r="M364" s="195" t="s">
        <v>1</v>
      </c>
      <c r="N364" s="196" t="s">
        <v>45</v>
      </c>
      <c r="O364" s="71"/>
      <c r="P364" s="197">
        <f>O364*H364</f>
        <v>0</v>
      </c>
      <c r="Q364" s="197">
        <v>0</v>
      </c>
      <c r="R364" s="197">
        <f>Q364*H364</f>
        <v>0</v>
      </c>
      <c r="S364" s="197">
        <v>0</v>
      </c>
      <c r="T364" s="198">
        <f>S364*H364</f>
        <v>0</v>
      </c>
      <c r="U364" s="34"/>
      <c r="V364" s="34"/>
      <c r="W364" s="34"/>
      <c r="X364" s="34"/>
      <c r="Y364" s="34"/>
      <c r="Z364" s="34"/>
      <c r="AA364" s="34"/>
      <c r="AB364" s="34"/>
      <c r="AC364" s="34"/>
      <c r="AD364" s="34"/>
      <c r="AE364" s="34"/>
      <c r="AR364" s="199" t="s">
        <v>175</v>
      </c>
      <c r="AT364" s="199" t="s">
        <v>158</v>
      </c>
      <c r="AU364" s="199" t="s">
        <v>90</v>
      </c>
      <c r="AY364" s="17" t="s">
        <v>155</v>
      </c>
      <c r="BE364" s="200">
        <f>IF(N364="základní",J364,0)</f>
        <v>0</v>
      </c>
      <c r="BF364" s="200">
        <f>IF(N364="snížená",J364,0)</f>
        <v>0</v>
      </c>
      <c r="BG364" s="200">
        <f>IF(N364="zákl. přenesená",J364,0)</f>
        <v>0</v>
      </c>
      <c r="BH364" s="200">
        <f>IF(N364="sníž. přenesená",J364,0)</f>
        <v>0</v>
      </c>
      <c r="BI364" s="200">
        <f>IF(N364="nulová",J364,0)</f>
        <v>0</v>
      </c>
      <c r="BJ364" s="17" t="s">
        <v>88</v>
      </c>
      <c r="BK364" s="200">
        <f>ROUND(I364*H364,2)</f>
        <v>0</v>
      </c>
      <c r="BL364" s="17" t="s">
        <v>175</v>
      </c>
      <c r="BM364" s="199" t="s">
        <v>1668</v>
      </c>
    </row>
    <row r="365" spans="1:47" s="2" customFormat="1" ht="58.5">
      <c r="A365" s="34"/>
      <c r="B365" s="35"/>
      <c r="C365" s="36"/>
      <c r="D365" s="201" t="s">
        <v>164</v>
      </c>
      <c r="E365" s="36"/>
      <c r="F365" s="202" t="s">
        <v>1669</v>
      </c>
      <c r="G365" s="36"/>
      <c r="H365" s="36"/>
      <c r="I365" s="203"/>
      <c r="J365" s="36"/>
      <c r="K365" s="36"/>
      <c r="L365" s="39"/>
      <c r="M365" s="204"/>
      <c r="N365" s="205"/>
      <c r="O365" s="71"/>
      <c r="P365" s="71"/>
      <c r="Q365" s="71"/>
      <c r="R365" s="71"/>
      <c r="S365" s="71"/>
      <c r="T365" s="72"/>
      <c r="U365" s="34"/>
      <c r="V365" s="34"/>
      <c r="W365" s="34"/>
      <c r="X365" s="34"/>
      <c r="Y365" s="34"/>
      <c r="Z365" s="34"/>
      <c r="AA365" s="34"/>
      <c r="AB365" s="34"/>
      <c r="AC365" s="34"/>
      <c r="AD365" s="34"/>
      <c r="AE365" s="34"/>
      <c r="AT365" s="17" t="s">
        <v>164</v>
      </c>
      <c r="AU365" s="17" t="s">
        <v>90</v>
      </c>
    </row>
    <row r="366" spans="1:65" s="2" customFormat="1" ht="16.5" customHeight="1">
      <c r="A366" s="34"/>
      <c r="B366" s="35"/>
      <c r="C366" s="243" t="s">
        <v>707</v>
      </c>
      <c r="D366" s="243" t="s">
        <v>357</v>
      </c>
      <c r="E366" s="244" t="s">
        <v>659</v>
      </c>
      <c r="F366" s="245" t="s">
        <v>660</v>
      </c>
      <c r="G366" s="246" t="s">
        <v>383</v>
      </c>
      <c r="H366" s="247">
        <v>29</v>
      </c>
      <c r="I366" s="248"/>
      <c r="J366" s="249">
        <f>ROUND(I366*H366,2)</f>
        <v>0</v>
      </c>
      <c r="K366" s="250"/>
      <c r="L366" s="251"/>
      <c r="M366" s="252" t="s">
        <v>1</v>
      </c>
      <c r="N366" s="253" t="s">
        <v>45</v>
      </c>
      <c r="O366" s="71"/>
      <c r="P366" s="197">
        <f>O366*H366</f>
        <v>0</v>
      </c>
      <c r="Q366" s="197">
        <v>0.001</v>
      </c>
      <c r="R366" s="197">
        <f>Q366*H366</f>
        <v>0.029</v>
      </c>
      <c r="S366" s="197">
        <v>0</v>
      </c>
      <c r="T366" s="198">
        <f>S366*H366</f>
        <v>0</v>
      </c>
      <c r="U366" s="34"/>
      <c r="V366" s="34"/>
      <c r="W366" s="34"/>
      <c r="X366" s="34"/>
      <c r="Y366" s="34"/>
      <c r="Z366" s="34"/>
      <c r="AA366" s="34"/>
      <c r="AB366" s="34"/>
      <c r="AC366" s="34"/>
      <c r="AD366" s="34"/>
      <c r="AE366" s="34"/>
      <c r="AR366" s="199" t="s">
        <v>196</v>
      </c>
      <c r="AT366" s="199" t="s">
        <v>357</v>
      </c>
      <c r="AU366" s="199" t="s">
        <v>90</v>
      </c>
      <c r="AY366" s="17" t="s">
        <v>155</v>
      </c>
      <c r="BE366" s="200">
        <f>IF(N366="základní",J366,0)</f>
        <v>0</v>
      </c>
      <c r="BF366" s="200">
        <f>IF(N366="snížená",J366,0)</f>
        <v>0</v>
      </c>
      <c r="BG366" s="200">
        <f>IF(N366="zákl. přenesená",J366,0)</f>
        <v>0</v>
      </c>
      <c r="BH366" s="200">
        <f>IF(N366="sníž. přenesená",J366,0)</f>
        <v>0</v>
      </c>
      <c r="BI366" s="200">
        <f>IF(N366="nulová",J366,0)</f>
        <v>0</v>
      </c>
      <c r="BJ366" s="17" t="s">
        <v>88</v>
      </c>
      <c r="BK366" s="200">
        <f>ROUND(I366*H366,2)</f>
        <v>0</v>
      </c>
      <c r="BL366" s="17" t="s">
        <v>175</v>
      </c>
      <c r="BM366" s="199" t="s">
        <v>1670</v>
      </c>
    </row>
    <row r="367" spans="1:65" s="2" customFormat="1" ht="16.5" customHeight="1">
      <c r="A367" s="34"/>
      <c r="B367" s="35"/>
      <c r="C367" s="243" t="s">
        <v>712</v>
      </c>
      <c r="D367" s="243" t="s">
        <v>357</v>
      </c>
      <c r="E367" s="244" t="s">
        <v>663</v>
      </c>
      <c r="F367" s="245" t="s">
        <v>664</v>
      </c>
      <c r="G367" s="246" t="s">
        <v>383</v>
      </c>
      <c r="H367" s="247">
        <v>39</v>
      </c>
      <c r="I367" s="248"/>
      <c r="J367" s="249">
        <f>ROUND(I367*H367,2)</f>
        <v>0</v>
      </c>
      <c r="K367" s="250"/>
      <c r="L367" s="251"/>
      <c r="M367" s="252" t="s">
        <v>1</v>
      </c>
      <c r="N367" s="253" t="s">
        <v>45</v>
      </c>
      <c r="O367" s="71"/>
      <c r="P367" s="197">
        <f>O367*H367</f>
        <v>0</v>
      </c>
      <c r="Q367" s="197">
        <v>0.00114</v>
      </c>
      <c r="R367" s="197">
        <f>Q367*H367</f>
        <v>0.04446</v>
      </c>
      <c r="S367" s="197">
        <v>0</v>
      </c>
      <c r="T367" s="198">
        <f>S367*H367</f>
        <v>0</v>
      </c>
      <c r="U367" s="34"/>
      <c r="V367" s="34"/>
      <c r="W367" s="34"/>
      <c r="X367" s="34"/>
      <c r="Y367" s="34"/>
      <c r="Z367" s="34"/>
      <c r="AA367" s="34"/>
      <c r="AB367" s="34"/>
      <c r="AC367" s="34"/>
      <c r="AD367" s="34"/>
      <c r="AE367" s="34"/>
      <c r="AR367" s="199" t="s">
        <v>196</v>
      </c>
      <c r="AT367" s="199" t="s">
        <v>357</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1671</v>
      </c>
    </row>
    <row r="368" spans="1:65" s="2" customFormat="1" ht="16.5" customHeight="1">
      <c r="A368" s="34"/>
      <c r="B368" s="35"/>
      <c r="C368" s="243" t="s">
        <v>717</v>
      </c>
      <c r="D368" s="243" t="s">
        <v>357</v>
      </c>
      <c r="E368" s="244" t="s">
        <v>667</v>
      </c>
      <c r="F368" s="245" t="s">
        <v>668</v>
      </c>
      <c r="G368" s="246" t="s">
        <v>383</v>
      </c>
      <c r="H368" s="247">
        <v>3</v>
      </c>
      <c r="I368" s="248"/>
      <c r="J368" s="249">
        <f>ROUND(I368*H368,2)</f>
        <v>0</v>
      </c>
      <c r="K368" s="250"/>
      <c r="L368" s="251"/>
      <c r="M368" s="252" t="s">
        <v>1</v>
      </c>
      <c r="N368" s="253" t="s">
        <v>45</v>
      </c>
      <c r="O368" s="71"/>
      <c r="P368" s="197">
        <f>O368*H368</f>
        <v>0</v>
      </c>
      <c r="Q368" s="197">
        <v>0.0005</v>
      </c>
      <c r="R368" s="197">
        <f>Q368*H368</f>
        <v>0.0015</v>
      </c>
      <c r="S368" s="197">
        <v>0</v>
      </c>
      <c r="T368" s="198">
        <f>S368*H368</f>
        <v>0</v>
      </c>
      <c r="U368" s="34"/>
      <c r="V368" s="34"/>
      <c r="W368" s="34"/>
      <c r="X368" s="34"/>
      <c r="Y368" s="34"/>
      <c r="Z368" s="34"/>
      <c r="AA368" s="34"/>
      <c r="AB368" s="34"/>
      <c r="AC368" s="34"/>
      <c r="AD368" s="34"/>
      <c r="AE368" s="34"/>
      <c r="AR368" s="199" t="s">
        <v>196</v>
      </c>
      <c r="AT368" s="199" t="s">
        <v>357</v>
      </c>
      <c r="AU368" s="199" t="s">
        <v>90</v>
      </c>
      <c r="AY368" s="17" t="s">
        <v>155</v>
      </c>
      <c r="BE368" s="200">
        <f>IF(N368="základní",J368,0)</f>
        <v>0</v>
      </c>
      <c r="BF368" s="200">
        <f>IF(N368="snížená",J368,0)</f>
        <v>0</v>
      </c>
      <c r="BG368" s="200">
        <f>IF(N368="zákl. přenesená",J368,0)</f>
        <v>0</v>
      </c>
      <c r="BH368" s="200">
        <f>IF(N368="sníž. přenesená",J368,0)</f>
        <v>0</v>
      </c>
      <c r="BI368" s="200">
        <f>IF(N368="nulová",J368,0)</f>
        <v>0</v>
      </c>
      <c r="BJ368" s="17" t="s">
        <v>88</v>
      </c>
      <c r="BK368" s="200">
        <f>ROUND(I368*H368,2)</f>
        <v>0</v>
      </c>
      <c r="BL368" s="17" t="s">
        <v>175</v>
      </c>
      <c r="BM368" s="199" t="s">
        <v>1672</v>
      </c>
    </row>
    <row r="369" spans="1:47" s="2" customFormat="1" ht="19.5">
      <c r="A369" s="34"/>
      <c r="B369" s="35"/>
      <c r="C369" s="36"/>
      <c r="D369" s="201" t="s">
        <v>164</v>
      </c>
      <c r="E369" s="36"/>
      <c r="F369" s="202" t="s">
        <v>670</v>
      </c>
      <c r="G369" s="36"/>
      <c r="H369" s="36"/>
      <c r="I369" s="203"/>
      <c r="J369" s="36"/>
      <c r="K369" s="36"/>
      <c r="L369" s="39"/>
      <c r="M369" s="204"/>
      <c r="N369" s="205"/>
      <c r="O369" s="71"/>
      <c r="P369" s="71"/>
      <c r="Q369" s="71"/>
      <c r="R369" s="71"/>
      <c r="S369" s="71"/>
      <c r="T369" s="72"/>
      <c r="U369" s="34"/>
      <c r="V369" s="34"/>
      <c r="W369" s="34"/>
      <c r="X369" s="34"/>
      <c r="Y369" s="34"/>
      <c r="Z369" s="34"/>
      <c r="AA369" s="34"/>
      <c r="AB369" s="34"/>
      <c r="AC369" s="34"/>
      <c r="AD369" s="34"/>
      <c r="AE369" s="34"/>
      <c r="AT369" s="17" t="s">
        <v>164</v>
      </c>
      <c r="AU369" s="17" t="s">
        <v>90</v>
      </c>
    </row>
    <row r="370" spans="1:65" s="2" customFormat="1" ht="16.5" customHeight="1">
      <c r="A370" s="34"/>
      <c r="B370" s="35"/>
      <c r="C370" s="187" t="s">
        <v>722</v>
      </c>
      <c r="D370" s="187" t="s">
        <v>158</v>
      </c>
      <c r="E370" s="188" t="s">
        <v>672</v>
      </c>
      <c r="F370" s="189" t="s">
        <v>673</v>
      </c>
      <c r="G370" s="190" t="s">
        <v>383</v>
      </c>
      <c r="H370" s="191">
        <v>0</v>
      </c>
      <c r="I370" s="192"/>
      <c r="J370" s="193">
        <f>ROUND(I370*H370,2)</f>
        <v>0</v>
      </c>
      <c r="K370" s="194"/>
      <c r="L370" s="39"/>
      <c r="M370" s="195" t="s">
        <v>1</v>
      </c>
      <c r="N370" s="196" t="s">
        <v>45</v>
      </c>
      <c r="O370" s="71"/>
      <c r="P370" s="197">
        <f>O370*H370</f>
        <v>0</v>
      </c>
      <c r="Q370" s="197">
        <v>0</v>
      </c>
      <c r="R370" s="197">
        <f>Q370*H370</f>
        <v>0</v>
      </c>
      <c r="S370" s="197">
        <v>0</v>
      </c>
      <c r="T370" s="198">
        <f>S370*H370</f>
        <v>0</v>
      </c>
      <c r="U370" s="34"/>
      <c r="V370" s="34"/>
      <c r="W370" s="34"/>
      <c r="X370" s="34"/>
      <c r="Y370" s="34"/>
      <c r="Z370" s="34"/>
      <c r="AA370" s="34"/>
      <c r="AB370" s="34"/>
      <c r="AC370" s="34"/>
      <c r="AD370" s="34"/>
      <c r="AE370" s="34"/>
      <c r="AR370" s="199" t="s">
        <v>175</v>
      </c>
      <c r="AT370" s="199" t="s">
        <v>158</v>
      </c>
      <c r="AU370" s="199" t="s">
        <v>90</v>
      </c>
      <c r="AY370" s="17" t="s">
        <v>155</v>
      </c>
      <c r="BE370" s="200">
        <f>IF(N370="základní",J370,0)</f>
        <v>0</v>
      </c>
      <c r="BF370" s="200">
        <f>IF(N370="snížená",J370,0)</f>
        <v>0</v>
      </c>
      <c r="BG370" s="200">
        <f>IF(N370="zákl. přenesená",J370,0)</f>
        <v>0</v>
      </c>
      <c r="BH370" s="200">
        <f>IF(N370="sníž. přenesená",J370,0)</f>
        <v>0</v>
      </c>
      <c r="BI370" s="200">
        <f>IF(N370="nulová",J370,0)</f>
        <v>0</v>
      </c>
      <c r="BJ370" s="17" t="s">
        <v>88</v>
      </c>
      <c r="BK370" s="200">
        <f>ROUND(I370*H370,2)</f>
        <v>0</v>
      </c>
      <c r="BL370" s="17" t="s">
        <v>175</v>
      </c>
      <c r="BM370" s="199" t="s">
        <v>1673</v>
      </c>
    </row>
    <row r="371" spans="1:47" s="2" customFormat="1" ht="58.5">
      <c r="A371" s="34"/>
      <c r="B371" s="35"/>
      <c r="C371" s="36"/>
      <c r="D371" s="201" t="s">
        <v>164</v>
      </c>
      <c r="E371" s="36"/>
      <c r="F371" s="202" t="s">
        <v>1674</v>
      </c>
      <c r="G371" s="36"/>
      <c r="H371" s="36"/>
      <c r="I371" s="203"/>
      <c r="J371" s="36"/>
      <c r="K371" s="36"/>
      <c r="L371" s="39"/>
      <c r="M371" s="204"/>
      <c r="N371" s="205"/>
      <c r="O371" s="71"/>
      <c r="P371" s="71"/>
      <c r="Q371" s="71"/>
      <c r="R371" s="71"/>
      <c r="S371" s="71"/>
      <c r="T371" s="72"/>
      <c r="U371" s="34"/>
      <c r="V371" s="34"/>
      <c r="W371" s="34"/>
      <c r="X371" s="34"/>
      <c r="Y371" s="34"/>
      <c r="Z371" s="34"/>
      <c r="AA371" s="34"/>
      <c r="AB371" s="34"/>
      <c r="AC371" s="34"/>
      <c r="AD371" s="34"/>
      <c r="AE371" s="34"/>
      <c r="AT371" s="17" t="s">
        <v>164</v>
      </c>
      <c r="AU371" s="17" t="s">
        <v>90</v>
      </c>
    </row>
    <row r="372" spans="1:65" s="2" customFormat="1" ht="16.5" customHeight="1">
      <c r="A372" s="34"/>
      <c r="B372" s="35"/>
      <c r="C372" s="243" t="s">
        <v>727</v>
      </c>
      <c r="D372" s="243" t="s">
        <v>357</v>
      </c>
      <c r="E372" s="244" t="s">
        <v>681</v>
      </c>
      <c r="F372" s="245" t="s">
        <v>682</v>
      </c>
      <c r="G372" s="246" t="s">
        <v>383</v>
      </c>
      <c r="H372" s="247">
        <v>1</v>
      </c>
      <c r="I372" s="248"/>
      <c r="J372" s="249">
        <f>ROUND(I372*H372,2)</f>
        <v>0</v>
      </c>
      <c r="K372" s="250"/>
      <c r="L372" s="251"/>
      <c r="M372" s="252" t="s">
        <v>1</v>
      </c>
      <c r="N372" s="253" t="s">
        <v>45</v>
      </c>
      <c r="O372" s="71"/>
      <c r="P372" s="197">
        <f>O372*H372</f>
        <v>0</v>
      </c>
      <c r="Q372" s="197">
        <v>0.0013</v>
      </c>
      <c r="R372" s="197">
        <f>Q372*H372</f>
        <v>0.0013</v>
      </c>
      <c r="S372" s="197">
        <v>0</v>
      </c>
      <c r="T372" s="198">
        <f>S372*H372</f>
        <v>0</v>
      </c>
      <c r="U372" s="34"/>
      <c r="V372" s="34"/>
      <c r="W372" s="34"/>
      <c r="X372" s="34"/>
      <c r="Y372" s="34"/>
      <c r="Z372" s="34"/>
      <c r="AA372" s="34"/>
      <c r="AB372" s="34"/>
      <c r="AC372" s="34"/>
      <c r="AD372" s="34"/>
      <c r="AE372" s="34"/>
      <c r="AR372" s="199" t="s">
        <v>196</v>
      </c>
      <c r="AT372" s="199" t="s">
        <v>357</v>
      </c>
      <c r="AU372" s="199" t="s">
        <v>90</v>
      </c>
      <c r="AY372" s="17" t="s">
        <v>155</v>
      </c>
      <c r="BE372" s="200">
        <f>IF(N372="základní",J372,0)</f>
        <v>0</v>
      </c>
      <c r="BF372" s="200">
        <f>IF(N372="snížená",J372,0)</f>
        <v>0</v>
      </c>
      <c r="BG372" s="200">
        <f>IF(N372="zákl. přenesená",J372,0)</f>
        <v>0</v>
      </c>
      <c r="BH372" s="200">
        <f>IF(N372="sníž. přenesená",J372,0)</f>
        <v>0</v>
      </c>
      <c r="BI372" s="200">
        <f>IF(N372="nulová",J372,0)</f>
        <v>0</v>
      </c>
      <c r="BJ372" s="17" t="s">
        <v>88</v>
      </c>
      <c r="BK372" s="200">
        <f>ROUND(I372*H372,2)</f>
        <v>0</v>
      </c>
      <c r="BL372" s="17" t="s">
        <v>175</v>
      </c>
      <c r="BM372" s="199" t="s">
        <v>1675</v>
      </c>
    </row>
    <row r="373" spans="1:65" s="2" customFormat="1" ht="16.5" customHeight="1">
      <c r="A373" s="34"/>
      <c r="B373" s="35"/>
      <c r="C373" s="187" t="s">
        <v>732</v>
      </c>
      <c r="D373" s="187" t="s">
        <v>158</v>
      </c>
      <c r="E373" s="188" t="s">
        <v>1289</v>
      </c>
      <c r="F373" s="189" t="s">
        <v>1290</v>
      </c>
      <c r="G373" s="190" t="s">
        <v>383</v>
      </c>
      <c r="H373" s="191">
        <v>0</v>
      </c>
      <c r="I373" s="192"/>
      <c r="J373" s="193">
        <f>ROUND(I373*H373,2)</f>
        <v>0</v>
      </c>
      <c r="K373" s="194"/>
      <c r="L373" s="39"/>
      <c r="M373" s="195" t="s">
        <v>1</v>
      </c>
      <c r="N373" s="196" t="s">
        <v>45</v>
      </c>
      <c r="O373" s="71"/>
      <c r="P373" s="197">
        <f>O373*H373</f>
        <v>0</v>
      </c>
      <c r="Q373" s="197">
        <v>0</v>
      </c>
      <c r="R373" s="197">
        <f>Q373*H373</f>
        <v>0</v>
      </c>
      <c r="S373" s="197">
        <v>0</v>
      </c>
      <c r="T373" s="198">
        <f>S373*H373</f>
        <v>0</v>
      </c>
      <c r="U373" s="34"/>
      <c r="V373" s="34"/>
      <c r="W373" s="34"/>
      <c r="X373" s="34"/>
      <c r="Y373" s="34"/>
      <c r="Z373" s="34"/>
      <c r="AA373" s="34"/>
      <c r="AB373" s="34"/>
      <c r="AC373" s="34"/>
      <c r="AD373" s="34"/>
      <c r="AE373" s="34"/>
      <c r="AR373" s="199" t="s">
        <v>175</v>
      </c>
      <c r="AT373" s="199" t="s">
        <v>158</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1676</v>
      </c>
    </row>
    <row r="374" spans="1:47" s="2" customFormat="1" ht="48.75">
      <c r="A374" s="34"/>
      <c r="B374" s="35"/>
      <c r="C374" s="36"/>
      <c r="D374" s="201" t="s">
        <v>164</v>
      </c>
      <c r="E374" s="36"/>
      <c r="F374" s="202" t="s">
        <v>1677</v>
      </c>
      <c r="G374" s="36"/>
      <c r="H374" s="36"/>
      <c r="I374" s="203"/>
      <c r="J374" s="36"/>
      <c r="K374" s="36"/>
      <c r="L374" s="39"/>
      <c r="M374" s="204"/>
      <c r="N374" s="205"/>
      <c r="O374" s="71"/>
      <c r="P374" s="71"/>
      <c r="Q374" s="71"/>
      <c r="R374" s="71"/>
      <c r="S374" s="71"/>
      <c r="T374" s="72"/>
      <c r="U374" s="34"/>
      <c r="V374" s="34"/>
      <c r="W374" s="34"/>
      <c r="X374" s="34"/>
      <c r="Y374" s="34"/>
      <c r="Z374" s="34"/>
      <c r="AA374" s="34"/>
      <c r="AB374" s="34"/>
      <c r="AC374" s="34"/>
      <c r="AD374" s="34"/>
      <c r="AE374" s="34"/>
      <c r="AT374" s="17" t="s">
        <v>164</v>
      </c>
      <c r="AU374" s="17" t="s">
        <v>90</v>
      </c>
    </row>
    <row r="375" spans="1:65" s="2" customFormat="1" ht="16.5" customHeight="1">
      <c r="A375" s="34"/>
      <c r="B375" s="35"/>
      <c r="C375" s="243" t="s">
        <v>737</v>
      </c>
      <c r="D375" s="243" t="s">
        <v>357</v>
      </c>
      <c r="E375" s="244" t="s">
        <v>1293</v>
      </c>
      <c r="F375" s="245" t="s">
        <v>1294</v>
      </c>
      <c r="G375" s="246" t="s">
        <v>383</v>
      </c>
      <c r="H375" s="247">
        <v>5</v>
      </c>
      <c r="I375" s="248"/>
      <c r="J375" s="249">
        <f>ROUND(I375*H375,2)</f>
        <v>0</v>
      </c>
      <c r="K375" s="250"/>
      <c r="L375" s="251"/>
      <c r="M375" s="252" t="s">
        <v>1</v>
      </c>
      <c r="N375" s="253" t="s">
        <v>45</v>
      </c>
      <c r="O375" s="71"/>
      <c r="P375" s="197">
        <f>O375*H375</f>
        <v>0</v>
      </c>
      <c r="Q375" s="197">
        <v>0.0017</v>
      </c>
      <c r="R375" s="197">
        <f>Q375*H375</f>
        <v>0.008499999999999999</v>
      </c>
      <c r="S375" s="197">
        <v>0</v>
      </c>
      <c r="T375" s="198">
        <f>S375*H375</f>
        <v>0</v>
      </c>
      <c r="U375" s="34"/>
      <c r="V375" s="34"/>
      <c r="W375" s="34"/>
      <c r="X375" s="34"/>
      <c r="Y375" s="34"/>
      <c r="Z375" s="34"/>
      <c r="AA375" s="34"/>
      <c r="AB375" s="34"/>
      <c r="AC375" s="34"/>
      <c r="AD375" s="34"/>
      <c r="AE375" s="34"/>
      <c r="AR375" s="199" t="s">
        <v>196</v>
      </c>
      <c r="AT375" s="199" t="s">
        <v>357</v>
      </c>
      <c r="AU375" s="199" t="s">
        <v>90</v>
      </c>
      <c r="AY375" s="17" t="s">
        <v>155</v>
      </c>
      <c r="BE375" s="200">
        <f>IF(N375="základní",J375,0)</f>
        <v>0</v>
      </c>
      <c r="BF375" s="200">
        <f>IF(N375="snížená",J375,0)</f>
        <v>0</v>
      </c>
      <c r="BG375" s="200">
        <f>IF(N375="zákl. přenesená",J375,0)</f>
        <v>0</v>
      </c>
      <c r="BH375" s="200">
        <f>IF(N375="sníž. přenesená",J375,0)</f>
        <v>0</v>
      </c>
      <c r="BI375" s="200">
        <f>IF(N375="nulová",J375,0)</f>
        <v>0</v>
      </c>
      <c r="BJ375" s="17" t="s">
        <v>88</v>
      </c>
      <c r="BK375" s="200">
        <f>ROUND(I375*H375,2)</f>
        <v>0</v>
      </c>
      <c r="BL375" s="17" t="s">
        <v>175</v>
      </c>
      <c r="BM375" s="199" t="s">
        <v>1678</v>
      </c>
    </row>
    <row r="376" spans="1:65" s="2" customFormat="1" ht="16.5" customHeight="1">
      <c r="A376" s="34"/>
      <c r="B376" s="35"/>
      <c r="C376" s="187" t="s">
        <v>742</v>
      </c>
      <c r="D376" s="187" t="s">
        <v>158</v>
      </c>
      <c r="E376" s="188" t="s">
        <v>690</v>
      </c>
      <c r="F376" s="189" t="s">
        <v>691</v>
      </c>
      <c r="G376" s="190" t="s">
        <v>383</v>
      </c>
      <c r="H376" s="191">
        <v>0</v>
      </c>
      <c r="I376" s="192"/>
      <c r="J376" s="193">
        <f>ROUND(I376*H376,2)</f>
        <v>0</v>
      </c>
      <c r="K376" s="194"/>
      <c r="L376" s="39"/>
      <c r="M376" s="195" t="s">
        <v>1</v>
      </c>
      <c r="N376" s="196" t="s">
        <v>45</v>
      </c>
      <c r="O376" s="71"/>
      <c r="P376" s="197">
        <f>O376*H376</f>
        <v>0</v>
      </c>
      <c r="Q376" s="197">
        <v>0</v>
      </c>
      <c r="R376" s="197">
        <f>Q376*H376</f>
        <v>0</v>
      </c>
      <c r="S376" s="197">
        <v>0</v>
      </c>
      <c r="T376" s="198">
        <f>S376*H376</f>
        <v>0</v>
      </c>
      <c r="U376" s="34"/>
      <c r="V376" s="34"/>
      <c r="W376" s="34"/>
      <c r="X376" s="34"/>
      <c r="Y376" s="34"/>
      <c r="Z376" s="34"/>
      <c r="AA376" s="34"/>
      <c r="AB376" s="34"/>
      <c r="AC376" s="34"/>
      <c r="AD376" s="34"/>
      <c r="AE376" s="34"/>
      <c r="AR376" s="199" t="s">
        <v>175</v>
      </c>
      <c r="AT376" s="199" t="s">
        <v>158</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1679</v>
      </c>
    </row>
    <row r="377" spans="1:65" s="2" customFormat="1" ht="16.5" customHeight="1">
      <c r="A377" s="34"/>
      <c r="B377" s="35"/>
      <c r="C377" s="243" t="s">
        <v>747</v>
      </c>
      <c r="D377" s="243" t="s">
        <v>357</v>
      </c>
      <c r="E377" s="244" t="s">
        <v>694</v>
      </c>
      <c r="F377" s="245" t="s">
        <v>695</v>
      </c>
      <c r="G377" s="246" t="s">
        <v>383</v>
      </c>
      <c r="H377" s="247">
        <v>29</v>
      </c>
      <c r="I377" s="248"/>
      <c r="J377" s="249">
        <f>ROUND(I377*H377,2)</f>
        <v>0</v>
      </c>
      <c r="K377" s="250"/>
      <c r="L377" s="251"/>
      <c r="M377" s="252" t="s">
        <v>1</v>
      </c>
      <c r="N377" s="253" t="s">
        <v>45</v>
      </c>
      <c r="O377" s="71"/>
      <c r="P377" s="197">
        <f>O377*H377</f>
        <v>0</v>
      </c>
      <c r="Q377" s="197">
        <v>0.0015</v>
      </c>
      <c r="R377" s="197">
        <f>Q377*H377</f>
        <v>0.043500000000000004</v>
      </c>
      <c r="S377" s="197">
        <v>0</v>
      </c>
      <c r="T377" s="198">
        <f>S377*H377</f>
        <v>0</v>
      </c>
      <c r="U377" s="34"/>
      <c r="V377" s="34"/>
      <c r="W377" s="34"/>
      <c r="X377" s="34"/>
      <c r="Y377" s="34"/>
      <c r="Z377" s="34"/>
      <c r="AA377" s="34"/>
      <c r="AB377" s="34"/>
      <c r="AC377" s="34"/>
      <c r="AD377" s="34"/>
      <c r="AE377" s="34"/>
      <c r="AR377" s="199" t="s">
        <v>196</v>
      </c>
      <c r="AT377" s="199" t="s">
        <v>357</v>
      </c>
      <c r="AU377" s="199" t="s">
        <v>90</v>
      </c>
      <c r="AY377" s="17" t="s">
        <v>155</v>
      </c>
      <c r="BE377" s="200">
        <f>IF(N377="základní",J377,0)</f>
        <v>0</v>
      </c>
      <c r="BF377" s="200">
        <f>IF(N377="snížená",J377,0)</f>
        <v>0</v>
      </c>
      <c r="BG377" s="200">
        <f>IF(N377="zákl. přenesená",J377,0)</f>
        <v>0</v>
      </c>
      <c r="BH377" s="200">
        <f>IF(N377="sníž. přenesená",J377,0)</f>
        <v>0</v>
      </c>
      <c r="BI377" s="200">
        <f>IF(N377="nulová",J377,0)</f>
        <v>0</v>
      </c>
      <c r="BJ377" s="17" t="s">
        <v>88</v>
      </c>
      <c r="BK377" s="200">
        <f>ROUND(I377*H377,2)</f>
        <v>0</v>
      </c>
      <c r="BL377" s="17" t="s">
        <v>175</v>
      </c>
      <c r="BM377" s="199" t="s">
        <v>1680</v>
      </c>
    </row>
    <row r="378" spans="1:65" s="2" customFormat="1" ht="16.5" customHeight="1">
      <c r="A378" s="34"/>
      <c r="B378" s="35"/>
      <c r="C378" s="187" t="s">
        <v>753</v>
      </c>
      <c r="D378" s="187" t="s">
        <v>158</v>
      </c>
      <c r="E378" s="188" t="s">
        <v>698</v>
      </c>
      <c r="F378" s="189" t="s">
        <v>699</v>
      </c>
      <c r="G378" s="190" t="s">
        <v>383</v>
      </c>
      <c r="H378" s="191">
        <v>18</v>
      </c>
      <c r="I378" s="192"/>
      <c r="J378" s="193">
        <f>ROUND(I378*H378,2)</f>
        <v>0</v>
      </c>
      <c r="K378" s="194"/>
      <c r="L378" s="39"/>
      <c r="M378" s="195" t="s">
        <v>1</v>
      </c>
      <c r="N378" s="196" t="s">
        <v>45</v>
      </c>
      <c r="O378" s="71"/>
      <c r="P378" s="197">
        <f>O378*H378</f>
        <v>0</v>
      </c>
      <c r="Q378" s="197">
        <v>0.05803</v>
      </c>
      <c r="R378" s="197">
        <f>Q378*H378</f>
        <v>1.04454</v>
      </c>
      <c r="S378" s="197">
        <v>0</v>
      </c>
      <c r="T378" s="198">
        <f>S378*H378</f>
        <v>0</v>
      </c>
      <c r="U378" s="34"/>
      <c r="V378" s="34"/>
      <c r="W378" s="34"/>
      <c r="X378" s="34"/>
      <c r="Y378" s="34"/>
      <c r="Z378" s="34"/>
      <c r="AA378" s="34"/>
      <c r="AB378" s="34"/>
      <c r="AC378" s="34"/>
      <c r="AD378" s="34"/>
      <c r="AE378" s="34"/>
      <c r="AR378" s="199" t="s">
        <v>175</v>
      </c>
      <c r="AT378" s="199" t="s">
        <v>158</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1681</v>
      </c>
    </row>
    <row r="379" spans="1:47" s="2" customFormat="1" ht="185.25">
      <c r="A379" s="34"/>
      <c r="B379" s="35"/>
      <c r="C379" s="36"/>
      <c r="D379" s="201" t="s">
        <v>164</v>
      </c>
      <c r="E379" s="36"/>
      <c r="F379" s="202" t="s">
        <v>701</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1:65" s="2" customFormat="1" ht="16.5" customHeight="1">
      <c r="A380" s="34"/>
      <c r="B380" s="35"/>
      <c r="C380" s="187" t="s">
        <v>761</v>
      </c>
      <c r="D380" s="187" t="s">
        <v>158</v>
      </c>
      <c r="E380" s="188" t="s">
        <v>1682</v>
      </c>
      <c r="F380" s="189" t="s">
        <v>1683</v>
      </c>
      <c r="G380" s="190" t="s">
        <v>383</v>
      </c>
      <c r="H380" s="191">
        <v>1</v>
      </c>
      <c r="I380" s="192"/>
      <c r="J380" s="193">
        <f>ROUND(I380*H380,2)</f>
        <v>0</v>
      </c>
      <c r="K380" s="194"/>
      <c r="L380" s="39"/>
      <c r="M380" s="195" t="s">
        <v>1</v>
      </c>
      <c r="N380" s="196" t="s">
        <v>45</v>
      </c>
      <c r="O380" s="71"/>
      <c r="P380" s="197">
        <f>O380*H380</f>
        <v>0</v>
      </c>
      <c r="Q380" s="197">
        <v>0.06451</v>
      </c>
      <c r="R380" s="197">
        <f>Q380*H380</f>
        <v>0.06451</v>
      </c>
      <c r="S380" s="197">
        <v>0</v>
      </c>
      <c r="T380" s="198">
        <f>S380*H380</f>
        <v>0</v>
      </c>
      <c r="U380" s="34"/>
      <c r="V380" s="34"/>
      <c r="W380" s="34"/>
      <c r="X380" s="34"/>
      <c r="Y380" s="34"/>
      <c r="Z380" s="34"/>
      <c r="AA380" s="34"/>
      <c r="AB380" s="34"/>
      <c r="AC380" s="34"/>
      <c r="AD380" s="34"/>
      <c r="AE380" s="34"/>
      <c r="AR380" s="199" t="s">
        <v>175</v>
      </c>
      <c r="AT380" s="199" t="s">
        <v>158</v>
      </c>
      <c r="AU380" s="199" t="s">
        <v>90</v>
      </c>
      <c r="AY380" s="17" t="s">
        <v>155</v>
      </c>
      <c r="BE380" s="200">
        <f>IF(N380="základní",J380,0)</f>
        <v>0</v>
      </c>
      <c r="BF380" s="200">
        <f>IF(N380="snížená",J380,0)</f>
        <v>0</v>
      </c>
      <c r="BG380" s="200">
        <f>IF(N380="zákl. přenesená",J380,0)</f>
        <v>0</v>
      </c>
      <c r="BH380" s="200">
        <f>IF(N380="sníž. přenesená",J380,0)</f>
        <v>0</v>
      </c>
      <c r="BI380" s="200">
        <f>IF(N380="nulová",J380,0)</f>
        <v>0</v>
      </c>
      <c r="BJ380" s="17" t="s">
        <v>88</v>
      </c>
      <c r="BK380" s="200">
        <f>ROUND(I380*H380,2)</f>
        <v>0</v>
      </c>
      <c r="BL380" s="17" t="s">
        <v>175</v>
      </c>
      <c r="BM380" s="199" t="s">
        <v>1684</v>
      </c>
    </row>
    <row r="381" spans="1:47" s="2" customFormat="1" ht="48.75">
      <c r="A381" s="34"/>
      <c r="B381" s="35"/>
      <c r="C381" s="36"/>
      <c r="D381" s="201" t="s">
        <v>164</v>
      </c>
      <c r="E381" s="36"/>
      <c r="F381" s="202" t="s">
        <v>1685</v>
      </c>
      <c r="G381" s="36"/>
      <c r="H381" s="36"/>
      <c r="I381" s="203"/>
      <c r="J381" s="36"/>
      <c r="K381" s="36"/>
      <c r="L381" s="39"/>
      <c r="M381" s="204"/>
      <c r="N381" s="205"/>
      <c r="O381" s="71"/>
      <c r="P381" s="71"/>
      <c r="Q381" s="71"/>
      <c r="R381" s="71"/>
      <c r="S381" s="71"/>
      <c r="T381" s="72"/>
      <c r="U381" s="34"/>
      <c r="V381" s="34"/>
      <c r="W381" s="34"/>
      <c r="X381" s="34"/>
      <c r="Y381" s="34"/>
      <c r="Z381" s="34"/>
      <c r="AA381" s="34"/>
      <c r="AB381" s="34"/>
      <c r="AC381" s="34"/>
      <c r="AD381" s="34"/>
      <c r="AE381" s="34"/>
      <c r="AT381" s="17" t="s">
        <v>164</v>
      </c>
      <c r="AU381" s="17" t="s">
        <v>90</v>
      </c>
    </row>
    <row r="382" spans="1:65" s="2" customFormat="1" ht="16.5" customHeight="1">
      <c r="A382" s="34"/>
      <c r="B382" s="35"/>
      <c r="C382" s="187" t="s">
        <v>779</v>
      </c>
      <c r="D382" s="187" t="s">
        <v>158</v>
      </c>
      <c r="E382" s="188" t="s">
        <v>703</v>
      </c>
      <c r="F382" s="189" t="s">
        <v>704</v>
      </c>
      <c r="G382" s="190" t="s">
        <v>383</v>
      </c>
      <c r="H382" s="191">
        <v>1</v>
      </c>
      <c r="I382" s="192"/>
      <c r="J382" s="193">
        <f>ROUND(I382*H382,2)</f>
        <v>0</v>
      </c>
      <c r="K382" s="194"/>
      <c r="L382" s="39"/>
      <c r="M382" s="195" t="s">
        <v>1</v>
      </c>
      <c r="N382" s="196" t="s">
        <v>45</v>
      </c>
      <c r="O382" s="71"/>
      <c r="P382" s="197">
        <f>O382*H382</f>
        <v>0</v>
      </c>
      <c r="Q382" s="197">
        <v>0.06896</v>
      </c>
      <c r="R382" s="197">
        <f>Q382*H382</f>
        <v>0.06896</v>
      </c>
      <c r="S382" s="197">
        <v>0</v>
      </c>
      <c r="T382" s="198">
        <f>S382*H382</f>
        <v>0</v>
      </c>
      <c r="U382" s="34"/>
      <c r="V382" s="34"/>
      <c r="W382" s="34"/>
      <c r="X382" s="34"/>
      <c r="Y382" s="34"/>
      <c r="Z382" s="34"/>
      <c r="AA382" s="34"/>
      <c r="AB382" s="34"/>
      <c r="AC382" s="34"/>
      <c r="AD382" s="34"/>
      <c r="AE382" s="34"/>
      <c r="AR382" s="199" t="s">
        <v>175</v>
      </c>
      <c r="AT382" s="199" t="s">
        <v>158</v>
      </c>
      <c r="AU382" s="199" t="s">
        <v>90</v>
      </c>
      <c r="AY382" s="17" t="s">
        <v>155</v>
      </c>
      <c r="BE382" s="200">
        <f>IF(N382="základní",J382,0)</f>
        <v>0</v>
      </c>
      <c r="BF382" s="200">
        <f>IF(N382="snížená",J382,0)</f>
        <v>0</v>
      </c>
      <c r="BG382" s="200">
        <f>IF(N382="zákl. přenesená",J382,0)</f>
        <v>0</v>
      </c>
      <c r="BH382" s="200">
        <f>IF(N382="sníž. přenesená",J382,0)</f>
        <v>0</v>
      </c>
      <c r="BI382" s="200">
        <f>IF(N382="nulová",J382,0)</f>
        <v>0</v>
      </c>
      <c r="BJ382" s="17" t="s">
        <v>88</v>
      </c>
      <c r="BK382" s="200">
        <f>ROUND(I382*H382,2)</f>
        <v>0</v>
      </c>
      <c r="BL382" s="17" t="s">
        <v>175</v>
      </c>
      <c r="BM382" s="199" t="s">
        <v>1686</v>
      </c>
    </row>
    <row r="383" spans="1:47" s="2" customFormat="1" ht="48.75">
      <c r="A383" s="34"/>
      <c r="B383" s="35"/>
      <c r="C383" s="36"/>
      <c r="D383" s="201" t="s">
        <v>164</v>
      </c>
      <c r="E383" s="36"/>
      <c r="F383" s="202" t="s">
        <v>1687</v>
      </c>
      <c r="G383" s="36"/>
      <c r="H383" s="36"/>
      <c r="I383" s="203"/>
      <c r="J383" s="36"/>
      <c r="K383" s="36"/>
      <c r="L383" s="39"/>
      <c r="M383" s="204"/>
      <c r="N383" s="205"/>
      <c r="O383" s="71"/>
      <c r="P383" s="71"/>
      <c r="Q383" s="71"/>
      <c r="R383" s="71"/>
      <c r="S383" s="71"/>
      <c r="T383" s="72"/>
      <c r="U383" s="34"/>
      <c r="V383" s="34"/>
      <c r="W383" s="34"/>
      <c r="X383" s="34"/>
      <c r="Y383" s="34"/>
      <c r="Z383" s="34"/>
      <c r="AA383" s="34"/>
      <c r="AB383" s="34"/>
      <c r="AC383" s="34"/>
      <c r="AD383" s="34"/>
      <c r="AE383" s="34"/>
      <c r="AT383" s="17" t="s">
        <v>164</v>
      </c>
      <c r="AU383" s="17" t="s">
        <v>90</v>
      </c>
    </row>
    <row r="384" spans="1:65" s="2" customFormat="1" ht="21.75" customHeight="1">
      <c r="A384" s="34"/>
      <c r="B384" s="35"/>
      <c r="C384" s="187" t="s">
        <v>785</v>
      </c>
      <c r="D384" s="187" t="s">
        <v>158</v>
      </c>
      <c r="E384" s="188" t="s">
        <v>723</v>
      </c>
      <c r="F384" s="189" t="s">
        <v>724</v>
      </c>
      <c r="G384" s="190" t="s">
        <v>383</v>
      </c>
      <c r="H384" s="191">
        <v>20</v>
      </c>
      <c r="I384" s="192"/>
      <c r="J384" s="193">
        <f>ROUND(I384*H384,2)</f>
        <v>0</v>
      </c>
      <c r="K384" s="194"/>
      <c r="L384" s="39"/>
      <c r="M384" s="195" t="s">
        <v>1</v>
      </c>
      <c r="N384" s="196" t="s">
        <v>45</v>
      </c>
      <c r="O384" s="71"/>
      <c r="P384" s="197">
        <f>O384*H384</f>
        <v>0</v>
      </c>
      <c r="Q384" s="197">
        <v>0.01136</v>
      </c>
      <c r="R384" s="197">
        <f>Q384*H384</f>
        <v>0.2272</v>
      </c>
      <c r="S384" s="197">
        <v>0</v>
      </c>
      <c r="T384" s="198">
        <f>S384*H384</f>
        <v>0</v>
      </c>
      <c r="U384" s="34"/>
      <c r="V384" s="34"/>
      <c r="W384" s="34"/>
      <c r="X384" s="34"/>
      <c r="Y384" s="34"/>
      <c r="Z384" s="34"/>
      <c r="AA384" s="34"/>
      <c r="AB384" s="34"/>
      <c r="AC384" s="34"/>
      <c r="AD384" s="34"/>
      <c r="AE384" s="34"/>
      <c r="AR384" s="199" t="s">
        <v>175</v>
      </c>
      <c r="AT384" s="199" t="s">
        <v>158</v>
      </c>
      <c r="AU384" s="199" t="s">
        <v>90</v>
      </c>
      <c r="AY384" s="17" t="s">
        <v>155</v>
      </c>
      <c r="BE384" s="200">
        <f>IF(N384="základní",J384,0)</f>
        <v>0</v>
      </c>
      <c r="BF384" s="200">
        <f>IF(N384="snížená",J384,0)</f>
        <v>0</v>
      </c>
      <c r="BG384" s="200">
        <f>IF(N384="zákl. přenesená",J384,0)</f>
        <v>0</v>
      </c>
      <c r="BH384" s="200">
        <f>IF(N384="sníž. přenesená",J384,0)</f>
        <v>0</v>
      </c>
      <c r="BI384" s="200">
        <f>IF(N384="nulová",J384,0)</f>
        <v>0</v>
      </c>
      <c r="BJ384" s="17" t="s">
        <v>88</v>
      </c>
      <c r="BK384" s="200">
        <f>ROUND(I384*H384,2)</f>
        <v>0</v>
      </c>
      <c r="BL384" s="17" t="s">
        <v>175</v>
      </c>
      <c r="BM384" s="199" t="s">
        <v>1688</v>
      </c>
    </row>
    <row r="385" spans="1:47" s="2" customFormat="1" ht="39">
      <c r="A385" s="34"/>
      <c r="B385" s="35"/>
      <c r="C385" s="36"/>
      <c r="D385" s="201" t="s">
        <v>164</v>
      </c>
      <c r="E385" s="36"/>
      <c r="F385" s="202" t="s">
        <v>726</v>
      </c>
      <c r="G385" s="36"/>
      <c r="H385" s="36"/>
      <c r="I385" s="203"/>
      <c r="J385" s="36"/>
      <c r="K385" s="36"/>
      <c r="L385" s="39"/>
      <c r="M385" s="204"/>
      <c r="N385" s="205"/>
      <c r="O385" s="71"/>
      <c r="P385" s="71"/>
      <c r="Q385" s="71"/>
      <c r="R385" s="71"/>
      <c r="S385" s="71"/>
      <c r="T385" s="72"/>
      <c r="U385" s="34"/>
      <c r="V385" s="34"/>
      <c r="W385" s="34"/>
      <c r="X385" s="34"/>
      <c r="Y385" s="34"/>
      <c r="Z385" s="34"/>
      <c r="AA385" s="34"/>
      <c r="AB385" s="34"/>
      <c r="AC385" s="34"/>
      <c r="AD385" s="34"/>
      <c r="AE385" s="34"/>
      <c r="AT385" s="17" t="s">
        <v>164</v>
      </c>
      <c r="AU385" s="17" t="s">
        <v>90</v>
      </c>
    </row>
    <row r="386" spans="1:65" s="2" customFormat="1" ht="16.5" customHeight="1">
      <c r="A386" s="34"/>
      <c r="B386" s="35"/>
      <c r="C386" s="187" t="s">
        <v>793</v>
      </c>
      <c r="D386" s="187" t="s">
        <v>158</v>
      </c>
      <c r="E386" s="188" t="s">
        <v>728</v>
      </c>
      <c r="F386" s="189" t="s">
        <v>729</v>
      </c>
      <c r="G386" s="190" t="s">
        <v>383</v>
      </c>
      <c r="H386" s="191">
        <v>20</v>
      </c>
      <c r="I386" s="192"/>
      <c r="J386" s="193">
        <f>ROUND(I386*H386,2)</f>
        <v>0</v>
      </c>
      <c r="K386" s="194"/>
      <c r="L386" s="39"/>
      <c r="M386" s="195" t="s">
        <v>1</v>
      </c>
      <c r="N386" s="196" t="s">
        <v>45</v>
      </c>
      <c r="O386" s="71"/>
      <c r="P386" s="197">
        <f>O386*H386</f>
        <v>0</v>
      </c>
      <c r="Q386" s="197">
        <v>0.00622</v>
      </c>
      <c r="R386" s="197">
        <f>Q386*H386</f>
        <v>0.1244</v>
      </c>
      <c r="S386" s="197">
        <v>0</v>
      </c>
      <c r="T386" s="198">
        <f>S386*H386</f>
        <v>0</v>
      </c>
      <c r="U386" s="34"/>
      <c r="V386" s="34"/>
      <c r="W386" s="34"/>
      <c r="X386" s="34"/>
      <c r="Y386" s="34"/>
      <c r="Z386" s="34"/>
      <c r="AA386" s="34"/>
      <c r="AB386" s="34"/>
      <c r="AC386" s="34"/>
      <c r="AD386" s="34"/>
      <c r="AE386" s="34"/>
      <c r="AR386" s="199" t="s">
        <v>175</v>
      </c>
      <c r="AT386" s="199" t="s">
        <v>158</v>
      </c>
      <c r="AU386" s="199" t="s">
        <v>90</v>
      </c>
      <c r="AY386" s="17" t="s">
        <v>155</v>
      </c>
      <c r="BE386" s="200">
        <f>IF(N386="základní",J386,0)</f>
        <v>0</v>
      </c>
      <c r="BF386" s="200">
        <f>IF(N386="snížená",J386,0)</f>
        <v>0</v>
      </c>
      <c r="BG386" s="200">
        <f>IF(N386="zákl. přenesená",J386,0)</f>
        <v>0</v>
      </c>
      <c r="BH386" s="200">
        <f>IF(N386="sníž. přenesená",J386,0)</f>
        <v>0</v>
      </c>
      <c r="BI386" s="200">
        <f>IF(N386="nulová",J386,0)</f>
        <v>0</v>
      </c>
      <c r="BJ386" s="17" t="s">
        <v>88</v>
      </c>
      <c r="BK386" s="200">
        <f>ROUND(I386*H386,2)</f>
        <v>0</v>
      </c>
      <c r="BL386" s="17" t="s">
        <v>175</v>
      </c>
      <c r="BM386" s="199" t="s">
        <v>1689</v>
      </c>
    </row>
    <row r="387" spans="1:47" s="2" customFormat="1" ht="39">
      <c r="A387" s="34"/>
      <c r="B387" s="35"/>
      <c r="C387" s="36"/>
      <c r="D387" s="201" t="s">
        <v>164</v>
      </c>
      <c r="E387" s="36"/>
      <c r="F387" s="202" t="s">
        <v>731</v>
      </c>
      <c r="G387" s="36"/>
      <c r="H387" s="36"/>
      <c r="I387" s="203"/>
      <c r="J387" s="36"/>
      <c r="K387" s="36"/>
      <c r="L387" s="39"/>
      <c r="M387" s="204"/>
      <c r="N387" s="205"/>
      <c r="O387" s="71"/>
      <c r="P387" s="71"/>
      <c r="Q387" s="71"/>
      <c r="R387" s="71"/>
      <c r="S387" s="71"/>
      <c r="T387" s="72"/>
      <c r="U387" s="34"/>
      <c r="V387" s="34"/>
      <c r="W387" s="34"/>
      <c r="X387" s="34"/>
      <c r="Y387" s="34"/>
      <c r="Z387" s="34"/>
      <c r="AA387" s="34"/>
      <c r="AB387" s="34"/>
      <c r="AC387" s="34"/>
      <c r="AD387" s="34"/>
      <c r="AE387" s="34"/>
      <c r="AT387" s="17" t="s">
        <v>164</v>
      </c>
      <c r="AU387" s="17" t="s">
        <v>90</v>
      </c>
    </row>
    <row r="388" spans="1:65" s="2" customFormat="1" ht="21.75" customHeight="1">
      <c r="A388" s="34"/>
      <c r="B388" s="35"/>
      <c r="C388" s="187" t="s">
        <v>800</v>
      </c>
      <c r="D388" s="187" t="s">
        <v>158</v>
      </c>
      <c r="E388" s="188" t="s">
        <v>733</v>
      </c>
      <c r="F388" s="189" t="s">
        <v>734</v>
      </c>
      <c r="G388" s="190" t="s">
        <v>383</v>
      </c>
      <c r="H388" s="191">
        <v>20</v>
      </c>
      <c r="I388" s="192"/>
      <c r="J388" s="193">
        <f>ROUND(I388*H388,2)</f>
        <v>0</v>
      </c>
      <c r="K388" s="194"/>
      <c r="L388" s="39"/>
      <c r="M388" s="195" t="s">
        <v>1</v>
      </c>
      <c r="N388" s="196" t="s">
        <v>45</v>
      </c>
      <c r="O388" s="71"/>
      <c r="P388" s="197">
        <f>O388*H388</f>
        <v>0</v>
      </c>
      <c r="Q388" s="197">
        <v>0.05454</v>
      </c>
      <c r="R388" s="197">
        <f>Q388*H388</f>
        <v>1.0908</v>
      </c>
      <c r="S388" s="197">
        <v>0</v>
      </c>
      <c r="T388" s="198">
        <f>S388*H388</f>
        <v>0</v>
      </c>
      <c r="U388" s="34"/>
      <c r="V388" s="34"/>
      <c r="W388" s="34"/>
      <c r="X388" s="34"/>
      <c r="Y388" s="34"/>
      <c r="Z388" s="34"/>
      <c r="AA388" s="34"/>
      <c r="AB388" s="34"/>
      <c r="AC388" s="34"/>
      <c r="AD388" s="34"/>
      <c r="AE388" s="34"/>
      <c r="AR388" s="199" t="s">
        <v>175</v>
      </c>
      <c r="AT388" s="199" t="s">
        <v>158</v>
      </c>
      <c r="AU388" s="199" t="s">
        <v>90</v>
      </c>
      <c r="AY388" s="17" t="s">
        <v>155</v>
      </c>
      <c r="BE388" s="200">
        <f>IF(N388="základní",J388,0)</f>
        <v>0</v>
      </c>
      <c r="BF388" s="200">
        <f>IF(N388="snížená",J388,0)</f>
        <v>0</v>
      </c>
      <c r="BG388" s="200">
        <f>IF(N388="zákl. přenesená",J388,0)</f>
        <v>0</v>
      </c>
      <c r="BH388" s="200">
        <f>IF(N388="sníž. přenesená",J388,0)</f>
        <v>0</v>
      </c>
      <c r="BI388" s="200">
        <f>IF(N388="nulová",J388,0)</f>
        <v>0</v>
      </c>
      <c r="BJ388" s="17" t="s">
        <v>88</v>
      </c>
      <c r="BK388" s="200">
        <f>ROUND(I388*H388,2)</f>
        <v>0</v>
      </c>
      <c r="BL388" s="17" t="s">
        <v>175</v>
      </c>
      <c r="BM388" s="199" t="s">
        <v>1690</v>
      </c>
    </row>
    <row r="389" spans="1:47" s="2" customFormat="1" ht="48.75">
      <c r="A389" s="34"/>
      <c r="B389" s="35"/>
      <c r="C389" s="36"/>
      <c r="D389" s="201" t="s">
        <v>164</v>
      </c>
      <c r="E389" s="36"/>
      <c r="F389" s="202" t="s">
        <v>1308</v>
      </c>
      <c r="G389" s="36"/>
      <c r="H389" s="36"/>
      <c r="I389" s="203"/>
      <c r="J389" s="36"/>
      <c r="K389" s="36"/>
      <c r="L389" s="39"/>
      <c r="M389" s="204"/>
      <c r="N389" s="205"/>
      <c r="O389" s="71"/>
      <c r="P389" s="71"/>
      <c r="Q389" s="71"/>
      <c r="R389" s="71"/>
      <c r="S389" s="71"/>
      <c r="T389" s="72"/>
      <c r="U389" s="34"/>
      <c r="V389" s="34"/>
      <c r="W389" s="34"/>
      <c r="X389" s="34"/>
      <c r="Y389" s="34"/>
      <c r="Z389" s="34"/>
      <c r="AA389" s="34"/>
      <c r="AB389" s="34"/>
      <c r="AC389" s="34"/>
      <c r="AD389" s="34"/>
      <c r="AE389" s="34"/>
      <c r="AT389" s="17" t="s">
        <v>164</v>
      </c>
      <c r="AU389" s="17" t="s">
        <v>90</v>
      </c>
    </row>
    <row r="390" spans="1:65" s="2" customFormat="1" ht="16.5" customHeight="1">
      <c r="A390" s="34"/>
      <c r="B390" s="35"/>
      <c r="C390" s="187" t="s">
        <v>807</v>
      </c>
      <c r="D390" s="187" t="s">
        <v>158</v>
      </c>
      <c r="E390" s="188" t="s">
        <v>738</v>
      </c>
      <c r="F390" s="189" t="s">
        <v>739</v>
      </c>
      <c r="G390" s="190" t="s">
        <v>383</v>
      </c>
      <c r="H390" s="191">
        <v>20</v>
      </c>
      <c r="I390" s="192"/>
      <c r="J390" s="193">
        <f>ROUND(I390*H390,2)</f>
        <v>0</v>
      </c>
      <c r="K390" s="194"/>
      <c r="L390" s="39"/>
      <c r="M390" s="195" t="s">
        <v>1</v>
      </c>
      <c r="N390" s="196" t="s">
        <v>45</v>
      </c>
      <c r="O390" s="71"/>
      <c r="P390" s="197">
        <f>O390*H390</f>
        <v>0</v>
      </c>
      <c r="Q390" s="197">
        <v>0</v>
      </c>
      <c r="R390" s="197">
        <f>Q390*H390</f>
        <v>0</v>
      </c>
      <c r="S390" s="197">
        <v>0</v>
      </c>
      <c r="T390" s="198">
        <f>S390*H390</f>
        <v>0</v>
      </c>
      <c r="U390" s="34"/>
      <c r="V390" s="34"/>
      <c r="W390" s="34"/>
      <c r="X390" s="34"/>
      <c r="Y390" s="34"/>
      <c r="Z390" s="34"/>
      <c r="AA390" s="34"/>
      <c r="AB390" s="34"/>
      <c r="AC390" s="34"/>
      <c r="AD390" s="34"/>
      <c r="AE390" s="34"/>
      <c r="AR390" s="199" t="s">
        <v>175</v>
      </c>
      <c r="AT390" s="199" t="s">
        <v>158</v>
      </c>
      <c r="AU390" s="199" t="s">
        <v>90</v>
      </c>
      <c r="AY390" s="17" t="s">
        <v>155</v>
      </c>
      <c r="BE390" s="200">
        <f>IF(N390="základní",J390,0)</f>
        <v>0</v>
      </c>
      <c r="BF390" s="200">
        <f>IF(N390="snížená",J390,0)</f>
        <v>0</v>
      </c>
      <c r="BG390" s="200">
        <f>IF(N390="zákl. přenesená",J390,0)</f>
        <v>0</v>
      </c>
      <c r="BH390" s="200">
        <f>IF(N390="sníž. přenesená",J390,0)</f>
        <v>0</v>
      </c>
      <c r="BI390" s="200">
        <f>IF(N390="nulová",J390,0)</f>
        <v>0</v>
      </c>
      <c r="BJ390" s="17" t="s">
        <v>88</v>
      </c>
      <c r="BK390" s="200">
        <f>ROUND(I390*H390,2)</f>
        <v>0</v>
      </c>
      <c r="BL390" s="17" t="s">
        <v>175</v>
      </c>
      <c r="BM390" s="199" t="s">
        <v>1691</v>
      </c>
    </row>
    <row r="391" spans="2:63" s="12" customFormat="1" ht="22.9" customHeight="1">
      <c r="B391" s="171"/>
      <c r="C391" s="172"/>
      <c r="D391" s="173" t="s">
        <v>79</v>
      </c>
      <c r="E391" s="185" t="s">
        <v>201</v>
      </c>
      <c r="F391" s="185" t="s">
        <v>741</v>
      </c>
      <c r="G391" s="172"/>
      <c r="H391" s="172"/>
      <c r="I391" s="175"/>
      <c r="J391" s="186">
        <f>BK391</f>
        <v>0</v>
      </c>
      <c r="K391" s="172"/>
      <c r="L391" s="177"/>
      <c r="M391" s="178"/>
      <c r="N391" s="179"/>
      <c r="O391" s="179"/>
      <c r="P391" s="180">
        <f>SUM(P392:P400)</f>
        <v>0</v>
      </c>
      <c r="Q391" s="179"/>
      <c r="R391" s="180">
        <f>SUM(R392:R400)</f>
        <v>0</v>
      </c>
      <c r="S391" s="179"/>
      <c r="T391" s="181">
        <f>SUM(T392:T400)</f>
        <v>0</v>
      </c>
      <c r="AR391" s="182" t="s">
        <v>88</v>
      </c>
      <c r="AT391" s="183" t="s">
        <v>79</v>
      </c>
      <c r="AU391" s="183" t="s">
        <v>88</v>
      </c>
      <c r="AY391" s="182" t="s">
        <v>155</v>
      </c>
      <c r="BK391" s="184">
        <f>SUM(BK392:BK400)</f>
        <v>0</v>
      </c>
    </row>
    <row r="392" spans="1:65" s="2" customFormat="1" ht="16.5" customHeight="1">
      <c r="A392" s="34"/>
      <c r="B392" s="35"/>
      <c r="C392" s="187" t="s">
        <v>1302</v>
      </c>
      <c r="D392" s="187" t="s">
        <v>158</v>
      </c>
      <c r="E392" s="188" t="s">
        <v>754</v>
      </c>
      <c r="F392" s="189" t="s">
        <v>755</v>
      </c>
      <c r="G392" s="190" t="s">
        <v>253</v>
      </c>
      <c r="H392" s="191">
        <v>104.404</v>
      </c>
      <c r="I392" s="192"/>
      <c r="J392" s="193">
        <f>ROUND(I392*H392,2)</f>
        <v>0</v>
      </c>
      <c r="K392" s="194"/>
      <c r="L392" s="39"/>
      <c r="M392" s="195" t="s">
        <v>1</v>
      </c>
      <c r="N392" s="196" t="s">
        <v>45</v>
      </c>
      <c r="O392" s="71"/>
      <c r="P392" s="197">
        <f>O392*H392</f>
        <v>0</v>
      </c>
      <c r="Q392" s="197">
        <v>0</v>
      </c>
      <c r="R392" s="197">
        <f>Q392*H392</f>
        <v>0</v>
      </c>
      <c r="S392" s="197">
        <v>0</v>
      </c>
      <c r="T392" s="198">
        <f>S392*H392</f>
        <v>0</v>
      </c>
      <c r="U392" s="34"/>
      <c r="V392" s="34"/>
      <c r="W392" s="34"/>
      <c r="X392" s="34"/>
      <c r="Y392" s="34"/>
      <c r="Z392" s="34"/>
      <c r="AA392" s="34"/>
      <c r="AB392" s="34"/>
      <c r="AC392" s="34"/>
      <c r="AD392" s="34"/>
      <c r="AE392" s="34"/>
      <c r="AR392" s="199" t="s">
        <v>175</v>
      </c>
      <c r="AT392" s="199" t="s">
        <v>158</v>
      </c>
      <c r="AU392" s="199" t="s">
        <v>90</v>
      </c>
      <c r="AY392" s="17" t="s">
        <v>155</v>
      </c>
      <c r="BE392" s="200">
        <f>IF(N392="základní",J392,0)</f>
        <v>0</v>
      </c>
      <c r="BF392" s="200">
        <f>IF(N392="snížená",J392,0)</f>
        <v>0</v>
      </c>
      <c r="BG392" s="200">
        <f>IF(N392="zákl. přenesená",J392,0)</f>
        <v>0</v>
      </c>
      <c r="BH392" s="200">
        <f>IF(N392="sníž. přenesená",J392,0)</f>
        <v>0</v>
      </c>
      <c r="BI392" s="200">
        <f>IF(N392="nulová",J392,0)</f>
        <v>0</v>
      </c>
      <c r="BJ392" s="17" t="s">
        <v>88</v>
      </c>
      <c r="BK392" s="200">
        <f>ROUND(I392*H392,2)</f>
        <v>0</v>
      </c>
      <c r="BL392" s="17" t="s">
        <v>175</v>
      </c>
      <c r="BM392" s="199" t="s">
        <v>1692</v>
      </c>
    </row>
    <row r="393" spans="1:47" s="2" customFormat="1" ht="107.25">
      <c r="A393" s="34"/>
      <c r="B393" s="35"/>
      <c r="C393" s="36"/>
      <c r="D393" s="201" t="s">
        <v>164</v>
      </c>
      <c r="E393" s="36"/>
      <c r="F393" s="202" t="s">
        <v>1693</v>
      </c>
      <c r="G393" s="36"/>
      <c r="H393" s="36"/>
      <c r="I393" s="203"/>
      <c r="J393" s="36"/>
      <c r="K393" s="36"/>
      <c r="L393" s="39"/>
      <c r="M393" s="204"/>
      <c r="N393" s="205"/>
      <c r="O393" s="71"/>
      <c r="P393" s="71"/>
      <c r="Q393" s="71"/>
      <c r="R393" s="71"/>
      <c r="S393" s="71"/>
      <c r="T393" s="72"/>
      <c r="U393" s="34"/>
      <c r="V393" s="34"/>
      <c r="W393" s="34"/>
      <c r="X393" s="34"/>
      <c r="Y393" s="34"/>
      <c r="Z393" s="34"/>
      <c r="AA393" s="34"/>
      <c r="AB393" s="34"/>
      <c r="AC393" s="34"/>
      <c r="AD393" s="34"/>
      <c r="AE393" s="34"/>
      <c r="AT393" s="17" t="s">
        <v>164</v>
      </c>
      <c r="AU393" s="17" t="s">
        <v>90</v>
      </c>
    </row>
    <row r="394" spans="2:51" s="13" customFormat="1" ht="11.25">
      <c r="B394" s="210"/>
      <c r="C394" s="211"/>
      <c r="D394" s="201" t="s">
        <v>256</v>
      </c>
      <c r="E394" s="212" t="s">
        <v>1</v>
      </c>
      <c r="F394" s="213" t="s">
        <v>1694</v>
      </c>
      <c r="G394" s="211"/>
      <c r="H394" s="214">
        <v>104.404</v>
      </c>
      <c r="I394" s="215"/>
      <c r="J394" s="211"/>
      <c r="K394" s="211"/>
      <c r="L394" s="216"/>
      <c r="M394" s="217"/>
      <c r="N394" s="218"/>
      <c r="O394" s="218"/>
      <c r="P394" s="218"/>
      <c r="Q394" s="218"/>
      <c r="R394" s="218"/>
      <c r="S394" s="218"/>
      <c r="T394" s="219"/>
      <c r="AT394" s="220" t="s">
        <v>256</v>
      </c>
      <c r="AU394" s="220" t="s">
        <v>90</v>
      </c>
      <c r="AV394" s="13" t="s">
        <v>90</v>
      </c>
      <c r="AW394" s="13" t="s">
        <v>36</v>
      </c>
      <c r="AX394" s="13" t="s">
        <v>88</v>
      </c>
      <c r="AY394" s="220" t="s">
        <v>155</v>
      </c>
    </row>
    <row r="395" spans="1:65" s="2" customFormat="1" ht="16.5" customHeight="1">
      <c r="A395" s="34"/>
      <c r="B395" s="35"/>
      <c r="C395" s="187" t="s">
        <v>1304</v>
      </c>
      <c r="D395" s="187" t="s">
        <v>158</v>
      </c>
      <c r="E395" s="188" t="s">
        <v>1695</v>
      </c>
      <c r="F395" s="189" t="s">
        <v>1696</v>
      </c>
      <c r="G395" s="190" t="s">
        <v>253</v>
      </c>
      <c r="H395" s="191">
        <v>104.51</v>
      </c>
      <c r="I395" s="192"/>
      <c r="J395" s="193">
        <f>ROUND(I395*H395,2)</f>
        <v>0</v>
      </c>
      <c r="K395" s="194"/>
      <c r="L395" s="39"/>
      <c r="M395" s="195" t="s">
        <v>1</v>
      </c>
      <c r="N395" s="196" t="s">
        <v>45</v>
      </c>
      <c r="O395" s="71"/>
      <c r="P395" s="197">
        <f>O395*H395</f>
        <v>0</v>
      </c>
      <c r="Q395" s="197">
        <v>0</v>
      </c>
      <c r="R395" s="197">
        <f>Q395*H395</f>
        <v>0</v>
      </c>
      <c r="S395" s="197">
        <v>0</v>
      </c>
      <c r="T395" s="198">
        <f>S395*H395</f>
        <v>0</v>
      </c>
      <c r="U395" s="34"/>
      <c r="V395" s="34"/>
      <c r="W395" s="34"/>
      <c r="X395" s="34"/>
      <c r="Y395" s="34"/>
      <c r="Z395" s="34"/>
      <c r="AA395" s="34"/>
      <c r="AB395" s="34"/>
      <c r="AC395" s="34"/>
      <c r="AD395" s="34"/>
      <c r="AE395" s="34"/>
      <c r="AR395" s="199" t="s">
        <v>175</v>
      </c>
      <c r="AT395" s="199" t="s">
        <v>158</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1697</v>
      </c>
    </row>
    <row r="396" spans="1:47" s="2" customFormat="1" ht="58.5">
      <c r="A396" s="34"/>
      <c r="B396" s="35"/>
      <c r="C396" s="36"/>
      <c r="D396" s="201" t="s">
        <v>164</v>
      </c>
      <c r="E396" s="36"/>
      <c r="F396" s="202" t="s">
        <v>1698</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2:51" s="13" customFormat="1" ht="11.25">
      <c r="B397" s="210"/>
      <c r="C397" s="211"/>
      <c r="D397" s="201" t="s">
        <v>256</v>
      </c>
      <c r="E397" s="212" t="s">
        <v>1</v>
      </c>
      <c r="F397" s="213" t="s">
        <v>1699</v>
      </c>
      <c r="G397" s="211"/>
      <c r="H397" s="214">
        <v>104.51</v>
      </c>
      <c r="I397" s="215"/>
      <c r="J397" s="211"/>
      <c r="K397" s="211"/>
      <c r="L397" s="216"/>
      <c r="M397" s="217"/>
      <c r="N397" s="218"/>
      <c r="O397" s="218"/>
      <c r="P397" s="218"/>
      <c r="Q397" s="218"/>
      <c r="R397" s="218"/>
      <c r="S397" s="218"/>
      <c r="T397" s="219"/>
      <c r="AT397" s="220" t="s">
        <v>256</v>
      </c>
      <c r="AU397" s="220" t="s">
        <v>90</v>
      </c>
      <c r="AV397" s="13" t="s">
        <v>90</v>
      </c>
      <c r="AW397" s="13" t="s">
        <v>36</v>
      </c>
      <c r="AX397" s="13" t="s">
        <v>88</v>
      </c>
      <c r="AY397" s="220" t="s">
        <v>155</v>
      </c>
    </row>
    <row r="398" spans="1:65" s="2" customFormat="1" ht="16.5" customHeight="1">
      <c r="A398" s="34"/>
      <c r="B398" s="35"/>
      <c r="C398" s="187" t="s">
        <v>1306</v>
      </c>
      <c r="D398" s="187" t="s">
        <v>158</v>
      </c>
      <c r="E398" s="188" t="s">
        <v>748</v>
      </c>
      <c r="F398" s="189" t="s">
        <v>749</v>
      </c>
      <c r="G398" s="190" t="s">
        <v>253</v>
      </c>
      <c r="H398" s="191">
        <v>131.194</v>
      </c>
      <c r="I398" s="192"/>
      <c r="J398" s="193">
        <f>ROUND(I398*H398,2)</f>
        <v>0</v>
      </c>
      <c r="K398" s="194"/>
      <c r="L398" s="39"/>
      <c r="M398" s="195" t="s">
        <v>1</v>
      </c>
      <c r="N398" s="196" t="s">
        <v>45</v>
      </c>
      <c r="O398" s="71"/>
      <c r="P398" s="197">
        <f>O398*H398</f>
        <v>0</v>
      </c>
      <c r="Q398" s="197">
        <v>0</v>
      </c>
      <c r="R398" s="197">
        <f>Q398*H398</f>
        <v>0</v>
      </c>
      <c r="S398" s="197">
        <v>0</v>
      </c>
      <c r="T398" s="198">
        <f>S398*H398</f>
        <v>0</v>
      </c>
      <c r="U398" s="34"/>
      <c r="V398" s="34"/>
      <c r="W398" s="34"/>
      <c r="X398" s="34"/>
      <c r="Y398" s="34"/>
      <c r="Z398" s="34"/>
      <c r="AA398" s="34"/>
      <c r="AB398" s="34"/>
      <c r="AC398" s="34"/>
      <c r="AD398" s="34"/>
      <c r="AE398" s="34"/>
      <c r="AR398" s="199" t="s">
        <v>175</v>
      </c>
      <c r="AT398" s="199" t="s">
        <v>158</v>
      </c>
      <c r="AU398" s="199" t="s">
        <v>90</v>
      </c>
      <c r="AY398" s="17" t="s">
        <v>155</v>
      </c>
      <c r="BE398" s="200">
        <f>IF(N398="základní",J398,0)</f>
        <v>0</v>
      </c>
      <c r="BF398" s="200">
        <f>IF(N398="snížená",J398,0)</f>
        <v>0</v>
      </c>
      <c r="BG398" s="200">
        <f>IF(N398="zákl. přenesená",J398,0)</f>
        <v>0</v>
      </c>
      <c r="BH398" s="200">
        <f>IF(N398="sníž. přenesená",J398,0)</f>
        <v>0</v>
      </c>
      <c r="BI398" s="200">
        <f>IF(N398="nulová",J398,0)</f>
        <v>0</v>
      </c>
      <c r="BJ398" s="17" t="s">
        <v>88</v>
      </c>
      <c r="BK398" s="200">
        <f>ROUND(I398*H398,2)</f>
        <v>0</v>
      </c>
      <c r="BL398" s="17" t="s">
        <v>175</v>
      </c>
      <c r="BM398" s="199" t="s">
        <v>1700</v>
      </c>
    </row>
    <row r="399" spans="1:47" s="2" customFormat="1" ht="58.5">
      <c r="A399" s="34"/>
      <c r="B399" s="35"/>
      <c r="C399" s="36"/>
      <c r="D399" s="201" t="s">
        <v>164</v>
      </c>
      <c r="E399" s="36"/>
      <c r="F399" s="202" t="s">
        <v>979</v>
      </c>
      <c r="G399" s="36"/>
      <c r="H399" s="36"/>
      <c r="I399" s="203"/>
      <c r="J399" s="36"/>
      <c r="K399" s="36"/>
      <c r="L399" s="39"/>
      <c r="M399" s="204"/>
      <c r="N399" s="205"/>
      <c r="O399" s="71"/>
      <c r="P399" s="71"/>
      <c r="Q399" s="71"/>
      <c r="R399" s="71"/>
      <c r="S399" s="71"/>
      <c r="T399" s="72"/>
      <c r="U399" s="34"/>
      <c r="V399" s="34"/>
      <c r="W399" s="34"/>
      <c r="X399" s="34"/>
      <c r="Y399" s="34"/>
      <c r="Z399" s="34"/>
      <c r="AA399" s="34"/>
      <c r="AB399" s="34"/>
      <c r="AC399" s="34"/>
      <c r="AD399" s="34"/>
      <c r="AE399" s="34"/>
      <c r="AT399" s="17" t="s">
        <v>164</v>
      </c>
      <c r="AU399" s="17" t="s">
        <v>90</v>
      </c>
    </row>
    <row r="400" spans="2:51" s="13" customFormat="1" ht="11.25">
      <c r="B400" s="210"/>
      <c r="C400" s="211"/>
      <c r="D400" s="201" t="s">
        <v>256</v>
      </c>
      <c r="E400" s="212" t="s">
        <v>1</v>
      </c>
      <c r="F400" s="213" t="s">
        <v>1701</v>
      </c>
      <c r="G400" s="211"/>
      <c r="H400" s="214">
        <v>131.194</v>
      </c>
      <c r="I400" s="215"/>
      <c r="J400" s="211"/>
      <c r="K400" s="211"/>
      <c r="L400" s="216"/>
      <c r="M400" s="217"/>
      <c r="N400" s="218"/>
      <c r="O400" s="218"/>
      <c r="P400" s="218"/>
      <c r="Q400" s="218"/>
      <c r="R400" s="218"/>
      <c r="S400" s="218"/>
      <c r="T400" s="219"/>
      <c r="AT400" s="220" t="s">
        <v>256</v>
      </c>
      <c r="AU400" s="220" t="s">
        <v>90</v>
      </c>
      <c r="AV400" s="13" t="s">
        <v>90</v>
      </c>
      <c r="AW400" s="13" t="s">
        <v>36</v>
      </c>
      <c r="AX400" s="13" t="s">
        <v>88</v>
      </c>
      <c r="AY400" s="220" t="s">
        <v>155</v>
      </c>
    </row>
    <row r="401" spans="2:63" s="12" customFormat="1" ht="22.9" customHeight="1">
      <c r="B401" s="171"/>
      <c r="C401" s="172"/>
      <c r="D401" s="173" t="s">
        <v>79</v>
      </c>
      <c r="E401" s="185" t="s">
        <v>759</v>
      </c>
      <c r="F401" s="185" t="s">
        <v>760</v>
      </c>
      <c r="G401" s="172"/>
      <c r="H401" s="172"/>
      <c r="I401" s="175"/>
      <c r="J401" s="186">
        <f>BK401</f>
        <v>0</v>
      </c>
      <c r="K401" s="172"/>
      <c r="L401" s="177"/>
      <c r="M401" s="178"/>
      <c r="N401" s="179"/>
      <c r="O401" s="179"/>
      <c r="P401" s="180">
        <f>SUM(P402:P433)</f>
        <v>0</v>
      </c>
      <c r="Q401" s="179"/>
      <c r="R401" s="180">
        <f>SUM(R402:R433)</f>
        <v>0</v>
      </c>
      <c r="S401" s="179"/>
      <c r="T401" s="181">
        <f>SUM(T402:T433)</f>
        <v>0</v>
      </c>
      <c r="AR401" s="182" t="s">
        <v>88</v>
      </c>
      <c r="AT401" s="183" t="s">
        <v>79</v>
      </c>
      <c r="AU401" s="183" t="s">
        <v>88</v>
      </c>
      <c r="AY401" s="182" t="s">
        <v>155</v>
      </c>
      <c r="BK401" s="184">
        <f>SUM(BK402:BK433)</f>
        <v>0</v>
      </c>
    </row>
    <row r="402" spans="1:65" s="2" customFormat="1" ht="16.5" customHeight="1">
      <c r="A402" s="34"/>
      <c r="B402" s="35"/>
      <c r="C402" s="187" t="s">
        <v>1309</v>
      </c>
      <c r="D402" s="187" t="s">
        <v>158</v>
      </c>
      <c r="E402" s="188" t="s">
        <v>762</v>
      </c>
      <c r="F402" s="189" t="s">
        <v>763</v>
      </c>
      <c r="G402" s="190" t="s">
        <v>360</v>
      </c>
      <c r="H402" s="191">
        <v>1844.059</v>
      </c>
      <c r="I402" s="192"/>
      <c r="J402" s="193">
        <f>ROUND(I402*H402,2)</f>
        <v>0</v>
      </c>
      <c r="K402" s="194"/>
      <c r="L402" s="39"/>
      <c r="M402" s="195" t="s">
        <v>1</v>
      </c>
      <c r="N402" s="196" t="s">
        <v>45</v>
      </c>
      <c r="O402" s="71"/>
      <c r="P402" s="197">
        <f>O402*H402</f>
        <v>0</v>
      </c>
      <c r="Q402" s="197">
        <v>0</v>
      </c>
      <c r="R402" s="197">
        <f>Q402*H402</f>
        <v>0</v>
      </c>
      <c r="S402" s="197">
        <v>0</v>
      </c>
      <c r="T402" s="198">
        <f>S402*H402</f>
        <v>0</v>
      </c>
      <c r="U402" s="34"/>
      <c r="V402" s="34"/>
      <c r="W402" s="34"/>
      <c r="X402" s="34"/>
      <c r="Y402" s="34"/>
      <c r="Z402" s="34"/>
      <c r="AA402" s="34"/>
      <c r="AB402" s="34"/>
      <c r="AC402" s="34"/>
      <c r="AD402" s="34"/>
      <c r="AE402" s="34"/>
      <c r="AR402" s="199" t="s">
        <v>175</v>
      </c>
      <c r="AT402" s="199" t="s">
        <v>158</v>
      </c>
      <c r="AU402" s="199" t="s">
        <v>90</v>
      </c>
      <c r="AY402" s="17" t="s">
        <v>155</v>
      </c>
      <c r="BE402" s="200">
        <f>IF(N402="základní",J402,0)</f>
        <v>0</v>
      </c>
      <c r="BF402" s="200">
        <f>IF(N402="snížená",J402,0)</f>
        <v>0</v>
      </c>
      <c r="BG402" s="200">
        <f>IF(N402="zákl. přenesená",J402,0)</f>
        <v>0</v>
      </c>
      <c r="BH402" s="200">
        <f>IF(N402="sníž. přenesená",J402,0)</f>
        <v>0</v>
      </c>
      <c r="BI402" s="200">
        <f>IF(N402="nulová",J402,0)</f>
        <v>0</v>
      </c>
      <c r="BJ402" s="17" t="s">
        <v>88</v>
      </c>
      <c r="BK402" s="200">
        <f>ROUND(I402*H402,2)</f>
        <v>0</v>
      </c>
      <c r="BL402" s="17" t="s">
        <v>175</v>
      </c>
      <c r="BM402" s="199" t="s">
        <v>1702</v>
      </c>
    </row>
    <row r="403" spans="1:47" s="2" customFormat="1" ht="126.75">
      <c r="A403" s="34"/>
      <c r="B403" s="35"/>
      <c r="C403" s="36"/>
      <c r="D403" s="201" t="s">
        <v>164</v>
      </c>
      <c r="E403" s="36"/>
      <c r="F403" s="202" t="s">
        <v>765</v>
      </c>
      <c r="G403" s="36"/>
      <c r="H403" s="36"/>
      <c r="I403" s="203"/>
      <c r="J403" s="36"/>
      <c r="K403" s="36"/>
      <c r="L403" s="39"/>
      <c r="M403" s="204"/>
      <c r="N403" s="205"/>
      <c r="O403" s="71"/>
      <c r="P403" s="71"/>
      <c r="Q403" s="71"/>
      <c r="R403" s="71"/>
      <c r="S403" s="71"/>
      <c r="T403" s="72"/>
      <c r="U403" s="34"/>
      <c r="V403" s="34"/>
      <c r="W403" s="34"/>
      <c r="X403" s="34"/>
      <c r="Y403" s="34"/>
      <c r="Z403" s="34"/>
      <c r="AA403" s="34"/>
      <c r="AB403" s="34"/>
      <c r="AC403" s="34"/>
      <c r="AD403" s="34"/>
      <c r="AE403" s="34"/>
      <c r="AT403" s="17" t="s">
        <v>164</v>
      </c>
      <c r="AU403" s="17" t="s">
        <v>90</v>
      </c>
    </row>
    <row r="404" spans="2:51" s="13" customFormat="1" ht="11.25">
      <c r="B404" s="210"/>
      <c r="C404" s="211"/>
      <c r="D404" s="201" t="s">
        <v>256</v>
      </c>
      <c r="E404" s="212" t="s">
        <v>1</v>
      </c>
      <c r="F404" s="213" t="s">
        <v>1703</v>
      </c>
      <c r="G404" s="211"/>
      <c r="H404" s="214">
        <v>45.513</v>
      </c>
      <c r="I404" s="215"/>
      <c r="J404" s="211"/>
      <c r="K404" s="211"/>
      <c r="L404" s="216"/>
      <c r="M404" s="217"/>
      <c r="N404" s="218"/>
      <c r="O404" s="218"/>
      <c r="P404" s="218"/>
      <c r="Q404" s="218"/>
      <c r="R404" s="218"/>
      <c r="S404" s="218"/>
      <c r="T404" s="219"/>
      <c r="AT404" s="220" t="s">
        <v>256</v>
      </c>
      <c r="AU404" s="220" t="s">
        <v>90</v>
      </c>
      <c r="AV404" s="13" t="s">
        <v>90</v>
      </c>
      <c r="AW404" s="13" t="s">
        <v>36</v>
      </c>
      <c r="AX404" s="13" t="s">
        <v>80</v>
      </c>
      <c r="AY404" s="220" t="s">
        <v>155</v>
      </c>
    </row>
    <row r="405" spans="2:51" s="13" customFormat="1" ht="11.25">
      <c r="B405" s="210"/>
      <c r="C405" s="211"/>
      <c r="D405" s="201" t="s">
        <v>256</v>
      </c>
      <c r="E405" s="212" t="s">
        <v>1</v>
      </c>
      <c r="F405" s="213" t="s">
        <v>1704</v>
      </c>
      <c r="G405" s="211"/>
      <c r="H405" s="214">
        <v>69.273</v>
      </c>
      <c r="I405" s="215"/>
      <c r="J405" s="211"/>
      <c r="K405" s="211"/>
      <c r="L405" s="216"/>
      <c r="M405" s="217"/>
      <c r="N405" s="218"/>
      <c r="O405" s="218"/>
      <c r="P405" s="218"/>
      <c r="Q405" s="218"/>
      <c r="R405" s="218"/>
      <c r="S405" s="218"/>
      <c r="T405" s="219"/>
      <c r="AT405" s="220" t="s">
        <v>256</v>
      </c>
      <c r="AU405" s="220" t="s">
        <v>90</v>
      </c>
      <c r="AV405" s="13" t="s">
        <v>90</v>
      </c>
      <c r="AW405" s="13" t="s">
        <v>36</v>
      </c>
      <c r="AX405" s="13" t="s">
        <v>80</v>
      </c>
      <c r="AY405" s="220" t="s">
        <v>155</v>
      </c>
    </row>
    <row r="406" spans="2:51" s="13" customFormat="1" ht="11.25">
      <c r="B406" s="210"/>
      <c r="C406" s="211"/>
      <c r="D406" s="201" t="s">
        <v>256</v>
      </c>
      <c r="E406" s="212" t="s">
        <v>1</v>
      </c>
      <c r="F406" s="213" t="s">
        <v>1705</v>
      </c>
      <c r="G406" s="211"/>
      <c r="H406" s="214">
        <v>62.076</v>
      </c>
      <c r="I406" s="215"/>
      <c r="J406" s="211"/>
      <c r="K406" s="211"/>
      <c r="L406" s="216"/>
      <c r="M406" s="217"/>
      <c r="N406" s="218"/>
      <c r="O406" s="218"/>
      <c r="P406" s="218"/>
      <c r="Q406" s="218"/>
      <c r="R406" s="218"/>
      <c r="S406" s="218"/>
      <c r="T406" s="219"/>
      <c r="AT406" s="220" t="s">
        <v>256</v>
      </c>
      <c r="AU406" s="220" t="s">
        <v>90</v>
      </c>
      <c r="AV406" s="13" t="s">
        <v>90</v>
      </c>
      <c r="AW406" s="13" t="s">
        <v>36</v>
      </c>
      <c r="AX406" s="13" t="s">
        <v>80</v>
      </c>
      <c r="AY406" s="220" t="s">
        <v>155</v>
      </c>
    </row>
    <row r="407" spans="2:51" s="15" customFormat="1" ht="11.25">
      <c r="B407" s="232"/>
      <c r="C407" s="233"/>
      <c r="D407" s="201" t="s">
        <v>256</v>
      </c>
      <c r="E407" s="234" t="s">
        <v>1</v>
      </c>
      <c r="F407" s="235" t="s">
        <v>769</v>
      </c>
      <c r="G407" s="233"/>
      <c r="H407" s="236">
        <v>176.862</v>
      </c>
      <c r="I407" s="237"/>
      <c r="J407" s="233"/>
      <c r="K407" s="233"/>
      <c r="L407" s="238"/>
      <c r="M407" s="239"/>
      <c r="N407" s="240"/>
      <c r="O407" s="240"/>
      <c r="P407" s="240"/>
      <c r="Q407" s="240"/>
      <c r="R407" s="240"/>
      <c r="S407" s="240"/>
      <c r="T407" s="241"/>
      <c r="AT407" s="242" t="s">
        <v>256</v>
      </c>
      <c r="AU407" s="242" t="s">
        <v>90</v>
      </c>
      <c r="AV407" s="15" t="s">
        <v>170</v>
      </c>
      <c r="AW407" s="15" t="s">
        <v>36</v>
      </c>
      <c r="AX407" s="15" t="s">
        <v>80</v>
      </c>
      <c r="AY407" s="242" t="s">
        <v>155</v>
      </c>
    </row>
    <row r="408" spans="2:51" s="13" customFormat="1" ht="11.25">
      <c r="B408" s="210"/>
      <c r="C408" s="211"/>
      <c r="D408" s="201" t="s">
        <v>256</v>
      </c>
      <c r="E408" s="212" t="s">
        <v>1</v>
      </c>
      <c r="F408" s="213" t="s">
        <v>1706</v>
      </c>
      <c r="G408" s="211"/>
      <c r="H408" s="214">
        <v>135.01</v>
      </c>
      <c r="I408" s="215"/>
      <c r="J408" s="211"/>
      <c r="K408" s="211"/>
      <c r="L408" s="216"/>
      <c r="M408" s="217"/>
      <c r="N408" s="218"/>
      <c r="O408" s="218"/>
      <c r="P408" s="218"/>
      <c r="Q408" s="218"/>
      <c r="R408" s="218"/>
      <c r="S408" s="218"/>
      <c r="T408" s="219"/>
      <c r="AT408" s="220" t="s">
        <v>256</v>
      </c>
      <c r="AU408" s="220" t="s">
        <v>90</v>
      </c>
      <c r="AV408" s="13" t="s">
        <v>90</v>
      </c>
      <c r="AW408" s="13" t="s">
        <v>36</v>
      </c>
      <c r="AX408" s="13" t="s">
        <v>80</v>
      </c>
      <c r="AY408" s="220" t="s">
        <v>155</v>
      </c>
    </row>
    <row r="409" spans="2:51" s="13" customFormat="1" ht="11.25">
      <c r="B409" s="210"/>
      <c r="C409" s="211"/>
      <c r="D409" s="201" t="s">
        <v>256</v>
      </c>
      <c r="E409" s="212" t="s">
        <v>1</v>
      </c>
      <c r="F409" s="213" t="s">
        <v>1707</v>
      </c>
      <c r="G409" s="211"/>
      <c r="H409" s="214">
        <v>1.033</v>
      </c>
      <c r="I409" s="215"/>
      <c r="J409" s="211"/>
      <c r="K409" s="211"/>
      <c r="L409" s="216"/>
      <c r="M409" s="217"/>
      <c r="N409" s="218"/>
      <c r="O409" s="218"/>
      <c r="P409" s="218"/>
      <c r="Q409" s="218"/>
      <c r="R409" s="218"/>
      <c r="S409" s="218"/>
      <c r="T409" s="219"/>
      <c r="AT409" s="220" t="s">
        <v>256</v>
      </c>
      <c r="AU409" s="220" t="s">
        <v>90</v>
      </c>
      <c r="AV409" s="13" t="s">
        <v>90</v>
      </c>
      <c r="AW409" s="13" t="s">
        <v>36</v>
      </c>
      <c r="AX409" s="13" t="s">
        <v>80</v>
      </c>
      <c r="AY409" s="220" t="s">
        <v>155</v>
      </c>
    </row>
    <row r="410" spans="2:51" s="15" customFormat="1" ht="11.25">
      <c r="B410" s="232"/>
      <c r="C410" s="233"/>
      <c r="D410" s="201" t="s">
        <v>256</v>
      </c>
      <c r="E410" s="234" t="s">
        <v>1</v>
      </c>
      <c r="F410" s="235" t="s">
        <v>771</v>
      </c>
      <c r="G410" s="233"/>
      <c r="H410" s="236">
        <v>136.043</v>
      </c>
      <c r="I410" s="237"/>
      <c r="J410" s="233"/>
      <c r="K410" s="233"/>
      <c r="L410" s="238"/>
      <c r="M410" s="239"/>
      <c r="N410" s="240"/>
      <c r="O410" s="240"/>
      <c r="P410" s="240"/>
      <c r="Q410" s="240"/>
      <c r="R410" s="240"/>
      <c r="S410" s="240"/>
      <c r="T410" s="241"/>
      <c r="AT410" s="242" t="s">
        <v>256</v>
      </c>
      <c r="AU410" s="242" t="s">
        <v>90</v>
      </c>
      <c r="AV410" s="15" t="s">
        <v>170</v>
      </c>
      <c r="AW410" s="15" t="s">
        <v>36</v>
      </c>
      <c r="AX410" s="15" t="s">
        <v>80</v>
      </c>
      <c r="AY410" s="242" t="s">
        <v>155</v>
      </c>
    </row>
    <row r="411" spans="2:51" s="13" customFormat="1" ht="11.25">
      <c r="B411" s="210"/>
      <c r="C411" s="211"/>
      <c r="D411" s="201" t="s">
        <v>256</v>
      </c>
      <c r="E411" s="212" t="s">
        <v>1</v>
      </c>
      <c r="F411" s="213" t="s">
        <v>1708</v>
      </c>
      <c r="G411" s="211"/>
      <c r="H411" s="214">
        <v>309.972</v>
      </c>
      <c r="I411" s="215"/>
      <c r="J411" s="211"/>
      <c r="K411" s="211"/>
      <c r="L411" s="216"/>
      <c r="M411" s="217"/>
      <c r="N411" s="218"/>
      <c r="O411" s="218"/>
      <c r="P411" s="218"/>
      <c r="Q411" s="218"/>
      <c r="R411" s="218"/>
      <c r="S411" s="218"/>
      <c r="T411" s="219"/>
      <c r="AT411" s="220" t="s">
        <v>256</v>
      </c>
      <c r="AU411" s="220" t="s">
        <v>90</v>
      </c>
      <c r="AV411" s="13" t="s">
        <v>90</v>
      </c>
      <c r="AW411" s="13" t="s">
        <v>36</v>
      </c>
      <c r="AX411" s="13" t="s">
        <v>80</v>
      </c>
      <c r="AY411" s="220" t="s">
        <v>155</v>
      </c>
    </row>
    <row r="412" spans="2:51" s="15" customFormat="1" ht="11.25">
      <c r="B412" s="232"/>
      <c r="C412" s="233"/>
      <c r="D412" s="201" t="s">
        <v>256</v>
      </c>
      <c r="E412" s="234" t="s">
        <v>1</v>
      </c>
      <c r="F412" s="235" t="s">
        <v>773</v>
      </c>
      <c r="G412" s="233"/>
      <c r="H412" s="236">
        <v>309.972</v>
      </c>
      <c r="I412" s="237"/>
      <c r="J412" s="233"/>
      <c r="K412" s="233"/>
      <c r="L412" s="238"/>
      <c r="M412" s="239"/>
      <c r="N412" s="240"/>
      <c r="O412" s="240"/>
      <c r="P412" s="240"/>
      <c r="Q412" s="240"/>
      <c r="R412" s="240"/>
      <c r="S412" s="240"/>
      <c r="T412" s="241"/>
      <c r="AT412" s="242" t="s">
        <v>256</v>
      </c>
      <c r="AU412" s="242" t="s">
        <v>90</v>
      </c>
      <c r="AV412" s="15" t="s">
        <v>170</v>
      </c>
      <c r="AW412" s="15" t="s">
        <v>36</v>
      </c>
      <c r="AX412" s="15" t="s">
        <v>80</v>
      </c>
      <c r="AY412" s="242" t="s">
        <v>155</v>
      </c>
    </row>
    <row r="413" spans="2:51" s="13" customFormat="1" ht="11.25">
      <c r="B413" s="210"/>
      <c r="C413" s="211"/>
      <c r="D413" s="201" t="s">
        <v>256</v>
      </c>
      <c r="E413" s="212" t="s">
        <v>1</v>
      </c>
      <c r="F413" s="213" t="s">
        <v>1709</v>
      </c>
      <c r="G413" s="211"/>
      <c r="H413" s="214">
        <v>376.774</v>
      </c>
      <c r="I413" s="215"/>
      <c r="J413" s="211"/>
      <c r="K413" s="211"/>
      <c r="L413" s="216"/>
      <c r="M413" s="217"/>
      <c r="N413" s="218"/>
      <c r="O413" s="218"/>
      <c r="P413" s="218"/>
      <c r="Q413" s="218"/>
      <c r="R413" s="218"/>
      <c r="S413" s="218"/>
      <c r="T413" s="219"/>
      <c r="AT413" s="220" t="s">
        <v>256</v>
      </c>
      <c r="AU413" s="220" t="s">
        <v>90</v>
      </c>
      <c r="AV413" s="13" t="s">
        <v>90</v>
      </c>
      <c r="AW413" s="13" t="s">
        <v>36</v>
      </c>
      <c r="AX413" s="13" t="s">
        <v>80</v>
      </c>
      <c r="AY413" s="220" t="s">
        <v>155</v>
      </c>
    </row>
    <row r="414" spans="2:51" s="15" customFormat="1" ht="11.25">
      <c r="B414" s="232"/>
      <c r="C414" s="233"/>
      <c r="D414" s="201" t="s">
        <v>256</v>
      </c>
      <c r="E414" s="234" t="s">
        <v>1</v>
      </c>
      <c r="F414" s="235" t="s">
        <v>775</v>
      </c>
      <c r="G414" s="233"/>
      <c r="H414" s="236">
        <v>376.774</v>
      </c>
      <c r="I414" s="237"/>
      <c r="J414" s="233"/>
      <c r="K414" s="233"/>
      <c r="L414" s="238"/>
      <c r="M414" s="239"/>
      <c r="N414" s="240"/>
      <c r="O414" s="240"/>
      <c r="P414" s="240"/>
      <c r="Q414" s="240"/>
      <c r="R414" s="240"/>
      <c r="S414" s="240"/>
      <c r="T414" s="241"/>
      <c r="AT414" s="242" t="s">
        <v>256</v>
      </c>
      <c r="AU414" s="242" t="s">
        <v>90</v>
      </c>
      <c r="AV414" s="15" t="s">
        <v>170</v>
      </c>
      <c r="AW414" s="15" t="s">
        <v>36</v>
      </c>
      <c r="AX414" s="15" t="s">
        <v>80</v>
      </c>
      <c r="AY414" s="242" t="s">
        <v>155</v>
      </c>
    </row>
    <row r="415" spans="2:51" s="13" customFormat="1" ht="11.25">
      <c r="B415" s="210"/>
      <c r="C415" s="211"/>
      <c r="D415" s="201" t="s">
        <v>256</v>
      </c>
      <c r="E415" s="212" t="s">
        <v>1</v>
      </c>
      <c r="F415" s="213" t="s">
        <v>1710</v>
      </c>
      <c r="G415" s="211"/>
      <c r="H415" s="214">
        <v>24.826</v>
      </c>
      <c r="I415" s="215"/>
      <c r="J415" s="211"/>
      <c r="K415" s="211"/>
      <c r="L415" s="216"/>
      <c r="M415" s="217"/>
      <c r="N415" s="218"/>
      <c r="O415" s="218"/>
      <c r="P415" s="218"/>
      <c r="Q415" s="218"/>
      <c r="R415" s="218"/>
      <c r="S415" s="218"/>
      <c r="T415" s="219"/>
      <c r="AT415" s="220" t="s">
        <v>256</v>
      </c>
      <c r="AU415" s="220" t="s">
        <v>90</v>
      </c>
      <c r="AV415" s="13" t="s">
        <v>90</v>
      </c>
      <c r="AW415" s="13" t="s">
        <v>36</v>
      </c>
      <c r="AX415" s="13" t="s">
        <v>80</v>
      </c>
      <c r="AY415" s="220" t="s">
        <v>155</v>
      </c>
    </row>
    <row r="416" spans="2:51" s="15" customFormat="1" ht="11.25">
      <c r="B416" s="232"/>
      <c r="C416" s="233"/>
      <c r="D416" s="201" t="s">
        <v>256</v>
      </c>
      <c r="E416" s="234" t="s">
        <v>1</v>
      </c>
      <c r="F416" s="235" t="s">
        <v>777</v>
      </c>
      <c r="G416" s="233"/>
      <c r="H416" s="236">
        <v>24.826</v>
      </c>
      <c r="I416" s="237"/>
      <c r="J416" s="233"/>
      <c r="K416" s="233"/>
      <c r="L416" s="238"/>
      <c r="M416" s="239"/>
      <c r="N416" s="240"/>
      <c r="O416" s="240"/>
      <c r="P416" s="240"/>
      <c r="Q416" s="240"/>
      <c r="R416" s="240"/>
      <c r="S416" s="240"/>
      <c r="T416" s="241"/>
      <c r="AT416" s="242" t="s">
        <v>256</v>
      </c>
      <c r="AU416" s="242" t="s">
        <v>90</v>
      </c>
      <c r="AV416" s="15" t="s">
        <v>170</v>
      </c>
      <c r="AW416" s="15" t="s">
        <v>36</v>
      </c>
      <c r="AX416" s="15" t="s">
        <v>80</v>
      </c>
      <c r="AY416" s="242" t="s">
        <v>155</v>
      </c>
    </row>
    <row r="417" spans="2:51" s="14" customFormat="1" ht="11.25">
      <c r="B417" s="221"/>
      <c r="C417" s="222"/>
      <c r="D417" s="201" t="s">
        <v>256</v>
      </c>
      <c r="E417" s="223" t="s">
        <v>1</v>
      </c>
      <c r="F417" s="224" t="s">
        <v>259</v>
      </c>
      <c r="G417" s="222"/>
      <c r="H417" s="225">
        <v>1024.477</v>
      </c>
      <c r="I417" s="226"/>
      <c r="J417" s="222"/>
      <c r="K417" s="222"/>
      <c r="L417" s="227"/>
      <c r="M417" s="228"/>
      <c r="N417" s="229"/>
      <c r="O417" s="229"/>
      <c r="P417" s="229"/>
      <c r="Q417" s="229"/>
      <c r="R417" s="229"/>
      <c r="S417" s="229"/>
      <c r="T417" s="230"/>
      <c r="AT417" s="231" t="s">
        <v>256</v>
      </c>
      <c r="AU417" s="231" t="s">
        <v>90</v>
      </c>
      <c r="AV417" s="14" t="s">
        <v>175</v>
      </c>
      <c r="AW417" s="14" t="s">
        <v>36</v>
      </c>
      <c r="AX417" s="14" t="s">
        <v>88</v>
      </c>
      <c r="AY417" s="231" t="s">
        <v>155</v>
      </c>
    </row>
    <row r="418" spans="2:51" s="13" customFormat="1" ht="11.25">
      <c r="B418" s="210"/>
      <c r="C418" s="211"/>
      <c r="D418" s="201" t="s">
        <v>256</v>
      </c>
      <c r="E418" s="211"/>
      <c r="F418" s="213" t="s">
        <v>1711</v>
      </c>
      <c r="G418" s="211"/>
      <c r="H418" s="214">
        <v>1844.059</v>
      </c>
      <c r="I418" s="215"/>
      <c r="J418" s="211"/>
      <c r="K418" s="211"/>
      <c r="L418" s="216"/>
      <c r="M418" s="217"/>
      <c r="N418" s="218"/>
      <c r="O418" s="218"/>
      <c r="P418" s="218"/>
      <c r="Q418" s="218"/>
      <c r="R418" s="218"/>
      <c r="S418" s="218"/>
      <c r="T418" s="219"/>
      <c r="AT418" s="220" t="s">
        <v>256</v>
      </c>
      <c r="AU418" s="220" t="s">
        <v>90</v>
      </c>
      <c r="AV418" s="13" t="s">
        <v>90</v>
      </c>
      <c r="AW418" s="13" t="s">
        <v>4</v>
      </c>
      <c r="AX418" s="13" t="s">
        <v>88</v>
      </c>
      <c r="AY418" s="220" t="s">
        <v>155</v>
      </c>
    </row>
    <row r="419" spans="1:65" s="2" customFormat="1" ht="16.5" customHeight="1">
      <c r="A419" s="34"/>
      <c r="B419" s="35"/>
      <c r="C419" s="187" t="s">
        <v>1314</v>
      </c>
      <c r="D419" s="187" t="s">
        <v>158</v>
      </c>
      <c r="E419" s="188" t="s">
        <v>780</v>
      </c>
      <c r="F419" s="189" t="s">
        <v>781</v>
      </c>
      <c r="G419" s="190" t="s">
        <v>360</v>
      </c>
      <c r="H419" s="191">
        <v>55.727</v>
      </c>
      <c r="I419" s="192"/>
      <c r="J419" s="193">
        <f>ROUND(I419*H419,2)</f>
        <v>0</v>
      </c>
      <c r="K419" s="194"/>
      <c r="L419" s="39"/>
      <c r="M419" s="195" t="s">
        <v>1</v>
      </c>
      <c r="N419" s="196" t="s">
        <v>45</v>
      </c>
      <c r="O419" s="71"/>
      <c r="P419" s="197">
        <f>O419*H419</f>
        <v>0</v>
      </c>
      <c r="Q419" s="197">
        <v>0</v>
      </c>
      <c r="R419" s="197">
        <f>Q419*H419</f>
        <v>0</v>
      </c>
      <c r="S419" s="197">
        <v>0</v>
      </c>
      <c r="T419" s="198">
        <f>S419*H419</f>
        <v>0</v>
      </c>
      <c r="U419" s="34"/>
      <c r="V419" s="34"/>
      <c r="W419" s="34"/>
      <c r="X419" s="34"/>
      <c r="Y419" s="34"/>
      <c r="Z419" s="34"/>
      <c r="AA419" s="34"/>
      <c r="AB419" s="34"/>
      <c r="AC419" s="34"/>
      <c r="AD419" s="34"/>
      <c r="AE419" s="34"/>
      <c r="AR419" s="199" t="s">
        <v>175</v>
      </c>
      <c r="AT419" s="199" t="s">
        <v>158</v>
      </c>
      <c r="AU419" s="199" t="s">
        <v>90</v>
      </c>
      <c r="AY419" s="17" t="s">
        <v>155</v>
      </c>
      <c r="BE419" s="200">
        <f>IF(N419="základní",J419,0)</f>
        <v>0</v>
      </c>
      <c r="BF419" s="200">
        <f>IF(N419="snížená",J419,0)</f>
        <v>0</v>
      </c>
      <c r="BG419" s="200">
        <f>IF(N419="zákl. přenesená",J419,0)</f>
        <v>0</v>
      </c>
      <c r="BH419" s="200">
        <f>IF(N419="sníž. přenesená",J419,0)</f>
        <v>0</v>
      </c>
      <c r="BI419" s="200">
        <f>IF(N419="nulová",J419,0)</f>
        <v>0</v>
      </c>
      <c r="BJ419" s="17" t="s">
        <v>88</v>
      </c>
      <c r="BK419" s="200">
        <f>ROUND(I419*H419,2)</f>
        <v>0</v>
      </c>
      <c r="BL419" s="17" t="s">
        <v>175</v>
      </c>
      <c r="BM419" s="199" t="s">
        <v>1712</v>
      </c>
    </row>
    <row r="420" spans="1:47" s="2" customFormat="1" ht="19.5">
      <c r="A420" s="34"/>
      <c r="B420" s="35"/>
      <c r="C420" s="36"/>
      <c r="D420" s="201" t="s">
        <v>164</v>
      </c>
      <c r="E420" s="36"/>
      <c r="F420" s="202" t="s">
        <v>783</v>
      </c>
      <c r="G420" s="36"/>
      <c r="H420" s="36"/>
      <c r="I420" s="203"/>
      <c r="J420" s="36"/>
      <c r="K420" s="36"/>
      <c r="L420" s="39"/>
      <c r="M420" s="204"/>
      <c r="N420" s="205"/>
      <c r="O420" s="71"/>
      <c r="P420" s="71"/>
      <c r="Q420" s="71"/>
      <c r="R420" s="71"/>
      <c r="S420" s="71"/>
      <c r="T420" s="72"/>
      <c r="U420" s="34"/>
      <c r="V420" s="34"/>
      <c r="W420" s="34"/>
      <c r="X420" s="34"/>
      <c r="Y420" s="34"/>
      <c r="Z420" s="34"/>
      <c r="AA420" s="34"/>
      <c r="AB420" s="34"/>
      <c r="AC420" s="34"/>
      <c r="AD420" s="34"/>
      <c r="AE420" s="34"/>
      <c r="AT420" s="17" t="s">
        <v>164</v>
      </c>
      <c r="AU420" s="17" t="s">
        <v>90</v>
      </c>
    </row>
    <row r="421" spans="2:51" s="13" customFormat="1" ht="11.25">
      <c r="B421" s="210"/>
      <c r="C421" s="211"/>
      <c r="D421" s="201" t="s">
        <v>256</v>
      </c>
      <c r="E421" s="212" t="s">
        <v>1</v>
      </c>
      <c r="F421" s="213" t="s">
        <v>1713</v>
      </c>
      <c r="G421" s="211"/>
      <c r="H421" s="214">
        <v>55.727</v>
      </c>
      <c r="I421" s="215"/>
      <c r="J421" s="211"/>
      <c r="K421" s="211"/>
      <c r="L421" s="216"/>
      <c r="M421" s="217"/>
      <c r="N421" s="218"/>
      <c r="O421" s="218"/>
      <c r="P421" s="218"/>
      <c r="Q421" s="218"/>
      <c r="R421" s="218"/>
      <c r="S421" s="218"/>
      <c r="T421" s="219"/>
      <c r="AT421" s="220" t="s">
        <v>256</v>
      </c>
      <c r="AU421" s="220" t="s">
        <v>90</v>
      </c>
      <c r="AV421" s="13" t="s">
        <v>90</v>
      </c>
      <c r="AW421" s="13" t="s">
        <v>36</v>
      </c>
      <c r="AX421" s="13" t="s">
        <v>88</v>
      </c>
      <c r="AY421" s="220" t="s">
        <v>155</v>
      </c>
    </row>
    <row r="422" spans="1:65" s="2" customFormat="1" ht="16.5" customHeight="1">
      <c r="A422" s="34"/>
      <c r="B422" s="35"/>
      <c r="C422" s="187" t="s">
        <v>1319</v>
      </c>
      <c r="D422" s="187" t="s">
        <v>158</v>
      </c>
      <c r="E422" s="188" t="s">
        <v>786</v>
      </c>
      <c r="F422" s="189" t="s">
        <v>787</v>
      </c>
      <c r="G422" s="190" t="s">
        <v>360</v>
      </c>
      <c r="H422" s="191">
        <v>116.362</v>
      </c>
      <c r="I422" s="192"/>
      <c r="J422" s="193">
        <f>ROUND(I422*H422,2)</f>
        <v>0</v>
      </c>
      <c r="K422" s="194"/>
      <c r="L422" s="39"/>
      <c r="M422" s="195" t="s">
        <v>1</v>
      </c>
      <c r="N422" s="196" t="s">
        <v>45</v>
      </c>
      <c r="O422" s="71"/>
      <c r="P422" s="197">
        <f>O422*H422</f>
        <v>0</v>
      </c>
      <c r="Q422" s="197">
        <v>0</v>
      </c>
      <c r="R422" s="197">
        <f>Q422*H422</f>
        <v>0</v>
      </c>
      <c r="S422" s="197">
        <v>0</v>
      </c>
      <c r="T422" s="198">
        <f>S422*H422</f>
        <v>0</v>
      </c>
      <c r="U422" s="34"/>
      <c r="V422" s="34"/>
      <c r="W422" s="34"/>
      <c r="X422" s="34"/>
      <c r="Y422" s="34"/>
      <c r="Z422" s="34"/>
      <c r="AA422" s="34"/>
      <c r="AB422" s="34"/>
      <c r="AC422" s="34"/>
      <c r="AD422" s="34"/>
      <c r="AE422" s="34"/>
      <c r="AR422" s="199" t="s">
        <v>175</v>
      </c>
      <c r="AT422" s="199" t="s">
        <v>158</v>
      </c>
      <c r="AU422" s="199" t="s">
        <v>90</v>
      </c>
      <c r="AY422" s="17" t="s">
        <v>155</v>
      </c>
      <c r="BE422" s="200">
        <f>IF(N422="základní",J422,0)</f>
        <v>0</v>
      </c>
      <c r="BF422" s="200">
        <f>IF(N422="snížená",J422,0)</f>
        <v>0</v>
      </c>
      <c r="BG422" s="200">
        <f>IF(N422="zákl. přenesená",J422,0)</f>
        <v>0</v>
      </c>
      <c r="BH422" s="200">
        <f>IF(N422="sníž. přenesená",J422,0)</f>
        <v>0</v>
      </c>
      <c r="BI422" s="200">
        <f>IF(N422="nulová",J422,0)</f>
        <v>0</v>
      </c>
      <c r="BJ422" s="17" t="s">
        <v>88</v>
      </c>
      <c r="BK422" s="200">
        <f>ROUND(I422*H422,2)</f>
        <v>0</v>
      </c>
      <c r="BL422" s="17" t="s">
        <v>175</v>
      </c>
      <c r="BM422" s="199" t="s">
        <v>1714</v>
      </c>
    </row>
    <row r="423" spans="1:47" s="2" customFormat="1" ht="312">
      <c r="A423" s="34"/>
      <c r="B423" s="35"/>
      <c r="C423" s="36"/>
      <c r="D423" s="201" t="s">
        <v>164</v>
      </c>
      <c r="E423" s="36"/>
      <c r="F423" s="202" t="s">
        <v>789</v>
      </c>
      <c r="G423" s="36"/>
      <c r="H423" s="36"/>
      <c r="I423" s="203"/>
      <c r="J423" s="36"/>
      <c r="K423" s="36"/>
      <c r="L423" s="39"/>
      <c r="M423" s="204"/>
      <c r="N423" s="205"/>
      <c r="O423" s="71"/>
      <c r="P423" s="71"/>
      <c r="Q423" s="71"/>
      <c r="R423" s="71"/>
      <c r="S423" s="71"/>
      <c r="T423" s="72"/>
      <c r="U423" s="34"/>
      <c r="V423" s="34"/>
      <c r="W423" s="34"/>
      <c r="X423" s="34"/>
      <c r="Y423" s="34"/>
      <c r="Z423" s="34"/>
      <c r="AA423" s="34"/>
      <c r="AB423" s="34"/>
      <c r="AC423" s="34"/>
      <c r="AD423" s="34"/>
      <c r="AE423" s="34"/>
      <c r="AT423" s="17" t="s">
        <v>164</v>
      </c>
      <c r="AU423" s="17" t="s">
        <v>90</v>
      </c>
    </row>
    <row r="424" spans="2:51" s="13" customFormat="1" ht="11.25">
      <c r="B424" s="210"/>
      <c r="C424" s="211"/>
      <c r="D424" s="201" t="s">
        <v>256</v>
      </c>
      <c r="E424" s="212" t="s">
        <v>1</v>
      </c>
      <c r="F424" s="213" t="s">
        <v>1715</v>
      </c>
      <c r="G424" s="211"/>
      <c r="H424" s="214">
        <v>30.799</v>
      </c>
      <c r="I424" s="215"/>
      <c r="J424" s="211"/>
      <c r="K424" s="211"/>
      <c r="L424" s="216"/>
      <c r="M424" s="217"/>
      <c r="N424" s="218"/>
      <c r="O424" s="218"/>
      <c r="P424" s="218"/>
      <c r="Q424" s="218"/>
      <c r="R424" s="218"/>
      <c r="S424" s="218"/>
      <c r="T424" s="219"/>
      <c r="AT424" s="220" t="s">
        <v>256</v>
      </c>
      <c r="AU424" s="220" t="s">
        <v>90</v>
      </c>
      <c r="AV424" s="13" t="s">
        <v>90</v>
      </c>
      <c r="AW424" s="13" t="s">
        <v>36</v>
      </c>
      <c r="AX424" s="13" t="s">
        <v>80</v>
      </c>
      <c r="AY424" s="220" t="s">
        <v>155</v>
      </c>
    </row>
    <row r="425" spans="2:51" s="13" customFormat="1" ht="11.25">
      <c r="B425" s="210"/>
      <c r="C425" s="211"/>
      <c r="D425" s="201" t="s">
        <v>256</v>
      </c>
      <c r="E425" s="212" t="s">
        <v>1</v>
      </c>
      <c r="F425" s="213" t="s">
        <v>1716</v>
      </c>
      <c r="G425" s="211"/>
      <c r="H425" s="214">
        <v>43.581</v>
      </c>
      <c r="I425" s="215"/>
      <c r="J425" s="211"/>
      <c r="K425" s="211"/>
      <c r="L425" s="216"/>
      <c r="M425" s="217"/>
      <c r="N425" s="218"/>
      <c r="O425" s="218"/>
      <c r="P425" s="218"/>
      <c r="Q425" s="218"/>
      <c r="R425" s="218"/>
      <c r="S425" s="218"/>
      <c r="T425" s="219"/>
      <c r="AT425" s="220" t="s">
        <v>256</v>
      </c>
      <c r="AU425" s="220" t="s">
        <v>90</v>
      </c>
      <c r="AV425" s="13" t="s">
        <v>90</v>
      </c>
      <c r="AW425" s="13" t="s">
        <v>36</v>
      </c>
      <c r="AX425" s="13" t="s">
        <v>80</v>
      </c>
      <c r="AY425" s="220" t="s">
        <v>155</v>
      </c>
    </row>
    <row r="426" spans="2:51" s="13" customFormat="1" ht="11.25">
      <c r="B426" s="210"/>
      <c r="C426" s="211"/>
      <c r="D426" s="201" t="s">
        <v>256</v>
      </c>
      <c r="E426" s="212" t="s">
        <v>1</v>
      </c>
      <c r="F426" s="213" t="s">
        <v>1717</v>
      </c>
      <c r="G426" s="211"/>
      <c r="H426" s="214">
        <v>41.982</v>
      </c>
      <c r="I426" s="215"/>
      <c r="J426" s="211"/>
      <c r="K426" s="211"/>
      <c r="L426" s="216"/>
      <c r="M426" s="217"/>
      <c r="N426" s="218"/>
      <c r="O426" s="218"/>
      <c r="P426" s="218"/>
      <c r="Q426" s="218"/>
      <c r="R426" s="218"/>
      <c r="S426" s="218"/>
      <c r="T426" s="219"/>
      <c r="AT426" s="220" t="s">
        <v>256</v>
      </c>
      <c r="AU426" s="220" t="s">
        <v>90</v>
      </c>
      <c r="AV426" s="13" t="s">
        <v>90</v>
      </c>
      <c r="AW426" s="13" t="s">
        <v>36</v>
      </c>
      <c r="AX426" s="13" t="s">
        <v>80</v>
      </c>
      <c r="AY426" s="220" t="s">
        <v>155</v>
      </c>
    </row>
    <row r="427" spans="2:51" s="14" customFormat="1" ht="11.25">
      <c r="B427" s="221"/>
      <c r="C427" s="222"/>
      <c r="D427" s="201" t="s">
        <v>256</v>
      </c>
      <c r="E427" s="223" t="s">
        <v>1</v>
      </c>
      <c r="F427" s="224" t="s">
        <v>259</v>
      </c>
      <c r="G427" s="222"/>
      <c r="H427" s="225">
        <v>116.362</v>
      </c>
      <c r="I427" s="226"/>
      <c r="J427" s="222"/>
      <c r="K427" s="222"/>
      <c r="L427" s="227"/>
      <c r="M427" s="228"/>
      <c r="N427" s="229"/>
      <c r="O427" s="229"/>
      <c r="P427" s="229"/>
      <c r="Q427" s="229"/>
      <c r="R427" s="229"/>
      <c r="S427" s="229"/>
      <c r="T427" s="230"/>
      <c r="AT427" s="231" t="s">
        <v>256</v>
      </c>
      <c r="AU427" s="231" t="s">
        <v>90</v>
      </c>
      <c r="AV427" s="14" t="s">
        <v>175</v>
      </c>
      <c r="AW427" s="14" t="s">
        <v>36</v>
      </c>
      <c r="AX427" s="14" t="s">
        <v>88</v>
      </c>
      <c r="AY427" s="231" t="s">
        <v>155</v>
      </c>
    </row>
    <row r="428" spans="1:65" s="2" customFormat="1" ht="16.5" customHeight="1">
      <c r="A428" s="34"/>
      <c r="B428" s="35"/>
      <c r="C428" s="187" t="s">
        <v>1323</v>
      </c>
      <c r="D428" s="187" t="s">
        <v>158</v>
      </c>
      <c r="E428" s="188" t="s">
        <v>794</v>
      </c>
      <c r="F428" s="189" t="s">
        <v>795</v>
      </c>
      <c r="G428" s="190" t="s">
        <v>360</v>
      </c>
      <c r="H428" s="191">
        <v>232.724</v>
      </c>
      <c r="I428" s="192"/>
      <c r="J428" s="193">
        <f>ROUND(I428*H428,2)</f>
        <v>0</v>
      </c>
      <c r="K428" s="194"/>
      <c r="L428" s="39"/>
      <c r="M428" s="195" t="s">
        <v>1</v>
      </c>
      <c r="N428" s="196" t="s">
        <v>45</v>
      </c>
      <c r="O428" s="71"/>
      <c r="P428" s="197">
        <f>O428*H428</f>
        <v>0</v>
      </c>
      <c r="Q428" s="197">
        <v>0</v>
      </c>
      <c r="R428" s="197">
        <f>Q428*H428</f>
        <v>0</v>
      </c>
      <c r="S428" s="197">
        <v>0</v>
      </c>
      <c r="T428" s="198">
        <f>S428*H428</f>
        <v>0</v>
      </c>
      <c r="U428" s="34"/>
      <c r="V428" s="34"/>
      <c r="W428" s="34"/>
      <c r="X428" s="34"/>
      <c r="Y428" s="34"/>
      <c r="Z428" s="34"/>
      <c r="AA428" s="34"/>
      <c r="AB428" s="34"/>
      <c r="AC428" s="34"/>
      <c r="AD428" s="34"/>
      <c r="AE428" s="34"/>
      <c r="AR428" s="199" t="s">
        <v>175</v>
      </c>
      <c r="AT428" s="199" t="s">
        <v>158</v>
      </c>
      <c r="AU428" s="199" t="s">
        <v>90</v>
      </c>
      <c r="AY428" s="17" t="s">
        <v>155</v>
      </c>
      <c r="BE428" s="200">
        <f>IF(N428="základní",J428,0)</f>
        <v>0</v>
      </c>
      <c r="BF428" s="200">
        <f>IF(N428="snížená",J428,0)</f>
        <v>0</v>
      </c>
      <c r="BG428" s="200">
        <f>IF(N428="zákl. přenesená",J428,0)</f>
        <v>0</v>
      </c>
      <c r="BH428" s="200">
        <f>IF(N428="sníž. přenesená",J428,0)</f>
        <v>0</v>
      </c>
      <c r="BI428" s="200">
        <f>IF(N428="nulová",J428,0)</f>
        <v>0</v>
      </c>
      <c r="BJ428" s="17" t="s">
        <v>88</v>
      </c>
      <c r="BK428" s="200">
        <f>ROUND(I428*H428,2)</f>
        <v>0</v>
      </c>
      <c r="BL428" s="17" t="s">
        <v>175</v>
      </c>
      <c r="BM428" s="199" t="s">
        <v>1718</v>
      </c>
    </row>
    <row r="429" spans="1:47" s="2" customFormat="1" ht="68.25">
      <c r="A429" s="34"/>
      <c r="B429" s="35"/>
      <c r="C429" s="36"/>
      <c r="D429" s="201" t="s">
        <v>164</v>
      </c>
      <c r="E429" s="36"/>
      <c r="F429" s="202" t="s">
        <v>797</v>
      </c>
      <c r="G429" s="36"/>
      <c r="H429" s="36"/>
      <c r="I429" s="203"/>
      <c r="J429" s="36"/>
      <c r="K429" s="36"/>
      <c r="L429" s="39"/>
      <c r="M429" s="204"/>
      <c r="N429" s="205"/>
      <c r="O429" s="71"/>
      <c r="P429" s="71"/>
      <c r="Q429" s="71"/>
      <c r="R429" s="71"/>
      <c r="S429" s="71"/>
      <c r="T429" s="72"/>
      <c r="U429" s="34"/>
      <c r="V429" s="34"/>
      <c r="W429" s="34"/>
      <c r="X429" s="34"/>
      <c r="Y429" s="34"/>
      <c r="Z429" s="34"/>
      <c r="AA429" s="34"/>
      <c r="AB429" s="34"/>
      <c r="AC429" s="34"/>
      <c r="AD429" s="34"/>
      <c r="AE429" s="34"/>
      <c r="AT429" s="17" t="s">
        <v>164</v>
      </c>
      <c r="AU429" s="17" t="s">
        <v>90</v>
      </c>
    </row>
    <row r="430" spans="2:51" s="13" customFormat="1" ht="11.25">
      <c r="B430" s="210"/>
      <c r="C430" s="211"/>
      <c r="D430" s="201" t="s">
        <v>256</v>
      </c>
      <c r="E430" s="212" t="s">
        <v>1</v>
      </c>
      <c r="F430" s="213" t="s">
        <v>1719</v>
      </c>
      <c r="G430" s="211"/>
      <c r="H430" s="214">
        <v>116.362</v>
      </c>
      <c r="I430" s="215"/>
      <c r="J430" s="211"/>
      <c r="K430" s="211"/>
      <c r="L430" s="216"/>
      <c r="M430" s="217"/>
      <c r="N430" s="218"/>
      <c r="O430" s="218"/>
      <c r="P430" s="218"/>
      <c r="Q430" s="218"/>
      <c r="R430" s="218"/>
      <c r="S430" s="218"/>
      <c r="T430" s="219"/>
      <c r="AT430" s="220" t="s">
        <v>256</v>
      </c>
      <c r="AU430" s="220" t="s">
        <v>90</v>
      </c>
      <c r="AV430" s="13" t="s">
        <v>90</v>
      </c>
      <c r="AW430" s="13" t="s">
        <v>36</v>
      </c>
      <c r="AX430" s="13" t="s">
        <v>88</v>
      </c>
      <c r="AY430" s="220" t="s">
        <v>155</v>
      </c>
    </row>
    <row r="431" spans="2:51" s="13" customFormat="1" ht="11.25">
      <c r="B431" s="210"/>
      <c r="C431" s="211"/>
      <c r="D431" s="201" t="s">
        <v>256</v>
      </c>
      <c r="E431" s="211"/>
      <c r="F431" s="213" t="s">
        <v>1720</v>
      </c>
      <c r="G431" s="211"/>
      <c r="H431" s="214">
        <v>232.724</v>
      </c>
      <c r="I431" s="215"/>
      <c r="J431" s="211"/>
      <c r="K431" s="211"/>
      <c r="L431" s="216"/>
      <c r="M431" s="217"/>
      <c r="N431" s="218"/>
      <c r="O431" s="218"/>
      <c r="P431" s="218"/>
      <c r="Q431" s="218"/>
      <c r="R431" s="218"/>
      <c r="S431" s="218"/>
      <c r="T431" s="219"/>
      <c r="AT431" s="220" t="s">
        <v>256</v>
      </c>
      <c r="AU431" s="220" t="s">
        <v>90</v>
      </c>
      <c r="AV431" s="13" t="s">
        <v>90</v>
      </c>
      <c r="AW431" s="13" t="s">
        <v>4</v>
      </c>
      <c r="AX431" s="13" t="s">
        <v>88</v>
      </c>
      <c r="AY431" s="220" t="s">
        <v>155</v>
      </c>
    </row>
    <row r="432" spans="1:65" s="2" customFormat="1" ht="16.5" customHeight="1">
      <c r="A432" s="34"/>
      <c r="B432" s="35"/>
      <c r="C432" s="187" t="s">
        <v>1341</v>
      </c>
      <c r="D432" s="187" t="s">
        <v>158</v>
      </c>
      <c r="E432" s="188" t="s">
        <v>801</v>
      </c>
      <c r="F432" s="189" t="s">
        <v>802</v>
      </c>
      <c r="G432" s="190" t="s">
        <v>360</v>
      </c>
      <c r="H432" s="191">
        <v>116.362</v>
      </c>
      <c r="I432" s="192"/>
      <c r="J432" s="193">
        <f>ROUND(I432*H432,2)</f>
        <v>0</v>
      </c>
      <c r="K432" s="194"/>
      <c r="L432" s="39"/>
      <c r="M432" s="195" t="s">
        <v>1</v>
      </c>
      <c r="N432" s="196" t="s">
        <v>45</v>
      </c>
      <c r="O432" s="71"/>
      <c r="P432" s="197">
        <f>O432*H432</f>
        <v>0</v>
      </c>
      <c r="Q432" s="197">
        <v>0</v>
      </c>
      <c r="R432" s="197">
        <f>Q432*H432</f>
        <v>0</v>
      </c>
      <c r="S432" s="197">
        <v>0</v>
      </c>
      <c r="T432" s="198">
        <f>S432*H432</f>
        <v>0</v>
      </c>
      <c r="U432" s="34"/>
      <c r="V432" s="34"/>
      <c r="W432" s="34"/>
      <c r="X432" s="34"/>
      <c r="Y432" s="34"/>
      <c r="Z432" s="34"/>
      <c r="AA432" s="34"/>
      <c r="AB432" s="34"/>
      <c r="AC432" s="34"/>
      <c r="AD432" s="34"/>
      <c r="AE432" s="34"/>
      <c r="AR432" s="199" t="s">
        <v>175</v>
      </c>
      <c r="AT432" s="199" t="s">
        <v>158</v>
      </c>
      <c r="AU432" s="199" t="s">
        <v>90</v>
      </c>
      <c r="AY432" s="17" t="s">
        <v>155</v>
      </c>
      <c r="BE432" s="200">
        <f>IF(N432="základní",J432,0)</f>
        <v>0</v>
      </c>
      <c r="BF432" s="200">
        <f>IF(N432="snížená",J432,0)</f>
        <v>0</v>
      </c>
      <c r="BG432" s="200">
        <f>IF(N432="zákl. přenesená",J432,0)</f>
        <v>0</v>
      </c>
      <c r="BH432" s="200">
        <f>IF(N432="sníž. přenesená",J432,0)</f>
        <v>0</v>
      </c>
      <c r="BI432" s="200">
        <f>IF(N432="nulová",J432,0)</f>
        <v>0</v>
      </c>
      <c r="BJ432" s="17" t="s">
        <v>88</v>
      </c>
      <c r="BK432" s="200">
        <f>ROUND(I432*H432,2)</f>
        <v>0</v>
      </c>
      <c r="BL432" s="17" t="s">
        <v>175</v>
      </c>
      <c r="BM432" s="199" t="s">
        <v>1721</v>
      </c>
    </row>
    <row r="433" spans="1:47" s="2" customFormat="1" ht="58.5">
      <c r="A433" s="34"/>
      <c r="B433" s="35"/>
      <c r="C433" s="36"/>
      <c r="D433" s="201" t="s">
        <v>164</v>
      </c>
      <c r="E433" s="36"/>
      <c r="F433" s="202" t="s">
        <v>804</v>
      </c>
      <c r="G433" s="36"/>
      <c r="H433" s="36"/>
      <c r="I433" s="203"/>
      <c r="J433" s="36"/>
      <c r="K433" s="36"/>
      <c r="L433" s="39"/>
      <c r="M433" s="204"/>
      <c r="N433" s="205"/>
      <c r="O433" s="71"/>
      <c r="P433" s="71"/>
      <c r="Q433" s="71"/>
      <c r="R433" s="71"/>
      <c r="S433" s="71"/>
      <c r="T433" s="72"/>
      <c r="U433" s="34"/>
      <c r="V433" s="34"/>
      <c r="W433" s="34"/>
      <c r="X433" s="34"/>
      <c r="Y433" s="34"/>
      <c r="Z433" s="34"/>
      <c r="AA433" s="34"/>
      <c r="AB433" s="34"/>
      <c r="AC433" s="34"/>
      <c r="AD433" s="34"/>
      <c r="AE433" s="34"/>
      <c r="AT433" s="17" t="s">
        <v>164</v>
      </c>
      <c r="AU433" s="17" t="s">
        <v>90</v>
      </c>
    </row>
    <row r="434" spans="2:63" s="12" customFormat="1" ht="22.9" customHeight="1">
      <c r="B434" s="171"/>
      <c r="C434" s="172"/>
      <c r="D434" s="173" t="s">
        <v>79</v>
      </c>
      <c r="E434" s="185" t="s">
        <v>805</v>
      </c>
      <c r="F434" s="185" t="s">
        <v>806</v>
      </c>
      <c r="G434" s="172"/>
      <c r="H434" s="172"/>
      <c r="I434" s="175"/>
      <c r="J434" s="186">
        <f>BK434</f>
        <v>0</v>
      </c>
      <c r="K434" s="172"/>
      <c r="L434" s="177"/>
      <c r="M434" s="178"/>
      <c r="N434" s="179"/>
      <c r="O434" s="179"/>
      <c r="P434" s="180">
        <f>P435</f>
        <v>0</v>
      </c>
      <c r="Q434" s="179"/>
      <c r="R434" s="180">
        <f>R435</f>
        <v>0</v>
      </c>
      <c r="S434" s="179"/>
      <c r="T434" s="181">
        <f>T435</f>
        <v>0</v>
      </c>
      <c r="AR434" s="182" t="s">
        <v>88</v>
      </c>
      <c r="AT434" s="183" t="s">
        <v>79</v>
      </c>
      <c r="AU434" s="183" t="s">
        <v>88</v>
      </c>
      <c r="AY434" s="182" t="s">
        <v>155</v>
      </c>
      <c r="BK434" s="184">
        <f>BK435</f>
        <v>0</v>
      </c>
    </row>
    <row r="435" spans="1:65" s="2" customFormat="1" ht="16.5" customHeight="1">
      <c r="A435" s="34"/>
      <c r="B435" s="35"/>
      <c r="C435" s="187" t="s">
        <v>1345</v>
      </c>
      <c r="D435" s="187" t="s">
        <v>158</v>
      </c>
      <c r="E435" s="188" t="s">
        <v>808</v>
      </c>
      <c r="F435" s="189" t="s">
        <v>809</v>
      </c>
      <c r="G435" s="190" t="s">
        <v>360</v>
      </c>
      <c r="H435" s="191">
        <v>1303.234</v>
      </c>
      <c r="I435" s="192"/>
      <c r="J435" s="193">
        <f>ROUND(I435*H435,2)</f>
        <v>0</v>
      </c>
      <c r="K435" s="194"/>
      <c r="L435" s="39"/>
      <c r="M435" s="254" t="s">
        <v>1</v>
      </c>
      <c r="N435" s="255" t="s">
        <v>45</v>
      </c>
      <c r="O435" s="208"/>
      <c r="P435" s="256">
        <f>O435*H435</f>
        <v>0</v>
      </c>
      <c r="Q435" s="256">
        <v>0</v>
      </c>
      <c r="R435" s="256">
        <f>Q435*H435</f>
        <v>0</v>
      </c>
      <c r="S435" s="256">
        <v>0</v>
      </c>
      <c r="T435" s="257">
        <f>S435*H435</f>
        <v>0</v>
      </c>
      <c r="U435" s="34"/>
      <c r="V435" s="34"/>
      <c r="W435" s="34"/>
      <c r="X435" s="34"/>
      <c r="Y435" s="34"/>
      <c r="Z435" s="34"/>
      <c r="AA435" s="34"/>
      <c r="AB435" s="34"/>
      <c r="AC435" s="34"/>
      <c r="AD435" s="34"/>
      <c r="AE435" s="34"/>
      <c r="AR435" s="199" t="s">
        <v>175</v>
      </c>
      <c r="AT435" s="199" t="s">
        <v>158</v>
      </c>
      <c r="AU435" s="199" t="s">
        <v>90</v>
      </c>
      <c r="AY435" s="17" t="s">
        <v>155</v>
      </c>
      <c r="BE435" s="200">
        <f>IF(N435="základní",J435,0)</f>
        <v>0</v>
      </c>
      <c r="BF435" s="200">
        <f>IF(N435="snížená",J435,0)</f>
        <v>0</v>
      </c>
      <c r="BG435" s="200">
        <f>IF(N435="zákl. přenesená",J435,0)</f>
        <v>0</v>
      </c>
      <c r="BH435" s="200">
        <f>IF(N435="sníž. přenesená",J435,0)</f>
        <v>0</v>
      </c>
      <c r="BI435" s="200">
        <f>IF(N435="nulová",J435,0)</f>
        <v>0</v>
      </c>
      <c r="BJ435" s="17" t="s">
        <v>88</v>
      </c>
      <c r="BK435" s="200">
        <f>ROUND(I435*H435,2)</f>
        <v>0</v>
      </c>
      <c r="BL435" s="17" t="s">
        <v>175</v>
      </c>
      <c r="BM435" s="199" t="s">
        <v>1722</v>
      </c>
    </row>
    <row r="436" spans="1:31" s="2" customFormat="1" ht="6.95" customHeight="1">
      <c r="A436" s="34"/>
      <c r="B436" s="54"/>
      <c r="C436" s="55"/>
      <c r="D436" s="55"/>
      <c r="E436" s="55"/>
      <c r="F436" s="55"/>
      <c r="G436" s="55"/>
      <c r="H436" s="55"/>
      <c r="I436" s="55"/>
      <c r="J436" s="55"/>
      <c r="K436" s="55"/>
      <c r="L436" s="39"/>
      <c r="M436" s="34"/>
      <c r="O436" s="34"/>
      <c r="P436" s="34"/>
      <c r="Q436" s="34"/>
      <c r="R436" s="34"/>
      <c r="S436" s="34"/>
      <c r="T436" s="34"/>
      <c r="U436" s="34"/>
      <c r="V436" s="34"/>
      <c r="W436" s="34"/>
      <c r="X436" s="34"/>
      <c r="Y436" s="34"/>
      <c r="Z436" s="34"/>
      <c r="AA436" s="34"/>
      <c r="AB436" s="34"/>
      <c r="AC436" s="34"/>
      <c r="AD436" s="34"/>
      <c r="AE436" s="34"/>
    </row>
  </sheetData>
  <sheetProtection algorithmName="SHA-512" hashValue="GIhbgJT+4qTGuiEv8yQefJd4xlso3+FOhlXky9cix/5VIcWV+76d66r6NN1R/HC9xAuyJfFkl/FE+HLSw2Yv6w==" saltValue="0dNS1dxMh69qVL9zh7vyODW77CwQowcIpa+VP5kKvWzrgPitj7hHMqUjqVhQLlcxheOzW/2Q3Vv8toJUVoJdbA==" spinCount="100000" sheet="1" objects="1" scenarios="1" formatColumns="0" formatRows="0" autoFilter="0"/>
  <autoFilter ref="C123:K43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108</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1723</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ROUND((SUM(BE124:BE354)),2)</f>
        <v>0</v>
      </c>
      <c r="G33" s="34"/>
      <c r="H33" s="34"/>
      <c r="I33" s="124">
        <v>0.21</v>
      </c>
      <c r="J33" s="123">
        <f>ROUND(((SUM(BE124:BE354))*I33),2)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ROUND((SUM(BF124:BF354)),2)</f>
        <v>0</v>
      </c>
      <c r="G34" s="34"/>
      <c r="H34" s="34"/>
      <c r="I34" s="124">
        <v>0.15</v>
      </c>
      <c r="J34" s="123">
        <f>ROUND(((SUM(BF124:BF354))*I34),2)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ROUND((SUM(BG124:BG354)),2)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ROUND((SUM(BH124:BH354)),2)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ROUND((SUM(BI124:BI354)),2)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202b - Kanalizace Hasskova-přípojky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J210</f>
        <v>0</v>
      </c>
      <c r="K99" s="154"/>
      <c r="L99" s="158"/>
    </row>
    <row r="100" spans="2:12" s="10" customFormat="1" ht="19.9" customHeight="1" hidden="1">
      <c r="B100" s="153"/>
      <c r="C100" s="154"/>
      <c r="D100" s="155" t="s">
        <v>243</v>
      </c>
      <c r="E100" s="156"/>
      <c r="F100" s="156"/>
      <c r="G100" s="156"/>
      <c r="H100" s="156"/>
      <c r="I100" s="156"/>
      <c r="J100" s="157">
        <f>J214</f>
        <v>0</v>
      </c>
      <c r="K100" s="154"/>
      <c r="L100" s="158"/>
    </row>
    <row r="101" spans="2:12" s="10" customFormat="1" ht="19.9" customHeight="1" hidden="1">
      <c r="B101" s="153"/>
      <c r="C101" s="154"/>
      <c r="D101" s="155" t="s">
        <v>244</v>
      </c>
      <c r="E101" s="156"/>
      <c r="F101" s="156"/>
      <c r="G101" s="156"/>
      <c r="H101" s="156"/>
      <c r="I101" s="156"/>
      <c r="J101" s="157">
        <f>J268</f>
        <v>0</v>
      </c>
      <c r="K101" s="154"/>
      <c r="L101" s="158"/>
    </row>
    <row r="102" spans="2:12" s="10" customFormat="1" ht="19.9" customHeight="1" hidden="1">
      <c r="B102" s="153"/>
      <c r="C102" s="154"/>
      <c r="D102" s="155" t="s">
        <v>245</v>
      </c>
      <c r="E102" s="156"/>
      <c r="F102" s="156"/>
      <c r="G102" s="156"/>
      <c r="H102" s="156"/>
      <c r="I102" s="156"/>
      <c r="J102" s="157">
        <f>J310</f>
        <v>0</v>
      </c>
      <c r="K102" s="154"/>
      <c r="L102" s="158"/>
    </row>
    <row r="103" spans="2:12" s="10" customFormat="1" ht="19.9" customHeight="1" hidden="1">
      <c r="B103" s="153"/>
      <c r="C103" s="154"/>
      <c r="D103" s="155" t="s">
        <v>246</v>
      </c>
      <c r="E103" s="156"/>
      <c r="F103" s="156"/>
      <c r="G103" s="156"/>
      <c r="H103" s="156"/>
      <c r="I103" s="156"/>
      <c r="J103" s="157">
        <f>J323</f>
        <v>0</v>
      </c>
      <c r="K103" s="154"/>
      <c r="L103" s="158"/>
    </row>
    <row r="104" spans="2:12" s="10" customFormat="1" ht="19.9" customHeight="1" hidden="1">
      <c r="B104" s="153"/>
      <c r="C104" s="154"/>
      <c r="D104" s="155" t="s">
        <v>247</v>
      </c>
      <c r="E104" s="156"/>
      <c r="F104" s="156"/>
      <c r="G104" s="156"/>
      <c r="H104" s="156"/>
      <c r="I104" s="156"/>
      <c r="J104" s="157">
        <f>J353</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202b - Kanalizace Hasskova-přípojky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760.019517</v>
      </c>
      <c r="S124" s="79"/>
      <c r="T124" s="169">
        <f>T125</f>
        <v>469.82089999999994</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P126+P210+P214+P268+P310+P323+P353</f>
        <v>0</v>
      </c>
      <c r="Q125" s="179"/>
      <c r="R125" s="180">
        <f>R126+R210+R214+R268+R310+R323+R353</f>
        <v>760.019517</v>
      </c>
      <c r="S125" s="179"/>
      <c r="T125" s="181">
        <f>T126+T210+T214+T268+T310+T323+T353</f>
        <v>469.82089999999994</v>
      </c>
      <c r="AR125" s="182" t="s">
        <v>88</v>
      </c>
      <c r="AT125" s="183" t="s">
        <v>79</v>
      </c>
      <c r="AU125" s="183" t="s">
        <v>80</v>
      </c>
      <c r="AY125" s="182" t="s">
        <v>155</v>
      </c>
      <c r="BK125" s="184">
        <f>BK126+BK210+BK214+BK268+BK310+BK323+BK353</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SUM(P127:P209)</f>
        <v>0</v>
      </c>
      <c r="Q126" s="179"/>
      <c r="R126" s="180">
        <f>SUM(R127:R209)</f>
        <v>710.67441</v>
      </c>
      <c r="S126" s="179"/>
      <c r="T126" s="181">
        <f>SUM(T127:T209)</f>
        <v>469.82089999999994</v>
      </c>
      <c r="AR126" s="182" t="s">
        <v>88</v>
      </c>
      <c r="AT126" s="183" t="s">
        <v>79</v>
      </c>
      <c r="AU126" s="183" t="s">
        <v>88</v>
      </c>
      <c r="AY126" s="182" t="s">
        <v>155</v>
      </c>
      <c r="BK126" s="184">
        <f>SUM(BK127:BK209)</f>
        <v>0</v>
      </c>
    </row>
    <row r="127" spans="1:65" s="2" customFormat="1" ht="16.5" customHeight="1">
      <c r="A127" s="34"/>
      <c r="B127" s="35"/>
      <c r="C127" s="187" t="s">
        <v>88</v>
      </c>
      <c r="D127" s="187" t="s">
        <v>158</v>
      </c>
      <c r="E127" s="188" t="s">
        <v>1724</v>
      </c>
      <c r="F127" s="189" t="s">
        <v>1725</v>
      </c>
      <c r="G127" s="190" t="s">
        <v>253</v>
      </c>
      <c r="H127" s="191">
        <v>42.9</v>
      </c>
      <c r="I127" s="192"/>
      <c r="J127" s="193">
        <f>ROUND(I127*H127,2)</f>
        <v>0</v>
      </c>
      <c r="K127" s="194"/>
      <c r="L127" s="39"/>
      <c r="M127" s="195" t="s">
        <v>1</v>
      </c>
      <c r="N127" s="196" t="s">
        <v>45</v>
      </c>
      <c r="O127" s="71"/>
      <c r="P127" s="197">
        <f>O127*H127</f>
        <v>0</v>
      </c>
      <c r="Q127" s="197">
        <v>0</v>
      </c>
      <c r="R127" s="197">
        <f>Q127*H127</f>
        <v>0</v>
      </c>
      <c r="S127" s="197">
        <v>0.281</v>
      </c>
      <c r="T127" s="198">
        <f>S127*H127</f>
        <v>12.0549</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1726</v>
      </c>
    </row>
    <row r="128" spans="1:47" s="2" customFormat="1" ht="234">
      <c r="A128" s="34"/>
      <c r="B128" s="35"/>
      <c r="C128" s="36"/>
      <c r="D128" s="201" t="s">
        <v>164</v>
      </c>
      <c r="E128" s="36"/>
      <c r="F128" s="202" t="s">
        <v>1727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1728</v>
      </c>
      <c r="G129" s="211"/>
      <c r="H129" s="214">
        <v>42.9</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21.75" customHeight="1">
      <c r="A130" s="34"/>
      <c r="B130" s="35"/>
      <c r="C130" s="187" t="s">
        <v>90</v>
      </c>
      <c r="D130" s="187" t="s">
        <v>158</v>
      </c>
      <c r="E130" s="188" t="s">
        <v>1729</v>
      </c>
      <c r="F130" s="189" t="s">
        <v>1730</v>
      </c>
      <c r="G130" s="190" t="s">
        <v>253</v>
      </c>
      <c r="H130" s="191">
        <v>60.5</v>
      </c>
      <c r="I130" s="192"/>
      <c r="J130" s="193">
        <f>ROUND(I130*H130,2)</f>
        <v>0</v>
      </c>
      <c r="K130" s="194"/>
      <c r="L130" s="39"/>
      <c r="M130" s="195" t="s">
        <v>1</v>
      </c>
      <c r="N130" s="196" t="s">
        <v>45</v>
      </c>
      <c r="O130" s="71"/>
      <c r="P130" s="197">
        <f>O130*H130</f>
        <v>0</v>
      </c>
      <c r="Q130" s="197">
        <v>0</v>
      </c>
      <c r="R130" s="197">
        <f>Q130*H130</f>
        <v>0</v>
      </c>
      <c r="S130" s="197">
        <v>0.255</v>
      </c>
      <c r="T130" s="198">
        <f>S130*H130</f>
        <v>15.4275</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1731</v>
      </c>
    </row>
    <row r="131" spans="1:47" s="2" customFormat="1" ht="68.25">
      <c r="A131" s="34"/>
      <c r="B131" s="35"/>
      <c r="C131" s="36"/>
      <c r="D131" s="201" t="s">
        <v>164</v>
      </c>
      <c r="E131" s="36"/>
      <c r="F131" s="202" t="s">
        <v>1732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1733</v>
      </c>
      <c r="G132" s="211"/>
      <c r="H132" s="214">
        <v>60.5</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251</v>
      </c>
      <c r="F133" s="189" t="s">
        <v>252</v>
      </c>
      <c r="G133" s="190" t="s">
        <v>253</v>
      </c>
      <c r="H133" s="191">
        <v>59.4</v>
      </c>
      <c r="I133" s="192"/>
      <c r="J133" s="193">
        <f>ROUND(I133*H133,2)</f>
        <v>0</v>
      </c>
      <c r="K133" s="194"/>
      <c r="L133" s="39"/>
      <c r="M133" s="195" t="s">
        <v>1</v>
      </c>
      <c r="N133" s="196" t="s">
        <v>45</v>
      </c>
      <c r="O133" s="71"/>
      <c r="P133" s="197">
        <f>O133*H133</f>
        <v>0</v>
      </c>
      <c r="Q133" s="197">
        <v>0</v>
      </c>
      <c r="R133" s="197">
        <f>Q133*H133</f>
        <v>0</v>
      </c>
      <c r="S133" s="197">
        <v>0.295</v>
      </c>
      <c r="T133" s="198">
        <f>S133*H133</f>
        <v>17.523</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1734</v>
      </c>
    </row>
    <row r="134" spans="1:47" s="2" customFormat="1" ht="78">
      <c r="A134" s="34"/>
      <c r="B134" s="35"/>
      <c r="C134" s="36"/>
      <c r="D134" s="201" t="s">
        <v>164</v>
      </c>
      <c r="E134" s="36"/>
      <c r="F134" s="202" t="s">
        <v>1735</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1736</v>
      </c>
      <c r="G135" s="211"/>
      <c r="H135" s="214">
        <v>59.4</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1737</v>
      </c>
      <c r="F136" s="189" t="s">
        <v>1738</v>
      </c>
      <c r="G136" s="190" t="s">
        <v>253</v>
      </c>
      <c r="H136" s="191">
        <v>49.5</v>
      </c>
      <c r="I136" s="192"/>
      <c r="J136" s="193">
        <f>ROUND(I136*H136,2)</f>
        <v>0</v>
      </c>
      <c r="K136" s="194"/>
      <c r="L136" s="39"/>
      <c r="M136" s="195" t="s">
        <v>1</v>
      </c>
      <c r="N136" s="196" t="s">
        <v>45</v>
      </c>
      <c r="O136" s="71"/>
      <c r="P136" s="197">
        <f>O136*H136</f>
        <v>0</v>
      </c>
      <c r="Q136" s="197">
        <v>0</v>
      </c>
      <c r="R136" s="197">
        <f>Q136*H136</f>
        <v>0</v>
      </c>
      <c r="S136" s="197">
        <v>0.417</v>
      </c>
      <c r="T136" s="198">
        <f>S136*H136</f>
        <v>20.6415</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1739</v>
      </c>
    </row>
    <row r="137" spans="1:47" s="2" customFormat="1" ht="78">
      <c r="A137" s="34"/>
      <c r="B137" s="35"/>
      <c r="C137" s="36"/>
      <c r="D137" s="201" t="s">
        <v>164</v>
      </c>
      <c r="E137" s="36"/>
      <c r="F137" s="202" t="s">
        <v>1740</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1741</v>
      </c>
      <c r="G138" s="211"/>
      <c r="H138" s="214">
        <v>49.5</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1742</v>
      </c>
      <c r="F139" s="189" t="s">
        <v>1743</v>
      </c>
      <c r="G139" s="190" t="s">
        <v>253</v>
      </c>
      <c r="H139" s="191">
        <v>42.9</v>
      </c>
      <c r="I139" s="192"/>
      <c r="J139" s="193">
        <f>ROUND(I139*H139,2)</f>
        <v>0</v>
      </c>
      <c r="K139" s="194"/>
      <c r="L139" s="39"/>
      <c r="M139" s="195" t="s">
        <v>1</v>
      </c>
      <c r="N139" s="196" t="s">
        <v>45</v>
      </c>
      <c r="O139" s="71"/>
      <c r="P139" s="197">
        <f>O139*H139</f>
        <v>0</v>
      </c>
      <c r="Q139" s="197">
        <v>0</v>
      </c>
      <c r="R139" s="197">
        <f>Q139*H139</f>
        <v>0</v>
      </c>
      <c r="S139" s="197">
        <v>0.32</v>
      </c>
      <c r="T139" s="198">
        <f>S139*H139</f>
        <v>13.728</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1744</v>
      </c>
    </row>
    <row r="140" spans="1:47" s="2" customFormat="1" ht="68.25">
      <c r="A140" s="34"/>
      <c r="B140" s="35"/>
      <c r="C140" s="36"/>
      <c r="D140" s="201" t="s">
        <v>164</v>
      </c>
      <c r="E140" s="36"/>
      <c r="F140" s="202" t="s">
        <v>1745</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1728</v>
      </c>
      <c r="G141" s="211"/>
      <c r="H141" s="214">
        <v>42.9</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272</v>
      </c>
      <c r="F142" s="189" t="s">
        <v>273</v>
      </c>
      <c r="G142" s="190" t="s">
        <v>253</v>
      </c>
      <c r="H142" s="191">
        <v>198</v>
      </c>
      <c r="I142" s="192"/>
      <c r="J142" s="193">
        <f>ROUND(I142*H142,2)</f>
        <v>0</v>
      </c>
      <c r="K142" s="194"/>
      <c r="L142" s="39"/>
      <c r="M142" s="195" t="s">
        <v>1</v>
      </c>
      <c r="N142" s="196" t="s">
        <v>45</v>
      </c>
      <c r="O142" s="71"/>
      <c r="P142" s="197">
        <f>O142*H142</f>
        <v>0</v>
      </c>
      <c r="Q142" s="197">
        <v>0</v>
      </c>
      <c r="R142" s="197">
        <f>Q142*H142</f>
        <v>0</v>
      </c>
      <c r="S142" s="197">
        <v>0.3</v>
      </c>
      <c r="T142" s="198">
        <f>S142*H142</f>
        <v>59.4</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1746</v>
      </c>
    </row>
    <row r="143" spans="1:47" s="2" customFormat="1" ht="58.5">
      <c r="A143" s="34"/>
      <c r="B143" s="35"/>
      <c r="C143" s="36"/>
      <c r="D143" s="201" t="s">
        <v>164</v>
      </c>
      <c r="E143" s="36"/>
      <c r="F143" s="202" t="s">
        <v>1747</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1748</v>
      </c>
      <c r="G144" s="211"/>
      <c r="H144" s="214">
        <v>198</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279</v>
      </c>
      <c r="F145" s="189" t="s">
        <v>280</v>
      </c>
      <c r="G145" s="190" t="s">
        <v>253</v>
      </c>
      <c r="H145" s="191">
        <v>567.6</v>
      </c>
      <c r="I145" s="192"/>
      <c r="J145" s="193">
        <f>ROUND(I145*H145,2)</f>
        <v>0</v>
      </c>
      <c r="K145" s="194"/>
      <c r="L145" s="39"/>
      <c r="M145" s="195" t="s">
        <v>1</v>
      </c>
      <c r="N145" s="196" t="s">
        <v>45</v>
      </c>
      <c r="O145" s="71"/>
      <c r="P145" s="197">
        <f>O145*H145</f>
        <v>0</v>
      </c>
      <c r="Q145" s="197">
        <v>0</v>
      </c>
      <c r="R145" s="197">
        <f>Q145*H145</f>
        <v>0</v>
      </c>
      <c r="S145" s="197">
        <v>0.3</v>
      </c>
      <c r="T145" s="198">
        <f>S145*H145</f>
        <v>170.28</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1749</v>
      </c>
    </row>
    <row r="146" spans="1:47" s="2" customFormat="1" ht="68.25">
      <c r="A146" s="34"/>
      <c r="B146" s="35"/>
      <c r="C146" s="36"/>
      <c r="D146" s="201" t="s">
        <v>164</v>
      </c>
      <c r="E146" s="36"/>
      <c r="F146" s="202" t="s">
        <v>1750</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1751</v>
      </c>
      <c r="G147" s="211"/>
      <c r="H147" s="214">
        <v>567.6</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1:65" s="2" customFormat="1" ht="16.5" customHeight="1">
      <c r="A148" s="34"/>
      <c r="B148" s="35"/>
      <c r="C148" s="187" t="s">
        <v>196</v>
      </c>
      <c r="D148" s="187" t="s">
        <v>158</v>
      </c>
      <c r="E148" s="188" t="s">
        <v>829</v>
      </c>
      <c r="F148" s="189" t="s">
        <v>830</v>
      </c>
      <c r="G148" s="190" t="s">
        <v>253</v>
      </c>
      <c r="H148" s="191">
        <v>135.3</v>
      </c>
      <c r="I148" s="192"/>
      <c r="J148" s="193">
        <f>ROUND(I148*H148,2)</f>
        <v>0</v>
      </c>
      <c r="K148" s="194"/>
      <c r="L148" s="39"/>
      <c r="M148" s="195" t="s">
        <v>1</v>
      </c>
      <c r="N148" s="196" t="s">
        <v>45</v>
      </c>
      <c r="O148" s="71"/>
      <c r="P148" s="197">
        <f>O148*H148</f>
        <v>0</v>
      </c>
      <c r="Q148" s="197">
        <v>0</v>
      </c>
      <c r="R148" s="197">
        <f>Q148*H148</f>
        <v>0</v>
      </c>
      <c r="S148" s="197">
        <v>0.58</v>
      </c>
      <c r="T148" s="198">
        <f>S148*H148</f>
        <v>78.474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1752</v>
      </c>
    </row>
    <row r="149" spans="1:47" s="2" customFormat="1" ht="58.5">
      <c r="A149" s="34"/>
      <c r="B149" s="35"/>
      <c r="C149" s="36"/>
      <c r="D149" s="201" t="s">
        <v>164</v>
      </c>
      <c r="E149" s="36"/>
      <c r="F149" s="202" t="s">
        <v>1753</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1754</v>
      </c>
      <c r="G150" s="211"/>
      <c r="H150" s="214">
        <v>135.3</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1:65" s="2" customFormat="1" ht="21.75" customHeight="1">
      <c r="A151" s="34"/>
      <c r="B151" s="35"/>
      <c r="C151" s="187" t="s">
        <v>201</v>
      </c>
      <c r="D151" s="187" t="s">
        <v>158</v>
      </c>
      <c r="E151" s="188" t="s">
        <v>266</v>
      </c>
      <c r="F151" s="189" t="s">
        <v>267</v>
      </c>
      <c r="G151" s="190" t="s">
        <v>253</v>
      </c>
      <c r="H151" s="191">
        <v>119.9</v>
      </c>
      <c r="I151" s="192"/>
      <c r="J151" s="193">
        <f>ROUND(I151*H151,2)</f>
        <v>0</v>
      </c>
      <c r="K151" s="194"/>
      <c r="L151" s="39"/>
      <c r="M151" s="195" t="s">
        <v>1</v>
      </c>
      <c r="N151" s="196" t="s">
        <v>45</v>
      </c>
      <c r="O151" s="71"/>
      <c r="P151" s="197">
        <f>O151*H151</f>
        <v>0</v>
      </c>
      <c r="Q151" s="197">
        <v>0</v>
      </c>
      <c r="R151" s="197">
        <f>Q151*H151</f>
        <v>0</v>
      </c>
      <c r="S151" s="197">
        <v>0.58</v>
      </c>
      <c r="T151" s="198">
        <f>S151*H151</f>
        <v>69.542</v>
      </c>
      <c r="U151" s="34"/>
      <c r="V151" s="34"/>
      <c r="W151" s="34"/>
      <c r="X151" s="34"/>
      <c r="Y151" s="34"/>
      <c r="Z151" s="34"/>
      <c r="AA151" s="34"/>
      <c r="AB151" s="34"/>
      <c r="AC151" s="34"/>
      <c r="AD151" s="34"/>
      <c r="AE151" s="34"/>
      <c r="AR151" s="199" t="s">
        <v>175</v>
      </c>
      <c r="AT151" s="199" t="s">
        <v>158</v>
      </c>
      <c r="AU151" s="199" t="s">
        <v>90</v>
      </c>
      <c r="AY151" s="17" t="s">
        <v>155</v>
      </c>
      <c r="BE151" s="200">
        <f>IF(N151="základní",J151,0)</f>
        <v>0</v>
      </c>
      <c r="BF151" s="200">
        <f>IF(N151="snížená",J151,0)</f>
        <v>0</v>
      </c>
      <c r="BG151" s="200">
        <f>IF(N151="zákl. přenesená",J151,0)</f>
        <v>0</v>
      </c>
      <c r="BH151" s="200">
        <f>IF(N151="sníž. přenesená",J151,0)</f>
        <v>0</v>
      </c>
      <c r="BI151" s="200">
        <f>IF(N151="nulová",J151,0)</f>
        <v>0</v>
      </c>
      <c r="BJ151" s="17" t="s">
        <v>88</v>
      </c>
      <c r="BK151" s="200">
        <f>ROUND(I151*H151,2)</f>
        <v>0</v>
      </c>
      <c r="BL151" s="17" t="s">
        <v>175</v>
      </c>
      <c r="BM151" s="199" t="s">
        <v>1755</v>
      </c>
    </row>
    <row r="152" spans="1:47" s="2" customFormat="1" ht="68.25">
      <c r="A152" s="34"/>
      <c r="B152" s="35"/>
      <c r="C152" s="36"/>
      <c r="D152" s="201" t="s">
        <v>164</v>
      </c>
      <c r="E152" s="36"/>
      <c r="F152" s="202" t="s">
        <v>1756</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164</v>
      </c>
      <c r="AU152" s="17" t="s">
        <v>90</v>
      </c>
    </row>
    <row r="153" spans="2:51" s="13" customFormat="1" ht="11.25">
      <c r="B153" s="210"/>
      <c r="C153" s="211"/>
      <c r="D153" s="201" t="s">
        <v>256</v>
      </c>
      <c r="E153" s="212" t="s">
        <v>1</v>
      </c>
      <c r="F153" s="213" t="s">
        <v>1757</v>
      </c>
      <c r="G153" s="211"/>
      <c r="H153" s="214">
        <v>119.9</v>
      </c>
      <c r="I153" s="215"/>
      <c r="J153" s="211"/>
      <c r="K153" s="211"/>
      <c r="L153" s="216"/>
      <c r="M153" s="217"/>
      <c r="N153" s="218"/>
      <c r="O153" s="218"/>
      <c r="P153" s="218"/>
      <c r="Q153" s="218"/>
      <c r="R153" s="218"/>
      <c r="S153" s="218"/>
      <c r="T153" s="219"/>
      <c r="AT153" s="220" t="s">
        <v>256</v>
      </c>
      <c r="AU153" s="220" t="s">
        <v>90</v>
      </c>
      <c r="AV153" s="13" t="s">
        <v>90</v>
      </c>
      <c r="AW153" s="13" t="s">
        <v>36</v>
      </c>
      <c r="AX153" s="13" t="s">
        <v>88</v>
      </c>
      <c r="AY153" s="220" t="s">
        <v>155</v>
      </c>
    </row>
    <row r="154" spans="1:65" s="2" customFormat="1" ht="16.5" customHeight="1">
      <c r="A154" s="34"/>
      <c r="B154" s="35"/>
      <c r="C154" s="187" t="s">
        <v>208</v>
      </c>
      <c r="D154" s="187" t="s">
        <v>158</v>
      </c>
      <c r="E154" s="188" t="s">
        <v>836</v>
      </c>
      <c r="F154" s="189" t="s">
        <v>837</v>
      </c>
      <c r="G154" s="190" t="s">
        <v>287</v>
      </c>
      <c r="H154" s="191">
        <v>5</v>
      </c>
      <c r="I154" s="192"/>
      <c r="J154" s="193">
        <f>ROUND(I154*H154,2)</f>
        <v>0</v>
      </c>
      <c r="K154" s="194"/>
      <c r="L154" s="39"/>
      <c r="M154" s="195" t="s">
        <v>1</v>
      </c>
      <c r="N154" s="196" t="s">
        <v>45</v>
      </c>
      <c r="O154" s="71"/>
      <c r="P154" s="197">
        <f>O154*H154</f>
        <v>0</v>
      </c>
      <c r="Q154" s="197">
        <v>0</v>
      </c>
      <c r="R154" s="197">
        <f>Q154*H154</f>
        <v>0</v>
      </c>
      <c r="S154" s="197">
        <v>0.23</v>
      </c>
      <c r="T154" s="198">
        <f>S154*H154</f>
        <v>1.1500000000000001</v>
      </c>
      <c r="U154" s="34"/>
      <c r="V154" s="34"/>
      <c r="W154" s="34"/>
      <c r="X154" s="34"/>
      <c r="Y154" s="34"/>
      <c r="Z154" s="34"/>
      <c r="AA154" s="34"/>
      <c r="AB154" s="34"/>
      <c r="AC154" s="34"/>
      <c r="AD154" s="34"/>
      <c r="AE154" s="34"/>
      <c r="AR154" s="199" t="s">
        <v>175</v>
      </c>
      <c r="AT154" s="199" t="s">
        <v>158</v>
      </c>
      <c r="AU154" s="199" t="s">
        <v>90</v>
      </c>
      <c r="AY154" s="17" t="s">
        <v>155</v>
      </c>
      <c r="BE154" s="200">
        <f>IF(N154="základní",J154,0)</f>
        <v>0</v>
      </c>
      <c r="BF154" s="200">
        <f>IF(N154="snížená",J154,0)</f>
        <v>0</v>
      </c>
      <c r="BG154" s="200">
        <f>IF(N154="zákl. přenesená",J154,0)</f>
        <v>0</v>
      </c>
      <c r="BH154" s="200">
        <f>IF(N154="sníž. přenesená",J154,0)</f>
        <v>0</v>
      </c>
      <c r="BI154" s="200">
        <f>IF(N154="nulová",J154,0)</f>
        <v>0</v>
      </c>
      <c r="BJ154" s="17" t="s">
        <v>88</v>
      </c>
      <c r="BK154" s="200">
        <f>ROUND(I154*H154,2)</f>
        <v>0</v>
      </c>
      <c r="BL154" s="17" t="s">
        <v>175</v>
      </c>
      <c r="BM154" s="199" t="s">
        <v>1758</v>
      </c>
    </row>
    <row r="155" spans="1:47" s="2" customFormat="1" ht="263.25">
      <c r="A155" s="34"/>
      <c r="B155" s="35"/>
      <c r="C155" s="36"/>
      <c r="D155" s="201" t="s">
        <v>164</v>
      </c>
      <c r="E155" s="36"/>
      <c r="F155" s="202" t="s">
        <v>839</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164</v>
      </c>
      <c r="AU155" s="17" t="s">
        <v>90</v>
      </c>
    </row>
    <row r="156" spans="1:65" s="2" customFormat="1" ht="16.5" customHeight="1">
      <c r="A156" s="34"/>
      <c r="B156" s="35"/>
      <c r="C156" s="187" t="s">
        <v>213</v>
      </c>
      <c r="D156" s="187" t="s">
        <v>158</v>
      </c>
      <c r="E156" s="188" t="s">
        <v>285</v>
      </c>
      <c r="F156" s="189" t="s">
        <v>286</v>
      </c>
      <c r="G156" s="190" t="s">
        <v>287</v>
      </c>
      <c r="H156" s="191">
        <v>40</v>
      </c>
      <c r="I156" s="192"/>
      <c r="J156" s="193">
        <f>ROUND(I156*H156,2)</f>
        <v>0</v>
      </c>
      <c r="K156" s="194"/>
      <c r="L156" s="39"/>
      <c r="M156" s="195" t="s">
        <v>1</v>
      </c>
      <c r="N156" s="196" t="s">
        <v>45</v>
      </c>
      <c r="O156" s="71"/>
      <c r="P156" s="197">
        <f>O156*H156</f>
        <v>0</v>
      </c>
      <c r="Q156" s="197">
        <v>0</v>
      </c>
      <c r="R156" s="197">
        <f>Q156*H156</f>
        <v>0</v>
      </c>
      <c r="S156" s="197">
        <v>0.29</v>
      </c>
      <c r="T156" s="198">
        <f>S156*H156</f>
        <v>11.6</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1759</v>
      </c>
    </row>
    <row r="157" spans="1:47" s="2" customFormat="1" ht="48.75">
      <c r="A157" s="34"/>
      <c r="B157" s="35"/>
      <c r="C157" s="36"/>
      <c r="D157" s="201" t="s">
        <v>164</v>
      </c>
      <c r="E157" s="36"/>
      <c r="F157" s="202" t="s">
        <v>1760</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1:65" s="2" customFormat="1" ht="16.5" customHeight="1">
      <c r="A158" s="34"/>
      <c r="B158" s="35"/>
      <c r="C158" s="187" t="s">
        <v>218</v>
      </c>
      <c r="D158" s="187" t="s">
        <v>158</v>
      </c>
      <c r="E158" s="188" t="s">
        <v>294</v>
      </c>
      <c r="F158" s="189" t="s">
        <v>295</v>
      </c>
      <c r="G158" s="190" t="s">
        <v>287</v>
      </c>
      <c r="H158" s="191">
        <v>25</v>
      </c>
      <c r="I158" s="192"/>
      <c r="J158" s="193">
        <f>ROUND(I158*H158,2)</f>
        <v>0</v>
      </c>
      <c r="K158" s="194"/>
      <c r="L158" s="39"/>
      <c r="M158" s="195" t="s">
        <v>1</v>
      </c>
      <c r="N158" s="196" t="s">
        <v>45</v>
      </c>
      <c r="O158" s="71"/>
      <c r="P158" s="197">
        <f>O158*H158</f>
        <v>0</v>
      </c>
      <c r="Q158" s="197">
        <v>0.00868</v>
      </c>
      <c r="R158" s="197">
        <f>Q158*H158</f>
        <v>0.217</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1761</v>
      </c>
    </row>
    <row r="159" spans="1:47" s="2" customFormat="1" ht="117">
      <c r="A159" s="34"/>
      <c r="B159" s="35"/>
      <c r="C159" s="36"/>
      <c r="D159" s="201" t="s">
        <v>164</v>
      </c>
      <c r="E159" s="36"/>
      <c r="F159" s="202" t="s">
        <v>297</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1762</v>
      </c>
      <c r="G160" s="211"/>
      <c r="H160" s="214">
        <v>25</v>
      </c>
      <c r="I160" s="215"/>
      <c r="J160" s="211"/>
      <c r="K160" s="211"/>
      <c r="L160" s="216"/>
      <c r="M160" s="217"/>
      <c r="N160" s="218"/>
      <c r="O160" s="218"/>
      <c r="P160" s="218"/>
      <c r="Q160" s="218"/>
      <c r="R160" s="218"/>
      <c r="S160" s="218"/>
      <c r="T160" s="219"/>
      <c r="AT160" s="220" t="s">
        <v>256</v>
      </c>
      <c r="AU160" s="220" t="s">
        <v>90</v>
      </c>
      <c r="AV160" s="13" t="s">
        <v>90</v>
      </c>
      <c r="AW160" s="13" t="s">
        <v>36</v>
      </c>
      <c r="AX160" s="13" t="s">
        <v>88</v>
      </c>
      <c r="AY160" s="220" t="s">
        <v>155</v>
      </c>
    </row>
    <row r="161" spans="2:51" s="13" customFormat="1" ht="11.25">
      <c r="B161" s="210"/>
      <c r="C161" s="211"/>
      <c r="D161" s="201" t="s">
        <v>256</v>
      </c>
      <c r="E161" s="212" t="s">
        <v>1</v>
      </c>
      <c r="F161" s="213" t="s">
        <v>1763</v>
      </c>
      <c r="G161" s="211"/>
      <c r="H161" s="214">
        <v>5</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1:65" s="2" customFormat="1" ht="16.5" customHeight="1">
      <c r="A162" s="34"/>
      <c r="B162" s="35"/>
      <c r="C162" s="187" t="s">
        <v>225</v>
      </c>
      <c r="D162" s="187" t="s">
        <v>158</v>
      </c>
      <c r="E162" s="188" t="s">
        <v>1764</v>
      </c>
      <c r="F162" s="189" t="s">
        <v>1765</v>
      </c>
      <c r="G162" s="190" t="s">
        <v>287</v>
      </c>
      <c r="H162" s="191">
        <v>40</v>
      </c>
      <c r="I162" s="192"/>
      <c r="J162" s="193">
        <f>ROUND(I162*H162,2)</f>
        <v>0</v>
      </c>
      <c r="K162" s="194"/>
      <c r="L162" s="39"/>
      <c r="M162" s="195" t="s">
        <v>1</v>
      </c>
      <c r="N162" s="196" t="s">
        <v>45</v>
      </c>
      <c r="O162" s="71"/>
      <c r="P162" s="197">
        <f>O162*H162</f>
        <v>0</v>
      </c>
      <c r="Q162" s="197">
        <v>0.10775</v>
      </c>
      <c r="R162" s="197">
        <f>Q162*H162</f>
        <v>4.31</v>
      </c>
      <c r="S162" s="197">
        <v>0</v>
      </c>
      <c r="T162" s="198">
        <f>S162*H162</f>
        <v>0</v>
      </c>
      <c r="U162" s="34"/>
      <c r="V162" s="34"/>
      <c r="W162" s="34"/>
      <c r="X162" s="34"/>
      <c r="Y162" s="34"/>
      <c r="Z162" s="34"/>
      <c r="AA162" s="34"/>
      <c r="AB162" s="34"/>
      <c r="AC162" s="34"/>
      <c r="AD162" s="34"/>
      <c r="AE162" s="34"/>
      <c r="AR162" s="199" t="s">
        <v>175</v>
      </c>
      <c r="AT162" s="199" t="s">
        <v>158</v>
      </c>
      <c r="AU162" s="199" t="s">
        <v>90</v>
      </c>
      <c r="AY162" s="17" t="s">
        <v>155</v>
      </c>
      <c r="BE162" s="200">
        <f>IF(N162="základní",J162,0)</f>
        <v>0</v>
      </c>
      <c r="BF162" s="200">
        <f>IF(N162="snížená",J162,0)</f>
        <v>0</v>
      </c>
      <c r="BG162" s="200">
        <f>IF(N162="zákl. přenesená",J162,0)</f>
        <v>0</v>
      </c>
      <c r="BH162" s="200">
        <f>IF(N162="sníž. přenesená",J162,0)</f>
        <v>0</v>
      </c>
      <c r="BI162" s="200">
        <f>IF(N162="nulová",J162,0)</f>
        <v>0</v>
      </c>
      <c r="BJ162" s="17" t="s">
        <v>88</v>
      </c>
      <c r="BK162" s="200">
        <f>ROUND(I162*H162,2)</f>
        <v>0</v>
      </c>
      <c r="BL162" s="17" t="s">
        <v>175</v>
      </c>
      <c r="BM162" s="199" t="s">
        <v>1766</v>
      </c>
    </row>
    <row r="163" spans="1:47" s="2" customFormat="1" ht="58.5">
      <c r="A163" s="34"/>
      <c r="B163" s="35"/>
      <c r="C163" s="36"/>
      <c r="D163" s="201" t="s">
        <v>164</v>
      </c>
      <c r="E163" s="36"/>
      <c r="F163" s="202" t="s">
        <v>1767</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164</v>
      </c>
      <c r="AU163" s="17" t="s">
        <v>90</v>
      </c>
    </row>
    <row r="164" spans="2:51" s="13" customFormat="1" ht="11.25">
      <c r="B164" s="210"/>
      <c r="C164" s="211"/>
      <c r="D164" s="201" t="s">
        <v>256</v>
      </c>
      <c r="E164" s="212" t="s">
        <v>1</v>
      </c>
      <c r="F164" s="213" t="s">
        <v>1768</v>
      </c>
      <c r="G164" s="211"/>
      <c r="H164" s="214">
        <v>40</v>
      </c>
      <c r="I164" s="215"/>
      <c r="J164" s="211"/>
      <c r="K164" s="211"/>
      <c r="L164" s="216"/>
      <c r="M164" s="217"/>
      <c r="N164" s="218"/>
      <c r="O164" s="218"/>
      <c r="P164" s="218"/>
      <c r="Q164" s="218"/>
      <c r="R164" s="218"/>
      <c r="S164" s="218"/>
      <c r="T164" s="219"/>
      <c r="AT164" s="220" t="s">
        <v>256</v>
      </c>
      <c r="AU164" s="220" t="s">
        <v>90</v>
      </c>
      <c r="AV164" s="13" t="s">
        <v>90</v>
      </c>
      <c r="AW164" s="13" t="s">
        <v>36</v>
      </c>
      <c r="AX164" s="13" t="s">
        <v>88</v>
      </c>
      <c r="AY164" s="220" t="s">
        <v>155</v>
      </c>
    </row>
    <row r="165" spans="1:65" s="2" customFormat="1" ht="16.5" customHeight="1">
      <c r="A165" s="34"/>
      <c r="B165" s="35"/>
      <c r="C165" s="187" t="s">
        <v>230</v>
      </c>
      <c r="D165" s="187" t="s">
        <v>158</v>
      </c>
      <c r="E165" s="188" t="s">
        <v>304</v>
      </c>
      <c r="F165" s="189" t="s">
        <v>305</v>
      </c>
      <c r="G165" s="190" t="s">
        <v>306</v>
      </c>
      <c r="H165" s="191">
        <v>334.95</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1769</v>
      </c>
    </row>
    <row r="166" spans="1:47" s="2" customFormat="1" ht="321.75">
      <c r="A166" s="34"/>
      <c r="B166" s="35"/>
      <c r="C166" s="36"/>
      <c r="D166" s="201" t="s">
        <v>164</v>
      </c>
      <c r="E166" s="36"/>
      <c r="F166" s="202" t="s">
        <v>853</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1770</v>
      </c>
      <c r="G167" s="211"/>
      <c r="H167" s="214">
        <v>334.95</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1:65" s="2" customFormat="1" ht="21.75" customHeight="1">
      <c r="A168" s="34"/>
      <c r="B168" s="35"/>
      <c r="C168" s="187" t="s">
        <v>8</v>
      </c>
      <c r="D168" s="187" t="s">
        <v>158</v>
      </c>
      <c r="E168" s="188" t="s">
        <v>1496</v>
      </c>
      <c r="F168" s="189" t="s">
        <v>1497</v>
      </c>
      <c r="G168" s="190" t="s">
        <v>306</v>
      </c>
      <c r="H168" s="191">
        <v>300.878</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1771</v>
      </c>
    </row>
    <row r="169" spans="1:47" s="2" customFormat="1" ht="78">
      <c r="A169" s="34"/>
      <c r="B169" s="35"/>
      <c r="C169" s="36"/>
      <c r="D169" s="201" t="s">
        <v>164</v>
      </c>
      <c r="E169" s="36"/>
      <c r="F169" s="202" t="s">
        <v>1499</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1772</v>
      </c>
      <c r="G170" s="211"/>
      <c r="H170" s="214">
        <v>601.755</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1773</v>
      </c>
      <c r="G171" s="211"/>
      <c r="H171" s="214">
        <v>300.878</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1.75" customHeight="1">
      <c r="A172" s="34"/>
      <c r="B172" s="35"/>
      <c r="C172" s="187" t="s">
        <v>337</v>
      </c>
      <c r="D172" s="187" t="s">
        <v>158</v>
      </c>
      <c r="E172" s="188" t="s">
        <v>1503</v>
      </c>
      <c r="F172" s="189" t="s">
        <v>1504</v>
      </c>
      <c r="G172" s="190" t="s">
        <v>306</v>
      </c>
      <c r="H172" s="191">
        <v>90.263</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1774</v>
      </c>
    </row>
    <row r="173" spans="1:47" s="2" customFormat="1" ht="58.5">
      <c r="A173" s="34"/>
      <c r="B173" s="35"/>
      <c r="C173" s="36"/>
      <c r="D173" s="201" t="s">
        <v>164</v>
      </c>
      <c r="E173" s="36"/>
      <c r="F173" s="202" t="s">
        <v>1775</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1776</v>
      </c>
      <c r="G174" s="211"/>
      <c r="H174" s="214">
        <v>601.755</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1777</v>
      </c>
      <c r="G175" s="211"/>
      <c r="H175" s="214">
        <v>90.263</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21.75" customHeight="1">
      <c r="A176" s="34"/>
      <c r="B176" s="35"/>
      <c r="C176" s="187" t="s">
        <v>341</v>
      </c>
      <c r="D176" s="187" t="s">
        <v>158</v>
      </c>
      <c r="E176" s="188" t="s">
        <v>1509</v>
      </c>
      <c r="F176" s="189" t="s">
        <v>1510</v>
      </c>
      <c r="G176" s="190" t="s">
        <v>306</v>
      </c>
      <c r="H176" s="191">
        <v>90.263</v>
      </c>
      <c r="I176" s="192"/>
      <c r="J176" s="193">
        <f>ROUND(I176*H176,2)</f>
        <v>0</v>
      </c>
      <c r="K176" s="194"/>
      <c r="L176" s="39"/>
      <c r="M176" s="195" t="s">
        <v>1</v>
      </c>
      <c r="N176" s="196" t="s">
        <v>45</v>
      </c>
      <c r="O176" s="71"/>
      <c r="P176" s="197">
        <f>O176*H176</f>
        <v>0</v>
      </c>
      <c r="Q176" s="197">
        <v>0</v>
      </c>
      <c r="R176" s="197">
        <f>Q176*H176</f>
        <v>0</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1778</v>
      </c>
    </row>
    <row r="177" spans="1:47" s="2" customFormat="1" ht="58.5">
      <c r="A177" s="34"/>
      <c r="B177" s="35"/>
      <c r="C177" s="36"/>
      <c r="D177" s="201" t="s">
        <v>164</v>
      </c>
      <c r="E177" s="36"/>
      <c r="F177" s="202" t="s">
        <v>1779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1776</v>
      </c>
      <c r="G178" s="211"/>
      <c r="H178" s="214">
        <v>601.755</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2:51" s="13" customFormat="1" ht="11.25">
      <c r="B179" s="210"/>
      <c r="C179" s="211"/>
      <c r="D179" s="201" t="s">
        <v>256</v>
      </c>
      <c r="E179" s="211"/>
      <c r="F179" s="213" t="s">
        <v>1777</v>
      </c>
      <c r="G179" s="211"/>
      <c r="H179" s="214">
        <v>90.263</v>
      </c>
      <c r="I179" s="215"/>
      <c r="J179" s="211"/>
      <c r="K179" s="211"/>
      <c r="L179" s="216"/>
      <c r="M179" s="217"/>
      <c r="N179" s="218"/>
      <c r="O179" s="218"/>
      <c r="P179" s="218"/>
      <c r="Q179" s="218"/>
      <c r="R179" s="218"/>
      <c r="S179" s="218"/>
      <c r="T179" s="219"/>
      <c r="AT179" s="220" t="s">
        <v>256</v>
      </c>
      <c r="AU179" s="220" t="s">
        <v>90</v>
      </c>
      <c r="AV179" s="13" t="s">
        <v>90</v>
      </c>
      <c r="AW179" s="13" t="s">
        <v>4</v>
      </c>
      <c r="AX179" s="13" t="s">
        <v>88</v>
      </c>
      <c r="AY179" s="220" t="s">
        <v>155</v>
      </c>
    </row>
    <row r="180" spans="1:65" s="2" customFormat="1" ht="21.75" customHeight="1">
      <c r="A180" s="34"/>
      <c r="B180" s="35"/>
      <c r="C180" s="187" t="s">
        <v>349</v>
      </c>
      <c r="D180" s="187" t="s">
        <v>158</v>
      </c>
      <c r="E180" s="188" t="s">
        <v>1513</v>
      </c>
      <c r="F180" s="189" t="s">
        <v>1514</v>
      </c>
      <c r="G180" s="190" t="s">
        <v>306</v>
      </c>
      <c r="H180" s="191">
        <v>120.351</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1780</v>
      </c>
    </row>
    <row r="181" spans="1:47" s="2" customFormat="1" ht="58.5">
      <c r="A181" s="34"/>
      <c r="B181" s="35"/>
      <c r="C181" s="36"/>
      <c r="D181" s="201" t="s">
        <v>164</v>
      </c>
      <c r="E181" s="36"/>
      <c r="F181" s="202" t="s">
        <v>1781</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1776</v>
      </c>
      <c r="G182" s="211"/>
      <c r="H182" s="214">
        <v>601.755</v>
      </c>
      <c r="I182" s="215"/>
      <c r="J182" s="211"/>
      <c r="K182" s="211"/>
      <c r="L182" s="216"/>
      <c r="M182" s="217"/>
      <c r="N182" s="218"/>
      <c r="O182" s="218"/>
      <c r="P182" s="218"/>
      <c r="Q182" s="218"/>
      <c r="R182" s="218"/>
      <c r="S182" s="218"/>
      <c r="T182" s="219"/>
      <c r="AT182" s="220" t="s">
        <v>256</v>
      </c>
      <c r="AU182" s="220" t="s">
        <v>90</v>
      </c>
      <c r="AV182" s="13" t="s">
        <v>90</v>
      </c>
      <c r="AW182" s="13" t="s">
        <v>36</v>
      </c>
      <c r="AX182" s="13" t="s">
        <v>88</v>
      </c>
      <c r="AY182" s="220" t="s">
        <v>155</v>
      </c>
    </row>
    <row r="183" spans="2:51" s="13" customFormat="1" ht="11.25">
      <c r="B183" s="210"/>
      <c r="C183" s="211"/>
      <c r="D183" s="201" t="s">
        <v>256</v>
      </c>
      <c r="E183" s="211"/>
      <c r="F183" s="213" t="s">
        <v>1782</v>
      </c>
      <c r="G183" s="211"/>
      <c r="H183" s="214">
        <v>120.351</v>
      </c>
      <c r="I183" s="215"/>
      <c r="J183" s="211"/>
      <c r="K183" s="211"/>
      <c r="L183" s="216"/>
      <c r="M183" s="217"/>
      <c r="N183" s="218"/>
      <c r="O183" s="218"/>
      <c r="P183" s="218"/>
      <c r="Q183" s="218"/>
      <c r="R183" s="218"/>
      <c r="S183" s="218"/>
      <c r="T183" s="219"/>
      <c r="AT183" s="220" t="s">
        <v>256</v>
      </c>
      <c r="AU183" s="220" t="s">
        <v>90</v>
      </c>
      <c r="AV183" s="13" t="s">
        <v>90</v>
      </c>
      <c r="AW183" s="13" t="s">
        <v>4</v>
      </c>
      <c r="AX183" s="13" t="s">
        <v>88</v>
      </c>
      <c r="AY183" s="220" t="s">
        <v>155</v>
      </c>
    </row>
    <row r="184" spans="1:65" s="2" customFormat="1" ht="16.5" customHeight="1">
      <c r="A184" s="34"/>
      <c r="B184" s="35"/>
      <c r="C184" s="187" t="s">
        <v>356</v>
      </c>
      <c r="D184" s="187" t="s">
        <v>158</v>
      </c>
      <c r="E184" s="188" t="s">
        <v>332</v>
      </c>
      <c r="F184" s="189" t="s">
        <v>333</v>
      </c>
      <c r="G184" s="190" t="s">
        <v>253</v>
      </c>
      <c r="H184" s="191">
        <v>1354.6</v>
      </c>
      <c r="I184" s="192"/>
      <c r="J184" s="193">
        <f>ROUND(I184*H184,2)</f>
        <v>0</v>
      </c>
      <c r="K184" s="194"/>
      <c r="L184" s="39"/>
      <c r="M184" s="195" t="s">
        <v>1</v>
      </c>
      <c r="N184" s="196" t="s">
        <v>45</v>
      </c>
      <c r="O184" s="71"/>
      <c r="P184" s="197">
        <f>O184*H184</f>
        <v>0</v>
      </c>
      <c r="Q184" s="197">
        <v>0.00085</v>
      </c>
      <c r="R184" s="197">
        <f>Q184*H184</f>
        <v>1.1514099999999998</v>
      </c>
      <c r="S184" s="197">
        <v>0</v>
      </c>
      <c r="T184" s="198">
        <f>S184*H184</f>
        <v>0</v>
      </c>
      <c r="U184" s="34"/>
      <c r="V184" s="34"/>
      <c r="W184" s="34"/>
      <c r="X184" s="34"/>
      <c r="Y184" s="34"/>
      <c r="Z184" s="34"/>
      <c r="AA184" s="34"/>
      <c r="AB184" s="34"/>
      <c r="AC184" s="34"/>
      <c r="AD184" s="34"/>
      <c r="AE184" s="34"/>
      <c r="AR184" s="199" t="s">
        <v>175</v>
      </c>
      <c r="AT184" s="199" t="s">
        <v>158</v>
      </c>
      <c r="AU184" s="199" t="s">
        <v>90</v>
      </c>
      <c r="AY184" s="17" t="s">
        <v>155</v>
      </c>
      <c r="BE184" s="200">
        <f>IF(N184="základní",J184,0)</f>
        <v>0</v>
      </c>
      <c r="BF184" s="200">
        <f>IF(N184="snížená",J184,0)</f>
        <v>0</v>
      </c>
      <c r="BG184" s="200">
        <f>IF(N184="zákl. přenesená",J184,0)</f>
        <v>0</v>
      </c>
      <c r="BH184" s="200">
        <f>IF(N184="sníž. přenesená",J184,0)</f>
        <v>0</v>
      </c>
      <c r="BI184" s="200">
        <f>IF(N184="nulová",J184,0)</f>
        <v>0</v>
      </c>
      <c r="BJ184" s="17" t="s">
        <v>88</v>
      </c>
      <c r="BK184" s="200">
        <f>ROUND(I184*H184,2)</f>
        <v>0</v>
      </c>
      <c r="BL184" s="17" t="s">
        <v>175</v>
      </c>
      <c r="BM184" s="199" t="s">
        <v>1783</v>
      </c>
    </row>
    <row r="185" spans="1:47" s="2" customFormat="1" ht="19.5">
      <c r="A185" s="34"/>
      <c r="B185" s="35"/>
      <c r="C185" s="36"/>
      <c r="D185" s="201" t="s">
        <v>164</v>
      </c>
      <c r="E185" s="36"/>
      <c r="F185" s="202" t="s">
        <v>335</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164</v>
      </c>
      <c r="AU185" s="17" t="s">
        <v>90</v>
      </c>
    </row>
    <row r="186" spans="2:51" s="13" customFormat="1" ht="11.25">
      <c r="B186" s="210"/>
      <c r="C186" s="211"/>
      <c r="D186" s="201" t="s">
        <v>256</v>
      </c>
      <c r="E186" s="212" t="s">
        <v>1</v>
      </c>
      <c r="F186" s="213" t="s">
        <v>1784</v>
      </c>
      <c r="G186" s="211"/>
      <c r="H186" s="214">
        <v>1354.6</v>
      </c>
      <c r="I186" s="215"/>
      <c r="J186" s="211"/>
      <c r="K186" s="211"/>
      <c r="L186" s="216"/>
      <c r="M186" s="217"/>
      <c r="N186" s="218"/>
      <c r="O186" s="218"/>
      <c r="P186" s="218"/>
      <c r="Q186" s="218"/>
      <c r="R186" s="218"/>
      <c r="S186" s="218"/>
      <c r="T186" s="219"/>
      <c r="AT186" s="220" t="s">
        <v>256</v>
      </c>
      <c r="AU186" s="220" t="s">
        <v>90</v>
      </c>
      <c r="AV186" s="13" t="s">
        <v>90</v>
      </c>
      <c r="AW186" s="13" t="s">
        <v>36</v>
      </c>
      <c r="AX186" s="13" t="s">
        <v>88</v>
      </c>
      <c r="AY186" s="220" t="s">
        <v>155</v>
      </c>
    </row>
    <row r="187" spans="1:65" s="2" customFormat="1" ht="16.5" customHeight="1">
      <c r="A187" s="34"/>
      <c r="B187" s="35"/>
      <c r="C187" s="187" t="s">
        <v>365</v>
      </c>
      <c r="D187" s="187" t="s">
        <v>158</v>
      </c>
      <c r="E187" s="188" t="s">
        <v>338</v>
      </c>
      <c r="F187" s="189" t="s">
        <v>339</v>
      </c>
      <c r="G187" s="190" t="s">
        <v>253</v>
      </c>
      <c r="H187" s="191">
        <v>1354.6</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1785</v>
      </c>
    </row>
    <row r="188" spans="1:65" s="2" customFormat="1" ht="16.5" customHeight="1">
      <c r="A188" s="34"/>
      <c r="B188" s="35"/>
      <c r="C188" s="187" t="s">
        <v>7</v>
      </c>
      <c r="D188" s="187" t="s">
        <v>158</v>
      </c>
      <c r="E188" s="188" t="s">
        <v>342</v>
      </c>
      <c r="F188" s="189" t="s">
        <v>343</v>
      </c>
      <c r="G188" s="190" t="s">
        <v>306</v>
      </c>
      <c r="H188" s="191">
        <v>441.089</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1786</v>
      </c>
    </row>
    <row r="189" spans="1:47" s="2" customFormat="1" ht="214.5">
      <c r="A189" s="34"/>
      <c r="B189" s="35"/>
      <c r="C189" s="36"/>
      <c r="D189" s="201" t="s">
        <v>164</v>
      </c>
      <c r="E189" s="36"/>
      <c r="F189" s="202" t="s">
        <v>874</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1772</v>
      </c>
      <c r="G190" s="211"/>
      <c r="H190" s="214">
        <v>601.755</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5" customFormat="1" ht="11.25">
      <c r="B191" s="232"/>
      <c r="C191" s="233"/>
      <c r="D191" s="201" t="s">
        <v>256</v>
      </c>
      <c r="E191" s="234" t="s">
        <v>1</v>
      </c>
      <c r="F191" s="235" t="s">
        <v>346</v>
      </c>
      <c r="G191" s="233"/>
      <c r="H191" s="236">
        <v>601.755</v>
      </c>
      <c r="I191" s="237"/>
      <c r="J191" s="233"/>
      <c r="K191" s="233"/>
      <c r="L191" s="238"/>
      <c r="M191" s="239"/>
      <c r="N191" s="240"/>
      <c r="O191" s="240"/>
      <c r="P191" s="240"/>
      <c r="Q191" s="240"/>
      <c r="R191" s="240"/>
      <c r="S191" s="240"/>
      <c r="T191" s="241"/>
      <c r="AT191" s="242" t="s">
        <v>256</v>
      </c>
      <c r="AU191" s="242" t="s">
        <v>90</v>
      </c>
      <c r="AV191" s="15" t="s">
        <v>170</v>
      </c>
      <c r="AW191" s="15" t="s">
        <v>36</v>
      </c>
      <c r="AX191" s="15" t="s">
        <v>80</v>
      </c>
      <c r="AY191" s="242" t="s">
        <v>155</v>
      </c>
    </row>
    <row r="192" spans="2:51" s="13" customFormat="1" ht="11.25">
      <c r="B192" s="210"/>
      <c r="C192" s="211"/>
      <c r="D192" s="201" t="s">
        <v>256</v>
      </c>
      <c r="E192" s="212" t="s">
        <v>1</v>
      </c>
      <c r="F192" s="213" t="s">
        <v>1787</v>
      </c>
      <c r="G192" s="211"/>
      <c r="H192" s="214">
        <v>-132.011</v>
      </c>
      <c r="I192" s="215"/>
      <c r="J192" s="211"/>
      <c r="K192" s="211"/>
      <c r="L192" s="216"/>
      <c r="M192" s="217"/>
      <c r="N192" s="218"/>
      <c r="O192" s="218"/>
      <c r="P192" s="218"/>
      <c r="Q192" s="218"/>
      <c r="R192" s="218"/>
      <c r="S192" s="218"/>
      <c r="T192" s="219"/>
      <c r="AT192" s="220" t="s">
        <v>256</v>
      </c>
      <c r="AU192" s="220" t="s">
        <v>90</v>
      </c>
      <c r="AV192" s="13" t="s">
        <v>90</v>
      </c>
      <c r="AW192" s="13" t="s">
        <v>36</v>
      </c>
      <c r="AX192" s="13" t="s">
        <v>80</v>
      </c>
      <c r="AY192" s="220" t="s">
        <v>155</v>
      </c>
    </row>
    <row r="193" spans="2:51" s="13" customFormat="1" ht="11.25">
      <c r="B193" s="210"/>
      <c r="C193" s="211"/>
      <c r="D193" s="201" t="s">
        <v>256</v>
      </c>
      <c r="E193" s="212" t="s">
        <v>1</v>
      </c>
      <c r="F193" s="213" t="s">
        <v>1788</v>
      </c>
      <c r="G193" s="211"/>
      <c r="H193" s="214">
        <v>-28.655</v>
      </c>
      <c r="I193" s="215"/>
      <c r="J193" s="211"/>
      <c r="K193" s="211"/>
      <c r="L193" s="216"/>
      <c r="M193" s="217"/>
      <c r="N193" s="218"/>
      <c r="O193" s="218"/>
      <c r="P193" s="218"/>
      <c r="Q193" s="218"/>
      <c r="R193" s="218"/>
      <c r="S193" s="218"/>
      <c r="T193" s="219"/>
      <c r="AT193" s="220" t="s">
        <v>256</v>
      </c>
      <c r="AU193" s="220" t="s">
        <v>90</v>
      </c>
      <c r="AV193" s="13" t="s">
        <v>90</v>
      </c>
      <c r="AW193" s="13" t="s">
        <v>36</v>
      </c>
      <c r="AX193" s="13" t="s">
        <v>80</v>
      </c>
      <c r="AY193" s="220" t="s">
        <v>155</v>
      </c>
    </row>
    <row r="194" spans="2:51" s="14" customFormat="1" ht="11.25">
      <c r="B194" s="221"/>
      <c r="C194" s="222"/>
      <c r="D194" s="201" t="s">
        <v>256</v>
      </c>
      <c r="E194" s="223" t="s">
        <v>1</v>
      </c>
      <c r="F194" s="224" t="s">
        <v>259</v>
      </c>
      <c r="G194" s="222"/>
      <c r="H194" s="225">
        <v>441.089</v>
      </c>
      <c r="I194" s="226"/>
      <c r="J194" s="222"/>
      <c r="K194" s="222"/>
      <c r="L194" s="227"/>
      <c r="M194" s="228"/>
      <c r="N194" s="229"/>
      <c r="O194" s="229"/>
      <c r="P194" s="229"/>
      <c r="Q194" s="229"/>
      <c r="R194" s="229"/>
      <c r="S194" s="229"/>
      <c r="T194" s="230"/>
      <c r="AT194" s="231" t="s">
        <v>256</v>
      </c>
      <c r="AU194" s="231" t="s">
        <v>90</v>
      </c>
      <c r="AV194" s="14" t="s">
        <v>175</v>
      </c>
      <c r="AW194" s="14" t="s">
        <v>36</v>
      </c>
      <c r="AX194" s="14" t="s">
        <v>88</v>
      </c>
      <c r="AY194" s="231" t="s">
        <v>155</v>
      </c>
    </row>
    <row r="195" spans="1:65" s="2" customFormat="1" ht="16.5" customHeight="1">
      <c r="A195" s="34"/>
      <c r="B195" s="35"/>
      <c r="C195" s="187" t="s">
        <v>380</v>
      </c>
      <c r="D195" s="187" t="s">
        <v>158</v>
      </c>
      <c r="E195" s="188" t="s">
        <v>350</v>
      </c>
      <c r="F195" s="189" t="s">
        <v>351</v>
      </c>
      <c r="G195" s="190" t="s">
        <v>306</v>
      </c>
      <c r="H195" s="191">
        <v>220.545</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1789</v>
      </c>
    </row>
    <row r="196" spans="1:47" s="2" customFormat="1" ht="204.75">
      <c r="A196" s="34"/>
      <c r="B196" s="35"/>
      <c r="C196" s="36"/>
      <c r="D196" s="201" t="s">
        <v>164</v>
      </c>
      <c r="E196" s="36"/>
      <c r="F196" s="202" t="s">
        <v>353</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1790</v>
      </c>
      <c r="G197" s="211"/>
      <c r="H197" s="214">
        <v>441.089</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2:51" s="13" customFormat="1" ht="11.25">
      <c r="B198" s="210"/>
      <c r="C198" s="211"/>
      <c r="D198" s="201" t="s">
        <v>256</v>
      </c>
      <c r="E198" s="211"/>
      <c r="F198" s="213" t="s">
        <v>1791</v>
      </c>
      <c r="G198" s="211"/>
      <c r="H198" s="214">
        <v>220.545</v>
      </c>
      <c r="I198" s="215"/>
      <c r="J198" s="211"/>
      <c r="K198" s="211"/>
      <c r="L198" s="216"/>
      <c r="M198" s="217"/>
      <c r="N198" s="218"/>
      <c r="O198" s="218"/>
      <c r="P198" s="218"/>
      <c r="Q198" s="218"/>
      <c r="R198" s="218"/>
      <c r="S198" s="218"/>
      <c r="T198" s="219"/>
      <c r="AT198" s="220" t="s">
        <v>256</v>
      </c>
      <c r="AU198" s="220" t="s">
        <v>90</v>
      </c>
      <c r="AV198" s="13" t="s">
        <v>90</v>
      </c>
      <c r="AW198" s="13" t="s">
        <v>4</v>
      </c>
      <c r="AX198" s="13" t="s">
        <v>88</v>
      </c>
      <c r="AY198" s="220" t="s">
        <v>155</v>
      </c>
    </row>
    <row r="199" spans="1:65" s="2" customFormat="1" ht="16.5" customHeight="1">
      <c r="A199" s="34"/>
      <c r="B199" s="35"/>
      <c r="C199" s="243" t="s">
        <v>386</v>
      </c>
      <c r="D199" s="243" t="s">
        <v>357</v>
      </c>
      <c r="E199" s="244" t="s">
        <v>358</v>
      </c>
      <c r="F199" s="245" t="s">
        <v>359</v>
      </c>
      <c r="G199" s="246" t="s">
        <v>360</v>
      </c>
      <c r="H199" s="247">
        <v>440.974</v>
      </c>
      <c r="I199" s="248"/>
      <c r="J199" s="249">
        <f>ROUND(I199*H199,2)</f>
        <v>0</v>
      </c>
      <c r="K199" s="250"/>
      <c r="L199" s="251"/>
      <c r="M199" s="252" t="s">
        <v>1</v>
      </c>
      <c r="N199" s="253" t="s">
        <v>45</v>
      </c>
      <c r="O199" s="71"/>
      <c r="P199" s="197">
        <f>O199*H199</f>
        <v>0</v>
      </c>
      <c r="Q199" s="197">
        <v>1</v>
      </c>
      <c r="R199" s="197">
        <f>Q199*H199</f>
        <v>440.974</v>
      </c>
      <c r="S199" s="197">
        <v>0</v>
      </c>
      <c r="T199" s="198">
        <f>S199*H199</f>
        <v>0</v>
      </c>
      <c r="U199" s="34"/>
      <c r="V199" s="34"/>
      <c r="W199" s="34"/>
      <c r="X199" s="34"/>
      <c r="Y199" s="34"/>
      <c r="Z199" s="34"/>
      <c r="AA199" s="34"/>
      <c r="AB199" s="34"/>
      <c r="AC199" s="34"/>
      <c r="AD199" s="34"/>
      <c r="AE199" s="34"/>
      <c r="AR199" s="199" t="s">
        <v>196</v>
      </c>
      <c r="AT199" s="199" t="s">
        <v>357</v>
      </c>
      <c r="AU199" s="199" t="s">
        <v>90</v>
      </c>
      <c r="AY199" s="17" t="s">
        <v>155</v>
      </c>
      <c r="BE199" s="200">
        <f>IF(N199="základní",J199,0)</f>
        <v>0</v>
      </c>
      <c r="BF199" s="200">
        <f>IF(N199="snížená",J199,0)</f>
        <v>0</v>
      </c>
      <c r="BG199" s="200">
        <f>IF(N199="zákl. přenesená",J199,0)</f>
        <v>0</v>
      </c>
      <c r="BH199" s="200">
        <f>IF(N199="sníž. přenesená",J199,0)</f>
        <v>0</v>
      </c>
      <c r="BI199" s="200">
        <f>IF(N199="nulová",J199,0)</f>
        <v>0</v>
      </c>
      <c r="BJ199" s="17" t="s">
        <v>88</v>
      </c>
      <c r="BK199" s="200">
        <f>ROUND(I199*H199,2)</f>
        <v>0</v>
      </c>
      <c r="BL199" s="17" t="s">
        <v>175</v>
      </c>
      <c r="BM199" s="199" t="s">
        <v>1792</v>
      </c>
    </row>
    <row r="200" spans="1:47" s="2" customFormat="1" ht="29.25">
      <c r="A200" s="34"/>
      <c r="B200" s="35"/>
      <c r="C200" s="36"/>
      <c r="D200" s="201" t="s">
        <v>164</v>
      </c>
      <c r="E200" s="36"/>
      <c r="F200" s="202" t="s">
        <v>881</v>
      </c>
      <c r="G200" s="36"/>
      <c r="H200" s="36"/>
      <c r="I200" s="203"/>
      <c r="J200" s="36"/>
      <c r="K200" s="36"/>
      <c r="L200" s="39"/>
      <c r="M200" s="204"/>
      <c r="N200" s="205"/>
      <c r="O200" s="71"/>
      <c r="P200" s="71"/>
      <c r="Q200" s="71"/>
      <c r="R200" s="71"/>
      <c r="S200" s="71"/>
      <c r="T200" s="72"/>
      <c r="U200" s="34"/>
      <c r="V200" s="34"/>
      <c r="W200" s="34"/>
      <c r="X200" s="34"/>
      <c r="Y200" s="34"/>
      <c r="Z200" s="34"/>
      <c r="AA200" s="34"/>
      <c r="AB200" s="34"/>
      <c r="AC200" s="34"/>
      <c r="AD200" s="34"/>
      <c r="AE200" s="34"/>
      <c r="AT200" s="17" t="s">
        <v>164</v>
      </c>
      <c r="AU200" s="17" t="s">
        <v>90</v>
      </c>
    </row>
    <row r="201" spans="2:51" s="13" customFormat="1" ht="11.25">
      <c r="B201" s="210"/>
      <c r="C201" s="211"/>
      <c r="D201" s="201" t="s">
        <v>256</v>
      </c>
      <c r="E201" s="212" t="s">
        <v>1</v>
      </c>
      <c r="F201" s="213" t="s">
        <v>1793</v>
      </c>
      <c r="G201" s="211"/>
      <c r="H201" s="214">
        <v>220.487</v>
      </c>
      <c r="I201" s="215"/>
      <c r="J201" s="211"/>
      <c r="K201" s="211"/>
      <c r="L201" s="216"/>
      <c r="M201" s="217"/>
      <c r="N201" s="218"/>
      <c r="O201" s="218"/>
      <c r="P201" s="218"/>
      <c r="Q201" s="218"/>
      <c r="R201" s="218"/>
      <c r="S201" s="218"/>
      <c r="T201" s="219"/>
      <c r="AT201" s="220" t="s">
        <v>256</v>
      </c>
      <c r="AU201" s="220" t="s">
        <v>90</v>
      </c>
      <c r="AV201" s="13" t="s">
        <v>90</v>
      </c>
      <c r="AW201" s="13" t="s">
        <v>36</v>
      </c>
      <c r="AX201" s="13" t="s">
        <v>88</v>
      </c>
      <c r="AY201" s="220" t="s">
        <v>155</v>
      </c>
    </row>
    <row r="202" spans="2:51" s="13" customFormat="1" ht="11.25">
      <c r="B202" s="210"/>
      <c r="C202" s="211"/>
      <c r="D202" s="201" t="s">
        <v>256</v>
      </c>
      <c r="E202" s="211"/>
      <c r="F202" s="213" t="s">
        <v>1794</v>
      </c>
      <c r="G202" s="211"/>
      <c r="H202" s="214">
        <v>440.974</v>
      </c>
      <c r="I202" s="215"/>
      <c r="J202" s="211"/>
      <c r="K202" s="211"/>
      <c r="L202" s="216"/>
      <c r="M202" s="217"/>
      <c r="N202" s="218"/>
      <c r="O202" s="218"/>
      <c r="P202" s="218"/>
      <c r="Q202" s="218"/>
      <c r="R202" s="218"/>
      <c r="S202" s="218"/>
      <c r="T202" s="219"/>
      <c r="AT202" s="220" t="s">
        <v>256</v>
      </c>
      <c r="AU202" s="220" t="s">
        <v>90</v>
      </c>
      <c r="AV202" s="13" t="s">
        <v>90</v>
      </c>
      <c r="AW202" s="13" t="s">
        <v>4</v>
      </c>
      <c r="AX202" s="13" t="s">
        <v>88</v>
      </c>
      <c r="AY202" s="220" t="s">
        <v>155</v>
      </c>
    </row>
    <row r="203" spans="1:65" s="2" customFormat="1" ht="16.5" customHeight="1">
      <c r="A203" s="34"/>
      <c r="B203" s="35"/>
      <c r="C203" s="187" t="s">
        <v>390</v>
      </c>
      <c r="D203" s="187" t="s">
        <v>158</v>
      </c>
      <c r="E203" s="188" t="s">
        <v>366</v>
      </c>
      <c r="F203" s="189" t="s">
        <v>367</v>
      </c>
      <c r="G203" s="190" t="s">
        <v>306</v>
      </c>
      <c r="H203" s="191">
        <v>132.011</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1795</v>
      </c>
    </row>
    <row r="204" spans="1:47" s="2" customFormat="1" ht="156">
      <c r="A204" s="34"/>
      <c r="B204" s="35"/>
      <c r="C204" s="36"/>
      <c r="D204" s="201" t="s">
        <v>164</v>
      </c>
      <c r="E204" s="36"/>
      <c r="F204" s="202" t="s">
        <v>1405</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1796</v>
      </c>
      <c r="G205" s="211"/>
      <c r="H205" s="214">
        <v>132.011</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1:65" s="2" customFormat="1" ht="16.5" customHeight="1">
      <c r="A206" s="34"/>
      <c r="B206" s="35"/>
      <c r="C206" s="243" t="s">
        <v>395</v>
      </c>
      <c r="D206" s="243" t="s">
        <v>357</v>
      </c>
      <c r="E206" s="244" t="s">
        <v>374</v>
      </c>
      <c r="F206" s="245" t="s">
        <v>375</v>
      </c>
      <c r="G206" s="246" t="s">
        <v>360</v>
      </c>
      <c r="H206" s="247">
        <v>264.022</v>
      </c>
      <c r="I206" s="248"/>
      <c r="J206" s="249">
        <f>ROUND(I206*H206,2)</f>
        <v>0</v>
      </c>
      <c r="K206" s="250"/>
      <c r="L206" s="251"/>
      <c r="M206" s="252" t="s">
        <v>1</v>
      </c>
      <c r="N206" s="253" t="s">
        <v>45</v>
      </c>
      <c r="O206" s="71"/>
      <c r="P206" s="197">
        <f>O206*H206</f>
        <v>0</v>
      </c>
      <c r="Q206" s="197">
        <v>1</v>
      </c>
      <c r="R206" s="197">
        <f>Q206*H206</f>
        <v>264.022</v>
      </c>
      <c r="S206" s="197">
        <v>0</v>
      </c>
      <c r="T206" s="198">
        <f>S206*H206</f>
        <v>0</v>
      </c>
      <c r="U206" s="34"/>
      <c r="V206" s="34"/>
      <c r="W206" s="34"/>
      <c r="X206" s="34"/>
      <c r="Y206" s="34"/>
      <c r="Z206" s="34"/>
      <c r="AA206" s="34"/>
      <c r="AB206" s="34"/>
      <c r="AC206" s="34"/>
      <c r="AD206" s="34"/>
      <c r="AE206" s="34"/>
      <c r="AR206" s="199" t="s">
        <v>196</v>
      </c>
      <c r="AT206" s="199" t="s">
        <v>357</v>
      </c>
      <c r="AU206" s="199" t="s">
        <v>90</v>
      </c>
      <c r="AY206" s="17" t="s">
        <v>155</v>
      </c>
      <c r="BE206" s="200">
        <f>IF(N206="základní",J206,0)</f>
        <v>0</v>
      </c>
      <c r="BF206" s="200">
        <f>IF(N206="snížená",J206,0)</f>
        <v>0</v>
      </c>
      <c r="BG206" s="200">
        <f>IF(N206="zákl. přenesená",J206,0)</f>
        <v>0</v>
      </c>
      <c r="BH206" s="200">
        <f>IF(N206="sníž. přenesená",J206,0)</f>
        <v>0</v>
      </c>
      <c r="BI206" s="200">
        <f>IF(N206="nulová",J206,0)</f>
        <v>0</v>
      </c>
      <c r="BJ206" s="17" t="s">
        <v>88</v>
      </c>
      <c r="BK206" s="200">
        <f>ROUND(I206*H206,2)</f>
        <v>0</v>
      </c>
      <c r="BL206" s="17" t="s">
        <v>175</v>
      </c>
      <c r="BM206" s="199" t="s">
        <v>1797</v>
      </c>
    </row>
    <row r="207" spans="1:47" s="2" customFormat="1" ht="19.5">
      <c r="A207" s="34"/>
      <c r="B207" s="35"/>
      <c r="C207" s="36"/>
      <c r="D207" s="201" t="s">
        <v>164</v>
      </c>
      <c r="E207" s="36"/>
      <c r="F207" s="202" t="s">
        <v>362</v>
      </c>
      <c r="G207" s="36"/>
      <c r="H207" s="36"/>
      <c r="I207" s="203"/>
      <c r="J207" s="36"/>
      <c r="K207" s="36"/>
      <c r="L207" s="39"/>
      <c r="M207" s="204"/>
      <c r="N207" s="205"/>
      <c r="O207" s="71"/>
      <c r="P207" s="71"/>
      <c r="Q207" s="71"/>
      <c r="R207" s="71"/>
      <c r="S207" s="71"/>
      <c r="T207" s="72"/>
      <c r="U207" s="34"/>
      <c r="V207" s="34"/>
      <c r="W207" s="34"/>
      <c r="X207" s="34"/>
      <c r="Y207" s="34"/>
      <c r="Z207" s="34"/>
      <c r="AA207" s="34"/>
      <c r="AB207" s="34"/>
      <c r="AC207" s="34"/>
      <c r="AD207" s="34"/>
      <c r="AE207" s="34"/>
      <c r="AT207" s="17" t="s">
        <v>164</v>
      </c>
      <c r="AU207" s="17" t="s">
        <v>90</v>
      </c>
    </row>
    <row r="208" spans="2:51" s="13" customFormat="1" ht="11.25">
      <c r="B208" s="210"/>
      <c r="C208" s="211"/>
      <c r="D208" s="201" t="s">
        <v>256</v>
      </c>
      <c r="E208" s="212" t="s">
        <v>1</v>
      </c>
      <c r="F208" s="213" t="s">
        <v>1798</v>
      </c>
      <c r="G208" s="211"/>
      <c r="H208" s="214">
        <v>132.011</v>
      </c>
      <c r="I208" s="215"/>
      <c r="J208" s="211"/>
      <c r="K208" s="211"/>
      <c r="L208" s="216"/>
      <c r="M208" s="217"/>
      <c r="N208" s="218"/>
      <c r="O208" s="218"/>
      <c r="P208" s="218"/>
      <c r="Q208" s="218"/>
      <c r="R208" s="218"/>
      <c r="S208" s="218"/>
      <c r="T208" s="219"/>
      <c r="AT208" s="220" t="s">
        <v>256</v>
      </c>
      <c r="AU208" s="220" t="s">
        <v>90</v>
      </c>
      <c r="AV208" s="13" t="s">
        <v>90</v>
      </c>
      <c r="AW208" s="13" t="s">
        <v>36</v>
      </c>
      <c r="AX208" s="13" t="s">
        <v>88</v>
      </c>
      <c r="AY208" s="220" t="s">
        <v>155</v>
      </c>
    </row>
    <row r="209" spans="2:51" s="13" customFormat="1" ht="11.25">
      <c r="B209" s="210"/>
      <c r="C209" s="211"/>
      <c r="D209" s="201" t="s">
        <v>256</v>
      </c>
      <c r="E209" s="211"/>
      <c r="F209" s="213" t="s">
        <v>1799</v>
      </c>
      <c r="G209" s="211"/>
      <c r="H209" s="214">
        <v>264.022</v>
      </c>
      <c r="I209" s="215"/>
      <c r="J209" s="211"/>
      <c r="K209" s="211"/>
      <c r="L209" s="216"/>
      <c r="M209" s="217"/>
      <c r="N209" s="218"/>
      <c r="O209" s="218"/>
      <c r="P209" s="218"/>
      <c r="Q209" s="218"/>
      <c r="R209" s="218"/>
      <c r="S209" s="218"/>
      <c r="T209" s="219"/>
      <c r="AT209" s="220" t="s">
        <v>256</v>
      </c>
      <c r="AU209" s="220" t="s">
        <v>90</v>
      </c>
      <c r="AV209" s="13" t="s">
        <v>90</v>
      </c>
      <c r="AW209" s="13" t="s">
        <v>4</v>
      </c>
      <c r="AX209" s="13" t="s">
        <v>88</v>
      </c>
      <c r="AY209" s="220" t="s">
        <v>155</v>
      </c>
    </row>
    <row r="210" spans="2:63" s="12" customFormat="1" ht="22.9" customHeight="1">
      <c r="B210" s="171"/>
      <c r="C210" s="172"/>
      <c r="D210" s="173" t="s">
        <v>79</v>
      </c>
      <c r="E210" s="185" t="s">
        <v>175</v>
      </c>
      <c r="F210" s="185" t="s">
        <v>379</v>
      </c>
      <c r="G210" s="172"/>
      <c r="H210" s="172"/>
      <c r="I210" s="175"/>
      <c r="J210" s="186">
        <f>BK210</f>
        <v>0</v>
      </c>
      <c r="K210" s="172"/>
      <c r="L210" s="177"/>
      <c r="M210" s="178"/>
      <c r="N210" s="179"/>
      <c r="O210" s="179"/>
      <c r="P210" s="180">
        <f>SUM(P211:P213)</f>
        <v>0</v>
      </c>
      <c r="Q210" s="179"/>
      <c r="R210" s="180">
        <f>SUM(R211:R213)</f>
        <v>0</v>
      </c>
      <c r="S210" s="179"/>
      <c r="T210" s="181">
        <f>SUM(T211:T213)</f>
        <v>0</v>
      </c>
      <c r="AR210" s="182" t="s">
        <v>88</v>
      </c>
      <c r="AT210" s="183" t="s">
        <v>79</v>
      </c>
      <c r="AU210" s="183" t="s">
        <v>88</v>
      </c>
      <c r="AY210" s="182" t="s">
        <v>155</v>
      </c>
      <c r="BK210" s="184">
        <f>SUM(BK211:BK213)</f>
        <v>0</v>
      </c>
    </row>
    <row r="211" spans="1:65" s="2" customFormat="1" ht="16.5" customHeight="1">
      <c r="A211" s="34"/>
      <c r="B211" s="35"/>
      <c r="C211" s="187" t="s">
        <v>400</v>
      </c>
      <c r="D211" s="187" t="s">
        <v>158</v>
      </c>
      <c r="E211" s="188" t="s">
        <v>890</v>
      </c>
      <c r="F211" s="189" t="s">
        <v>891</v>
      </c>
      <c r="G211" s="190" t="s">
        <v>306</v>
      </c>
      <c r="H211" s="191">
        <v>28.655</v>
      </c>
      <c r="I211" s="192"/>
      <c r="J211" s="193">
        <f>ROUND(I211*H211,2)</f>
        <v>0</v>
      </c>
      <c r="K211" s="194"/>
      <c r="L211" s="39"/>
      <c r="M211" s="195" t="s">
        <v>1</v>
      </c>
      <c r="N211" s="196" t="s">
        <v>45</v>
      </c>
      <c r="O211" s="71"/>
      <c r="P211" s="197">
        <f>O211*H211</f>
        <v>0</v>
      </c>
      <c r="Q211" s="197">
        <v>0</v>
      </c>
      <c r="R211" s="197">
        <f>Q211*H211</f>
        <v>0</v>
      </c>
      <c r="S211" s="197">
        <v>0</v>
      </c>
      <c r="T211" s="198">
        <f>S211*H211</f>
        <v>0</v>
      </c>
      <c r="U211" s="34"/>
      <c r="V211" s="34"/>
      <c r="W211" s="34"/>
      <c r="X211" s="34"/>
      <c r="Y211" s="34"/>
      <c r="Z211" s="34"/>
      <c r="AA211" s="34"/>
      <c r="AB211" s="34"/>
      <c r="AC211" s="34"/>
      <c r="AD211" s="34"/>
      <c r="AE211" s="34"/>
      <c r="AR211" s="199" t="s">
        <v>175</v>
      </c>
      <c r="AT211" s="199" t="s">
        <v>158</v>
      </c>
      <c r="AU211" s="199" t="s">
        <v>90</v>
      </c>
      <c r="AY211" s="17" t="s">
        <v>155</v>
      </c>
      <c r="BE211" s="200">
        <f>IF(N211="základní",J211,0)</f>
        <v>0</v>
      </c>
      <c r="BF211" s="200">
        <f>IF(N211="snížená",J211,0)</f>
        <v>0</v>
      </c>
      <c r="BG211" s="200">
        <f>IF(N211="zákl. přenesená",J211,0)</f>
        <v>0</v>
      </c>
      <c r="BH211" s="200">
        <f>IF(N211="sníž. přenesená",J211,0)</f>
        <v>0</v>
      </c>
      <c r="BI211" s="200">
        <f>IF(N211="nulová",J211,0)</f>
        <v>0</v>
      </c>
      <c r="BJ211" s="17" t="s">
        <v>88</v>
      </c>
      <c r="BK211" s="200">
        <f>ROUND(I211*H211,2)</f>
        <v>0</v>
      </c>
      <c r="BL211" s="17" t="s">
        <v>175</v>
      </c>
      <c r="BM211" s="199" t="s">
        <v>1800</v>
      </c>
    </row>
    <row r="212" spans="1:47" s="2" customFormat="1" ht="29.25">
      <c r="A212" s="34"/>
      <c r="B212" s="35"/>
      <c r="C212" s="36"/>
      <c r="D212" s="201" t="s">
        <v>164</v>
      </c>
      <c r="E212" s="36"/>
      <c r="F212" s="202" t="s">
        <v>893</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164</v>
      </c>
      <c r="AU212" s="17" t="s">
        <v>90</v>
      </c>
    </row>
    <row r="213" spans="2:51" s="13" customFormat="1" ht="11.25">
      <c r="B213" s="210"/>
      <c r="C213" s="211"/>
      <c r="D213" s="201" t="s">
        <v>256</v>
      </c>
      <c r="E213" s="212" t="s">
        <v>1</v>
      </c>
      <c r="F213" s="213" t="s">
        <v>1801</v>
      </c>
      <c r="G213" s="211"/>
      <c r="H213" s="214">
        <v>28.655</v>
      </c>
      <c r="I213" s="215"/>
      <c r="J213" s="211"/>
      <c r="K213" s="211"/>
      <c r="L213" s="216"/>
      <c r="M213" s="217"/>
      <c r="N213" s="218"/>
      <c r="O213" s="218"/>
      <c r="P213" s="218"/>
      <c r="Q213" s="218"/>
      <c r="R213" s="218"/>
      <c r="S213" s="218"/>
      <c r="T213" s="219"/>
      <c r="AT213" s="220" t="s">
        <v>256</v>
      </c>
      <c r="AU213" s="220" t="s">
        <v>90</v>
      </c>
      <c r="AV213" s="13" t="s">
        <v>90</v>
      </c>
      <c r="AW213" s="13" t="s">
        <v>36</v>
      </c>
      <c r="AX213" s="13" t="s">
        <v>88</v>
      </c>
      <c r="AY213" s="220" t="s">
        <v>155</v>
      </c>
    </row>
    <row r="214" spans="2:63" s="12" customFormat="1" ht="22.9" customHeight="1">
      <c r="B214" s="171"/>
      <c r="C214" s="172"/>
      <c r="D214" s="173" t="s">
        <v>79</v>
      </c>
      <c r="E214" s="185" t="s">
        <v>154</v>
      </c>
      <c r="F214" s="185" t="s">
        <v>405</v>
      </c>
      <c r="G214" s="172"/>
      <c r="H214" s="172"/>
      <c r="I214" s="175"/>
      <c r="J214" s="186">
        <f>BK214</f>
        <v>0</v>
      </c>
      <c r="K214" s="172"/>
      <c r="L214" s="177"/>
      <c r="M214" s="178"/>
      <c r="N214" s="179"/>
      <c r="O214" s="179"/>
      <c r="P214" s="180">
        <f>SUM(P215:P267)</f>
        <v>0</v>
      </c>
      <c r="Q214" s="179"/>
      <c r="R214" s="180">
        <f>SUM(R215:R267)</f>
        <v>48.038342</v>
      </c>
      <c r="S214" s="179"/>
      <c r="T214" s="181">
        <f>SUM(T215:T267)</f>
        <v>0</v>
      </c>
      <c r="AR214" s="182" t="s">
        <v>88</v>
      </c>
      <c r="AT214" s="183" t="s">
        <v>79</v>
      </c>
      <c r="AU214" s="183" t="s">
        <v>88</v>
      </c>
      <c r="AY214" s="182" t="s">
        <v>155</v>
      </c>
      <c r="BK214" s="184">
        <f>SUM(BK215:BK267)</f>
        <v>0</v>
      </c>
    </row>
    <row r="215" spans="1:65" s="2" customFormat="1" ht="16.5" customHeight="1">
      <c r="A215" s="34"/>
      <c r="B215" s="35"/>
      <c r="C215" s="187" t="s">
        <v>406</v>
      </c>
      <c r="D215" s="187" t="s">
        <v>158</v>
      </c>
      <c r="E215" s="188" t="s">
        <v>407</v>
      </c>
      <c r="F215" s="189" t="s">
        <v>408</v>
      </c>
      <c r="G215" s="190" t="s">
        <v>253</v>
      </c>
      <c r="H215" s="191">
        <v>23.1</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1802</v>
      </c>
    </row>
    <row r="216" spans="1:47" s="2" customFormat="1" ht="29.25">
      <c r="A216" s="34"/>
      <c r="B216" s="35"/>
      <c r="C216" s="36"/>
      <c r="D216" s="201" t="s">
        <v>164</v>
      </c>
      <c r="E216" s="36"/>
      <c r="F216" s="202" t="s">
        <v>901</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2:51" s="13" customFormat="1" ht="11.25">
      <c r="B217" s="210"/>
      <c r="C217" s="211"/>
      <c r="D217" s="201" t="s">
        <v>256</v>
      </c>
      <c r="E217" s="212" t="s">
        <v>1</v>
      </c>
      <c r="F217" s="213" t="s">
        <v>819</v>
      </c>
      <c r="G217" s="211"/>
      <c r="H217" s="214">
        <v>23.1</v>
      </c>
      <c r="I217" s="215"/>
      <c r="J217" s="211"/>
      <c r="K217" s="211"/>
      <c r="L217" s="216"/>
      <c r="M217" s="217"/>
      <c r="N217" s="218"/>
      <c r="O217" s="218"/>
      <c r="P217" s="218"/>
      <c r="Q217" s="218"/>
      <c r="R217" s="218"/>
      <c r="S217" s="218"/>
      <c r="T217" s="219"/>
      <c r="AT217" s="220" t="s">
        <v>256</v>
      </c>
      <c r="AU217" s="220" t="s">
        <v>90</v>
      </c>
      <c r="AV217" s="13" t="s">
        <v>90</v>
      </c>
      <c r="AW217" s="13" t="s">
        <v>36</v>
      </c>
      <c r="AX217" s="13" t="s">
        <v>88</v>
      </c>
      <c r="AY217" s="220" t="s">
        <v>155</v>
      </c>
    </row>
    <row r="218" spans="1:65" s="2" customFormat="1" ht="16.5" customHeight="1">
      <c r="A218" s="34"/>
      <c r="B218" s="35"/>
      <c r="C218" s="187" t="s">
        <v>412</v>
      </c>
      <c r="D218" s="187" t="s">
        <v>158</v>
      </c>
      <c r="E218" s="188" t="s">
        <v>413</v>
      </c>
      <c r="F218" s="189" t="s">
        <v>414</v>
      </c>
      <c r="G218" s="190" t="s">
        <v>253</v>
      </c>
      <c r="H218" s="191">
        <v>42.9</v>
      </c>
      <c r="I218" s="192"/>
      <c r="J218" s="193">
        <f>ROUND(I218*H218,2)</f>
        <v>0</v>
      </c>
      <c r="K218" s="194"/>
      <c r="L218" s="39"/>
      <c r="M218" s="195" t="s">
        <v>1</v>
      </c>
      <c r="N218" s="196" t="s">
        <v>45</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175</v>
      </c>
      <c r="AT218" s="199" t="s">
        <v>158</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1803</v>
      </c>
    </row>
    <row r="219" spans="1:47" s="2" customFormat="1" ht="29.25">
      <c r="A219" s="34"/>
      <c r="B219" s="35"/>
      <c r="C219" s="36"/>
      <c r="D219" s="201" t="s">
        <v>164</v>
      </c>
      <c r="E219" s="36"/>
      <c r="F219" s="202" t="s">
        <v>904</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164</v>
      </c>
      <c r="AU219" s="17" t="s">
        <v>90</v>
      </c>
    </row>
    <row r="220" spans="2:51" s="13" customFormat="1" ht="11.25">
      <c r="B220" s="210"/>
      <c r="C220" s="211"/>
      <c r="D220" s="201" t="s">
        <v>256</v>
      </c>
      <c r="E220" s="212" t="s">
        <v>1</v>
      </c>
      <c r="F220" s="213" t="s">
        <v>1728</v>
      </c>
      <c r="G220" s="211"/>
      <c r="H220" s="214">
        <v>42.9</v>
      </c>
      <c r="I220" s="215"/>
      <c r="J220" s="211"/>
      <c r="K220" s="211"/>
      <c r="L220" s="216"/>
      <c r="M220" s="217"/>
      <c r="N220" s="218"/>
      <c r="O220" s="218"/>
      <c r="P220" s="218"/>
      <c r="Q220" s="218"/>
      <c r="R220" s="218"/>
      <c r="S220" s="218"/>
      <c r="T220" s="219"/>
      <c r="AT220" s="220" t="s">
        <v>256</v>
      </c>
      <c r="AU220" s="220" t="s">
        <v>90</v>
      </c>
      <c r="AV220" s="13" t="s">
        <v>90</v>
      </c>
      <c r="AW220" s="13" t="s">
        <v>36</v>
      </c>
      <c r="AX220" s="13" t="s">
        <v>88</v>
      </c>
      <c r="AY220" s="220" t="s">
        <v>155</v>
      </c>
    </row>
    <row r="221" spans="1:65" s="2" customFormat="1" ht="16.5" customHeight="1">
      <c r="A221" s="34"/>
      <c r="B221" s="35"/>
      <c r="C221" s="187" t="s">
        <v>417</v>
      </c>
      <c r="D221" s="187" t="s">
        <v>158</v>
      </c>
      <c r="E221" s="188" t="s">
        <v>418</v>
      </c>
      <c r="F221" s="189" t="s">
        <v>419</v>
      </c>
      <c r="G221" s="190" t="s">
        <v>253</v>
      </c>
      <c r="H221" s="191">
        <v>46.2</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1804</v>
      </c>
    </row>
    <row r="222" spans="1:47" s="2" customFormat="1" ht="29.25">
      <c r="A222" s="34"/>
      <c r="B222" s="35"/>
      <c r="C222" s="36"/>
      <c r="D222" s="201" t="s">
        <v>164</v>
      </c>
      <c r="E222" s="36"/>
      <c r="F222" s="202" t="s">
        <v>1805</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1806</v>
      </c>
      <c r="G223" s="211"/>
      <c r="H223" s="214">
        <v>46.2</v>
      </c>
      <c r="I223" s="215"/>
      <c r="J223" s="211"/>
      <c r="K223" s="211"/>
      <c r="L223" s="216"/>
      <c r="M223" s="217"/>
      <c r="N223" s="218"/>
      <c r="O223" s="218"/>
      <c r="P223" s="218"/>
      <c r="Q223" s="218"/>
      <c r="R223" s="218"/>
      <c r="S223" s="218"/>
      <c r="T223" s="219"/>
      <c r="AT223" s="220" t="s">
        <v>256</v>
      </c>
      <c r="AU223" s="220" t="s">
        <v>90</v>
      </c>
      <c r="AV223" s="13" t="s">
        <v>90</v>
      </c>
      <c r="AW223" s="13" t="s">
        <v>36</v>
      </c>
      <c r="AX223" s="13" t="s">
        <v>88</v>
      </c>
      <c r="AY223" s="220" t="s">
        <v>155</v>
      </c>
    </row>
    <row r="224" spans="1:65" s="2" customFormat="1" ht="16.5" customHeight="1">
      <c r="A224" s="34"/>
      <c r="B224" s="35"/>
      <c r="C224" s="187" t="s">
        <v>423</v>
      </c>
      <c r="D224" s="187" t="s">
        <v>158</v>
      </c>
      <c r="E224" s="188" t="s">
        <v>424</v>
      </c>
      <c r="F224" s="189" t="s">
        <v>425</v>
      </c>
      <c r="G224" s="190" t="s">
        <v>253</v>
      </c>
      <c r="H224" s="191">
        <v>214.5</v>
      </c>
      <c r="I224" s="192"/>
      <c r="J224" s="193">
        <f>ROUND(I224*H224,2)</f>
        <v>0</v>
      </c>
      <c r="K224" s="194"/>
      <c r="L224" s="39"/>
      <c r="M224" s="195" t="s">
        <v>1</v>
      </c>
      <c r="N224" s="196" t="s">
        <v>45</v>
      </c>
      <c r="O224" s="71"/>
      <c r="P224" s="197">
        <f>O224*H224</f>
        <v>0</v>
      </c>
      <c r="Q224" s="197">
        <v>0</v>
      </c>
      <c r="R224" s="197">
        <f>Q224*H224</f>
        <v>0</v>
      </c>
      <c r="S224" s="197">
        <v>0</v>
      </c>
      <c r="T224" s="198">
        <f>S224*H224</f>
        <v>0</v>
      </c>
      <c r="U224" s="34"/>
      <c r="V224" s="34"/>
      <c r="W224" s="34"/>
      <c r="X224" s="34"/>
      <c r="Y224" s="34"/>
      <c r="Z224" s="34"/>
      <c r="AA224" s="34"/>
      <c r="AB224" s="34"/>
      <c r="AC224" s="34"/>
      <c r="AD224" s="34"/>
      <c r="AE224" s="34"/>
      <c r="AR224" s="199" t="s">
        <v>175</v>
      </c>
      <c r="AT224" s="199" t="s">
        <v>158</v>
      </c>
      <c r="AU224" s="199" t="s">
        <v>90</v>
      </c>
      <c r="AY224" s="17" t="s">
        <v>155</v>
      </c>
      <c r="BE224" s="200">
        <f>IF(N224="základní",J224,0)</f>
        <v>0</v>
      </c>
      <c r="BF224" s="200">
        <f>IF(N224="snížená",J224,0)</f>
        <v>0</v>
      </c>
      <c r="BG224" s="200">
        <f>IF(N224="zákl. přenesená",J224,0)</f>
        <v>0</v>
      </c>
      <c r="BH224" s="200">
        <f>IF(N224="sníž. přenesená",J224,0)</f>
        <v>0</v>
      </c>
      <c r="BI224" s="200">
        <f>IF(N224="nulová",J224,0)</f>
        <v>0</v>
      </c>
      <c r="BJ224" s="17" t="s">
        <v>88</v>
      </c>
      <c r="BK224" s="200">
        <f>ROUND(I224*H224,2)</f>
        <v>0</v>
      </c>
      <c r="BL224" s="17" t="s">
        <v>175</v>
      </c>
      <c r="BM224" s="199" t="s">
        <v>1807</v>
      </c>
    </row>
    <row r="225" spans="1:47" s="2" customFormat="1" ht="29.25">
      <c r="A225" s="34"/>
      <c r="B225" s="35"/>
      <c r="C225" s="36"/>
      <c r="D225" s="201" t="s">
        <v>164</v>
      </c>
      <c r="E225" s="36"/>
      <c r="F225" s="202" t="s">
        <v>1420</v>
      </c>
      <c r="G225" s="36"/>
      <c r="H225" s="36"/>
      <c r="I225" s="203"/>
      <c r="J225" s="36"/>
      <c r="K225" s="36"/>
      <c r="L225" s="39"/>
      <c r="M225" s="204"/>
      <c r="N225" s="205"/>
      <c r="O225" s="71"/>
      <c r="P225" s="71"/>
      <c r="Q225" s="71"/>
      <c r="R225" s="71"/>
      <c r="S225" s="71"/>
      <c r="T225" s="72"/>
      <c r="U225" s="34"/>
      <c r="V225" s="34"/>
      <c r="W225" s="34"/>
      <c r="X225" s="34"/>
      <c r="Y225" s="34"/>
      <c r="Z225" s="34"/>
      <c r="AA225" s="34"/>
      <c r="AB225" s="34"/>
      <c r="AC225" s="34"/>
      <c r="AD225" s="34"/>
      <c r="AE225" s="34"/>
      <c r="AT225" s="17" t="s">
        <v>164</v>
      </c>
      <c r="AU225" s="17" t="s">
        <v>90</v>
      </c>
    </row>
    <row r="226" spans="2:51" s="13" customFormat="1" ht="11.25">
      <c r="B226" s="210"/>
      <c r="C226" s="211"/>
      <c r="D226" s="201" t="s">
        <v>256</v>
      </c>
      <c r="E226" s="212" t="s">
        <v>1</v>
      </c>
      <c r="F226" s="213" t="s">
        <v>1808</v>
      </c>
      <c r="G226" s="211"/>
      <c r="H226" s="214">
        <v>214.5</v>
      </c>
      <c r="I226" s="215"/>
      <c r="J226" s="211"/>
      <c r="K226" s="211"/>
      <c r="L226" s="216"/>
      <c r="M226" s="217"/>
      <c r="N226" s="218"/>
      <c r="O226" s="218"/>
      <c r="P226" s="218"/>
      <c r="Q226" s="218"/>
      <c r="R226" s="218"/>
      <c r="S226" s="218"/>
      <c r="T226" s="219"/>
      <c r="AT226" s="220" t="s">
        <v>256</v>
      </c>
      <c r="AU226" s="220" t="s">
        <v>90</v>
      </c>
      <c r="AV226" s="13" t="s">
        <v>90</v>
      </c>
      <c r="AW226" s="13" t="s">
        <v>36</v>
      </c>
      <c r="AX226" s="13" t="s">
        <v>88</v>
      </c>
      <c r="AY226" s="220" t="s">
        <v>155</v>
      </c>
    </row>
    <row r="227" spans="1:65" s="2" customFormat="1" ht="16.5" customHeight="1">
      <c r="A227" s="34"/>
      <c r="B227" s="35"/>
      <c r="C227" s="187" t="s">
        <v>429</v>
      </c>
      <c r="D227" s="187" t="s">
        <v>158</v>
      </c>
      <c r="E227" s="188" t="s">
        <v>1809</v>
      </c>
      <c r="F227" s="189" t="s">
        <v>1810</v>
      </c>
      <c r="G227" s="190" t="s">
        <v>253</v>
      </c>
      <c r="H227" s="191">
        <v>133.1</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1811</v>
      </c>
    </row>
    <row r="228" spans="1:47" s="2" customFormat="1" ht="29.25">
      <c r="A228" s="34"/>
      <c r="B228" s="35"/>
      <c r="C228" s="36"/>
      <c r="D228" s="201" t="s">
        <v>164</v>
      </c>
      <c r="E228" s="36"/>
      <c r="F228" s="202" t="s">
        <v>1812</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1813</v>
      </c>
      <c r="G229" s="211"/>
      <c r="H229" s="214">
        <v>133.1</v>
      </c>
      <c r="I229" s="215"/>
      <c r="J229" s="211"/>
      <c r="K229" s="211"/>
      <c r="L229" s="216"/>
      <c r="M229" s="217"/>
      <c r="N229" s="218"/>
      <c r="O229" s="218"/>
      <c r="P229" s="218"/>
      <c r="Q229" s="218"/>
      <c r="R229" s="218"/>
      <c r="S229" s="218"/>
      <c r="T229" s="219"/>
      <c r="AT229" s="220" t="s">
        <v>256</v>
      </c>
      <c r="AU229" s="220" t="s">
        <v>90</v>
      </c>
      <c r="AV229" s="13" t="s">
        <v>90</v>
      </c>
      <c r="AW229" s="13" t="s">
        <v>36</v>
      </c>
      <c r="AX229" s="13" t="s">
        <v>88</v>
      </c>
      <c r="AY229" s="220" t="s">
        <v>155</v>
      </c>
    </row>
    <row r="230" spans="1:65" s="2" customFormat="1" ht="16.5" customHeight="1">
      <c r="A230" s="34"/>
      <c r="B230" s="35"/>
      <c r="C230" s="187" t="s">
        <v>434</v>
      </c>
      <c r="D230" s="187" t="s">
        <v>158</v>
      </c>
      <c r="E230" s="188" t="s">
        <v>1557</v>
      </c>
      <c r="F230" s="189" t="s">
        <v>1558</v>
      </c>
      <c r="G230" s="190" t="s">
        <v>253</v>
      </c>
      <c r="H230" s="191">
        <v>133.1</v>
      </c>
      <c r="I230" s="192"/>
      <c r="J230" s="193">
        <f>ROUND(I230*H230,2)</f>
        <v>0</v>
      </c>
      <c r="K230" s="194"/>
      <c r="L230" s="39"/>
      <c r="M230" s="195" t="s">
        <v>1</v>
      </c>
      <c r="N230" s="196" t="s">
        <v>45</v>
      </c>
      <c r="O230" s="71"/>
      <c r="P230" s="197">
        <f>O230*H230</f>
        <v>0</v>
      </c>
      <c r="Q230" s="197">
        <v>0</v>
      </c>
      <c r="R230" s="197">
        <f>Q230*H230</f>
        <v>0</v>
      </c>
      <c r="S230" s="197">
        <v>0</v>
      </c>
      <c r="T230" s="198">
        <f>S230*H230</f>
        <v>0</v>
      </c>
      <c r="U230" s="34"/>
      <c r="V230" s="34"/>
      <c r="W230" s="34"/>
      <c r="X230" s="34"/>
      <c r="Y230" s="34"/>
      <c r="Z230" s="34"/>
      <c r="AA230" s="34"/>
      <c r="AB230" s="34"/>
      <c r="AC230" s="34"/>
      <c r="AD230" s="34"/>
      <c r="AE230" s="34"/>
      <c r="AR230" s="199" t="s">
        <v>175</v>
      </c>
      <c r="AT230" s="199" t="s">
        <v>158</v>
      </c>
      <c r="AU230" s="199" t="s">
        <v>90</v>
      </c>
      <c r="AY230" s="17" t="s">
        <v>155</v>
      </c>
      <c r="BE230" s="200">
        <f>IF(N230="základní",J230,0)</f>
        <v>0</v>
      </c>
      <c r="BF230" s="200">
        <f>IF(N230="snížená",J230,0)</f>
        <v>0</v>
      </c>
      <c r="BG230" s="200">
        <f>IF(N230="zákl. přenesená",J230,0)</f>
        <v>0</v>
      </c>
      <c r="BH230" s="200">
        <f>IF(N230="sníž. přenesená",J230,0)</f>
        <v>0</v>
      </c>
      <c r="BI230" s="200">
        <f>IF(N230="nulová",J230,0)</f>
        <v>0</v>
      </c>
      <c r="BJ230" s="17" t="s">
        <v>88</v>
      </c>
      <c r="BK230" s="200">
        <f>ROUND(I230*H230,2)</f>
        <v>0</v>
      </c>
      <c r="BL230" s="17" t="s">
        <v>175</v>
      </c>
      <c r="BM230" s="199" t="s">
        <v>1814</v>
      </c>
    </row>
    <row r="231" spans="1:47" s="2" customFormat="1" ht="29.25">
      <c r="A231" s="34"/>
      <c r="B231" s="35"/>
      <c r="C231" s="36"/>
      <c r="D231" s="201" t="s">
        <v>164</v>
      </c>
      <c r="E231" s="36"/>
      <c r="F231" s="202" t="s">
        <v>1815</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164</v>
      </c>
      <c r="AU231" s="17" t="s">
        <v>90</v>
      </c>
    </row>
    <row r="232" spans="2:51" s="13" customFormat="1" ht="11.25">
      <c r="B232" s="210"/>
      <c r="C232" s="211"/>
      <c r="D232" s="201" t="s">
        <v>256</v>
      </c>
      <c r="E232" s="212" t="s">
        <v>1</v>
      </c>
      <c r="F232" s="213" t="s">
        <v>1813</v>
      </c>
      <c r="G232" s="211"/>
      <c r="H232" s="214">
        <v>133.1</v>
      </c>
      <c r="I232" s="215"/>
      <c r="J232" s="211"/>
      <c r="K232" s="211"/>
      <c r="L232" s="216"/>
      <c r="M232" s="217"/>
      <c r="N232" s="218"/>
      <c r="O232" s="218"/>
      <c r="P232" s="218"/>
      <c r="Q232" s="218"/>
      <c r="R232" s="218"/>
      <c r="S232" s="218"/>
      <c r="T232" s="219"/>
      <c r="AT232" s="220" t="s">
        <v>256</v>
      </c>
      <c r="AU232" s="220" t="s">
        <v>90</v>
      </c>
      <c r="AV232" s="13" t="s">
        <v>90</v>
      </c>
      <c r="AW232" s="13" t="s">
        <v>36</v>
      </c>
      <c r="AX232" s="13" t="s">
        <v>88</v>
      </c>
      <c r="AY232" s="220" t="s">
        <v>155</v>
      </c>
    </row>
    <row r="233" spans="1:65" s="2" customFormat="1" ht="16.5" customHeight="1">
      <c r="A233" s="34"/>
      <c r="B233" s="35"/>
      <c r="C233" s="187" t="s">
        <v>439</v>
      </c>
      <c r="D233" s="187" t="s">
        <v>158</v>
      </c>
      <c r="E233" s="188" t="s">
        <v>430</v>
      </c>
      <c r="F233" s="189" t="s">
        <v>431</v>
      </c>
      <c r="G233" s="190" t="s">
        <v>253</v>
      </c>
      <c r="H233" s="191">
        <v>23.1</v>
      </c>
      <c r="I233" s="192"/>
      <c r="J233" s="193">
        <f>ROUND(I233*H233,2)</f>
        <v>0</v>
      </c>
      <c r="K233" s="194"/>
      <c r="L233" s="39"/>
      <c r="M233" s="195" t="s">
        <v>1</v>
      </c>
      <c r="N233" s="196" t="s">
        <v>45</v>
      </c>
      <c r="O233" s="71"/>
      <c r="P233" s="197">
        <f>O233*H233</f>
        <v>0</v>
      </c>
      <c r="Q233" s="197">
        <v>0</v>
      </c>
      <c r="R233" s="197">
        <f>Q233*H233</f>
        <v>0</v>
      </c>
      <c r="S233" s="197">
        <v>0</v>
      </c>
      <c r="T233" s="198">
        <f>S233*H233</f>
        <v>0</v>
      </c>
      <c r="U233" s="34"/>
      <c r="V233" s="34"/>
      <c r="W233" s="34"/>
      <c r="X233" s="34"/>
      <c r="Y233" s="34"/>
      <c r="Z233" s="34"/>
      <c r="AA233" s="34"/>
      <c r="AB233" s="34"/>
      <c r="AC233" s="34"/>
      <c r="AD233" s="34"/>
      <c r="AE233" s="34"/>
      <c r="AR233" s="199" t="s">
        <v>175</v>
      </c>
      <c r="AT233" s="199" t="s">
        <v>158</v>
      </c>
      <c r="AU233" s="199" t="s">
        <v>90</v>
      </c>
      <c r="AY233" s="17" t="s">
        <v>155</v>
      </c>
      <c r="BE233" s="200">
        <f>IF(N233="základní",J233,0)</f>
        <v>0</v>
      </c>
      <c r="BF233" s="200">
        <f>IF(N233="snížená",J233,0)</f>
        <v>0</v>
      </c>
      <c r="BG233" s="200">
        <f>IF(N233="zákl. přenesená",J233,0)</f>
        <v>0</v>
      </c>
      <c r="BH233" s="200">
        <f>IF(N233="sníž. přenesená",J233,0)</f>
        <v>0</v>
      </c>
      <c r="BI233" s="200">
        <f>IF(N233="nulová",J233,0)</f>
        <v>0</v>
      </c>
      <c r="BJ233" s="17" t="s">
        <v>88</v>
      </c>
      <c r="BK233" s="200">
        <f>ROUND(I233*H233,2)</f>
        <v>0</v>
      </c>
      <c r="BL233" s="17" t="s">
        <v>175</v>
      </c>
      <c r="BM233" s="199" t="s">
        <v>1816</v>
      </c>
    </row>
    <row r="234" spans="1:47" s="2" customFormat="1" ht="29.25">
      <c r="A234" s="34"/>
      <c r="B234" s="35"/>
      <c r="C234" s="36"/>
      <c r="D234" s="201" t="s">
        <v>164</v>
      </c>
      <c r="E234" s="36"/>
      <c r="F234" s="202" t="s">
        <v>1817</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164</v>
      </c>
      <c r="AU234" s="17" t="s">
        <v>90</v>
      </c>
    </row>
    <row r="235" spans="2:51" s="13" customFormat="1" ht="11.25">
      <c r="B235" s="210"/>
      <c r="C235" s="211"/>
      <c r="D235" s="201" t="s">
        <v>256</v>
      </c>
      <c r="E235" s="212" t="s">
        <v>1</v>
      </c>
      <c r="F235" s="213" t="s">
        <v>819</v>
      </c>
      <c r="G235" s="211"/>
      <c r="H235" s="214">
        <v>23.1</v>
      </c>
      <c r="I235" s="215"/>
      <c r="J235" s="211"/>
      <c r="K235" s="211"/>
      <c r="L235" s="216"/>
      <c r="M235" s="217"/>
      <c r="N235" s="218"/>
      <c r="O235" s="218"/>
      <c r="P235" s="218"/>
      <c r="Q235" s="218"/>
      <c r="R235" s="218"/>
      <c r="S235" s="218"/>
      <c r="T235" s="219"/>
      <c r="AT235" s="220" t="s">
        <v>256</v>
      </c>
      <c r="AU235" s="220" t="s">
        <v>90</v>
      </c>
      <c r="AV235" s="13" t="s">
        <v>90</v>
      </c>
      <c r="AW235" s="13" t="s">
        <v>36</v>
      </c>
      <c r="AX235" s="13" t="s">
        <v>88</v>
      </c>
      <c r="AY235" s="220" t="s">
        <v>155</v>
      </c>
    </row>
    <row r="236" spans="1:65" s="2" customFormat="1" ht="16.5" customHeight="1">
      <c r="A236" s="34"/>
      <c r="B236" s="35"/>
      <c r="C236" s="187" t="s">
        <v>444</v>
      </c>
      <c r="D236" s="187" t="s">
        <v>158</v>
      </c>
      <c r="E236" s="188" t="s">
        <v>435</v>
      </c>
      <c r="F236" s="189" t="s">
        <v>436</v>
      </c>
      <c r="G236" s="190" t="s">
        <v>253</v>
      </c>
      <c r="H236" s="191">
        <v>99</v>
      </c>
      <c r="I236" s="192"/>
      <c r="J236" s="193">
        <f>ROUND(I236*H236,2)</f>
        <v>0</v>
      </c>
      <c r="K236" s="194"/>
      <c r="L236" s="39"/>
      <c r="M236" s="195" t="s">
        <v>1</v>
      </c>
      <c r="N236" s="196" t="s">
        <v>45</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175</v>
      </c>
      <c r="AT236" s="199" t="s">
        <v>158</v>
      </c>
      <c r="AU236" s="199" t="s">
        <v>90</v>
      </c>
      <c r="AY236" s="17" t="s">
        <v>155</v>
      </c>
      <c r="BE236" s="200">
        <f>IF(N236="základní",J236,0)</f>
        <v>0</v>
      </c>
      <c r="BF236" s="200">
        <f>IF(N236="snížená",J236,0)</f>
        <v>0</v>
      </c>
      <c r="BG236" s="200">
        <f>IF(N236="zákl. přenesená",J236,0)</f>
        <v>0</v>
      </c>
      <c r="BH236" s="200">
        <f>IF(N236="sníž. přenesená",J236,0)</f>
        <v>0</v>
      </c>
      <c r="BI236" s="200">
        <f>IF(N236="nulová",J236,0)</f>
        <v>0</v>
      </c>
      <c r="BJ236" s="17" t="s">
        <v>88</v>
      </c>
      <c r="BK236" s="200">
        <f>ROUND(I236*H236,2)</f>
        <v>0</v>
      </c>
      <c r="BL236" s="17" t="s">
        <v>175</v>
      </c>
      <c r="BM236" s="199" t="s">
        <v>1818</v>
      </c>
    </row>
    <row r="237" spans="1:47" s="2" customFormat="1" ht="29.25">
      <c r="A237" s="34"/>
      <c r="B237" s="35"/>
      <c r="C237" s="36"/>
      <c r="D237" s="201" t="s">
        <v>164</v>
      </c>
      <c r="E237" s="36"/>
      <c r="F237" s="202" t="s">
        <v>1819</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164</v>
      </c>
      <c r="AU237" s="17" t="s">
        <v>90</v>
      </c>
    </row>
    <row r="238" spans="2:51" s="13" customFormat="1" ht="11.25">
      <c r="B238" s="210"/>
      <c r="C238" s="211"/>
      <c r="D238" s="201" t="s">
        <v>256</v>
      </c>
      <c r="E238" s="212" t="s">
        <v>1</v>
      </c>
      <c r="F238" s="213" t="s">
        <v>1820</v>
      </c>
      <c r="G238" s="211"/>
      <c r="H238" s="214">
        <v>99</v>
      </c>
      <c r="I238" s="215"/>
      <c r="J238" s="211"/>
      <c r="K238" s="211"/>
      <c r="L238" s="216"/>
      <c r="M238" s="217"/>
      <c r="N238" s="218"/>
      <c r="O238" s="218"/>
      <c r="P238" s="218"/>
      <c r="Q238" s="218"/>
      <c r="R238" s="218"/>
      <c r="S238" s="218"/>
      <c r="T238" s="219"/>
      <c r="AT238" s="220" t="s">
        <v>256</v>
      </c>
      <c r="AU238" s="220" t="s">
        <v>90</v>
      </c>
      <c r="AV238" s="13" t="s">
        <v>90</v>
      </c>
      <c r="AW238" s="13" t="s">
        <v>36</v>
      </c>
      <c r="AX238" s="13" t="s">
        <v>88</v>
      </c>
      <c r="AY238" s="220" t="s">
        <v>155</v>
      </c>
    </row>
    <row r="239" spans="1:65" s="2" customFormat="1" ht="16.5" customHeight="1">
      <c r="A239" s="34"/>
      <c r="B239" s="35"/>
      <c r="C239" s="187" t="s">
        <v>449</v>
      </c>
      <c r="D239" s="187" t="s">
        <v>158</v>
      </c>
      <c r="E239" s="188" t="s">
        <v>1568</v>
      </c>
      <c r="F239" s="189" t="s">
        <v>1569</v>
      </c>
      <c r="G239" s="190" t="s">
        <v>253</v>
      </c>
      <c r="H239" s="191">
        <v>133.1</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1821</v>
      </c>
    </row>
    <row r="240" spans="1:47" s="2" customFormat="1" ht="29.25">
      <c r="A240" s="34"/>
      <c r="B240" s="35"/>
      <c r="C240" s="36"/>
      <c r="D240" s="201" t="s">
        <v>164</v>
      </c>
      <c r="E240" s="36"/>
      <c r="F240" s="202" t="s">
        <v>1822</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1813</v>
      </c>
      <c r="G241" s="211"/>
      <c r="H241" s="214">
        <v>133.1</v>
      </c>
      <c r="I241" s="215"/>
      <c r="J241" s="211"/>
      <c r="K241" s="211"/>
      <c r="L241" s="216"/>
      <c r="M241" s="217"/>
      <c r="N241" s="218"/>
      <c r="O241" s="218"/>
      <c r="P241" s="218"/>
      <c r="Q241" s="218"/>
      <c r="R241" s="218"/>
      <c r="S241" s="218"/>
      <c r="T241" s="219"/>
      <c r="AT241" s="220" t="s">
        <v>256</v>
      </c>
      <c r="AU241" s="220" t="s">
        <v>90</v>
      </c>
      <c r="AV241" s="13" t="s">
        <v>90</v>
      </c>
      <c r="AW241" s="13" t="s">
        <v>36</v>
      </c>
      <c r="AX241" s="13" t="s">
        <v>88</v>
      </c>
      <c r="AY241" s="220" t="s">
        <v>155</v>
      </c>
    </row>
    <row r="242" spans="1:65" s="2" customFormat="1" ht="16.5" customHeight="1">
      <c r="A242" s="34"/>
      <c r="B242" s="35"/>
      <c r="C242" s="187" t="s">
        <v>454</v>
      </c>
      <c r="D242" s="187" t="s">
        <v>158</v>
      </c>
      <c r="E242" s="188" t="s">
        <v>445</v>
      </c>
      <c r="F242" s="189" t="s">
        <v>446</v>
      </c>
      <c r="G242" s="190" t="s">
        <v>253</v>
      </c>
      <c r="H242" s="191">
        <v>156.2</v>
      </c>
      <c r="I242" s="192"/>
      <c r="J242" s="193">
        <f>ROUND(I242*H242,2)</f>
        <v>0</v>
      </c>
      <c r="K242" s="194"/>
      <c r="L242" s="39"/>
      <c r="M242" s="195" t="s">
        <v>1</v>
      </c>
      <c r="N242" s="196" t="s">
        <v>45</v>
      </c>
      <c r="O242" s="71"/>
      <c r="P242" s="197">
        <f>O242*H242</f>
        <v>0</v>
      </c>
      <c r="Q242" s="197">
        <v>0</v>
      </c>
      <c r="R242" s="197">
        <f>Q242*H242</f>
        <v>0</v>
      </c>
      <c r="S242" s="197">
        <v>0</v>
      </c>
      <c r="T242" s="198">
        <f>S242*H242</f>
        <v>0</v>
      </c>
      <c r="U242" s="34"/>
      <c r="V242" s="34"/>
      <c r="W242" s="34"/>
      <c r="X242" s="34"/>
      <c r="Y242" s="34"/>
      <c r="Z242" s="34"/>
      <c r="AA242" s="34"/>
      <c r="AB242" s="34"/>
      <c r="AC242" s="34"/>
      <c r="AD242" s="34"/>
      <c r="AE242" s="34"/>
      <c r="AR242" s="199" t="s">
        <v>175</v>
      </c>
      <c r="AT242" s="199" t="s">
        <v>158</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1823</v>
      </c>
    </row>
    <row r="243" spans="1:47" s="2" customFormat="1" ht="165.75">
      <c r="A243" s="34"/>
      <c r="B243" s="35"/>
      <c r="C243" s="36"/>
      <c r="D243" s="201" t="s">
        <v>164</v>
      </c>
      <c r="E243" s="36"/>
      <c r="F243" s="202" t="s">
        <v>1824</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1825</v>
      </c>
      <c r="G244" s="211"/>
      <c r="H244" s="214">
        <v>156.2</v>
      </c>
      <c r="I244" s="215"/>
      <c r="J244" s="211"/>
      <c r="K244" s="211"/>
      <c r="L244" s="216"/>
      <c r="M244" s="217"/>
      <c r="N244" s="218"/>
      <c r="O244" s="218"/>
      <c r="P244" s="218"/>
      <c r="Q244" s="218"/>
      <c r="R244" s="218"/>
      <c r="S244" s="218"/>
      <c r="T244" s="219"/>
      <c r="AT244" s="220" t="s">
        <v>256</v>
      </c>
      <c r="AU244" s="220" t="s">
        <v>90</v>
      </c>
      <c r="AV244" s="13" t="s">
        <v>90</v>
      </c>
      <c r="AW244" s="13" t="s">
        <v>36</v>
      </c>
      <c r="AX244" s="13" t="s">
        <v>88</v>
      </c>
      <c r="AY244" s="220" t="s">
        <v>155</v>
      </c>
    </row>
    <row r="245" spans="1:65" s="2" customFormat="1" ht="16.5" customHeight="1">
      <c r="A245" s="34"/>
      <c r="B245" s="35"/>
      <c r="C245" s="187" t="s">
        <v>460</v>
      </c>
      <c r="D245" s="187" t="s">
        <v>158</v>
      </c>
      <c r="E245" s="188" t="s">
        <v>450</v>
      </c>
      <c r="F245" s="189" t="s">
        <v>451</v>
      </c>
      <c r="G245" s="190" t="s">
        <v>253</v>
      </c>
      <c r="H245" s="191">
        <v>99</v>
      </c>
      <c r="I245" s="192"/>
      <c r="J245" s="193">
        <f>ROUND(I245*H245,2)</f>
        <v>0</v>
      </c>
      <c r="K245" s="194"/>
      <c r="L245" s="39"/>
      <c r="M245" s="195" t="s">
        <v>1</v>
      </c>
      <c r="N245" s="196" t="s">
        <v>45</v>
      </c>
      <c r="O245" s="71"/>
      <c r="P245" s="197">
        <f>O245*H245</f>
        <v>0</v>
      </c>
      <c r="Q245" s="197">
        <v>0</v>
      </c>
      <c r="R245" s="197">
        <f>Q245*H245</f>
        <v>0</v>
      </c>
      <c r="S245" s="197">
        <v>0</v>
      </c>
      <c r="T245" s="198">
        <f>S245*H245</f>
        <v>0</v>
      </c>
      <c r="U245" s="34"/>
      <c r="V245" s="34"/>
      <c r="W245" s="34"/>
      <c r="X245" s="34"/>
      <c r="Y245" s="34"/>
      <c r="Z245" s="34"/>
      <c r="AA245" s="34"/>
      <c r="AB245" s="34"/>
      <c r="AC245" s="34"/>
      <c r="AD245" s="34"/>
      <c r="AE245" s="34"/>
      <c r="AR245" s="199" t="s">
        <v>175</v>
      </c>
      <c r="AT245" s="199" t="s">
        <v>158</v>
      </c>
      <c r="AU245" s="199" t="s">
        <v>90</v>
      </c>
      <c r="AY245" s="17" t="s">
        <v>155</v>
      </c>
      <c r="BE245" s="200">
        <f>IF(N245="základní",J245,0)</f>
        <v>0</v>
      </c>
      <c r="BF245" s="200">
        <f>IF(N245="snížená",J245,0)</f>
        <v>0</v>
      </c>
      <c r="BG245" s="200">
        <f>IF(N245="zákl. přenesená",J245,0)</f>
        <v>0</v>
      </c>
      <c r="BH245" s="200">
        <f>IF(N245="sníž. přenesená",J245,0)</f>
        <v>0</v>
      </c>
      <c r="BI245" s="200">
        <f>IF(N245="nulová",J245,0)</f>
        <v>0</v>
      </c>
      <c r="BJ245" s="17" t="s">
        <v>88</v>
      </c>
      <c r="BK245" s="200">
        <f>ROUND(I245*H245,2)</f>
        <v>0</v>
      </c>
      <c r="BL245" s="17" t="s">
        <v>175</v>
      </c>
      <c r="BM245" s="199" t="s">
        <v>1826</v>
      </c>
    </row>
    <row r="246" spans="1:47" s="2" customFormat="1" ht="58.5">
      <c r="A246" s="34"/>
      <c r="B246" s="35"/>
      <c r="C246" s="36"/>
      <c r="D246" s="201" t="s">
        <v>164</v>
      </c>
      <c r="E246" s="36"/>
      <c r="F246" s="202" t="s">
        <v>1579</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164</v>
      </c>
      <c r="AU246" s="17" t="s">
        <v>90</v>
      </c>
    </row>
    <row r="247" spans="2:51" s="13" customFormat="1" ht="11.25">
      <c r="B247" s="210"/>
      <c r="C247" s="211"/>
      <c r="D247" s="201" t="s">
        <v>256</v>
      </c>
      <c r="E247" s="212" t="s">
        <v>1</v>
      </c>
      <c r="F247" s="213" t="s">
        <v>1820</v>
      </c>
      <c r="G247" s="211"/>
      <c r="H247" s="214">
        <v>99</v>
      </c>
      <c r="I247" s="215"/>
      <c r="J247" s="211"/>
      <c r="K247" s="211"/>
      <c r="L247" s="216"/>
      <c r="M247" s="217"/>
      <c r="N247" s="218"/>
      <c r="O247" s="218"/>
      <c r="P247" s="218"/>
      <c r="Q247" s="218"/>
      <c r="R247" s="218"/>
      <c r="S247" s="218"/>
      <c r="T247" s="219"/>
      <c r="AT247" s="220" t="s">
        <v>256</v>
      </c>
      <c r="AU247" s="220" t="s">
        <v>90</v>
      </c>
      <c r="AV247" s="13" t="s">
        <v>90</v>
      </c>
      <c r="AW247" s="13" t="s">
        <v>36</v>
      </c>
      <c r="AX247" s="13" t="s">
        <v>88</v>
      </c>
      <c r="AY247" s="220" t="s">
        <v>155</v>
      </c>
    </row>
    <row r="248" spans="1:65" s="2" customFormat="1" ht="16.5" customHeight="1">
      <c r="A248" s="34"/>
      <c r="B248" s="35"/>
      <c r="C248" s="187" t="s">
        <v>467</v>
      </c>
      <c r="D248" s="187" t="s">
        <v>158</v>
      </c>
      <c r="E248" s="188" t="s">
        <v>1580</v>
      </c>
      <c r="F248" s="189" t="s">
        <v>1581</v>
      </c>
      <c r="G248" s="190" t="s">
        <v>253</v>
      </c>
      <c r="H248" s="191">
        <v>56.1</v>
      </c>
      <c r="I248" s="192"/>
      <c r="J248" s="193">
        <f>ROUND(I248*H248,2)</f>
        <v>0</v>
      </c>
      <c r="K248" s="194"/>
      <c r="L248" s="39"/>
      <c r="M248" s="195" t="s">
        <v>1</v>
      </c>
      <c r="N248" s="196" t="s">
        <v>45</v>
      </c>
      <c r="O248" s="71"/>
      <c r="P248" s="197">
        <f>O248*H248</f>
        <v>0</v>
      </c>
      <c r="Q248" s="197">
        <v>0.1837</v>
      </c>
      <c r="R248" s="197">
        <f>Q248*H248</f>
        <v>10.305570000000001</v>
      </c>
      <c r="S248" s="197">
        <v>0</v>
      </c>
      <c r="T248" s="198">
        <f>S248*H248</f>
        <v>0</v>
      </c>
      <c r="U248" s="34"/>
      <c r="V248" s="34"/>
      <c r="W248" s="34"/>
      <c r="X248" s="34"/>
      <c r="Y248" s="34"/>
      <c r="Z248" s="34"/>
      <c r="AA248" s="34"/>
      <c r="AB248" s="34"/>
      <c r="AC248" s="34"/>
      <c r="AD248" s="34"/>
      <c r="AE248" s="34"/>
      <c r="AR248" s="199" t="s">
        <v>175</v>
      </c>
      <c r="AT248" s="199" t="s">
        <v>158</v>
      </c>
      <c r="AU248" s="199" t="s">
        <v>90</v>
      </c>
      <c r="AY248" s="17" t="s">
        <v>155</v>
      </c>
      <c r="BE248" s="200">
        <f>IF(N248="základní",J248,0)</f>
        <v>0</v>
      </c>
      <c r="BF248" s="200">
        <f>IF(N248="snížená",J248,0)</f>
        <v>0</v>
      </c>
      <c r="BG248" s="200">
        <f>IF(N248="zákl. přenesená",J248,0)</f>
        <v>0</v>
      </c>
      <c r="BH248" s="200">
        <f>IF(N248="sníž. přenesená",J248,0)</f>
        <v>0</v>
      </c>
      <c r="BI248" s="200">
        <f>IF(N248="nulová",J248,0)</f>
        <v>0</v>
      </c>
      <c r="BJ248" s="17" t="s">
        <v>88</v>
      </c>
      <c r="BK248" s="200">
        <f>ROUND(I248*H248,2)</f>
        <v>0</v>
      </c>
      <c r="BL248" s="17" t="s">
        <v>175</v>
      </c>
      <c r="BM248" s="199" t="s">
        <v>1827</v>
      </c>
    </row>
    <row r="249" spans="1:47" s="2" customFormat="1" ht="292.5">
      <c r="A249" s="34"/>
      <c r="B249" s="35"/>
      <c r="C249" s="36"/>
      <c r="D249" s="201" t="s">
        <v>164</v>
      </c>
      <c r="E249" s="36"/>
      <c r="F249" s="202" t="s">
        <v>1583</v>
      </c>
      <c r="G249" s="36"/>
      <c r="H249" s="36"/>
      <c r="I249" s="203"/>
      <c r="J249" s="36"/>
      <c r="K249" s="36"/>
      <c r="L249" s="39"/>
      <c r="M249" s="204"/>
      <c r="N249" s="205"/>
      <c r="O249" s="71"/>
      <c r="P249" s="71"/>
      <c r="Q249" s="71"/>
      <c r="R249" s="71"/>
      <c r="S249" s="71"/>
      <c r="T249" s="72"/>
      <c r="U249" s="34"/>
      <c r="V249" s="34"/>
      <c r="W249" s="34"/>
      <c r="X249" s="34"/>
      <c r="Y249" s="34"/>
      <c r="Z249" s="34"/>
      <c r="AA249" s="34"/>
      <c r="AB249" s="34"/>
      <c r="AC249" s="34"/>
      <c r="AD249" s="34"/>
      <c r="AE249" s="34"/>
      <c r="AT249" s="17" t="s">
        <v>164</v>
      </c>
      <c r="AU249" s="17" t="s">
        <v>90</v>
      </c>
    </row>
    <row r="250" spans="2:51" s="13" customFormat="1" ht="11.25">
      <c r="B250" s="210"/>
      <c r="C250" s="211"/>
      <c r="D250" s="201" t="s">
        <v>256</v>
      </c>
      <c r="E250" s="212" t="s">
        <v>1</v>
      </c>
      <c r="F250" s="213" t="s">
        <v>1828</v>
      </c>
      <c r="G250" s="211"/>
      <c r="H250" s="214">
        <v>56.1</v>
      </c>
      <c r="I250" s="215"/>
      <c r="J250" s="211"/>
      <c r="K250" s="211"/>
      <c r="L250" s="216"/>
      <c r="M250" s="217"/>
      <c r="N250" s="218"/>
      <c r="O250" s="218"/>
      <c r="P250" s="218"/>
      <c r="Q250" s="218"/>
      <c r="R250" s="218"/>
      <c r="S250" s="218"/>
      <c r="T250" s="219"/>
      <c r="AT250" s="220" t="s">
        <v>256</v>
      </c>
      <c r="AU250" s="220" t="s">
        <v>90</v>
      </c>
      <c r="AV250" s="13" t="s">
        <v>90</v>
      </c>
      <c r="AW250" s="13" t="s">
        <v>36</v>
      </c>
      <c r="AX250" s="13" t="s">
        <v>88</v>
      </c>
      <c r="AY250" s="220" t="s">
        <v>155</v>
      </c>
    </row>
    <row r="251" spans="1:65" s="2" customFormat="1" ht="16.5" customHeight="1">
      <c r="A251" s="34"/>
      <c r="B251" s="35"/>
      <c r="C251" s="187" t="s">
        <v>472</v>
      </c>
      <c r="D251" s="187" t="s">
        <v>158</v>
      </c>
      <c r="E251" s="188" t="s">
        <v>455</v>
      </c>
      <c r="F251" s="189" t="s">
        <v>456</v>
      </c>
      <c r="G251" s="190" t="s">
        <v>253</v>
      </c>
      <c r="H251" s="191">
        <v>42.9</v>
      </c>
      <c r="I251" s="192"/>
      <c r="J251" s="193">
        <f>ROUND(I251*H251,2)</f>
        <v>0</v>
      </c>
      <c r="K251" s="194"/>
      <c r="L251" s="39"/>
      <c r="M251" s="195" t="s">
        <v>1</v>
      </c>
      <c r="N251" s="196" t="s">
        <v>45</v>
      </c>
      <c r="O251" s="71"/>
      <c r="P251" s="197">
        <f>O251*H251</f>
        <v>0</v>
      </c>
      <c r="Q251" s="197">
        <v>0.1837</v>
      </c>
      <c r="R251" s="197">
        <f>Q251*H251</f>
        <v>7.88073</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1829</v>
      </c>
    </row>
    <row r="252" spans="1:47" s="2" customFormat="1" ht="58.5">
      <c r="A252" s="34"/>
      <c r="B252" s="35"/>
      <c r="C252" s="36"/>
      <c r="D252" s="201" t="s">
        <v>164</v>
      </c>
      <c r="E252" s="36"/>
      <c r="F252" s="202" t="s">
        <v>928</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2:51" s="13" customFormat="1" ht="11.25">
      <c r="B253" s="210"/>
      <c r="C253" s="211"/>
      <c r="D253" s="201" t="s">
        <v>256</v>
      </c>
      <c r="E253" s="212" t="s">
        <v>1</v>
      </c>
      <c r="F253" s="213" t="s">
        <v>1728</v>
      </c>
      <c r="G253" s="211"/>
      <c r="H253" s="214">
        <v>42.9</v>
      </c>
      <c r="I253" s="215"/>
      <c r="J253" s="211"/>
      <c r="K253" s="211"/>
      <c r="L253" s="216"/>
      <c r="M253" s="217"/>
      <c r="N253" s="218"/>
      <c r="O253" s="218"/>
      <c r="P253" s="218"/>
      <c r="Q253" s="218"/>
      <c r="R253" s="218"/>
      <c r="S253" s="218"/>
      <c r="T253" s="219"/>
      <c r="AT253" s="220" t="s">
        <v>256</v>
      </c>
      <c r="AU253" s="220" t="s">
        <v>90</v>
      </c>
      <c r="AV253" s="13" t="s">
        <v>90</v>
      </c>
      <c r="AW253" s="13" t="s">
        <v>36</v>
      </c>
      <c r="AX253" s="13" t="s">
        <v>88</v>
      </c>
      <c r="AY253" s="220" t="s">
        <v>155</v>
      </c>
    </row>
    <row r="254" spans="1:65" s="2" customFormat="1" ht="16.5" customHeight="1">
      <c r="A254" s="34"/>
      <c r="B254" s="35"/>
      <c r="C254" s="243" t="s">
        <v>478</v>
      </c>
      <c r="D254" s="243" t="s">
        <v>357</v>
      </c>
      <c r="E254" s="244" t="s">
        <v>461</v>
      </c>
      <c r="F254" s="245" t="s">
        <v>462</v>
      </c>
      <c r="G254" s="246" t="s">
        <v>253</v>
      </c>
      <c r="H254" s="247">
        <v>8.58</v>
      </c>
      <c r="I254" s="248"/>
      <c r="J254" s="249">
        <f>ROUND(I254*H254,2)</f>
        <v>0</v>
      </c>
      <c r="K254" s="250"/>
      <c r="L254" s="251"/>
      <c r="M254" s="252" t="s">
        <v>1</v>
      </c>
      <c r="N254" s="253" t="s">
        <v>45</v>
      </c>
      <c r="O254" s="71"/>
      <c r="P254" s="197">
        <f>O254*H254</f>
        <v>0</v>
      </c>
      <c r="Q254" s="197">
        <v>0.222</v>
      </c>
      <c r="R254" s="197">
        <f>Q254*H254</f>
        <v>1.90476</v>
      </c>
      <c r="S254" s="197">
        <v>0</v>
      </c>
      <c r="T254" s="198">
        <f>S254*H254</f>
        <v>0</v>
      </c>
      <c r="U254" s="34"/>
      <c r="V254" s="34"/>
      <c r="W254" s="34"/>
      <c r="X254" s="34"/>
      <c r="Y254" s="34"/>
      <c r="Z254" s="34"/>
      <c r="AA254" s="34"/>
      <c r="AB254" s="34"/>
      <c r="AC254" s="34"/>
      <c r="AD254" s="34"/>
      <c r="AE254" s="34"/>
      <c r="AR254" s="199" t="s">
        <v>196</v>
      </c>
      <c r="AT254" s="199" t="s">
        <v>357</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1830</v>
      </c>
    </row>
    <row r="255" spans="1:47" s="2" customFormat="1" ht="19.5">
      <c r="A255" s="34"/>
      <c r="B255" s="35"/>
      <c r="C255" s="36"/>
      <c r="D255" s="201" t="s">
        <v>164</v>
      </c>
      <c r="E255" s="36"/>
      <c r="F255" s="202" t="s">
        <v>464</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1831</v>
      </c>
      <c r="G256" s="211"/>
      <c r="H256" s="214">
        <v>42.9</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2:51" s="13" customFormat="1" ht="11.25">
      <c r="B257" s="210"/>
      <c r="C257" s="211"/>
      <c r="D257" s="201" t="s">
        <v>256</v>
      </c>
      <c r="E257" s="211"/>
      <c r="F257" s="213" t="s">
        <v>1832</v>
      </c>
      <c r="G257" s="211"/>
      <c r="H257" s="214">
        <v>8.58</v>
      </c>
      <c r="I257" s="215"/>
      <c r="J257" s="211"/>
      <c r="K257" s="211"/>
      <c r="L257" s="216"/>
      <c r="M257" s="217"/>
      <c r="N257" s="218"/>
      <c r="O257" s="218"/>
      <c r="P257" s="218"/>
      <c r="Q257" s="218"/>
      <c r="R257" s="218"/>
      <c r="S257" s="218"/>
      <c r="T257" s="219"/>
      <c r="AT257" s="220" t="s">
        <v>256</v>
      </c>
      <c r="AU257" s="220" t="s">
        <v>90</v>
      </c>
      <c r="AV257" s="13" t="s">
        <v>90</v>
      </c>
      <c r="AW257" s="13" t="s">
        <v>4</v>
      </c>
      <c r="AX257" s="13" t="s">
        <v>88</v>
      </c>
      <c r="AY257" s="220" t="s">
        <v>155</v>
      </c>
    </row>
    <row r="258" spans="1:65" s="2" customFormat="1" ht="16.5" customHeight="1">
      <c r="A258" s="34"/>
      <c r="B258" s="35"/>
      <c r="C258" s="187" t="s">
        <v>484</v>
      </c>
      <c r="D258" s="187" t="s">
        <v>158</v>
      </c>
      <c r="E258" s="188" t="s">
        <v>468</v>
      </c>
      <c r="F258" s="189" t="s">
        <v>469</v>
      </c>
      <c r="G258" s="190" t="s">
        <v>253</v>
      </c>
      <c r="H258" s="191">
        <v>133.1</v>
      </c>
      <c r="I258" s="192"/>
      <c r="J258" s="193">
        <f>ROUND(I258*H258,2)</f>
        <v>0</v>
      </c>
      <c r="K258" s="194"/>
      <c r="L258" s="39"/>
      <c r="M258" s="195" t="s">
        <v>1</v>
      </c>
      <c r="N258" s="196" t="s">
        <v>45</v>
      </c>
      <c r="O258" s="71"/>
      <c r="P258" s="197">
        <f>O258*H258</f>
        <v>0</v>
      </c>
      <c r="Q258" s="197">
        <v>0.167</v>
      </c>
      <c r="R258" s="197">
        <f>Q258*H258</f>
        <v>22.2277</v>
      </c>
      <c r="S258" s="197">
        <v>0</v>
      </c>
      <c r="T258" s="198">
        <f>S258*H258</f>
        <v>0</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1833</v>
      </c>
    </row>
    <row r="259" spans="1:47" s="2" customFormat="1" ht="58.5">
      <c r="A259" s="34"/>
      <c r="B259" s="35"/>
      <c r="C259" s="36"/>
      <c r="D259" s="201" t="s">
        <v>164</v>
      </c>
      <c r="E259" s="36"/>
      <c r="F259" s="202" t="s">
        <v>935</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2:51" s="13" customFormat="1" ht="11.25">
      <c r="B260" s="210"/>
      <c r="C260" s="211"/>
      <c r="D260" s="201" t="s">
        <v>256</v>
      </c>
      <c r="E260" s="212" t="s">
        <v>1</v>
      </c>
      <c r="F260" s="213" t="s">
        <v>1813</v>
      </c>
      <c r="G260" s="211"/>
      <c r="H260" s="214">
        <v>133.1</v>
      </c>
      <c r="I260" s="215"/>
      <c r="J260" s="211"/>
      <c r="K260" s="211"/>
      <c r="L260" s="216"/>
      <c r="M260" s="217"/>
      <c r="N260" s="218"/>
      <c r="O260" s="218"/>
      <c r="P260" s="218"/>
      <c r="Q260" s="218"/>
      <c r="R260" s="218"/>
      <c r="S260" s="218"/>
      <c r="T260" s="219"/>
      <c r="AT260" s="220" t="s">
        <v>256</v>
      </c>
      <c r="AU260" s="220" t="s">
        <v>90</v>
      </c>
      <c r="AV260" s="13" t="s">
        <v>90</v>
      </c>
      <c r="AW260" s="13" t="s">
        <v>36</v>
      </c>
      <c r="AX260" s="13" t="s">
        <v>88</v>
      </c>
      <c r="AY260" s="220" t="s">
        <v>155</v>
      </c>
    </row>
    <row r="261" spans="1:65" s="2" customFormat="1" ht="16.5" customHeight="1">
      <c r="A261" s="34"/>
      <c r="B261" s="35"/>
      <c r="C261" s="243" t="s">
        <v>490</v>
      </c>
      <c r="D261" s="243" t="s">
        <v>357</v>
      </c>
      <c r="E261" s="244" t="s">
        <v>473</v>
      </c>
      <c r="F261" s="245" t="s">
        <v>474</v>
      </c>
      <c r="G261" s="246" t="s">
        <v>253</v>
      </c>
      <c r="H261" s="247">
        <v>26.62</v>
      </c>
      <c r="I261" s="248"/>
      <c r="J261" s="249">
        <f>ROUND(I261*H261,2)</f>
        <v>0</v>
      </c>
      <c r="K261" s="250"/>
      <c r="L261" s="251"/>
      <c r="M261" s="252" t="s">
        <v>1</v>
      </c>
      <c r="N261" s="253" t="s">
        <v>45</v>
      </c>
      <c r="O261" s="71"/>
      <c r="P261" s="197">
        <f>O261*H261</f>
        <v>0</v>
      </c>
      <c r="Q261" s="197">
        <v>0.118</v>
      </c>
      <c r="R261" s="197">
        <f>Q261*H261</f>
        <v>3.1411599999999997</v>
      </c>
      <c r="S261" s="197">
        <v>0</v>
      </c>
      <c r="T261" s="198">
        <f>S261*H261</f>
        <v>0</v>
      </c>
      <c r="U261" s="34"/>
      <c r="V261" s="34"/>
      <c r="W261" s="34"/>
      <c r="X261" s="34"/>
      <c r="Y261" s="34"/>
      <c r="Z261" s="34"/>
      <c r="AA261" s="34"/>
      <c r="AB261" s="34"/>
      <c r="AC261" s="34"/>
      <c r="AD261" s="34"/>
      <c r="AE261" s="34"/>
      <c r="AR261" s="199" t="s">
        <v>196</v>
      </c>
      <c r="AT261" s="199" t="s">
        <v>357</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1834</v>
      </c>
    </row>
    <row r="262" spans="1:47" s="2" customFormat="1" ht="19.5">
      <c r="A262" s="34"/>
      <c r="B262" s="35"/>
      <c r="C262" s="36"/>
      <c r="D262" s="201" t="s">
        <v>164</v>
      </c>
      <c r="E262" s="36"/>
      <c r="F262" s="202" t="s">
        <v>464</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2:51" s="13" customFormat="1" ht="11.25">
      <c r="B263" s="210"/>
      <c r="C263" s="211"/>
      <c r="D263" s="201" t="s">
        <v>256</v>
      </c>
      <c r="E263" s="212" t="s">
        <v>1</v>
      </c>
      <c r="F263" s="213" t="s">
        <v>1835</v>
      </c>
      <c r="G263" s="211"/>
      <c r="H263" s="214">
        <v>133.1</v>
      </c>
      <c r="I263" s="215"/>
      <c r="J263" s="211"/>
      <c r="K263" s="211"/>
      <c r="L263" s="216"/>
      <c r="M263" s="217"/>
      <c r="N263" s="218"/>
      <c r="O263" s="218"/>
      <c r="P263" s="218"/>
      <c r="Q263" s="218"/>
      <c r="R263" s="218"/>
      <c r="S263" s="218"/>
      <c r="T263" s="219"/>
      <c r="AT263" s="220" t="s">
        <v>256</v>
      </c>
      <c r="AU263" s="220" t="s">
        <v>90</v>
      </c>
      <c r="AV263" s="13" t="s">
        <v>90</v>
      </c>
      <c r="AW263" s="13" t="s">
        <v>36</v>
      </c>
      <c r="AX263" s="13" t="s">
        <v>88</v>
      </c>
      <c r="AY263" s="220" t="s">
        <v>155</v>
      </c>
    </row>
    <row r="264" spans="2:51" s="13" customFormat="1" ht="11.25">
      <c r="B264" s="210"/>
      <c r="C264" s="211"/>
      <c r="D264" s="201" t="s">
        <v>256</v>
      </c>
      <c r="E264" s="211"/>
      <c r="F264" s="213" t="s">
        <v>1836</v>
      </c>
      <c r="G264" s="211"/>
      <c r="H264" s="214">
        <v>26.62</v>
      </c>
      <c r="I264" s="215"/>
      <c r="J264" s="211"/>
      <c r="K264" s="211"/>
      <c r="L264" s="216"/>
      <c r="M264" s="217"/>
      <c r="N264" s="218"/>
      <c r="O264" s="218"/>
      <c r="P264" s="218"/>
      <c r="Q264" s="218"/>
      <c r="R264" s="218"/>
      <c r="S264" s="218"/>
      <c r="T264" s="219"/>
      <c r="AT264" s="220" t="s">
        <v>256</v>
      </c>
      <c r="AU264" s="220" t="s">
        <v>90</v>
      </c>
      <c r="AV264" s="13" t="s">
        <v>90</v>
      </c>
      <c r="AW264" s="13" t="s">
        <v>4</v>
      </c>
      <c r="AX264" s="13" t="s">
        <v>88</v>
      </c>
      <c r="AY264" s="220" t="s">
        <v>155</v>
      </c>
    </row>
    <row r="265" spans="1:65" s="2" customFormat="1" ht="21.75" customHeight="1">
      <c r="A265" s="34"/>
      <c r="B265" s="35"/>
      <c r="C265" s="187" t="s">
        <v>495</v>
      </c>
      <c r="D265" s="187" t="s">
        <v>158</v>
      </c>
      <c r="E265" s="188" t="s">
        <v>479</v>
      </c>
      <c r="F265" s="189" t="s">
        <v>480</v>
      </c>
      <c r="G265" s="190" t="s">
        <v>253</v>
      </c>
      <c r="H265" s="191">
        <v>23.1</v>
      </c>
      <c r="I265" s="192"/>
      <c r="J265" s="193">
        <f>ROUND(I265*H265,2)</f>
        <v>0</v>
      </c>
      <c r="K265" s="194"/>
      <c r="L265" s="39"/>
      <c r="M265" s="195" t="s">
        <v>1</v>
      </c>
      <c r="N265" s="196" t="s">
        <v>45</v>
      </c>
      <c r="O265" s="71"/>
      <c r="P265" s="197">
        <f>O265*H265</f>
        <v>0</v>
      </c>
      <c r="Q265" s="197">
        <v>0.11162</v>
      </c>
      <c r="R265" s="197">
        <f>Q265*H265</f>
        <v>2.578422</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1837</v>
      </c>
    </row>
    <row r="266" spans="1:47" s="2" customFormat="1" ht="243.75">
      <c r="A266" s="34"/>
      <c r="B266" s="35"/>
      <c r="C266" s="36"/>
      <c r="D266" s="201" t="s">
        <v>164</v>
      </c>
      <c r="E266" s="36"/>
      <c r="F266" s="202" t="s">
        <v>940</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2:51" s="13" customFormat="1" ht="11.25">
      <c r="B267" s="210"/>
      <c r="C267" s="211"/>
      <c r="D267" s="201" t="s">
        <v>256</v>
      </c>
      <c r="E267" s="212" t="s">
        <v>1</v>
      </c>
      <c r="F267" s="213" t="s">
        <v>819</v>
      </c>
      <c r="G267" s="211"/>
      <c r="H267" s="214">
        <v>23.1</v>
      </c>
      <c r="I267" s="215"/>
      <c r="J267" s="211"/>
      <c r="K267" s="211"/>
      <c r="L267" s="216"/>
      <c r="M267" s="217"/>
      <c r="N267" s="218"/>
      <c r="O267" s="218"/>
      <c r="P267" s="218"/>
      <c r="Q267" s="218"/>
      <c r="R267" s="218"/>
      <c r="S267" s="218"/>
      <c r="T267" s="219"/>
      <c r="AT267" s="220" t="s">
        <v>256</v>
      </c>
      <c r="AU267" s="220" t="s">
        <v>90</v>
      </c>
      <c r="AV267" s="13" t="s">
        <v>90</v>
      </c>
      <c r="AW267" s="13" t="s">
        <v>36</v>
      </c>
      <c r="AX267" s="13" t="s">
        <v>88</v>
      </c>
      <c r="AY267" s="220" t="s">
        <v>155</v>
      </c>
    </row>
    <row r="268" spans="2:63" s="12" customFormat="1" ht="22.9" customHeight="1">
      <c r="B268" s="171"/>
      <c r="C268" s="172"/>
      <c r="D268" s="173" t="s">
        <v>79</v>
      </c>
      <c r="E268" s="185" t="s">
        <v>196</v>
      </c>
      <c r="F268" s="185" t="s">
        <v>483</v>
      </c>
      <c r="G268" s="172"/>
      <c r="H268" s="172"/>
      <c r="I268" s="175"/>
      <c r="J268" s="186">
        <f>BK268</f>
        <v>0</v>
      </c>
      <c r="K268" s="172"/>
      <c r="L268" s="177"/>
      <c r="M268" s="178"/>
      <c r="N268" s="179"/>
      <c r="O268" s="179"/>
      <c r="P268" s="180">
        <f>SUM(P269:P309)</f>
        <v>0</v>
      </c>
      <c r="Q268" s="179"/>
      <c r="R268" s="180">
        <f>SUM(R269:R309)</f>
        <v>1.3067650000000002</v>
      </c>
      <c r="S268" s="179"/>
      <c r="T268" s="181">
        <f>SUM(T269:T309)</f>
        <v>0</v>
      </c>
      <c r="AR268" s="182" t="s">
        <v>88</v>
      </c>
      <c r="AT268" s="183" t="s">
        <v>79</v>
      </c>
      <c r="AU268" s="183" t="s">
        <v>88</v>
      </c>
      <c r="AY268" s="182" t="s">
        <v>155</v>
      </c>
      <c r="BK268" s="184">
        <f>SUM(BK269:BK309)</f>
        <v>0</v>
      </c>
    </row>
    <row r="269" spans="1:65" s="2" customFormat="1" ht="16.5" customHeight="1">
      <c r="A269" s="34"/>
      <c r="B269" s="35"/>
      <c r="C269" s="187" t="s">
        <v>502</v>
      </c>
      <c r="D269" s="187" t="s">
        <v>158</v>
      </c>
      <c r="E269" s="188" t="s">
        <v>607</v>
      </c>
      <c r="F269" s="189" t="s">
        <v>608</v>
      </c>
      <c r="G269" s="190" t="s">
        <v>383</v>
      </c>
      <c r="H269" s="191">
        <v>19</v>
      </c>
      <c r="I269" s="192"/>
      <c r="J269" s="193">
        <f>ROUND(I269*H269,2)</f>
        <v>0</v>
      </c>
      <c r="K269" s="194"/>
      <c r="L269" s="39"/>
      <c r="M269" s="195" t="s">
        <v>1</v>
      </c>
      <c r="N269" s="196" t="s">
        <v>45</v>
      </c>
      <c r="O269" s="71"/>
      <c r="P269" s="197">
        <f>O269*H269</f>
        <v>0</v>
      </c>
      <c r="Q269" s="197">
        <v>0.06864</v>
      </c>
      <c r="R269" s="197">
        <f>Q269*H269</f>
        <v>1.3041600000000002</v>
      </c>
      <c r="S269" s="197">
        <v>0</v>
      </c>
      <c r="T269" s="198">
        <f>S269*H269</f>
        <v>0</v>
      </c>
      <c r="U269" s="34"/>
      <c r="V269" s="34"/>
      <c r="W269" s="34"/>
      <c r="X269" s="34"/>
      <c r="Y269" s="34"/>
      <c r="Z269" s="34"/>
      <c r="AA269" s="34"/>
      <c r="AB269" s="34"/>
      <c r="AC269" s="34"/>
      <c r="AD269" s="34"/>
      <c r="AE269" s="34"/>
      <c r="AR269" s="199" t="s">
        <v>175</v>
      </c>
      <c r="AT269" s="199" t="s">
        <v>158</v>
      </c>
      <c r="AU269" s="199" t="s">
        <v>90</v>
      </c>
      <c r="AY269" s="17" t="s">
        <v>155</v>
      </c>
      <c r="BE269" s="200">
        <f>IF(N269="základní",J269,0)</f>
        <v>0</v>
      </c>
      <c r="BF269" s="200">
        <f>IF(N269="snížená",J269,0)</f>
        <v>0</v>
      </c>
      <c r="BG269" s="200">
        <f>IF(N269="zákl. přenesená",J269,0)</f>
        <v>0</v>
      </c>
      <c r="BH269" s="200">
        <f>IF(N269="sníž. přenesená",J269,0)</f>
        <v>0</v>
      </c>
      <c r="BI269" s="200">
        <f>IF(N269="nulová",J269,0)</f>
        <v>0</v>
      </c>
      <c r="BJ269" s="17" t="s">
        <v>88</v>
      </c>
      <c r="BK269" s="200">
        <f>ROUND(I269*H269,2)</f>
        <v>0</v>
      </c>
      <c r="BL269" s="17" t="s">
        <v>175</v>
      </c>
      <c r="BM269" s="199" t="s">
        <v>1838</v>
      </c>
    </row>
    <row r="270" spans="1:47" s="2" customFormat="1" ht="39">
      <c r="A270" s="34"/>
      <c r="B270" s="35"/>
      <c r="C270" s="36"/>
      <c r="D270" s="201" t="s">
        <v>164</v>
      </c>
      <c r="E270" s="36"/>
      <c r="F270" s="202" t="s">
        <v>943</v>
      </c>
      <c r="G270" s="36"/>
      <c r="H270" s="36"/>
      <c r="I270" s="203"/>
      <c r="J270" s="36"/>
      <c r="K270" s="36"/>
      <c r="L270" s="39"/>
      <c r="M270" s="204"/>
      <c r="N270" s="205"/>
      <c r="O270" s="71"/>
      <c r="P270" s="71"/>
      <c r="Q270" s="71"/>
      <c r="R270" s="71"/>
      <c r="S270" s="71"/>
      <c r="T270" s="72"/>
      <c r="U270" s="34"/>
      <c r="V270" s="34"/>
      <c r="W270" s="34"/>
      <c r="X270" s="34"/>
      <c r="Y270" s="34"/>
      <c r="Z270" s="34"/>
      <c r="AA270" s="34"/>
      <c r="AB270" s="34"/>
      <c r="AC270" s="34"/>
      <c r="AD270" s="34"/>
      <c r="AE270" s="34"/>
      <c r="AT270" s="17" t="s">
        <v>164</v>
      </c>
      <c r="AU270" s="17" t="s">
        <v>90</v>
      </c>
    </row>
    <row r="271" spans="1:65" s="2" customFormat="1" ht="16.5" customHeight="1">
      <c r="A271" s="34"/>
      <c r="B271" s="35"/>
      <c r="C271" s="187" t="s">
        <v>507</v>
      </c>
      <c r="D271" s="187" t="s">
        <v>158</v>
      </c>
      <c r="E271" s="188" t="s">
        <v>612</v>
      </c>
      <c r="F271" s="189" t="s">
        <v>613</v>
      </c>
      <c r="G271" s="190" t="s">
        <v>287</v>
      </c>
      <c r="H271" s="191">
        <v>256</v>
      </c>
      <c r="I271" s="192"/>
      <c r="J271" s="193">
        <f>ROUND(I271*H271,2)</f>
        <v>0</v>
      </c>
      <c r="K271" s="194"/>
      <c r="L271" s="39"/>
      <c r="M271" s="195" t="s">
        <v>1</v>
      </c>
      <c r="N271" s="196" t="s">
        <v>45</v>
      </c>
      <c r="O271" s="71"/>
      <c r="P271" s="197">
        <f>O271*H271</f>
        <v>0</v>
      </c>
      <c r="Q271" s="197">
        <v>1E-05</v>
      </c>
      <c r="R271" s="197">
        <f>Q271*H271</f>
        <v>0.00256</v>
      </c>
      <c r="S271" s="197">
        <v>0</v>
      </c>
      <c r="T271" s="198">
        <f>S271*H271</f>
        <v>0</v>
      </c>
      <c r="U271" s="34"/>
      <c r="V271" s="34"/>
      <c r="W271" s="34"/>
      <c r="X271" s="34"/>
      <c r="Y271" s="34"/>
      <c r="Z271" s="34"/>
      <c r="AA271" s="34"/>
      <c r="AB271" s="34"/>
      <c r="AC271" s="34"/>
      <c r="AD271" s="34"/>
      <c r="AE271" s="34"/>
      <c r="AR271" s="199" t="s">
        <v>175</v>
      </c>
      <c r="AT271" s="199" t="s">
        <v>158</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1839</v>
      </c>
    </row>
    <row r="272" spans="1:47" s="2" customFormat="1" ht="156">
      <c r="A272" s="34"/>
      <c r="B272" s="35"/>
      <c r="C272" s="36"/>
      <c r="D272" s="201" t="s">
        <v>164</v>
      </c>
      <c r="E272" s="36"/>
      <c r="F272" s="202" t="s">
        <v>945</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243" t="s">
        <v>514</v>
      </c>
      <c r="D273" s="243" t="s">
        <v>357</v>
      </c>
      <c r="E273" s="244" t="s">
        <v>617</v>
      </c>
      <c r="F273" s="245" t="s">
        <v>618</v>
      </c>
      <c r="G273" s="246" t="s">
        <v>287</v>
      </c>
      <c r="H273" s="247">
        <v>0</v>
      </c>
      <c r="I273" s="248"/>
      <c r="J273" s="249">
        <f>ROUND(I273*H273,2)</f>
        <v>0</v>
      </c>
      <c r="K273" s="250"/>
      <c r="L273" s="251"/>
      <c r="M273" s="252" t="s">
        <v>1</v>
      </c>
      <c r="N273" s="253" t="s">
        <v>45</v>
      </c>
      <c r="O273" s="71"/>
      <c r="P273" s="197">
        <f>O273*H273</f>
        <v>0</v>
      </c>
      <c r="Q273" s="197">
        <v>0.00307</v>
      </c>
      <c r="R273" s="197">
        <f>Q273*H273</f>
        <v>0</v>
      </c>
      <c r="S273" s="197">
        <v>0</v>
      </c>
      <c r="T273" s="198">
        <f>S273*H273</f>
        <v>0</v>
      </c>
      <c r="U273" s="34"/>
      <c r="V273" s="34"/>
      <c r="W273" s="34"/>
      <c r="X273" s="34"/>
      <c r="Y273" s="34"/>
      <c r="Z273" s="34"/>
      <c r="AA273" s="34"/>
      <c r="AB273" s="34"/>
      <c r="AC273" s="34"/>
      <c r="AD273" s="34"/>
      <c r="AE273" s="34"/>
      <c r="AR273" s="199" t="s">
        <v>196</v>
      </c>
      <c r="AT273" s="199" t="s">
        <v>357</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1840</v>
      </c>
    </row>
    <row r="274" spans="1:47" s="2" customFormat="1" ht="19.5">
      <c r="A274" s="34"/>
      <c r="B274" s="35"/>
      <c r="C274" s="36"/>
      <c r="D274" s="201" t="s">
        <v>164</v>
      </c>
      <c r="E274" s="36"/>
      <c r="F274" s="202" t="s">
        <v>1841</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1"/>
      <c r="F275" s="213" t="s">
        <v>949</v>
      </c>
      <c r="G275" s="211"/>
      <c r="H275" s="214">
        <v>0</v>
      </c>
      <c r="I275" s="215"/>
      <c r="J275" s="211"/>
      <c r="K275" s="211"/>
      <c r="L275" s="216"/>
      <c r="M275" s="217"/>
      <c r="N275" s="218"/>
      <c r="O275" s="218"/>
      <c r="P275" s="218"/>
      <c r="Q275" s="218"/>
      <c r="R275" s="218"/>
      <c r="S275" s="218"/>
      <c r="T275" s="219"/>
      <c r="AT275" s="220" t="s">
        <v>256</v>
      </c>
      <c r="AU275" s="220" t="s">
        <v>90</v>
      </c>
      <c r="AV275" s="13" t="s">
        <v>90</v>
      </c>
      <c r="AW275" s="13" t="s">
        <v>4</v>
      </c>
      <c r="AX275" s="13" t="s">
        <v>88</v>
      </c>
      <c r="AY275" s="220" t="s">
        <v>155</v>
      </c>
    </row>
    <row r="276" spans="1:65" s="2" customFormat="1" ht="16.5" customHeight="1">
      <c r="A276" s="34"/>
      <c r="B276" s="35"/>
      <c r="C276" s="187" t="s">
        <v>519</v>
      </c>
      <c r="D276" s="187" t="s">
        <v>158</v>
      </c>
      <c r="E276" s="188" t="s">
        <v>622</v>
      </c>
      <c r="F276" s="189" t="s">
        <v>623</v>
      </c>
      <c r="G276" s="190" t="s">
        <v>287</v>
      </c>
      <c r="H276" s="191">
        <v>4.5</v>
      </c>
      <c r="I276" s="192"/>
      <c r="J276" s="193">
        <f>ROUND(I276*H276,2)</f>
        <v>0</v>
      </c>
      <c r="K276" s="194"/>
      <c r="L276" s="39"/>
      <c r="M276" s="195" t="s">
        <v>1</v>
      </c>
      <c r="N276" s="196" t="s">
        <v>45</v>
      </c>
      <c r="O276" s="71"/>
      <c r="P276" s="197">
        <f>O276*H276</f>
        <v>0</v>
      </c>
      <c r="Q276" s="197">
        <v>1E-05</v>
      </c>
      <c r="R276" s="197">
        <f>Q276*H276</f>
        <v>4.5E-05</v>
      </c>
      <c r="S276" s="197">
        <v>0</v>
      </c>
      <c r="T276" s="198">
        <f>S276*H276</f>
        <v>0</v>
      </c>
      <c r="U276" s="34"/>
      <c r="V276" s="34"/>
      <c r="W276" s="34"/>
      <c r="X276" s="34"/>
      <c r="Y276" s="34"/>
      <c r="Z276" s="34"/>
      <c r="AA276" s="34"/>
      <c r="AB276" s="34"/>
      <c r="AC276" s="34"/>
      <c r="AD276" s="34"/>
      <c r="AE276" s="34"/>
      <c r="AR276" s="199" t="s">
        <v>175</v>
      </c>
      <c r="AT276" s="199" t="s">
        <v>158</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1842</v>
      </c>
    </row>
    <row r="277" spans="1:47" s="2" customFormat="1" ht="39">
      <c r="A277" s="34"/>
      <c r="B277" s="35"/>
      <c r="C277" s="36"/>
      <c r="D277" s="201" t="s">
        <v>164</v>
      </c>
      <c r="E277" s="36"/>
      <c r="F277" s="202" t="s">
        <v>951</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243" t="s">
        <v>524</v>
      </c>
      <c r="D278" s="243" t="s">
        <v>357</v>
      </c>
      <c r="E278" s="244" t="s">
        <v>627</v>
      </c>
      <c r="F278" s="245" t="s">
        <v>628</v>
      </c>
      <c r="G278" s="246" t="s">
        <v>287</v>
      </c>
      <c r="H278" s="247">
        <v>0</v>
      </c>
      <c r="I278" s="248"/>
      <c r="J278" s="249">
        <f>ROUND(I278*H278,2)</f>
        <v>0</v>
      </c>
      <c r="K278" s="250"/>
      <c r="L278" s="251"/>
      <c r="M278" s="252" t="s">
        <v>1</v>
      </c>
      <c r="N278" s="253" t="s">
        <v>45</v>
      </c>
      <c r="O278" s="71"/>
      <c r="P278" s="197">
        <f>O278*H278</f>
        <v>0</v>
      </c>
      <c r="Q278" s="197">
        <v>0.0048</v>
      </c>
      <c r="R278" s="197">
        <f>Q278*H278</f>
        <v>0</v>
      </c>
      <c r="S278" s="197">
        <v>0</v>
      </c>
      <c r="T278" s="198">
        <f>S278*H278</f>
        <v>0</v>
      </c>
      <c r="U278" s="34"/>
      <c r="V278" s="34"/>
      <c r="W278" s="34"/>
      <c r="X278" s="34"/>
      <c r="Y278" s="34"/>
      <c r="Z278" s="34"/>
      <c r="AA278" s="34"/>
      <c r="AB278" s="34"/>
      <c r="AC278" s="34"/>
      <c r="AD278" s="34"/>
      <c r="AE278" s="34"/>
      <c r="AR278" s="199" t="s">
        <v>196</v>
      </c>
      <c r="AT278" s="199" t="s">
        <v>357</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1843</v>
      </c>
    </row>
    <row r="279" spans="1:47" s="2" customFormat="1" ht="19.5">
      <c r="A279" s="34"/>
      <c r="B279" s="35"/>
      <c r="C279" s="36"/>
      <c r="D279" s="201" t="s">
        <v>164</v>
      </c>
      <c r="E279" s="36"/>
      <c r="F279" s="202" t="s">
        <v>1841</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2:51" s="13" customFormat="1" ht="11.25">
      <c r="B280" s="210"/>
      <c r="C280" s="211"/>
      <c r="D280" s="201" t="s">
        <v>256</v>
      </c>
      <c r="E280" s="211"/>
      <c r="F280" s="213" t="s">
        <v>949</v>
      </c>
      <c r="G280" s="211"/>
      <c r="H280" s="214">
        <v>0</v>
      </c>
      <c r="I280" s="215"/>
      <c r="J280" s="211"/>
      <c r="K280" s="211"/>
      <c r="L280" s="216"/>
      <c r="M280" s="217"/>
      <c r="N280" s="218"/>
      <c r="O280" s="218"/>
      <c r="P280" s="218"/>
      <c r="Q280" s="218"/>
      <c r="R280" s="218"/>
      <c r="S280" s="218"/>
      <c r="T280" s="219"/>
      <c r="AT280" s="220" t="s">
        <v>256</v>
      </c>
      <c r="AU280" s="220" t="s">
        <v>90</v>
      </c>
      <c r="AV280" s="13" t="s">
        <v>90</v>
      </c>
      <c r="AW280" s="13" t="s">
        <v>4</v>
      </c>
      <c r="AX280" s="13" t="s">
        <v>88</v>
      </c>
      <c r="AY280" s="220" t="s">
        <v>155</v>
      </c>
    </row>
    <row r="281" spans="1:65" s="2" customFormat="1" ht="16.5" customHeight="1">
      <c r="A281" s="34"/>
      <c r="B281" s="35"/>
      <c r="C281" s="187" t="s">
        <v>530</v>
      </c>
      <c r="D281" s="187" t="s">
        <v>158</v>
      </c>
      <c r="E281" s="188" t="s">
        <v>632</v>
      </c>
      <c r="F281" s="189" t="s">
        <v>633</v>
      </c>
      <c r="G281" s="190" t="s">
        <v>383</v>
      </c>
      <c r="H281" s="191">
        <v>103</v>
      </c>
      <c r="I281" s="192"/>
      <c r="J281" s="193">
        <f>ROUND(I281*H281,2)</f>
        <v>0</v>
      </c>
      <c r="K281" s="194"/>
      <c r="L281" s="39"/>
      <c r="M281" s="195" t="s">
        <v>1</v>
      </c>
      <c r="N281" s="196" t="s">
        <v>45</v>
      </c>
      <c r="O281" s="71"/>
      <c r="P281" s="197">
        <f>O281*H281</f>
        <v>0</v>
      </c>
      <c r="Q281" s="197">
        <v>0</v>
      </c>
      <c r="R281" s="197">
        <f>Q281*H281</f>
        <v>0</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1844</v>
      </c>
    </row>
    <row r="282" spans="1:47" s="2" customFormat="1" ht="58.5">
      <c r="A282" s="34"/>
      <c r="B282" s="35"/>
      <c r="C282" s="36"/>
      <c r="D282" s="201" t="s">
        <v>164</v>
      </c>
      <c r="E282" s="36"/>
      <c r="F282" s="202" t="s">
        <v>955</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243" t="s">
        <v>535</v>
      </c>
      <c r="D283" s="243" t="s">
        <v>357</v>
      </c>
      <c r="E283" s="244" t="s">
        <v>637</v>
      </c>
      <c r="F283" s="245" t="s">
        <v>638</v>
      </c>
      <c r="G283" s="246" t="s">
        <v>383</v>
      </c>
      <c r="H283" s="247">
        <v>0</v>
      </c>
      <c r="I283" s="248"/>
      <c r="J283" s="249">
        <f>ROUND(I283*H283,2)</f>
        <v>0</v>
      </c>
      <c r="K283" s="250"/>
      <c r="L283" s="251"/>
      <c r="M283" s="252" t="s">
        <v>1</v>
      </c>
      <c r="N283" s="253" t="s">
        <v>45</v>
      </c>
      <c r="O283" s="71"/>
      <c r="P283" s="197">
        <f>O283*H283</f>
        <v>0</v>
      </c>
      <c r="Q283" s="197">
        <v>0.0008</v>
      </c>
      <c r="R283" s="197">
        <f>Q283*H283</f>
        <v>0</v>
      </c>
      <c r="S283" s="197">
        <v>0</v>
      </c>
      <c r="T283" s="198">
        <f>S283*H283</f>
        <v>0</v>
      </c>
      <c r="U283" s="34"/>
      <c r="V283" s="34"/>
      <c r="W283" s="34"/>
      <c r="X283" s="34"/>
      <c r="Y283" s="34"/>
      <c r="Z283" s="34"/>
      <c r="AA283" s="34"/>
      <c r="AB283" s="34"/>
      <c r="AC283" s="34"/>
      <c r="AD283" s="34"/>
      <c r="AE283" s="34"/>
      <c r="AR283" s="199" t="s">
        <v>196</v>
      </c>
      <c r="AT283" s="199" t="s">
        <v>357</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1845</v>
      </c>
    </row>
    <row r="284" spans="1:47" s="2" customFormat="1" ht="19.5">
      <c r="A284" s="34"/>
      <c r="B284" s="35"/>
      <c r="C284" s="36"/>
      <c r="D284" s="201" t="s">
        <v>164</v>
      </c>
      <c r="E284" s="36"/>
      <c r="F284" s="202" t="s">
        <v>1841</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541</v>
      </c>
      <c r="D285" s="243" t="s">
        <v>357</v>
      </c>
      <c r="E285" s="244" t="s">
        <v>641</v>
      </c>
      <c r="F285" s="245" t="s">
        <v>642</v>
      </c>
      <c r="G285" s="246" t="s">
        <v>383</v>
      </c>
      <c r="H285" s="247">
        <v>0</v>
      </c>
      <c r="I285" s="248"/>
      <c r="J285" s="249">
        <f>ROUND(I285*H285,2)</f>
        <v>0</v>
      </c>
      <c r="K285" s="250"/>
      <c r="L285" s="251"/>
      <c r="M285" s="252" t="s">
        <v>1</v>
      </c>
      <c r="N285" s="253" t="s">
        <v>45</v>
      </c>
      <c r="O285" s="71"/>
      <c r="P285" s="197">
        <f>O285*H285</f>
        <v>0</v>
      </c>
      <c r="Q285" s="197">
        <v>0.001</v>
      </c>
      <c r="R285" s="197">
        <f>Q285*H285</f>
        <v>0</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1846</v>
      </c>
    </row>
    <row r="286" spans="1:47" s="2" customFormat="1" ht="19.5">
      <c r="A286" s="34"/>
      <c r="B286" s="35"/>
      <c r="C286" s="36"/>
      <c r="D286" s="201" t="s">
        <v>164</v>
      </c>
      <c r="E286" s="36"/>
      <c r="F286" s="202" t="s">
        <v>1841</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1:65" s="2" customFormat="1" ht="16.5" customHeight="1">
      <c r="A287" s="34"/>
      <c r="B287" s="35"/>
      <c r="C287" s="187" t="s">
        <v>546</v>
      </c>
      <c r="D287" s="187" t="s">
        <v>158</v>
      </c>
      <c r="E287" s="188" t="s">
        <v>645</v>
      </c>
      <c r="F287" s="189" t="s">
        <v>646</v>
      </c>
      <c r="G287" s="190" t="s">
        <v>383</v>
      </c>
      <c r="H287" s="191">
        <v>1</v>
      </c>
      <c r="I287" s="192"/>
      <c r="J287" s="193">
        <f>ROUND(I287*H287,2)</f>
        <v>0</v>
      </c>
      <c r="K287" s="194"/>
      <c r="L287" s="39"/>
      <c r="M287" s="195" t="s">
        <v>1</v>
      </c>
      <c r="N287" s="196" t="s">
        <v>45</v>
      </c>
      <c r="O287" s="71"/>
      <c r="P287" s="197">
        <f>O287*H287</f>
        <v>0</v>
      </c>
      <c r="Q287" s="197">
        <v>0</v>
      </c>
      <c r="R287" s="197">
        <f>Q287*H287</f>
        <v>0</v>
      </c>
      <c r="S287" s="197">
        <v>0</v>
      </c>
      <c r="T287" s="198">
        <f>S287*H287</f>
        <v>0</v>
      </c>
      <c r="U287" s="34"/>
      <c r="V287" s="34"/>
      <c r="W287" s="34"/>
      <c r="X287" s="34"/>
      <c r="Y287" s="34"/>
      <c r="Z287" s="34"/>
      <c r="AA287" s="34"/>
      <c r="AB287" s="34"/>
      <c r="AC287" s="34"/>
      <c r="AD287" s="34"/>
      <c r="AE287" s="34"/>
      <c r="AR287" s="199" t="s">
        <v>175</v>
      </c>
      <c r="AT287" s="199" t="s">
        <v>158</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1847</v>
      </c>
    </row>
    <row r="288" spans="1:47" s="2" customFormat="1" ht="39">
      <c r="A288" s="34"/>
      <c r="B288" s="35"/>
      <c r="C288" s="36"/>
      <c r="D288" s="201" t="s">
        <v>164</v>
      </c>
      <c r="E288" s="36"/>
      <c r="F288" s="202" t="s">
        <v>1848</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1:65" s="2" customFormat="1" ht="16.5" customHeight="1">
      <c r="A289" s="34"/>
      <c r="B289" s="35"/>
      <c r="C289" s="243" t="s">
        <v>551</v>
      </c>
      <c r="D289" s="243" t="s">
        <v>357</v>
      </c>
      <c r="E289" s="244" t="s">
        <v>650</v>
      </c>
      <c r="F289" s="245" t="s">
        <v>651</v>
      </c>
      <c r="G289" s="246" t="s">
        <v>383</v>
      </c>
      <c r="H289" s="247">
        <v>0</v>
      </c>
      <c r="I289" s="248"/>
      <c r="J289" s="249">
        <f>ROUND(I289*H289,2)</f>
        <v>0</v>
      </c>
      <c r="K289" s="250"/>
      <c r="L289" s="251"/>
      <c r="M289" s="252" t="s">
        <v>1</v>
      </c>
      <c r="N289" s="253" t="s">
        <v>45</v>
      </c>
      <c r="O289" s="71"/>
      <c r="P289" s="197">
        <f>O289*H289</f>
        <v>0</v>
      </c>
      <c r="Q289" s="197">
        <v>0.0018</v>
      </c>
      <c r="R289" s="197">
        <f>Q289*H289</f>
        <v>0</v>
      </c>
      <c r="S289" s="197">
        <v>0</v>
      </c>
      <c r="T289" s="198">
        <f>S289*H289</f>
        <v>0</v>
      </c>
      <c r="U289" s="34"/>
      <c r="V289" s="34"/>
      <c r="W289" s="34"/>
      <c r="X289" s="34"/>
      <c r="Y289" s="34"/>
      <c r="Z289" s="34"/>
      <c r="AA289" s="34"/>
      <c r="AB289" s="34"/>
      <c r="AC289" s="34"/>
      <c r="AD289" s="34"/>
      <c r="AE289" s="34"/>
      <c r="AR289" s="199" t="s">
        <v>196</v>
      </c>
      <c r="AT289" s="199" t="s">
        <v>357</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1849</v>
      </c>
    </row>
    <row r="290" spans="1:47" s="2" customFormat="1" ht="19.5">
      <c r="A290" s="34"/>
      <c r="B290" s="35"/>
      <c r="C290" s="36"/>
      <c r="D290" s="201" t="s">
        <v>164</v>
      </c>
      <c r="E290" s="36"/>
      <c r="F290" s="202" t="s">
        <v>1841</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1:65" s="2" customFormat="1" ht="16.5" customHeight="1">
      <c r="A291" s="34"/>
      <c r="B291" s="35"/>
      <c r="C291" s="187" t="s">
        <v>555</v>
      </c>
      <c r="D291" s="187" t="s">
        <v>158</v>
      </c>
      <c r="E291" s="188" t="s">
        <v>654</v>
      </c>
      <c r="F291" s="189" t="s">
        <v>655</v>
      </c>
      <c r="G291" s="190" t="s">
        <v>383</v>
      </c>
      <c r="H291" s="191">
        <v>71</v>
      </c>
      <c r="I291" s="192"/>
      <c r="J291" s="193">
        <f>ROUND(I291*H291,2)</f>
        <v>0</v>
      </c>
      <c r="K291" s="194"/>
      <c r="L291" s="39"/>
      <c r="M291" s="195" t="s">
        <v>1</v>
      </c>
      <c r="N291" s="196" t="s">
        <v>45</v>
      </c>
      <c r="O291" s="71"/>
      <c r="P291" s="197">
        <f>O291*H291</f>
        <v>0</v>
      </c>
      <c r="Q291" s="197">
        <v>0</v>
      </c>
      <c r="R291" s="197">
        <f>Q291*H291</f>
        <v>0</v>
      </c>
      <c r="S291" s="197">
        <v>0</v>
      </c>
      <c r="T291" s="198">
        <f>S291*H291</f>
        <v>0</v>
      </c>
      <c r="U291" s="34"/>
      <c r="V291" s="34"/>
      <c r="W291" s="34"/>
      <c r="X291" s="34"/>
      <c r="Y291" s="34"/>
      <c r="Z291" s="34"/>
      <c r="AA291" s="34"/>
      <c r="AB291" s="34"/>
      <c r="AC291" s="34"/>
      <c r="AD291" s="34"/>
      <c r="AE291" s="34"/>
      <c r="AR291" s="199" t="s">
        <v>175</v>
      </c>
      <c r="AT291" s="199" t="s">
        <v>158</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1850</v>
      </c>
    </row>
    <row r="292" spans="1:47" s="2" customFormat="1" ht="48.75">
      <c r="A292" s="34"/>
      <c r="B292" s="35"/>
      <c r="C292" s="36"/>
      <c r="D292" s="201" t="s">
        <v>164</v>
      </c>
      <c r="E292" s="36"/>
      <c r="F292" s="202" t="s">
        <v>1851</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16.5" customHeight="1">
      <c r="A293" s="34"/>
      <c r="B293" s="35"/>
      <c r="C293" s="243" t="s">
        <v>559</v>
      </c>
      <c r="D293" s="243" t="s">
        <v>357</v>
      </c>
      <c r="E293" s="244" t="s">
        <v>659</v>
      </c>
      <c r="F293" s="245" t="s">
        <v>660</v>
      </c>
      <c r="G293" s="246" t="s">
        <v>383</v>
      </c>
      <c r="H293" s="247">
        <v>0</v>
      </c>
      <c r="I293" s="248"/>
      <c r="J293" s="249">
        <f>ROUND(I293*H293,2)</f>
        <v>0</v>
      </c>
      <c r="K293" s="250"/>
      <c r="L293" s="251"/>
      <c r="M293" s="252" t="s">
        <v>1</v>
      </c>
      <c r="N293" s="253" t="s">
        <v>45</v>
      </c>
      <c r="O293" s="71"/>
      <c r="P293" s="197">
        <f>O293*H293</f>
        <v>0</v>
      </c>
      <c r="Q293" s="197">
        <v>0.001</v>
      </c>
      <c r="R293" s="197">
        <f>Q293*H293</f>
        <v>0</v>
      </c>
      <c r="S293" s="197">
        <v>0</v>
      </c>
      <c r="T293" s="198">
        <f>S293*H293</f>
        <v>0</v>
      </c>
      <c r="U293" s="34"/>
      <c r="V293" s="34"/>
      <c r="W293" s="34"/>
      <c r="X293" s="34"/>
      <c r="Y293" s="34"/>
      <c r="Z293" s="34"/>
      <c r="AA293" s="34"/>
      <c r="AB293" s="34"/>
      <c r="AC293" s="34"/>
      <c r="AD293" s="34"/>
      <c r="AE293" s="34"/>
      <c r="AR293" s="199" t="s">
        <v>196</v>
      </c>
      <c r="AT293" s="199" t="s">
        <v>357</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1852</v>
      </c>
    </row>
    <row r="294" spans="1:47" s="2" customFormat="1" ht="19.5">
      <c r="A294" s="34"/>
      <c r="B294" s="35"/>
      <c r="C294" s="36"/>
      <c r="D294" s="201" t="s">
        <v>164</v>
      </c>
      <c r="E294" s="36"/>
      <c r="F294" s="202" t="s">
        <v>1841</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563</v>
      </c>
      <c r="D295" s="243" t="s">
        <v>357</v>
      </c>
      <c r="E295" s="244" t="s">
        <v>663</v>
      </c>
      <c r="F295" s="245" t="s">
        <v>664</v>
      </c>
      <c r="G295" s="246" t="s">
        <v>383</v>
      </c>
      <c r="H295" s="247">
        <v>0</v>
      </c>
      <c r="I295" s="248"/>
      <c r="J295" s="249">
        <f>ROUND(I295*H295,2)</f>
        <v>0</v>
      </c>
      <c r="K295" s="250"/>
      <c r="L295" s="251"/>
      <c r="M295" s="252" t="s">
        <v>1</v>
      </c>
      <c r="N295" s="253" t="s">
        <v>45</v>
      </c>
      <c r="O295" s="71"/>
      <c r="P295" s="197">
        <f>O295*H295</f>
        <v>0</v>
      </c>
      <c r="Q295" s="197">
        <v>0.00114</v>
      </c>
      <c r="R295" s="197">
        <f>Q295*H295</f>
        <v>0</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1853</v>
      </c>
    </row>
    <row r="296" spans="1:47" s="2" customFormat="1" ht="19.5">
      <c r="A296" s="34"/>
      <c r="B296" s="35"/>
      <c r="C296" s="36"/>
      <c r="D296" s="201" t="s">
        <v>164</v>
      </c>
      <c r="E296" s="36"/>
      <c r="F296" s="202" t="s">
        <v>1841</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243" t="s">
        <v>567</v>
      </c>
      <c r="D297" s="243" t="s">
        <v>357</v>
      </c>
      <c r="E297" s="244" t="s">
        <v>667</v>
      </c>
      <c r="F297" s="245" t="s">
        <v>668</v>
      </c>
      <c r="G297" s="246" t="s">
        <v>383</v>
      </c>
      <c r="H297" s="247">
        <v>0</v>
      </c>
      <c r="I297" s="248"/>
      <c r="J297" s="249">
        <f>ROUND(I297*H297,2)</f>
        <v>0</v>
      </c>
      <c r="K297" s="250"/>
      <c r="L297" s="251"/>
      <c r="M297" s="252" t="s">
        <v>1</v>
      </c>
      <c r="N297" s="253" t="s">
        <v>45</v>
      </c>
      <c r="O297" s="71"/>
      <c r="P297" s="197">
        <f>O297*H297</f>
        <v>0</v>
      </c>
      <c r="Q297" s="197">
        <v>0.0005</v>
      </c>
      <c r="R297" s="197">
        <f>Q297*H297</f>
        <v>0</v>
      </c>
      <c r="S297" s="197">
        <v>0</v>
      </c>
      <c r="T297" s="198">
        <f>S297*H297</f>
        <v>0</v>
      </c>
      <c r="U297" s="34"/>
      <c r="V297" s="34"/>
      <c r="W297" s="34"/>
      <c r="X297" s="34"/>
      <c r="Y297" s="34"/>
      <c r="Z297" s="34"/>
      <c r="AA297" s="34"/>
      <c r="AB297" s="34"/>
      <c r="AC297" s="34"/>
      <c r="AD297" s="34"/>
      <c r="AE297" s="34"/>
      <c r="AR297" s="199" t="s">
        <v>196</v>
      </c>
      <c r="AT297" s="199" t="s">
        <v>357</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1854</v>
      </c>
    </row>
    <row r="298" spans="1:47" s="2" customFormat="1" ht="19.5">
      <c r="A298" s="34"/>
      <c r="B298" s="35"/>
      <c r="C298" s="36"/>
      <c r="D298" s="201" t="s">
        <v>164</v>
      </c>
      <c r="E298" s="36"/>
      <c r="F298" s="202" t="s">
        <v>1841</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1:65" s="2" customFormat="1" ht="16.5" customHeight="1">
      <c r="A299" s="34"/>
      <c r="B299" s="35"/>
      <c r="C299" s="187" t="s">
        <v>571</v>
      </c>
      <c r="D299" s="187" t="s">
        <v>158</v>
      </c>
      <c r="E299" s="188" t="s">
        <v>672</v>
      </c>
      <c r="F299" s="189" t="s">
        <v>673</v>
      </c>
      <c r="G299" s="190" t="s">
        <v>383</v>
      </c>
      <c r="H299" s="191">
        <v>1</v>
      </c>
      <c r="I299" s="192"/>
      <c r="J299" s="193">
        <f>ROUND(I299*H299,2)</f>
        <v>0</v>
      </c>
      <c r="K299" s="194"/>
      <c r="L299" s="39"/>
      <c r="M299" s="195" t="s">
        <v>1</v>
      </c>
      <c r="N299" s="196" t="s">
        <v>45</v>
      </c>
      <c r="O299" s="71"/>
      <c r="P299" s="197">
        <f>O299*H299</f>
        <v>0</v>
      </c>
      <c r="Q299" s="197">
        <v>0</v>
      </c>
      <c r="R299" s="197">
        <f>Q299*H299</f>
        <v>0</v>
      </c>
      <c r="S299" s="197">
        <v>0</v>
      </c>
      <c r="T299" s="198">
        <f>S299*H299</f>
        <v>0</v>
      </c>
      <c r="U299" s="34"/>
      <c r="V299" s="34"/>
      <c r="W299" s="34"/>
      <c r="X299" s="34"/>
      <c r="Y299" s="34"/>
      <c r="Z299" s="34"/>
      <c r="AA299" s="34"/>
      <c r="AB299" s="34"/>
      <c r="AC299" s="34"/>
      <c r="AD299" s="34"/>
      <c r="AE299" s="34"/>
      <c r="AR299" s="199" t="s">
        <v>175</v>
      </c>
      <c r="AT299" s="199" t="s">
        <v>158</v>
      </c>
      <c r="AU299" s="199" t="s">
        <v>90</v>
      </c>
      <c r="AY299" s="17" t="s">
        <v>155</v>
      </c>
      <c r="BE299" s="200">
        <f>IF(N299="základní",J299,0)</f>
        <v>0</v>
      </c>
      <c r="BF299" s="200">
        <f>IF(N299="snížená",J299,0)</f>
        <v>0</v>
      </c>
      <c r="BG299" s="200">
        <f>IF(N299="zákl. přenesená",J299,0)</f>
        <v>0</v>
      </c>
      <c r="BH299" s="200">
        <f>IF(N299="sníž. přenesená",J299,0)</f>
        <v>0</v>
      </c>
      <c r="BI299" s="200">
        <f>IF(N299="nulová",J299,0)</f>
        <v>0</v>
      </c>
      <c r="BJ299" s="17" t="s">
        <v>88</v>
      </c>
      <c r="BK299" s="200">
        <f>ROUND(I299*H299,2)</f>
        <v>0</v>
      </c>
      <c r="BL299" s="17" t="s">
        <v>175</v>
      </c>
      <c r="BM299" s="199" t="s">
        <v>1855</v>
      </c>
    </row>
    <row r="300" spans="1:47" s="2" customFormat="1" ht="48.75">
      <c r="A300" s="34"/>
      <c r="B300" s="35"/>
      <c r="C300" s="36"/>
      <c r="D300" s="201" t="s">
        <v>164</v>
      </c>
      <c r="E300" s="36"/>
      <c r="F300" s="202" t="s">
        <v>1856</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164</v>
      </c>
      <c r="AU300" s="17" t="s">
        <v>90</v>
      </c>
    </row>
    <row r="301" spans="1:65" s="2" customFormat="1" ht="16.5" customHeight="1">
      <c r="A301" s="34"/>
      <c r="B301" s="35"/>
      <c r="C301" s="243" t="s">
        <v>575</v>
      </c>
      <c r="D301" s="243" t="s">
        <v>357</v>
      </c>
      <c r="E301" s="244" t="s">
        <v>681</v>
      </c>
      <c r="F301" s="245" t="s">
        <v>682</v>
      </c>
      <c r="G301" s="246" t="s">
        <v>383</v>
      </c>
      <c r="H301" s="247">
        <v>0</v>
      </c>
      <c r="I301" s="248"/>
      <c r="J301" s="249">
        <f>ROUND(I301*H301,2)</f>
        <v>0</v>
      </c>
      <c r="K301" s="250"/>
      <c r="L301" s="251"/>
      <c r="M301" s="252" t="s">
        <v>1</v>
      </c>
      <c r="N301" s="253" t="s">
        <v>45</v>
      </c>
      <c r="O301" s="71"/>
      <c r="P301" s="197">
        <f>O301*H301</f>
        <v>0</v>
      </c>
      <c r="Q301" s="197">
        <v>0.0013</v>
      </c>
      <c r="R301" s="197">
        <f>Q301*H301</f>
        <v>0</v>
      </c>
      <c r="S301" s="197">
        <v>0</v>
      </c>
      <c r="T301" s="198">
        <f>S301*H301</f>
        <v>0</v>
      </c>
      <c r="U301" s="34"/>
      <c r="V301" s="34"/>
      <c r="W301" s="34"/>
      <c r="X301" s="34"/>
      <c r="Y301" s="34"/>
      <c r="Z301" s="34"/>
      <c r="AA301" s="34"/>
      <c r="AB301" s="34"/>
      <c r="AC301" s="34"/>
      <c r="AD301" s="34"/>
      <c r="AE301" s="34"/>
      <c r="AR301" s="199" t="s">
        <v>196</v>
      </c>
      <c r="AT301" s="199" t="s">
        <v>357</v>
      </c>
      <c r="AU301" s="199" t="s">
        <v>90</v>
      </c>
      <c r="AY301" s="17" t="s">
        <v>155</v>
      </c>
      <c r="BE301" s="200">
        <f>IF(N301="základní",J301,0)</f>
        <v>0</v>
      </c>
      <c r="BF301" s="200">
        <f>IF(N301="snížená",J301,0)</f>
        <v>0</v>
      </c>
      <c r="BG301" s="200">
        <f>IF(N301="zákl. přenesená",J301,0)</f>
        <v>0</v>
      </c>
      <c r="BH301" s="200">
        <f>IF(N301="sníž. přenesená",J301,0)</f>
        <v>0</v>
      </c>
      <c r="BI301" s="200">
        <f>IF(N301="nulová",J301,0)</f>
        <v>0</v>
      </c>
      <c r="BJ301" s="17" t="s">
        <v>88</v>
      </c>
      <c r="BK301" s="200">
        <f>ROUND(I301*H301,2)</f>
        <v>0</v>
      </c>
      <c r="BL301" s="17" t="s">
        <v>175</v>
      </c>
      <c r="BM301" s="199" t="s">
        <v>1857</v>
      </c>
    </row>
    <row r="302" spans="1:47" s="2" customFormat="1" ht="19.5">
      <c r="A302" s="34"/>
      <c r="B302" s="35"/>
      <c r="C302" s="36"/>
      <c r="D302" s="201" t="s">
        <v>164</v>
      </c>
      <c r="E302" s="36"/>
      <c r="F302" s="202" t="s">
        <v>1841</v>
      </c>
      <c r="G302" s="36"/>
      <c r="H302" s="36"/>
      <c r="I302" s="203"/>
      <c r="J302" s="36"/>
      <c r="K302" s="36"/>
      <c r="L302" s="39"/>
      <c r="M302" s="204"/>
      <c r="N302" s="205"/>
      <c r="O302" s="71"/>
      <c r="P302" s="71"/>
      <c r="Q302" s="71"/>
      <c r="R302" s="71"/>
      <c r="S302" s="71"/>
      <c r="T302" s="72"/>
      <c r="U302" s="34"/>
      <c r="V302" s="34"/>
      <c r="W302" s="34"/>
      <c r="X302" s="34"/>
      <c r="Y302" s="34"/>
      <c r="Z302" s="34"/>
      <c r="AA302" s="34"/>
      <c r="AB302" s="34"/>
      <c r="AC302" s="34"/>
      <c r="AD302" s="34"/>
      <c r="AE302" s="34"/>
      <c r="AT302" s="17" t="s">
        <v>164</v>
      </c>
      <c r="AU302" s="17" t="s">
        <v>90</v>
      </c>
    </row>
    <row r="303" spans="1:65" s="2" customFormat="1" ht="16.5" customHeight="1">
      <c r="A303" s="34"/>
      <c r="B303" s="35"/>
      <c r="C303" s="187" t="s">
        <v>580</v>
      </c>
      <c r="D303" s="187" t="s">
        <v>158</v>
      </c>
      <c r="E303" s="188" t="s">
        <v>1289</v>
      </c>
      <c r="F303" s="189" t="s">
        <v>1290</v>
      </c>
      <c r="G303" s="190" t="s">
        <v>383</v>
      </c>
      <c r="H303" s="191">
        <v>5</v>
      </c>
      <c r="I303" s="192"/>
      <c r="J303" s="193">
        <f>ROUND(I303*H303,2)</f>
        <v>0</v>
      </c>
      <c r="K303" s="194"/>
      <c r="L303" s="39"/>
      <c r="M303" s="195" t="s">
        <v>1</v>
      </c>
      <c r="N303" s="196" t="s">
        <v>45</v>
      </c>
      <c r="O303" s="71"/>
      <c r="P303" s="197">
        <f>O303*H303</f>
        <v>0</v>
      </c>
      <c r="Q303" s="197">
        <v>0</v>
      </c>
      <c r="R303" s="197">
        <f>Q303*H303</f>
        <v>0</v>
      </c>
      <c r="S303" s="197">
        <v>0</v>
      </c>
      <c r="T303" s="198">
        <f>S303*H303</f>
        <v>0</v>
      </c>
      <c r="U303" s="34"/>
      <c r="V303" s="34"/>
      <c r="W303" s="34"/>
      <c r="X303" s="34"/>
      <c r="Y303" s="34"/>
      <c r="Z303" s="34"/>
      <c r="AA303" s="34"/>
      <c r="AB303" s="34"/>
      <c r="AC303" s="34"/>
      <c r="AD303" s="34"/>
      <c r="AE303" s="34"/>
      <c r="AR303" s="199" t="s">
        <v>175</v>
      </c>
      <c r="AT303" s="199" t="s">
        <v>158</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1858</v>
      </c>
    </row>
    <row r="304" spans="1:47" s="2" customFormat="1" ht="39">
      <c r="A304" s="34"/>
      <c r="B304" s="35"/>
      <c r="C304" s="36"/>
      <c r="D304" s="201" t="s">
        <v>164</v>
      </c>
      <c r="E304" s="36"/>
      <c r="F304" s="202" t="s">
        <v>1453</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1:65" s="2" customFormat="1" ht="16.5" customHeight="1">
      <c r="A305" s="34"/>
      <c r="B305" s="35"/>
      <c r="C305" s="243" t="s">
        <v>584</v>
      </c>
      <c r="D305" s="243" t="s">
        <v>357</v>
      </c>
      <c r="E305" s="244" t="s">
        <v>1293</v>
      </c>
      <c r="F305" s="245" t="s">
        <v>1294</v>
      </c>
      <c r="G305" s="246" t="s">
        <v>383</v>
      </c>
      <c r="H305" s="247">
        <v>0</v>
      </c>
      <c r="I305" s="248"/>
      <c r="J305" s="249">
        <f>ROUND(I305*H305,2)</f>
        <v>0</v>
      </c>
      <c r="K305" s="250"/>
      <c r="L305" s="251"/>
      <c r="M305" s="252" t="s">
        <v>1</v>
      </c>
      <c r="N305" s="253" t="s">
        <v>45</v>
      </c>
      <c r="O305" s="71"/>
      <c r="P305" s="197">
        <f>O305*H305</f>
        <v>0</v>
      </c>
      <c r="Q305" s="197">
        <v>0.0017</v>
      </c>
      <c r="R305" s="197">
        <f>Q305*H305</f>
        <v>0</v>
      </c>
      <c r="S305" s="197">
        <v>0</v>
      </c>
      <c r="T305" s="198">
        <f>S305*H305</f>
        <v>0</v>
      </c>
      <c r="U305" s="34"/>
      <c r="V305" s="34"/>
      <c r="W305" s="34"/>
      <c r="X305" s="34"/>
      <c r="Y305" s="34"/>
      <c r="Z305" s="34"/>
      <c r="AA305" s="34"/>
      <c r="AB305" s="34"/>
      <c r="AC305" s="34"/>
      <c r="AD305" s="34"/>
      <c r="AE305" s="34"/>
      <c r="AR305" s="199" t="s">
        <v>196</v>
      </c>
      <c r="AT305" s="199" t="s">
        <v>357</v>
      </c>
      <c r="AU305" s="199" t="s">
        <v>90</v>
      </c>
      <c r="AY305" s="17" t="s">
        <v>155</v>
      </c>
      <c r="BE305" s="200">
        <f>IF(N305="základní",J305,0)</f>
        <v>0</v>
      </c>
      <c r="BF305" s="200">
        <f>IF(N305="snížená",J305,0)</f>
        <v>0</v>
      </c>
      <c r="BG305" s="200">
        <f>IF(N305="zákl. přenesená",J305,0)</f>
        <v>0</v>
      </c>
      <c r="BH305" s="200">
        <f>IF(N305="sníž. přenesená",J305,0)</f>
        <v>0</v>
      </c>
      <c r="BI305" s="200">
        <f>IF(N305="nulová",J305,0)</f>
        <v>0</v>
      </c>
      <c r="BJ305" s="17" t="s">
        <v>88</v>
      </c>
      <c r="BK305" s="200">
        <f>ROUND(I305*H305,2)</f>
        <v>0</v>
      </c>
      <c r="BL305" s="17" t="s">
        <v>175</v>
      </c>
      <c r="BM305" s="199" t="s">
        <v>1859</v>
      </c>
    </row>
    <row r="306" spans="1:47" s="2" customFormat="1" ht="19.5">
      <c r="A306" s="34"/>
      <c r="B306" s="35"/>
      <c r="C306" s="36"/>
      <c r="D306" s="201" t="s">
        <v>164</v>
      </c>
      <c r="E306" s="36"/>
      <c r="F306" s="202" t="s">
        <v>1841</v>
      </c>
      <c r="G306" s="36"/>
      <c r="H306" s="36"/>
      <c r="I306" s="203"/>
      <c r="J306" s="36"/>
      <c r="K306" s="36"/>
      <c r="L306" s="39"/>
      <c r="M306" s="204"/>
      <c r="N306" s="205"/>
      <c r="O306" s="71"/>
      <c r="P306" s="71"/>
      <c r="Q306" s="71"/>
      <c r="R306" s="71"/>
      <c r="S306" s="71"/>
      <c r="T306" s="72"/>
      <c r="U306" s="34"/>
      <c r="V306" s="34"/>
      <c r="W306" s="34"/>
      <c r="X306" s="34"/>
      <c r="Y306" s="34"/>
      <c r="Z306" s="34"/>
      <c r="AA306" s="34"/>
      <c r="AB306" s="34"/>
      <c r="AC306" s="34"/>
      <c r="AD306" s="34"/>
      <c r="AE306" s="34"/>
      <c r="AT306" s="17" t="s">
        <v>164</v>
      </c>
      <c r="AU306" s="17" t="s">
        <v>90</v>
      </c>
    </row>
    <row r="307" spans="1:65" s="2" customFormat="1" ht="16.5" customHeight="1">
      <c r="A307" s="34"/>
      <c r="B307" s="35"/>
      <c r="C307" s="187" t="s">
        <v>590</v>
      </c>
      <c r="D307" s="187" t="s">
        <v>158</v>
      </c>
      <c r="E307" s="188" t="s">
        <v>690</v>
      </c>
      <c r="F307" s="189" t="s">
        <v>691</v>
      </c>
      <c r="G307" s="190" t="s">
        <v>383</v>
      </c>
      <c r="H307" s="191">
        <v>29</v>
      </c>
      <c r="I307" s="192"/>
      <c r="J307" s="193">
        <f>ROUND(I307*H307,2)</f>
        <v>0</v>
      </c>
      <c r="K307" s="194"/>
      <c r="L307" s="39"/>
      <c r="M307" s="195" t="s">
        <v>1</v>
      </c>
      <c r="N307" s="196" t="s">
        <v>45</v>
      </c>
      <c r="O307" s="71"/>
      <c r="P307" s="197">
        <f>O307*H307</f>
        <v>0</v>
      </c>
      <c r="Q307" s="197">
        <v>0</v>
      </c>
      <c r="R307" s="197">
        <f>Q307*H307</f>
        <v>0</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1860</v>
      </c>
    </row>
    <row r="308" spans="1:65" s="2" customFormat="1" ht="16.5" customHeight="1">
      <c r="A308" s="34"/>
      <c r="B308" s="35"/>
      <c r="C308" s="243" t="s">
        <v>595</v>
      </c>
      <c r="D308" s="243" t="s">
        <v>357</v>
      </c>
      <c r="E308" s="244" t="s">
        <v>694</v>
      </c>
      <c r="F308" s="245" t="s">
        <v>695</v>
      </c>
      <c r="G308" s="246" t="s">
        <v>383</v>
      </c>
      <c r="H308" s="247">
        <v>0</v>
      </c>
      <c r="I308" s="248"/>
      <c r="J308" s="249">
        <f>ROUND(I308*H308,2)</f>
        <v>0</v>
      </c>
      <c r="K308" s="250"/>
      <c r="L308" s="251"/>
      <c r="M308" s="252" t="s">
        <v>1</v>
      </c>
      <c r="N308" s="253" t="s">
        <v>45</v>
      </c>
      <c r="O308" s="71"/>
      <c r="P308" s="197">
        <f>O308*H308</f>
        <v>0</v>
      </c>
      <c r="Q308" s="197">
        <v>0.0015</v>
      </c>
      <c r="R308" s="197">
        <f>Q308*H308</f>
        <v>0</v>
      </c>
      <c r="S308" s="197">
        <v>0</v>
      </c>
      <c r="T308" s="198">
        <f>S308*H308</f>
        <v>0</v>
      </c>
      <c r="U308" s="34"/>
      <c r="V308" s="34"/>
      <c r="W308" s="34"/>
      <c r="X308" s="34"/>
      <c r="Y308" s="34"/>
      <c r="Z308" s="34"/>
      <c r="AA308" s="34"/>
      <c r="AB308" s="34"/>
      <c r="AC308" s="34"/>
      <c r="AD308" s="34"/>
      <c r="AE308" s="34"/>
      <c r="AR308" s="199" t="s">
        <v>196</v>
      </c>
      <c r="AT308" s="199" t="s">
        <v>357</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1861</v>
      </c>
    </row>
    <row r="309" spans="1:47" s="2" customFormat="1" ht="19.5">
      <c r="A309" s="34"/>
      <c r="B309" s="35"/>
      <c r="C309" s="36"/>
      <c r="D309" s="201" t="s">
        <v>164</v>
      </c>
      <c r="E309" s="36"/>
      <c r="F309" s="202" t="s">
        <v>1841</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63" s="12" customFormat="1" ht="22.9" customHeight="1">
      <c r="B310" s="171"/>
      <c r="C310" s="172"/>
      <c r="D310" s="173" t="s">
        <v>79</v>
      </c>
      <c r="E310" s="185" t="s">
        <v>201</v>
      </c>
      <c r="F310" s="185" t="s">
        <v>741</v>
      </c>
      <c r="G310" s="172"/>
      <c r="H310" s="172"/>
      <c r="I310" s="175"/>
      <c r="J310" s="186">
        <f>BK310</f>
        <v>0</v>
      </c>
      <c r="K310" s="172"/>
      <c r="L310" s="177"/>
      <c r="M310" s="178"/>
      <c r="N310" s="179"/>
      <c r="O310" s="179"/>
      <c r="P310" s="180">
        <f>SUM(P311:P322)</f>
        <v>0</v>
      </c>
      <c r="Q310" s="179"/>
      <c r="R310" s="180">
        <f>SUM(R311:R322)</f>
        <v>0</v>
      </c>
      <c r="S310" s="179"/>
      <c r="T310" s="181">
        <f>SUM(T311:T322)</f>
        <v>0</v>
      </c>
      <c r="AR310" s="182" t="s">
        <v>88</v>
      </c>
      <c r="AT310" s="183" t="s">
        <v>79</v>
      </c>
      <c r="AU310" s="183" t="s">
        <v>88</v>
      </c>
      <c r="AY310" s="182" t="s">
        <v>155</v>
      </c>
      <c r="BK310" s="184">
        <f>SUM(BK311:BK322)</f>
        <v>0</v>
      </c>
    </row>
    <row r="311" spans="1:65" s="2" customFormat="1" ht="16.5" customHeight="1">
      <c r="A311" s="34"/>
      <c r="B311" s="35"/>
      <c r="C311" s="187" t="s">
        <v>600</v>
      </c>
      <c r="D311" s="187" t="s">
        <v>158</v>
      </c>
      <c r="E311" s="188" t="s">
        <v>1862</v>
      </c>
      <c r="F311" s="189" t="s">
        <v>1863</v>
      </c>
      <c r="G311" s="190" t="s">
        <v>287</v>
      </c>
      <c r="H311" s="191">
        <v>5</v>
      </c>
      <c r="I311" s="192"/>
      <c r="J311" s="193">
        <f>ROUND(I311*H311,2)</f>
        <v>0</v>
      </c>
      <c r="K311" s="194"/>
      <c r="L311" s="39"/>
      <c r="M311" s="195" t="s">
        <v>1</v>
      </c>
      <c r="N311" s="196" t="s">
        <v>45</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175</v>
      </c>
      <c r="AT311" s="199" t="s">
        <v>158</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1864</v>
      </c>
    </row>
    <row r="312" spans="1:47" s="2" customFormat="1" ht="107.25">
      <c r="A312" s="34"/>
      <c r="B312" s="35"/>
      <c r="C312" s="36"/>
      <c r="D312" s="201" t="s">
        <v>164</v>
      </c>
      <c r="E312" s="36"/>
      <c r="F312" s="202" t="s">
        <v>1865</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1:65" s="2" customFormat="1" ht="16.5" customHeight="1">
      <c r="A313" s="34"/>
      <c r="B313" s="35"/>
      <c r="C313" s="187" t="s">
        <v>606</v>
      </c>
      <c r="D313" s="187" t="s">
        <v>158</v>
      </c>
      <c r="E313" s="188" t="s">
        <v>743</v>
      </c>
      <c r="F313" s="189" t="s">
        <v>744</v>
      </c>
      <c r="G313" s="190" t="s">
        <v>287</v>
      </c>
      <c r="H313" s="191">
        <v>40</v>
      </c>
      <c r="I313" s="192"/>
      <c r="J313" s="193">
        <f>ROUND(I313*H313,2)</f>
        <v>0</v>
      </c>
      <c r="K313" s="194"/>
      <c r="L313" s="39"/>
      <c r="M313" s="195" t="s">
        <v>1</v>
      </c>
      <c r="N313" s="196" t="s">
        <v>45</v>
      </c>
      <c r="O313" s="71"/>
      <c r="P313" s="197">
        <f>O313*H313</f>
        <v>0</v>
      </c>
      <c r="Q313" s="197">
        <v>0</v>
      </c>
      <c r="R313" s="197">
        <f>Q313*H313</f>
        <v>0</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1866</v>
      </c>
    </row>
    <row r="314" spans="1:47" s="2" customFormat="1" ht="58.5">
      <c r="A314" s="34"/>
      <c r="B314" s="35"/>
      <c r="C314" s="36"/>
      <c r="D314" s="201" t="s">
        <v>164</v>
      </c>
      <c r="E314" s="36"/>
      <c r="F314" s="202" t="s">
        <v>1867</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1:65" s="2" customFormat="1" ht="16.5" customHeight="1">
      <c r="A315" s="34"/>
      <c r="B315" s="35"/>
      <c r="C315" s="187" t="s">
        <v>611</v>
      </c>
      <c r="D315" s="187" t="s">
        <v>158</v>
      </c>
      <c r="E315" s="188" t="s">
        <v>754</v>
      </c>
      <c r="F315" s="189" t="s">
        <v>755</v>
      </c>
      <c r="G315" s="190" t="s">
        <v>253</v>
      </c>
      <c r="H315" s="191">
        <v>59.4</v>
      </c>
      <c r="I315" s="192"/>
      <c r="J315" s="193">
        <f>ROUND(I315*H315,2)</f>
        <v>0</v>
      </c>
      <c r="K315" s="194"/>
      <c r="L315" s="39"/>
      <c r="M315" s="195" t="s">
        <v>1</v>
      </c>
      <c r="N315" s="196" t="s">
        <v>45</v>
      </c>
      <c r="O315" s="71"/>
      <c r="P315" s="197">
        <f>O315*H315</f>
        <v>0</v>
      </c>
      <c r="Q315" s="197">
        <v>0</v>
      </c>
      <c r="R315" s="197">
        <f>Q315*H315</f>
        <v>0</v>
      </c>
      <c r="S315" s="197">
        <v>0</v>
      </c>
      <c r="T315" s="198">
        <f>S315*H315</f>
        <v>0</v>
      </c>
      <c r="U315" s="34"/>
      <c r="V315" s="34"/>
      <c r="W315" s="34"/>
      <c r="X315" s="34"/>
      <c r="Y315" s="34"/>
      <c r="Z315" s="34"/>
      <c r="AA315" s="34"/>
      <c r="AB315" s="34"/>
      <c r="AC315" s="34"/>
      <c r="AD315" s="34"/>
      <c r="AE315" s="34"/>
      <c r="AR315" s="199" t="s">
        <v>175</v>
      </c>
      <c r="AT315" s="199" t="s">
        <v>158</v>
      </c>
      <c r="AU315" s="199" t="s">
        <v>90</v>
      </c>
      <c r="AY315" s="17" t="s">
        <v>155</v>
      </c>
      <c r="BE315" s="200">
        <f>IF(N315="základní",J315,0)</f>
        <v>0</v>
      </c>
      <c r="BF315" s="200">
        <f>IF(N315="snížená",J315,0)</f>
        <v>0</v>
      </c>
      <c r="BG315" s="200">
        <f>IF(N315="zákl. přenesená",J315,0)</f>
        <v>0</v>
      </c>
      <c r="BH315" s="200">
        <f>IF(N315="sníž. přenesená",J315,0)</f>
        <v>0</v>
      </c>
      <c r="BI315" s="200">
        <f>IF(N315="nulová",J315,0)</f>
        <v>0</v>
      </c>
      <c r="BJ315" s="17" t="s">
        <v>88</v>
      </c>
      <c r="BK315" s="200">
        <f>ROUND(I315*H315,2)</f>
        <v>0</v>
      </c>
      <c r="BL315" s="17" t="s">
        <v>175</v>
      </c>
      <c r="BM315" s="199" t="s">
        <v>1868</v>
      </c>
    </row>
    <row r="316" spans="1:47" s="2" customFormat="1" ht="107.25">
      <c r="A316" s="34"/>
      <c r="B316" s="35"/>
      <c r="C316" s="36"/>
      <c r="D316" s="201" t="s">
        <v>164</v>
      </c>
      <c r="E316" s="36"/>
      <c r="F316" s="202" t="s">
        <v>1693</v>
      </c>
      <c r="G316" s="36"/>
      <c r="H316" s="36"/>
      <c r="I316" s="203"/>
      <c r="J316" s="36"/>
      <c r="K316" s="36"/>
      <c r="L316" s="39"/>
      <c r="M316" s="204"/>
      <c r="N316" s="205"/>
      <c r="O316" s="71"/>
      <c r="P316" s="71"/>
      <c r="Q316" s="71"/>
      <c r="R316" s="71"/>
      <c r="S316" s="71"/>
      <c r="T316" s="72"/>
      <c r="U316" s="34"/>
      <c r="V316" s="34"/>
      <c r="W316" s="34"/>
      <c r="X316" s="34"/>
      <c r="Y316" s="34"/>
      <c r="Z316" s="34"/>
      <c r="AA316" s="34"/>
      <c r="AB316" s="34"/>
      <c r="AC316" s="34"/>
      <c r="AD316" s="34"/>
      <c r="AE316" s="34"/>
      <c r="AT316" s="17" t="s">
        <v>164</v>
      </c>
      <c r="AU316" s="17" t="s">
        <v>90</v>
      </c>
    </row>
    <row r="317" spans="1:65" s="2" customFormat="1" ht="16.5" customHeight="1">
      <c r="A317" s="34"/>
      <c r="B317" s="35"/>
      <c r="C317" s="187" t="s">
        <v>616</v>
      </c>
      <c r="D317" s="187" t="s">
        <v>158</v>
      </c>
      <c r="E317" s="188" t="s">
        <v>1695</v>
      </c>
      <c r="F317" s="189" t="s">
        <v>1696</v>
      </c>
      <c r="G317" s="190" t="s">
        <v>253</v>
      </c>
      <c r="H317" s="191">
        <v>49.5</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1869</v>
      </c>
    </row>
    <row r="318" spans="1:47" s="2" customFormat="1" ht="58.5">
      <c r="A318" s="34"/>
      <c r="B318" s="35"/>
      <c r="C318" s="36"/>
      <c r="D318" s="201" t="s">
        <v>164</v>
      </c>
      <c r="E318" s="36"/>
      <c r="F318" s="202" t="s">
        <v>1698</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187" t="s">
        <v>621</v>
      </c>
      <c r="D319" s="187" t="s">
        <v>158</v>
      </c>
      <c r="E319" s="188" t="s">
        <v>748</v>
      </c>
      <c r="F319" s="189" t="s">
        <v>749</v>
      </c>
      <c r="G319" s="190" t="s">
        <v>253</v>
      </c>
      <c r="H319" s="191">
        <v>42.9</v>
      </c>
      <c r="I319" s="192"/>
      <c r="J319" s="193">
        <f>ROUND(I319*H319,2)</f>
        <v>0</v>
      </c>
      <c r="K319" s="194"/>
      <c r="L319" s="39"/>
      <c r="M319" s="195" t="s">
        <v>1</v>
      </c>
      <c r="N319" s="196" t="s">
        <v>45</v>
      </c>
      <c r="O319" s="71"/>
      <c r="P319" s="197">
        <f>O319*H319</f>
        <v>0</v>
      </c>
      <c r="Q319" s="197">
        <v>0</v>
      </c>
      <c r="R319" s="197">
        <f>Q319*H319</f>
        <v>0</v>
      </c>
      <c r="S319" s="197">
        <v>0</v>
      </c>
      <c r="T319" s="198">
        <f>S319*H319</f>
        <v>0</v>
      </c>
      <c r="U319" s="34"/>
      <c r="V319" s="34"/>
      <c r="W319" s="34"/>
      <c r="X319" s="34"/>
      <c r="Y319" s="34"/>
      <c r="Z319" s="34"/>
      <c r="AA319" s="34"/>
      <c r="AB319" s="34"/>
      <c r="AC319" s="34"/>
      <c r="AD319" s="34"/>
      <c r="AE319" s="34"/>
      <c r="AR319" s="199" t="s">
        <v>175</v>
      </c>
      <c r="AT319" s="199" t="s">
        <v>158</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1870</v>
      </c>
    </row>
    <row r="320" spans="1:47" s="2" customFormat="1" ht="58.5">
      <c r="A320" s="34"/>
      <c r="B320" s="35"/>
      <c r="C320" s="36"/>
      <c r="D320" s="201" t="s">
        <v>164</v>
      </c>
      <c r="E320" s="36"/>
      <c r="F320" s="202" t="s">
        <v>979</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164</v>
      </c>
      <c r="AU320" s="17" t="s">
        <v>90</v>
      </c>
    </row>
    <row r="321" spans="1:65" s="2" customFormat="1" ht="16.5" customHeight="1">
      <c r="A321" s="34"/>
      <c r="B321" s="35"/>
      <c r="C321" s="187" t="s">
        <v>626</v>
      </c>
      <c r="D321" s="187" t="s">
        <v>158</v>
      </c>
      <c r="E321" s="188" t="s">
        <v>1871</v>
      </c>
      <c r="F321" s="189" t="s">
        <v>1872</v>
      </c>
      <c r="G321" s="190" t="s">
        <v>253</v>
      </c>
      <c r="H321" s="191">
        <v>42.9</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1873</v>
      </c>
    </row>
    <row r="322" spans="1:47" s="2" customFormat="1" ht="68.25">
      <c r="A322" s="34"/>
      <c r="B322" s="35"/>
      <c r="C322" s="36"/>
      <c r="D322" s="201" t="s">
        <v>164</v>
      </c>
      <c r="E322" s="36"/>
      <c r="F322" s="202" t="s">
        <v>1874</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63" s="12" customFormat="1" ht="22.9" customHeight="1">
      <c r="B323" s="171"/>
      <c r="C323" s="172"/>
      <c r="D323" s="173" t="s">
        <v>79</v>
      </c>
      <c r="E323" s="185" t="s">
        <v>759</v>
      </c>
      <c r="F323" s="185" t="s">
        <v>760</v>
      </c>
      <c r="G323" s="172"/>
      <c r="H323" s="172"/>
      <c r="I323" s="175"/>
      <c r="J323" s="186">
        <f>BK323</f>
        <v>0</v>
      </c>
      <c r="K323" s="172"/>
      <c r="L323" s="177"/>
      <c r="M323" s="178"/>
      <c r="N323" s="179"/>
      <c r="O323" s="179"/>
      <c r="P323" s="180">
        <f>SUM(P324:P352)</f>
        <v>0</v>
      </c>
      <c r="Q323" s="179"/>
      <c r="R323" s="180">
        <f>SUM(R324:R352)</f>
        <v>0</v>
      </c>
      <c r="S323" s="179"/>
      <c r="T323" s="181">
        <f>SUM(T324:T352)</f>
        <v>0</v>
      </c>
      <c r="AR323" s="182" t="s">
        <v>88</v>
      </c>
      <c r="AT323" s="183" t="s">
        <v>79</v>
      </c>
      <c r="AU323" s="183" t="s">
        <v>88</v>
      </c>
      <c r="AY323" s="182" t="s">
        <v>155</v>
      </c>
      <c r="BK323" s="184">
        <f>SUM(BK324:BK352)</f>
        <v>0</v>
      </c>
    </row>
    <row r="324" spans="1:65" s="2" customFormat="1" ht="16.5" customHeight="1">
      <c r="A324" s="34"/>
      <c r="B324" s="35"/>
      <c r="C324" s="187" t="s">
        <v>631</v>
      </c>
      <c r="D324" s="187" t="s">
        <v>158</v>
      </c>
      <c r="E324" s="188" t="s">
        <v>762</v>
      </c>
      <c r="F324" s="189" t="s">
        <v>763</v>
      </c>
      <c r="G324" s="190" t="s">
        <v>360</v>
      </c>
      <c r="H324" s="191">
        <v>1073.527</v>
      </c>
      <c r="I324" s="192"/>
      <c r="J324" s="193">
        <f>ROUND(I324*H324,2)</f>
        <v>0</v>
      </c>
      <c r="K324" s="194"/>
      <c r="L324" s="39"/>
      <c r="M324" s="195" t="s">
        <v>1</v>
      </c>
      <c r="N324" s="196" t="s">
        <v>45</v>
      </c>
      <c r="O324" s="71"/>
      <c r="P324" s="197">
        <f>O324*H324</f>
        <v>0</v>
      </c>
      <c r="Q324" s="197">
        <v>0</v>
      </c>
      <c r="R324" s="197">
        <f>Q324*H324</f>
        <v>0</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1875</v>
      </c>
    </row>
    <row r="325" spans="1:47" s="2" customFormat="1" ht="126.75">
      <c r="A325" s="34"/>
      <c r="B325" s="35"/>
      <c r="C325" s="36"/>
      <c r="D325" s="201" t="s">
        <v>164</v>
      </c>
      <c r="E325" s="36"/>
      <c r="F325" s="202" t="s">
        <v>765</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2:51" s="13" customFormat="1" ht="11.25">
      <c r="B326" s="210"/>
      <c r="C326" s="211"/>
      <c r="D326" s="201" t="s">
        <v>256</v>
      </c>
      <c r="E326" s="212" t="s">
        <v>1</v>
      </c>
      <c r="F326" s="213" t="s">
        <v>1876</v>
      </c>
      <c r="G326" s="211"/>
      <c r="H326" s="214">
        <v>113.113</v>
      </c>
      <c r="I326" s="215"/>
      <c r="J326" s="211"/>
      <c r="K326" s="211"/>
      <c r="L326" s="216"/>
      <c r="M326" s="217"/>
      <c r="N326" s="218"/>
      <c r="O326" s="218"/>
      <c r="P326" s="218"/>
      <c r="Q326" s="218"/>
      <c r="R326" s="218"/>
      <c r="S326" s="218"/>
      <c r="T326" s="219"/>
      <c r="AT326" s="220" t="s">
        <v>256</v>
      </c>
      <c r="AU326" s="220" t="s">
        <v>90</v>
      </c>
      <c r="AV326" s="13" t="s">
        <v>90</v>
      </c>
      <c r="AW326" s="13" t="s">
        <v>36</v>
      </c>
      <c r="AX326" s="13" t="s">
        <v>80</v>
      </c>
      <c r="AY326" s="220" t="s">
        <v>155</v>
      </c>
    </row>
    <row r="327" spans="2:51" s="15" customFormat="1" ht="11.25">
      <c r="B327" s="232"/>
      <c r="C327" s="233"/>
      <c r="D327" s="201" t="s">
        <v>256</v>
      </c>
      <c r="E327" s="234" t="s">
        <v>1</v>
      </c>
      <c r="F327" s="235" t="s">
        <v>769</v>
      </c>
      <c r="G327" s="233"/>
      <c r="H327" s="236">
        <v>113.113</v>
      </c>
      <c r="I327" s="237"/>
      <c r="J327" s="233"/>
      <c r="K327" s="233"/>
      <c r="L327" s="238"/>
      <c r="M327" s="239"/>
      <c r="N327" s="240"/>
      <c r="O327" s="240"/>
      <c r="P327" s="240"/>
      <c r="Q327" s="240"/>
      <c r="R327" s="240"/>
      <c r="S327" s="240"/>
      <c r="T327" s="241"/>
      <c r="AT327" s="242" t="s">
        <v>256</v>
      </c>
      <c r="AU327" s="242" t="s">
        <v>90</v>
      </c>
      <c r="AV327" s="15" t="s">
        <v>170</v>
      </c>
      <c r="AW327" s="15" t="s">
        <v>36</v>
      </c>
      <c r="AX327" s="15" t="s">
        <v>80</v>
      </c>
      <c r="AY327" s="242" t="s">
        <v>155</v>
      </c>
    </row>
    <row r="328" spans="2:51" s="13" customFormat="1" ht="11.25">
      <c r="B328" s="210"/>
      <c r="C328" s="211"/>
      <c r="D328" s="201" t="s">
        <v>256</v>
      </c>
      <c r="E328" s="212" t="s">
        <v>1</v>
      </c>
      <c r="F328" s="213" t="s">
        <v>1877</v>
      </c>
      <c r="G328" s="211"/>
      <c r="H328" s="214">
        <v>102.08</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5" customFormat="1" ht="11.25">
      <c r="B329" s="232"/>
      <c r="C329" s="233"/>
      <c r="D329" s="201" t="s">
        <v>256</v>
      </c>
      <c r="E329" s="234" t="s">
        <v>1</v>
      </c>
      <c r="F329" s="235" t="s">
        <v>771</v>
      </c>
      <c r="G329" s="233"/>
      <c r="H329" s="236">
        <v>102.08</v>
      </c>
      <c r="I329" s="237"/>
      <c r="J329" s="233"/>
      <c r="K329" s="233"/>
      <c r="L329" s="238"/>
      <c r="M329" s="239"/>
      <c r="N329" s="240"/>
      <c r="O329" s="240"/>
      <c r="P329" s="240"/>
      <c r="Q329" s="240"/>
      <c r="R329" s="240"/>
      <c r="S329" s="240"/>
      <c r="T329" s="241"/>
      <c r="AT329" s="242" t="s">
        <v>256</v>
      </c>
      <c r="AU329" s="242" t="s">
        <v>90</v>
      </c>
      <c r="AV329" s="15" t="s">
        <v>170</v>
      </c>
      <c r="AW329" s="15" t="s">
        <v>36</v>
      </c>
      <c r="AX329" s="15" t="s">
        <v>80</v>
      </c>
      <c r="AY329" s="242" t="s">
        <v>155</v>
      </c>
    </row>
    <row r="330" spans="2:51" s="13" customFormat="1" ht="11.25">
      <c r="B330" s="210"/>
      <c r="C330" s="211"/>
      <c r="D330" s="201" t="s">
        <v>256</v>
      </c>
      <c r="E330" s="212" t="s">
        <v>1</v>
      </c>
      <c r="F330" s="213" t="s">
        <v>1878</v>
      </c>
      <c r="G330" s="211"/>
      <c r="H330" s="214">
        <v>160.666</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5" customFormat="1" ht="11.25">
      <c r="B331" s="232"/>
      <c r="C331" s="233"/>
      <c r="D331" s="201" t="s">
        <v>256</v>
      </c>
      <c r="E331" s="234" t="s">
        <v>1</v>
      </c>
      <c r="F331" s="235" t="s">
        <v>773</v>
      </c>
      <c r="G331" s="233"/>
      <c r="H331" s="236">
        <v>160.666</v>
      </c>
      <c r="I331" s="237"/>
      <c r="J331" s="233"/>
      <c r="K331" s="233"/>
      <c r="L331" s="238"/>
      <c r="M331" s="239"/>
      <c r="N331" s="240"/>
      <c r="O331" s="240"/>
      <c r="P331" s="240"/>
      <c r="Q331" s="240"/>
      <c r="R331" s="240"/>
      <c r="S331" s="240"/>
      <c r="T331" s="241"/>
      <c r="AT331" s="242" t="s">
        <v>256</v>
      </c>
      <c r="AU331" s="242" t="s">
        <v>90</v>
      </c>
      <c r="AV331" s="15" t="s">
        <v>170</v>
      </c>
      <c r="AW331" s="15" t="s">
        <v>36</v>
      </c>
      <c r="AX331" s="15" t="s">
        <v>80</v>
      </c>
      <c r="AY331" s="242" t="s">
        <v>155</v>
      </c>
    </row>
    <row r="332" spans="2:51" s="13" customFormat="1" ht="11.25">
      <c r="B332" s="210"/>
      <c r="C332" s="211"/>
      <c r="D332" s="201" t="s">
        <v>256</v>
      </c>
      <c r="E332" s="212" t="s">
        <v>1</v>
      </c>
      <c r="F332" s="213" t="s">
        <v>1879</v>
      </c>
      <c r="G332" s="211"/>
      <c r="H332" s="214">
        <v>220.545</v>
      </c>
      <c r="I332" s="215"/>
      <c r="J332" s="211"/>
      <c r="K332" s="211"/>
      <c r="L332" s="216"/>
      <c r="M332" s="217"/>
      <c r="N332" s="218"/>
      <c r="O332" s="218"/>
      <c r="P332" s="218"/>
      <c r="Q332" s="218"/>
      <c r="R332" s="218"/>
      <c r="S332" s="218"/>
      <c r="T332" s="219"/>
      <c r="AT332" s="220" t="s">
        <v>256</v>
      </c>
      <c r="AU332" s="220" t="s">
        <v>90</v>
      </c>
      <c r="AV332" s="13" t="s">
        <v>90</v>
      </c>
      <c r="AW332" s="13" t="s">
        <v>36</v>
      </c>
      <c r="AX332" s="13" t="s">
        <v>80</v>
      </c>
      <c r="AY332" s="220" t="s">
        <v>155</v>
      </c>
    </row>
    <row r="333" spans="2:51" s="15" customFormat="1" ht="11.25">
      <c r="B333" s="232"/>
      <c r="C333" s="233"/>
      <c r="D333" s="201" t="s">
        <v>256</v>
      </c>
      <c r="E333" s="234" t="s">
        <v>1</v>
      </c>
      <c r="F333" s="235" t="s">
        <v>775</v>
      </c>
      <c r="G333" s="233"/>
      <c r="H333" s="236">
        <v>220.545</v>
      </c>
      <c r="I333" s="237"/>
      <c r="J333" s="233"/>
      <c r="K333" s="233"/>
      <c r="L333" s="238"/>
      <c r="M333" s="239"/>
      <c r="N333" s="240"/>
      <c r="O333" s="240"/>
      <c r="P333" s="240"/>
      <c r="Q333" s="240"/>
      <c r="R333" s="240"/>
      <c r="S333" s="240"/>
      <c r="T333" s="241"/>
      <c r="AT333" s="242" t="s">
        <v>256</v>
      </c>
      <c r="AU333" s="242" t="s">
        <v>90</v>
      </c>
      <c r="AV333" s="15" t="s">
        <v>170</v>
      </c>
      <c r="AW333" s="15" t="s">
        <v>36</v>
      </c>
      <c r="AX333" s="15" t="s">
        <v>80</v>
      </c>
      <c r="AY333" s="242" t="s">
        <v>155</v>
      </c>
    </row>
    <row r="334" spans="2:51" s="14" customFormat="1" ht="11.25">
      <c r="B334" s="221"/>
      <c r="C334" s="222"/>
      <c r="D334" s="201" t="s">
        <v>256</v>
      </c>
      <c r="E334" s="223" t="s">
        <v>1</v>
      </c>
      <c r="F334" s="224" t="s">
        <v>259</v>
      </c>
      <c r="G334" s="222"/>
      <c r="H334" s="225">
        <v>596.404</v>
      </c>
      <c r="I334" s="226"/>
      <c r="J334" s="222"/>
      <c r="K334" s="222"/>
      <c r="L334" s="227"/>
      <c r="M334" s="228"/>
      <c r="N334" s="229"/>
      <c r="O334" s="229"/>
      <c r="P334" s="229"/>
      <c r="Q334" s="229"/>
      <c r="R334" s="229"/>
      <c r="S334" s="229"/>
      <c r="T334" s="230"/>
      <c r="AT334" s="231" t="s">
        <v>256</v>
      </c>
      <c r="AU334" s="231" t="s">
        <v>90</v>
      </c>
      <c r="AV334" s="14" t="s">
        <v>175</v>
      </c>
      <c r="AW334" s="14" t="s">
        <v>36</v>
      </c>
      <c r="AX334" s="14" t="s">
        <v>88</v>
      </c>
      <c r="AY334" s="231" t="s">
        <v>155</v>
      </c>
    </row>
    <row r="335" spans="2:51" s="13" customFormat="1" ht="11.25">
      <c r="B335" s="210"/>
      <c r="C335" s="211"/>
      <c r="D335" s="201" t="s">
        <v>256</v>
      </c>
      <c r="E335" s="211"/>
      <c r="F335" s="213" t="s">
        <v>1880</v>
      </c>
      <c r="G335" s="211"/>
      <c r="H335" s="214">
        <v>1073.527</v>
      </c>
      <c r="I335" s="215"/>
      <c r="J335" s="211"/>
      <c r="K335" s="211"/>
      <c r="L335" s="216"/>
      <c r="M335" s="217"/>
      <c r="N335" s="218"/>
      <c r="O335" s="218"/>
      <c r="P335" s="218"/>
      <c r="Q335" s="218"/>
      <c r="R335" s="218"/>
      <c r="S335" s="218"/>
      <c r="T335" s="219"/>
      <c r="AT335" s="220" t="s">
        <v>256</v>
      </c>
      <c r="AU335" s="220" t="s">
        <v>90</v>
      </c>
      <c r="AV335" s="13" t="s">
        <v>90</v>
      </c>
      <c r="AW335" s="13" t="s">
        <v>4</v>
      </c>
      <c r="AX335" s="13" t="s">
        <v>88</v>
      </c>
      <c r="AY335" s="220" t="s">
        <v>155</v>
      </c>
    </row>
    <row r="336" spans="1:65" s="2" customFormat="1" ht="16.5" customHeight="1">
      <c r="A336" s="34"/>
      <c r="B336" s="35"/>
      <c r="C336" s="187" t="s">
        <v>636</v>
      </c>
      <c r="D336" s="187" t="s">
        <v>158</v>
      </c>
      <c r="E336" s="188" t="s">
        <v>780</v>
      </c>
      <c r="F336" s="189" t="s">
        <v>781</v>
      </c>
      <c r="G336" s="190" t="s">
        <v>360</v>
      </c>
      <c r="H336" s="191">
        <v>15.428</v>
      </c>
      <c r="I336" s="192"/>
      <c r="J336" s="193">
        <f>ROUND(I336*H336,2)</f>
        <v>0</v>
      </c>
      <c r="K336" s="194"/>
      <c r="L336" s="39"/>
      <c r="M336" s="195" t="s">
        <v>1</v>
      </c>
      <c r="N336" s="196" t="s">
        <v>45</v>
      </c>
      <c r="O336" s="71"/>
      <c r="P336" s="197">
        <f>O336*H336</f>
        <v>0</v>
      </c>
      <c r="Q336" s="197">
        <v>0</v>
      </c>
      <c r="R336" s="197">
        <f>Q336*H336</f>
        <v>0</v>
      </c>
      <c r="S336" s="197">
        <v>0</v>
      </c>
      <c r="T336" s="198">
        <f>S336*H336</f>
        <v>0</v>
      </c>
      <c r="U336" s="34"/>
      <c r="V336" s="34"/>
      <c r="W336" s="34"/>
      <c r="X336" s="34"/>
      <c r="Y336" s="34"/>
      <c r="Z336" s="34"/>
      <c r="AA336" s="34"/>
      <c r="AB336" s="34"/>
      <c r="AC336" s="34"/>
      <c r="AD336" s="34"/>
      <c r="AE336" s="34"/>
      <c r="AR336" s="199" t="s">
        <v>175</v>
      </c>
      <c r="AT336" s="199" t="s">
        <v>158</v>
      </c>
      <c r="AU336" s="199" t="s">
        <v>90</v>
      </c>
      <c r="AY336" s="17" t="s">
        <v>155</v>
      </c>
      <c r="BE336" s="200">
        <f>IF(N336="základní",J336,0)</f>
        <v>0</v>
      </c>
      <c r="BF336" s="200">
        <f>IF(N336="snížená",J336,0)</f>
        <v>0</v>
      </c>
      <c r="BG336" s="200">
        <f>IF(N336="zákl. přenesená",J336,0)</f>
        <v>0</v>
      </c>
      <c r="BH336" s="200">
        <f>IF(N336="sníž. přenesená",J336,0)</f>
        <v>0</v>
      </c>
      <c r="BI336" s="200">
        <f>IF(N336="nulová",J336,0)</f>
        <v>0</v>
      </c>
      <c r="BJ336" s="17" t="s">
        <v>88</v>
      </c>
      <c r="BK336" s="200">
        <f>ROUND(I336*H336,2)</f>
        <v>0</v>
      </c>
      <c r="BL336" s="17" t="s">
        <v>175</v>
      </c>
      <c r="BM336" s="199" t="s">
        <v>1881</v>
      </c>
    </row>
    <row r="337" spans="1:47" s="2" customFormat="1" ht="19.5">
      <c r="A337" s="34"/>
      <c r="B337" s="35"/>
      <c r="C337" s="36"/>
      <c r="D337" s="201" t="s">
        <v>164</v>
      </c>
      <c r="E337" s="36"/>
      <c r="F337" s="202" t="s">
        <v>783</v>
      </c>
      <c r="G337" s="36"/>
      <c r="H337" s="36"/>
      <c r="I337" s="203"/>
      <c r="J337" s="36"/>
      <c r="K337" s="36"/>
      <c r="L337" s="39"/>
      <c r="M337" s="204"/>
      <c r="N337" s="205"/>
      <c r="O337" s="71"/>
      <c r="P337" s="71"/>
      <c r="Q337" s="71"/>
      <c r="R337" s="71"/>
      <c r="S337" s="71"/>
      <c r="T337" s="72"/>
      <c r="U337" s="34"/>
      <c r="V337" s="34"/>
      <c r="W337" s="34"/>
      <c r="X337" s="34"/>
      <c r="Y337" s="34"/>
      <c r="Z337" s="34"/>
      <c r="AA337" s="34"/>
      <c r="AB337" s="34"/>
      <c r="AC337" s="34"/>
      <c r="AD337" s="34"/>
      <c r="AE337" s="34"/>
      <c r="AT337" s="17" t="s">
        <v>164</v>
      </c>
      <c r="AU337" s="17" t="s">
        <v>90</v>
      </c>
    </row>
    <row r="338" spans="2:51" s="13" customFormat="1" ht="11.25">
      <c r="B338" s="210"/>
      <c r="C338" s="211"/>
      <c r="D338" s="201" t="s">
        <v>256</v>
      </c>
      <c r="E338" s="212" t="s">
        <v>1</v>
      </c>
      <c r="F338" s="213" t="s">
        <v>1882</v>
      </c>
      <c r="G338" s="211"/>
      <c r="H338" s="214">
        <v>15.428</v>
      </c>
      <c r="I338" s="215"/>
      <c r="J338" s="211"/>
      <c r="K338" s="211"/>
      <c r="L338" s="216"/>
      <c r="M338" s="217"/>
      <c r="N338" s="218"/>
      <c r="O338" s="218"/>
      <c r="P338" s="218"/>
      <c r="Q338" s="218"/>
      <c r="R338" s="218"/>
      <c r="S338" s="218"/>
      <c r="T338" s="219"/>
      <c r="AT338" s="220" t="s">
        <v>256</v>
      </c>
      <c r="AU338" s="220" t="s">
        <v>90</v>
      </c>
      <c r="AV338" s="13" t="s">
        <v>90</v>
      </c>
      <c r="AW338" s="13" t="s">
        <v>36</v>
      </c>
      <c r="AX338" s="13" t="s">
        <v>88</v>
      </c>
      <c r="AY338" s="220" t="s">
        <v>155</v>
      </c>
    </row>
    <row r="339" spans="1:65" s="2" customFormat="1" ht="16.5" customHeight="1">
      <c r="A339" s="34"/>
      <c r="B339" s="35"/>
      <c r="C339" s="187" t="s">
        <v>640</v>
      </c>
      <c r="D339" s="187" t="s">
        <v>158</v>
      </c>
      <c r="E339" s="188" t="s">
        <v>786</v>
      </c>
      <c r="F339" s="189" t="s">
        <v>787</v>
      </c>
      <c r="G339" s="190" t="s">
        <v>360</v>
      </c>
      <c r="H339" s="191">
        <v>76.698</v>
      </c>
      <c r="I339" s="192"/>
      <c r="J339" s="193">
        <f>ROUND(I339*H339,2)</f>
        <v>0</v>
      </c>
      <c r="K339" s="194"/>
      <c r="L339" s="39"/>
      <c r="M339" s="195" t="s">
        <v>1</v>
      </c>
      <c r="N339" s="196" t="s">
        <v>45</v>
      </c>
      <c r="O339" s="71"/>
      <c r="P339" s="197">
        <f>O339*H339</f>
        <v>0</v>
      </c>
      <c r="Q339" s="197">
        <v>0</v>
      </c>
      <c r="R339" s="197">
        <f>Q339*H339</f>
        <v>0</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1883</v>
      </c>
    </row>
    <row r="340" spans="1:47" s="2" customFormat="1" ht="312">
      <c r="A340" s="34"/>
      <c r="B340" s="35"/>
      <c r="C340" s="36"/>
      <c r="D340" s="201" t="s">
        <v>164</v>
      </c>
      <c r="E340" s="36"/>
      <c r="F340" s="202" t="s">
        <v>789</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2:51" s="13" customFormat="1" ht="11.25">
      <c r="B341" s="210"/>
      <c r="C341" s="211"/>
      <c r="D341" s="201" t="s">
        <v>256</v>
      </c>
      <c r="E341" s="212" t="s">
        <v>1</v>
      </c>
      <c r="F341" s="213" t="s">
        <v>1884</v>
      </c>
      <c r="G341" s="211"/>
      <c r="H341" s="214">
        <v>17.523</v>
      </c>
      <c r="I341" s="215"/>
      <c r="J341" s="211"/>
      <c r="K341" s="211"/>
      <c r="L341" s="216"/>
      <c r="M341" s="217"/>
      <c r="N341" s="218"/>
      <c r="O341" s="218"/>
      <c r="P341" s="218"/>
      <c r="Q341" s="218"/>
      <c r="R341" s="218"/>
      <c r="S341" s="218"/>
      <c r="T341" s="219"/>
      <c r="AT341" s="220" t="s">
        <v>256</v>
      </c>
      <c r="AU341" s="220" t="s">
        <v>90</v>
      </c>
      <c r="AV341" s="13" t="s">
        <v>90</v>
      </c>
      <c r="AW341" s="13" t="s">
        <v>36</v>
      </c>
      <c r="AX341" s="13" t="s">
        <v>80</v>
      </c>
      <c r="AY341" s="220" t="s">
        <v>155</v>
      </c>
    </row>
    <row r="342" spans="2:51" s="13" customFormat="1" ht="11.25">
      <c r="B342" s="210"/>
      <c r="C342" s="211"/>
      <c r="D342" s="201" t="s">
        <v>256</v>
      </c>
      <c r="E342" s="212" t="s">
        <v>1</v>
      </c>
      <c r="F342" s="213" t="s">
        <v>1885</v>
      </c>
      <c r="G342" s="211"/>
      <c r="H342" s="214">
        <v>20.642</v>
      </c>
      <c r="I342" s="215"/>
      <c r="J342" s="211"/>
      <c r="K342" s="211"/>
      <c r="L342" s="216"/>
      <c r="M342" s="217"/>
      <c r="N342" s="218"/>
      <c r="O342" s="218"/>
      <c r="P342" s="218"/>
      <c r="Q342" s="218"/>
      <c r="R342" s="218"/>
      <c r="S342" s="218"/>
      <c r="T342" s="219"/>
      <c r="AT342" s="220" t="s">
        <v>256</v>
      </c>
      <c r="AU342" s="220" t="s">
        <v>90</v>
      </c>
      <c r="AV342" s="13" t="s">
        <v>90</v>
      </c>
      <c r="AW342" s="13" t="s">
        <v>36</v>
      </c>
      <c r="AX342" s="13" t="s">
        <v>80</v>
      </c>
      <c r="AY342" s="220" t="s">
        <v>155</v>
      </c>
    </row>
    <row r="343" spans="2:51" s="13" customFormat="1" ht="11.25">
      <c r="B343" s="210"/>
      <c r="C343" s="211"/>
      <c r="D343" s="201" t="s">
        <v>256</v>
      </c>
      <c r="E343" s="212" t="s">
        <v>1</v>
      </c>
      <c r="F343" s="213" t="s">
        <v>1886</v>
      </c>
      <c r="G343" s="211"/>
      <c r="H343" s="214">
        <v>13.728</v>
      </c>
      <c r="I343" s="215"/>
      <c r="J343" s="211"/>
      <c r="K343" s="211"/>
      <c r="L343" s="216"/>
      <c r="M343" s="217"/>
      <c r="N343" s="218"/>
      <c r="O343" s="218"/>
      <c r="P343" s="218"/>
      <c r="Q343" s="218"/>
      <c r="R343" s="218"/>
      <c r="S343" s="218"/>
      <c r="T343" s="219"/>
      <c r="AT343" s="220" t="s">
        <v>256</v>
      </c>
      <c r="AU343" s="220" t="s">
        <v>90</v>
      </c>
      <c r="AV343" s="13" t="s">
        <v>90</v>
      </c>
      <c r="AW343" s="13" t="s">
        <v>36</v>
      </c>
      <c r="AX343" s="13" t="s">
        <v>80</v>
      </c>
      <c r="AY343" s="220" t="s">
        <v>155</v>
      </c>
    </row>
    <row r="344" spans="2:51" s="13" customFormat="1" ht="11.25">
      <c r="B344" s="210"/>
      <c r="C344" s="211"/>
      <c r="D344" s="201" t="s">
        <v>256</v>
      </c>
      <c r="E344" s="212" t="s">
        <v>1</v>
      </c>
      <c r="F344" s="213" t="s">
        <v>1887</v>
      </c>
      <c r="G344" s="211"/>
      <c r="H344" s="214">
        <v>12.055</v>
      </c>
      <c r="I344" s="215"/>
      <c r="J344" s="211"/>
      <c r="K344" s="211"/>
      <c r="L344" s="216"/>
      <c r="M344" s="217"/>
      <c r="N344" s="218"/>
      <c r="O344" s="218"/>
      <c r="P344" s="218"/>
      <c r="Q344" s="218"/>
      <c r="R344" s="218"/>
      <c r="S344" s="218"/>
      <c r="T344" s="219"/>
      <c r="AT344" s="220" t="s">
        <v>256</v>
      </c>
      <c r="AU344" s="220" t="s">
        <v>90</v>
      </c>
      <c r="AV344" s="13" t="s">
        <v>90</v>
      </c>
      <c r="AW344" s="13" t="s">
        <v>36</v>
      </c>
      <c r="AX344" s="13" t="s">
        <v>80</v>
      </c>
      <c r="AY344" s="220" t="s">
        <v>155</v>
      </c>
    </row>
    <row r="345" spans="2:51" s="13" customFormat="1" ht="11.25">
      <c r="B345" s="210"/>
      <c r="C345" s="211"/>
      <c r="D345" s="201" t="s">
        <v>256</v>
      </c>
      <c r="E345" s="212" t="s">
        <v>1</v>
      </c>
      <c r="F345" s="213" t="s">
        <v>1888</v>
      </c>
      <c r="G345" s="211"/>
      <c r="H345" s="214">
        <v>12.75</v>
      </c>
      <c r="I345" s="215"/>
      <c r="J345" s="211"/>
      <c r="K345" s="211"/>
      <c r="L345" s="216"/>
      <c r="M345" s="217"/>
      <c r="N345" s="218"/>
      <c r="O345" s="218"/>
      <c r="P345" s="218"/>
      <c r="Q345" s="218"/>
      <c r="R345" s="218"/>
      <c r="S345" s="218"/>
      <c r="T345" s="219"/>
      <c r="AT345" s="220" t="s">
        <v>256</v>
      </c>
      <c r="AU345" s="220" t="s">
        <v>90</v>
      </c>
      <c r="AV345" s="13" t="s">
        <v>90</v>
      </c>
      <c r="AW345" s="13" t="s">
        <v>36</v>
      </c>
      <c r="AX345" s="13" t="s">
        <v>80</v>
      </c>
      <c r="AY345" s="220" t="s">
        <v>155</v>
      </c>
    </row>
    <row r="346" spans="2:51" s="14" customFormat="1" ht="11.25">
      <c r="B346" s="221"/>
      <c r="C346" s="222"/>
      <c r="D346" s="201" t="s">
        <v>256</v>
      </c>
      <c r="E346" s="223" t="s">
        <v>1</v>
      </c>
      <c r="F346" s="224" t="s">
        <v>259</v>
      </c>
      <c r="G346" s="222"/>
      <c r="H346" s="225">
        <v>76.698</v>
      </c>
      <c r="I346" s="226"/>
      <c r="J346" s="222"/>
      <c r="K346" s="222"/>
      <c r="L346" s="227"/>
      <c r="M346" s="228"/>
      <c r="N346" s="229"/>
      <c r="O346" s="229"/>
      <c r="P346" s="229"/>
      <c r="Q346" s="229"/>
      <c r="R346" s="229"/>
      <c r="S346" s="229"/>
      <c r="T346" s="230"/>
      <c r="AT346" s="231" t="s">
        <v>256</v>
      </c>
      <c r="AU346" s="231" t="s">
        <v>90</v>
      </c>
      <c r="AV346" s="14" t="s">
        <v>175</v>
      </c>
      <c r="AW346" s="14" t="s">
        <v>36</v>
      </c>
      <c r="AX346" s="14" t="s">
        <v>88</v>
      </c>
      <c r="AY346" s="231" t="s">
        <v>155</v>
      </c>
    </row>
    <row r="347" spans="1:65" s="2" customFormat="1" ht="16.5" customHeight="1">
      <c r="A347" s="34"/>
      <c r="B347" s="35"/>
      <c r="C347" s="187" t="s">
        <v>644</v>
      </c>
      <c r="D347" s="187" t="s">
        <v>158</v>
      </c>
      <c r="E347" s="188" t="s">
        <v>794</v>
      </c>
      <c r="F347" s="189" t="s">
        <v>795</v>
      </c>
      <c r="G347" s="190" t="s">
        <v>360</v>
      </c>
      <c r="H347" s="191">
        <v>153.396</v>
      </c>
      <c r="I347" s="192"/>
      <c r="J347" s="193">
        <f>ROUND(I347*H347,2)</f>
        <v>0</v>
      </c>
      <c r="K347" s="194"/>
      <c r="L347" s="39"/>
      <c r="M347" s="195" t="s">
        <v>1</v>
      </c>
      <c r="N347" s="196" t="s">
        <v>45</v>
      </c>
      <c r="O347" s="71"/>
      <c r="P347" s="197">
        <f>O347*H347</f>
        <v>0</v>
      </c>
      <c r="Q347" s="197">
        <v>0</v>
      </c>
      <c r="R347" s="197">
        <f>Q347*H347</f>
        <v>0</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1889</v>
      </c>
    </row>
    <row r="348" spans="1:47" s="2" customFormat="1" ht="68.25">
      <c r="A348" s="34"/>
      <c r="B348" s="35"/>
      <c r="C348" s="36"/>
      <c r="D348" s="201" t="s">
        <v>164</v>
      </c>
      <c r="E348" s="36"/>
      <c r="F348" s="202" t="s">
        <v>797</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2:51" s="13" customFormat="1" ht="11.25">
      <c r="B349" s="210"/>
      <c r="C349" s="211"/>
      <c r="D349" s="201" t="s">
        <v>256</v>
      </c>
      <c r="E349" s="212" t="s">
        <v>1</v>
      </c>
      <c r="F349" s="213" t="s">
        <v>1890</v>
      </c>
      <c r="G349" s="211"/>
      <c r="H349" s="214">
        <v>76.698</v>
      </c>
      <c r="I349" s="215"/>
      <c r="J349" s="211"/>
      <c r="K349" s="211"/>
      <c r="L349" s="216"/>
      <c r="M349" s="217"/>
      <c r="N349" s="218"/>
      <c r="O349" s="218"/>
      <c r="P349" s="218"/>
      <c r="Q349" s="218"/>
      <c r="R349" s="218"/>
      <c r="S349" s="218"/>
      <c r="T349" s="219"/>
      <c r="AT349" s="220" t="s">
        <v>256</v>
      </c>
      <c r="AU349" s="220" t="s">
        <v>90</v>
      </c>
      <c r="AV349" s="13" t="s">
        <v>90</v>
      </c>
      <c r="AW349" s="13" t="s">
        <v>36</v>
      </c>
      <c r="AX349" s="13" t="s">
        <v>88</v>
      </c>
      <c r="AY349" s="220" t="s">
        <v>155</v>
      </c>
    </row>
    <row r="350" spans="2:51" s="13" customFormat="1" ht="11.25">
      <c r="B350" s="210"/>
      <c r="C350" s="211"/>
      <c r="D350" s="201" t="s">
        <v>256</v>
      </c>
      <c r="E350" s="211"/>
      <c r="F350" s="213" t="s">
        <v>1891</v>
      </c>
      <c r="G350" s="211"/>
      <c r="H350" s="214">
        <v>153.396</v>
      </c>
      <c r="I350" s="215"/>
      <c r="J350" s="211"/>
      <c r="K350" s="211"/>
      <c r="L350" s="216"/>
      <c r="M350" s="217"/>
      <c r="N350" s="218"/>
      <c r="O350" s="218"/>
      <c r="P350" s="218"/>
      <c r="Q350" s="218"/>
      <c r="R350" s="218"/>
      <c r="S350" s="218"/>
      <c r="T350" s="219"/>
      <c r="AT350" s="220" t="s">
        <v>256</v>
      </c>
      <c r="AU350" s="220" t="s">
        <v>90</v>
      </c>
      <c r="AV350" s="13" t="s">
        <v>90</v>
      </c>
      <c r="AW350" s="13" t="s">
        <v>4</v>
      </c>
      <c r="AX350" s="13" t="s">
        <v>88</v>
      </c>
      <c r="AY350" s="220" t="s">
        <v>155</v>
      </c>
    </row>
    <row r="351" spans="1:65" s="2" customFormat="1" ht="16.5" customHeight="1">
      <c r="A351" s="34"/>
      <c r="B351" s="35"/>
      <c r="C351" s="187" t="s">
        <v>649</v>
      </c>
      <c r="D351" s="187" t="s">
        <v>158</v>
      </c>
      <c r="E351" s="188" t="s">
        <v>801</v>
      </c>
      <c r="F351" s="189" t="s">
        <v>802</v>
      </c>
      <c r="G351" s="190" t="s">
        <v>360</v>
      </c>
      <c r="H351" s="191">
        <v>76.698</v>
      </c>
      <c r="I351" s="192"/>
      <c r="J351" s="193">
        <f>ROUND(I351*H351,2)</f>
        <v>0</v>
      </c>
      <c r="K351" s="194"/>
      <c r="L351" s="39"/>
      <c r="M351" s="195" t="s">
        <v>1</v>
      </c>
      <c r="N351" s="196" t="s">
        <v>45</v>
      </c>
      <c r="O351" s="71"/>
      <c r="P351" s="197">
        <f>O351*H351</f>
        <v>0</v>
      </c>
      <c r="Q351" s="197">
        <v>0</v>
      </c>
      <c r="R351" s="197">
        <f>Q351*H351</f>
        <v>0</v>
      </c>
      <c r="S351" s="197">
        <v>0</v>
      </c>
      <c r="T351" s="198">
        <f>S351*H351</f>
        <v>0</v>
      </c>
      <c r="U351" s="34"/>
      <c r="V351" s="34"/>
      <c r="W351" s="34"/>
      <c r="X351" s="34"/>
      <c r="Y351" s="34"/>
      <c r="Z351" s="34"/>
      <c r="AA351" s="34"/>
      <c r="AB351" s="34"/>
      <c r="AC351" s="34"/>
      <c r="AD351" s="34"/>
      <c r="AE351" s="34"/>
      <c r="AR351" s="199" t="s">
        <v>175</v>
      </c>
      <c r="AT351" s="199" t="s">
        <v>158</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1892</v>
      </c>
    </row>
    <row r="352" spans="1:47" s="2" customFormat="1" ht="58.5">
      <c r="A352" s="34"/>
      <c r="B352" s="35"/>
      <c r="C352" s="36"/>
      <c r="D352" s="201" t="s">
        <v>164</v>
      </c>
      <c r="E352" s="36"/>
      <c r="F352" s="202" t="s">
        <v>804</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164</v>
      </c>
      <c r="AU352" s="17" t="s">
        <v>90</v>
      </c>
    </row>
    <row r="353" spans="2:63" s="12" customFormat="1" ht="22.9" customHeight="1">
      <c r="B353" s="171"/>
      <c r="C353" s="172"/>
      <c r="D353" s="173" t="s">
        <v>79</v>
      </c>
      <c r="E353" s="185" t="s">
        <v>805</v>
      </c>
      <c r="F353" s="185" t="s">
        <v>806</v>
      </c>
      <c r="G353" s="172"/>
      <c r="H353" s="172"/>
      <c r="I353" s="175"/>
      <c r="J353" s="186">
        <f>BK353</f>
        <v>0</v>
      </c>
      <c r="K353" s="172"/>
      <c r="L353" s="177"/>
      <c r="M353" s="178"/>
      <c r="N353" s="179"/>
      <c r="O353" s="179"/>
      <c r="P353" s="180">
        <f>P354</f>
        <v>0</v>
      </c>
      <c r="Q353" s="179"/>
      <c r="R353" s="180">
        <f>R354</f>
        <v>0</v>
      </c>
      <c r="S353" s="179"/>
      <c r="T353" s="181">
        <f>T354</f>
        <v>0</v>
      </c>
      <c r="AR353" s="182" t="s">
        <v>88</v>
      </c>
      <c r="AT353" s="183" t="s">
        <v>79</v>
      </c>
      <c r="AU353" s="183" t="s">
        <v>88</v>
      </c>
      <c r="AY353" s="182" t="s">
        <v>155</v>
      </c>
      <c r="BK353" s="184">
        <f>BK354</f>
        <v>0</v>
      </c>
    </row>
    <row r="354" spans="1:65" s="2" customFormat="1" ht="16.5" customHeight="1">
      <c r="A354" s="34"/>
      <c r="B354" s="35"/>
      <c r="C354" s="187" t="s">
        <v>653</v>
      </c>
      <c r="D354" s="187" t="s">
        <v>158</v>
      </c>
      <c r="E354" s="188" t="s">
        <v>994</v>
      </c>
      <c r="F354" s="189" t="s">
        <v>995</v>
      </c>
      <c r="G354" s="190" t="s">
        <v>360</v>
      </c>
      <c r="H354" s="191">
        <v>760.02</v>
      </c>
      <c r="I354" s="192"/>
      <c r="J354" s="193">
        <f>ROUND(I354*H354,2)</f>
        <v>0</v>
      </c>
      <c r="K354" s="194"/>
      <c r="L354" s="39"/>
      <c r="M354" s="254" t="s">
        <v>1</v>
      </c>
      <c r="N354" s="255" t="s">
        <v>45</v>
      </c>
      <c r="O354" s="208"/>
      <c r="P354" s="256">
        <f>O354*H354</f>
        <v>0</v>
      </c>
      <c r="Q354" s="256">
        <v>0</v>
      </c>
      <c r="R354" s="256">
        <f>Q354*H354</f>
        <v>0</v>
      </c>
      <c r="S354" s="256">
        <v>0</v>
      </c>
      <c r="T354" s="257">
        <f>S354*H354</f>
        <v>0</v>
      </c>
      <c r="U354" s="34"/>
      <c r="V354" s="34"/>
      <c r="W354" s="34"/>
      <c r="X354" s="34"/>
      <c r="Y354" s="34"/>
      <c r="Z354" s="34"/>
      <c r="AA354" s="34"/>
      <c r="AB354" s="34"/>
      <c r="AC354" s="34"/>
      <c r="AD354" s="34"/>
      <c r="AE354" s="34"/>
      <c r="AR354" s="199" t="s">
        <v>175</v>
      </c>
      <c r="AT354" s="199" t="s">
        <v>158</v>
      </c>
      <c r="AU354" s="199" t="s">
        <v>90</v>
      </c>
      <c r="AY354" s="17" t="s">
        <v>155</v>
      </c>
      <c r="BE354" s="200">
        <f>IF(N354="základní",J354,0)</f>
        <v>0</v>
      </c>
      <c r="BF354" s="200">
        <f>IF(N354="snížená",J354,0)</f>
        <v>0</v>
      </c>
      <c r="BG354" s="200">
        <f>IF(N354="zákl. přenesená",J354,0)</f>
        <v>0</v>
      </c>
      <c r="BH354" s="200">
        <f>IF(N354="sníž. přenesená",J354,0)</f>
        <v>0</v>
      </c>
      <c r="BI354" s="200">
        <f>IF(N354="nulová",J354,0)</f>
        <v>0</v>
      </c>
      <c r="BJ354" s="17" t="s">
        <v>88</v>
      </c>
      <c r="BK354" s="200">
        <f>ROUND(I354*H354,2)</f>
        <v>0</v>
      </c>
      <c r="BL354" s="17" t="s">
        <v>175</v>
      </c>
      <c r="BM354" s="199" t="s">
        <v>1893</v>
      </c>
    </row>
    <row r="355" spans="1:31" s="2" customFormat="1" ht="6.95" customHeight="1">
      <c r="A355" s="34"/>
      <c r="B355" s="54"/>
      <c r="C355" s="55"/>
      <c r="D355" s="55"/>
      <c r="E355" s="55"/>
      <c r="F355" s="55"/>
      <c r="G355" s="55"/>
      <c r="H355" s="55"/>
      <c r="I355" s="55"/>
      <c r="J355" s="55"/>
      <c r="K355" s="55"/>
      <c r="L355" s="39"/>
      <c r="M355" s="34"/>
      <c r="O355" s="34"/>
      <c r="P355" s="34"/>
      <c r="Q355" s="34"/>
      <c r="R355" s="34"/>
      <c r="S355" s="34"/>
      <c r="T355" s="34"/>
      <c r="U355" s="34"/>
      <c r="V355" s="34"/>
      <c r="W355" s="34"/>
      <c r="X355" s="34"/>
      <c r="Y355" s="34"/>
      <c r="Z355" s="34"/>
      <c r="AA355" s="34"/>
      <c r="AB355" s="34"/>
      <c r="AC355" s="34"/>
      <c r="AD355" s="34"/>
      <c r="AE355" s="34"/>
    </row>
  </sheetData>
  <sheetProtection algorithmName="SHA-512" hashValue="8ihIGoDxei1jU8x3sCy0uJov9/4HHSGzjNgndGo+b3VwW/xA4e67SbaKy30ZcTrDpYYp6L8UQQBGQ9R0wafYWw==" saltValue="n1PBaernC7VatWlXBSvYc+XR0jyFp0REv+Non5Zc/qrXYJN+BPEagXZBznP6zgrAbSk/+S0ThvKkIg7v2IRg6Q==" spinCount="100000" sheet="1" objects="1" scenarios="1" formatColumns="0" formatRows="0" autoFilter="0"/>
  <autoFilter ref="C123:K35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111</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1894</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ROUND((SUM(BE124:BE433)),2)</f>
        <v>0</v>
      </c>
      <c r="G33" s="34"/>
      <c r="H33" s="34"/>
      <c r="I33" s="124">
        <v>0.21</v>
      </c>
      <c r="J33" s="123">
        <f>ROUND(((SUM(BE124:BE433))*I33),2)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ROUND((SUM(BF124:BF433)),2)</f>
        <v>0</v>
      </c>
      <c r="G34" s="34"/>
      <c r="H34" s="34"/>
      <c r="I34" s="124">
        <v>0.15</v>
      </c>
      <c r="J34" s="123">
        <f>ROUND(((SUM(BF124:BF433))*I34),2)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ROUND((SUM(BG124:BG433)),2)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ROUND((SUM(BH124:BH433)),2)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ROUND((SUM(BI124:BI433)),2)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300a - Vodovod Martinské náměstí-řad</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J200</f>
        <v>0</v>
      </c>
      <c r="K99" s="154"/>
      <c r="L99" s="158"/>
    </row>
    <row r="100" spans="2:12" s="10" customFormat="1" ht="19.9" customHeight="1" hidden="1">
      <c r="B100" s="153"/>
      <c r="C100" s="154"/>
      <c r="D100" s="155" t="s">
        <v>243</v>
      </c>
      <c r="E100" s="156"/>
      <c r="F100" s="156"/>
      <c r="G100" s="156"/>
      <c r="H100" s="156"/>
      <c r="I100" s="156"/>
      <c r="J100" s="157">
        <f>J208</f>
        <v>0</v>
      </c>
      <c r="K100" s="154"/>
      <c r="L100" s="158"/>
    </row>
    <row r="101" spans="2:12" s="10" customFormat="1" ht="19.9" customHeight="1" hidden="1">
      <c r="B101" s="153"/>
      <c r="C101" s="154"/>
      <c r="D101" s="155" t="s">
        <v>244</v>
      </c>
      <c r="E101" s="156"/>
      <c r="F101" s="156"/>
      <c r="G101" s="156"/>
      <c r="H101" s="156"/>
      <c r="I101" s="156"/>
      <c r="J101" s="157">
        <f>J257</f>
        <v>0</v>
      </c>
      <c r="K101" s="154"/>
      <c r="L101" s="158"/>
    </row>
    <row r="102" spans="2:12" s="10" customFormat="1" ht="19.9" customHeight="1" hidden="1">
      <c r="B102" s="153"/>
      <c r="C102" s="154"/>
      <c r="D102" s="155" t="s">
        <v>245</v>
      </c>
      <c r="E102" s="156"/>
      <c r="F102" s="156"/>
      <c r="G102" s="156"/>
      <c r="H102" s="156"/>
      <c r="I102" s="156"/>
      <c r="J102" s="157">
        <f>J399</f>
        <v>0</v>
      </c>
      <c r="K102" s="154"/>
      <c r="L102" s="158"/>
    </row>
    <row r="103" spans="2:12" s="10" customFormat="1" ht="19.9" customHeight="1" hidden="1">
      <c r="B103" s="153"/>
      <c r="C103" s="154"/>
      <c r="D103" s="155" t="s">
        <v>246</v>
      </c>
      <c r="E103" s="156"/>
      <c r="F103" s="156"/>
      <c r="G103" s="156"/>
      <c r="H103" s="156"/>
      <c r="I103" s="156"/>
      <c r="J103" s="157">
        <f>J403</f>
        <v>0</v>
      </c>
      <c r="K103" s="154"/>
      <c r="L103" s="158"/>
    </row>
    <row r="104" spans="2:12" s="10" customFormat="1" ht="19.9" customHeight="1" hidden="1">
      <c r="B104" s="153"/>
      <c r="C104" s="154"/>
      <c r="D104" s="155" t="s">
        <v>247</v>
      </c>
      <c r="E104" s="156"/>
      <c r="F104" s="156"/>
      <c r="G104" s="156"/>
      <c r="H104" s="156"/>
      <c r="I104" s="156"/>
      <c r="J104" s="157">
        <f>J432</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300a - Vodovod Martinské náměstí-řad</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190.35218834</v>
      </c>
      <c r="S124" s="79"/>
      <c r="T124" s="169">
        <f>T125</f>
        <v>240.63287499999996</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P126+P200+P208+P257+P399+P403+P432</f>
        <v>0</v>
      </c>
      <c r="Q125" s="179"/>
      <c r="R125" s="180">
        <f>R126+R200+R208+R257+R399+R403+R432</f>
        <v>190.35218834</v>
      </c>
      <c r="S125" s="179"/>
      <c r="T125" s="181">
        <f>T126+T200+T208+T257+T399+T403+T432</f>
        <v>240.63287499999996</v>
      </c>
      <c r="AR125" s="182" t="s">
        <v>88</v>
      </c>
      <c r="AT125" s="183" t="s">
        <v>79</v>
      </c>
      <c r="AU125" s="183" t="s">
        <v>80</v>
      </c>
      <c r="AY125" s="182" t="s">
        <v>155</v>
      </c>
      <c r="BK125" s="184">
        <f>BK126+BK200+BK208+BK257+BK399+BK403+BK432</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SUM(P127:P199)</f>
        <v>0</v>
      </c>
      <c r="Q126" s="179"/>
      <c r="R126" s="180">
        <f>SUM(R127:R199)</f>
        <v>156.89254</v>
      </c>
      <c r="S126" s="179"/>
      <c r="T126" s="181">
        <f>SUM(T127:T199)</f>
        <v>237.50387499999997</v>
      </c>
      <c r="AR126" s="182" t="s">
        <v>88</v>
      </c>
      <c r="AT126" s="183" t="s">
        <v>79</v>
      </c>
      <c r="AU126" s="183" t="s">
        <v>88</v>
      </c>
      <c r="AY126" s="182" t="s">
        <v>155</v>
      </c>
      <c r="BK126" s="184">
        <f>SUM(BK127:BK199)</f>
        <v>0</v>
      </c>
    </row>
    <row r="127" spans="1:65" s="2" customFormat="1" ht="16.5" customHeight="1">
      <c r="A127" s="34"/>
      <c r="B127" s="35"/>
      <c r="C127" s="187" t="s">
        <v>88</v>
      </c>
      <c r="D127" s="187" t="s">
        <v>158</v>
      </c>
      <c r="E127" s="188" t="s">
        <v>251</v>
      </c>
      <c r="F127" s="189" t="s">
        <v>252</v>
      </c>
      <c r="G127" s="190" t="s">
        <v>253</v>
      </c>
      <c r="H127" s="191">
        <v>133.805</v>
      </c>
      <c r="I127" s="192"/>
      <c r="J127" s="193">
        <f>ROUND(I127*H127,2)</f>
        <v>0</v>
      </c>
      <c r="K127" s="194"/>
      <c r="L127" s="39"/>
      <c r="M127" s="195" t="s">
        <v>1</v>
      </c>
      <c r="N127" s="196" t="s">
        <v>45</v>
      </c>
      <c r="O127" s="71"/>
      <c r="P127" s="197">
        <f>O127*H127</f>
        <v>0</v>
      </c>
      <c r="Q127" s="197">
        <v>0</v>
      </c>
      <c r="R127" s="197">
        <f>Q127*H127</f>
        <v>0</v>
      </c>
      <c r="S127" s="197">
        <v>0.295</v>
      </c>
      <c r="T127" s="198">
        <f>S127*H127</f>
        <v>39.472475</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1895</v>
      </c>
    </row>
    <row r="128" spans="1:47" s="2" customFormat="1" ht="243.75">
      <c r="A128" s="34"/>
      <c r="B128" s="35"/>
      <c r="C128" s="36"/>
      <c r="D128" s="201" t="s">
        <v>164</v>
      </c>
      <c r="E128" s="36"/>
      <c r="F128" s="202" t="s">
        <v>255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1896</v>
      </c>
      <c r="G129" s="211"/>
      <c r="H129" s="214">
        <v>128.62</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1897</v>
      </c>
      <c r="G130" s="211"/>
      <c r="H130" s="214">
        <v>5.185</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133.805</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21.75" customHeight="1">
      <c r="A132" s="34"/>
      <c r="B132" s="35"/>
      <c r="C132" s="187" t="s">
        <v>90</v>
      </c>
      <c r="D132" s="187" t="s">
        <v>158</v>
      </c>
      <c r="E132" s="188" t="s">
        <v>279</v>
      </c>
      <c r="F132" s="189" t="s">
        <v>280</v>
      </c>
      <c r="G132" s="190" t="s">
        <v>253</v>
      </c>
      <c r="H132" s="191">
        <v>326.364</v>
      </c>
      <c r="I132" s="192"/>
      <c r="J132" s="193">
        <f>ROUND(I132*H132,2)</f>
        <v>0</v>
      </c>
      <c r="K132" s="194"/>
      <c r="L132" s="39"/>
      <c r="M132" s="195" t="s">
        <v>1</v>
      </c>
      <c r="N132" s="196" t="s">
        <v>45</v>
      </c>
      <c r="O132" s="71"/>
      <c r="P132" s="197">
        <f>O132*H132</f>
        <v>0</v>
      </c>
      <c r="Q132" s="197">
        <v>0</v>
      </c>
      <c r="R132" s="197">
        <f>Q132*H132</f>
        <v>0</v>
      </c>
      <c r="S132" s="197">
        <v>0.3</v>
      </c>
      <c r="T132" s="198">
        <f>S132*H132</f>
        <v>97.90919999999998</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1898</v>
      </c>
    </row>
    <row r="133" spans="1:47" s="2" customFormat="1" ht="302.25">
      <c r="A133" s="34"/>
      <c r="B133" s="35"/>
      <c r="C133" s="36"/>
      <c r="D133" s="201" t="s">
        <v>164</v>
      </c>
      <c r="E133" s="36"/>
      <c r="F133" s="202" t="s">
        <v>1899</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1900</v>
      </c>
      <c r="G134" s="211"/>
      <c r="H134" s="214">
        <v>108.788</v>
      </c>
      <c r="I134" s="215"/>
      <c r="J134" s="211"/>
      <c r="K134" s="211"/>
      <c r="L134" s="216"/>
      <c r="M134" s="217"/>
      <c r="N134" s="218"/>
      <c r="O134" s="218"/>
      <c r="P134" s="218"/>
      <c r="Q134" s="218"/>
      <c r="R134" s="218"/>
      <c r="S134" s="218"/>
      <c r="T134" s="219"/>
      <c r="AT134" s="220" t="s">
        <v>256</v>
      </c>
      <c r="AU134" s="220" t="s">
        <v>90</v>
      </c>
      <c r="AV134" s="13" t="s">
        <v>90</v>
      </c>
      <c r="AW134" s="13" t="s">
        <v>36</v>
      </c>
      <c r="AX134" s="13" t="s">
        <v>88</v>
      </c>
      <c r="AY134" s="220" t="s">
        <v>155</v>
      </c>
    </row>
    <row r="135" spans="2:51" s="13" customFormat="1" ht="11.25">
      <c r="B135" s="210"/>
      <c r="C135" s="211"/>
      <c r="D135" s="201" t="s">
        <v>256</v>
      </c>
      <c r="E135" s="211"/>
      <c r="F135" s="213" t="s">
        <v>1901</v>
      </c>
      <c r="G135" s="211"/>
      <c r="H135" s="214">
        <v>326.364</v>
      </c>
      <c r="I135" s="215"/>
      <c r="J135" s="211"/>
      <c r="K135" s="211"/>
      <c r="L135" s="216"/>
      <c r="M135" s="217"/>
      <c r="N135" s="218"/>
      <c r="O135" s="218"/>
      <c r="P135" s="218"/>
      <c r="Q135" s="218"/>
      <c r="R135" s="218"/>
      <c r="S135" s="218"/>
      <c r="T135" s="219"/>
      <c r="AT135" s="220" t="s">
        <v>256</v>
      </c>
      <c r="AU135" s="220" t="s">
        <v>90</v>
      </c>
      <c r="AV135" s="13" t="s">
        <v>90</v>
      </c>
      <c r="AW135" s="13" t="s">
        <v>4</v>
      </c>
      <c r="AX135" s="13" t="s">
        <v>88</v>
      </c>
      <c r="AY135" s="220" t="s">
        <v>155</v>
      </c>
    </row>
    <row r="136" spans="1:65" s="2" customFormat="1" ht="21.75" customHeight="1">
      <c r="A136" s="34"/>
      <c r="B136" s="35"/>
      <c r="C136" s="187" t="s">
        <v>170</v>
      </c>
      <c r="D136" s="187" t="s">
        <v>158</v>
      </c>
      <c r="E136" s="188" t="s">
        <v>266</v>
      </c>
      <c r="F136" s="189" t="s">
        <v>267</v>
      </c>
      <c r="G136" s="190" t="s">
        <v>253</v>
      </c>
      <c r="H136" s="191">
        <v>133.805</v>
      </c>
      <c r="I136" s="192"/>
      <c r="J136" s="193">
        <f>ROUND(I136*H136,2)</f>
        <v>0</v>
      </c>
      <c r="K136" s="194"/>
      <c r="L136" s="39"/>
      <c r="M136" s="195" t="s">
        <v>1</v>
      </c>
      <c r="N136" s="196" t="s">
        <v>45</v>
      </c>
      <c r="O136" s="71"/>
      <c r="P136" s="197">
        <f>O136*H136</f>
        <v>0</v>
      </c>
      <c r="Q136" s="197">
        <v>0</v>
      </c>
      <c r="R136" s="197">
        <f>Q136*H136</f>
        <v>0</v>
      </c>
      <c r="S136" s="197">
        <v>0.58</v>
      </c>
      <c r="T136" s="198">
        <f>S136*H136</f>
        <v>77.6069</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1902</v>
      </c>
    </row>
    <row r="137" spans="1:47" s="2" customFormat="1" ht="68.25">
      <c r="A137" s="34"/>
      <c r="B137" s="35"/>
      <c r="C137" s="36"/>
      <c r="D137" s="201" t="s">
        <v>164</v>
      </c>
      <c r="E137" s="36"/>
      <c r="F137" s="202" t="s">
        <v>1485</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1896</v>
      </c>
      <c r="G138" s="211"/>
      <c r="H138" s="214">
        <v>128.62</v>
      </c>
      <c r="I138" s="215"/>
      <c r="J138" s="211"/>
      <c r="K138" s="211"/>
      <c r="L138" s="216"/>
      <c r="M138" s="217"/>
      <c r="N138" s="218"/>
      <c r="O138" s="218"/>
      <c r="P138" s="218"/>
      <c r="Q138" s="218"/>
      <c r="R138" s="218"/>
      <c r="S138" s="218"/>
      <c r="T138" s="219"/>
      <c r="AT138" s="220" t="s">
        <v>256</v>
      </c>
      <c r="AU138" s="220" t="s">
        <v>90</v>
      </c>
      <c r="AV138" s="13" t="s">
        <v>90</v>
      </c>
      <c r="AW138" s="13" t="s">
        <v>36</v>
      </c>
      <c r="AX138" s="13" t="s">
        <v>80</v>
      </c>
      <c r="AY138" s="220" t="s">
        <v>155</v>
      </c>
    </row>
    <row r="139" spans="2:51" s="13" customFormat="1" ht="11.25">
      <c r="B139" s="210"/>
      <c r="C139" s="211"/>
      <c r="D139" s="201" t="s">
        <v>256</v>
      </c>
      <c r="E139" s="212" t="s">
        <v>1</v>
      </c>
      <c r="F139" s="213" t="s">
        <v>1897</v>
      </c>
      <c r="G139" s="211"/>
      <c r="H139" s="214">
        <v>5.185</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4" customFormat="1" ht="11.25">
      <c r="B140" s="221"/>
      <c r="C140" s="222"/>
      <c r="D140" s="201" t="s">
        <v>256</v>
      </c>
      <c r="E140" s="223" t="s">
        <v>1</v>
      </c>
      <c r="F140" s="224" t="s">
        <v>259</v>
      </c>
      <c r="G140" s="222"/>
      <c r="H140" s="225">
        <v>133.805</v>
      </c>
      <c r="I140" s="226"/>
      <c r="J140" s="222"/>
      <c r="K140" s="222"/>
      <c r="L140" s="227"/>
      <c r="M140" s="228"/>
      <c r="N140" s="229"/>
      <c r="O140" s="229"/>
      <c r="P140" s="229"/>
      <c r="Q140" s="229"/>
      <c r="R140" s="229"/>
      <c r="S140" s="229"/>
      <c r="T140" s="230"/>
      <c r="AT140" s="231" t="s">
        <v>256</v>
      </c>
      <c r="AU140" s="231" t="s">
        <v>90</v>
      </c>
      <c r="AV140" s="14" t="s">
        <v>175</v>
      </c>
      <c r="AW140" s="14" t="s">
        <v>36</v>
      </c>
      <c r="AX140" s="14" t="s">
        <v>88</v>
      </c>
      <c r="AY140" s="231" t="s">
        <v>155</v>
      </c>
    </row>
    <row r="141" spans="1:65" s="2" customFormat="1" ht="16.5" customHeight="1">
      <c r="A141" s="34"/>
      <c r="B141" s="35"/>
      <c r="C141" s="187" t="s">
        <v>175</v>
      </c>
      <c r="D141" s="187" t="s">
        <v>158</v>
      </c>
      <c r="E141" s="188" t="s">
        <v>272</v>
      </c>
      <c r="F141" s="189" t="s">
        <v>273</v>
      </c>
      <c r="G141" s="190" t="s">
        <v>253</v>
      </c>
      <c r="H141" s="191">
        <v>75.051</v>
      </c>
      <c r="I141" s="192"/>
      <c r="J141" s="193">
        <f>ROUND(I141*H141,2)</f>
        <v>0</v>
      </c>
      <c r="K141" s="194"/>
      <c r="L141" s="39"/>
      <c r="M141" s="195" t="s">
        <v>1</v>
      </c>
      <c r="N141" s="196" t="s">
        <v>45</v>
      </c>
      <c r="O141" s="71"/>
      <c r="P141" s="197">
        <f>O141*H141</f>
        <v>0</v>
      </c>
      <c r="Q141" s="197">
        <v>0</v>
      </c>
      <c r="R141" s="197">
        <f>Q141*H141</f>
        <v>0</v>
      </c>
      <c r="S141" s="197">
        <v>0.3</v>
      </c>
      <c r="T141" s="198">
        <f>S141*H141</f>
        <v>22.5153</v>
      </c>
      <c r="U141" s="34"/>
      <c r="V141" s="34"/>
      <c r="W141" s="34"/>
      <c r="X141" s="34"/>
      <c r="Y141" s="34"/>
      <c r="Z141" s="34"/>
      <c r="AA141" s="34"/>
      <c r="AB141" s="34"/>
      <c r="AC141" s="34"/>
      <c r="AD141" s="34"/>
      <c r="AE141" s="34"/>
      <c r="AR141" s="199" t="s">
        <v>175</v>
      </c>
      <c r="AT141" s="199" t="s">
        <v>158</v>
      </c>
      <c r="AU141" s="199" t="s">
        <v>90</v>
      </c>
      <c r="AY141" s="17" t="s">
        <v>155</v>
      </c>
      <c r="BE141" s="200">
        <f>IF(N141="základní",J141,0)</f>
        <v>0</v>
      </c>
      <c r="BF141" s="200">
        <f>IF(N141="snížená",J141,0)</f>
        <v>0</v>
      </c>
      <c r="BG141" s="200">
        <f>IF(N141="zákl. přenesená",J141,0)</f>
        <v>0</v>
      </c>
      <c r="BH141" s="200">
        <f>IF(N141="sníž. přenesená",J141,0)</f>
        <v>0</v>
      </c>
      <c r="BI141" s="200">
        <f>IF(N141="nulová",J141,0)</f>
        <v>0</v>
      </c>
      <c r="BJ141" s="17" t="s">
        <v>88</v>
      </c>
      <c r="BK141" s="200">
        <f>ROUND(I141*H141,2)</f>
        <v>0</v>
      </c>
      <c r="BL141" s="17" t="s">
        <v>175</v>
      </c>
      <c r="BM141" s="199" t="s">
        <v>1903</v>
      </c>
    </row>
    <row r="142" spans="1:47" s="2" customFormat="1" ht="58.5">
      <c r="A142" s="34"/>
      <c r="B142" s="35"/>
      <c r="C142" s="36"/>
      <c r="D142" s="201" t="s">
        <v>164</v>
      </c>
      <c r="E142" s="36"/>
      <c r="F142" s="202" t="s">
        <v>1904</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164</v>
      </c>
      <c r="AU142" s="17" t="s">
        <v>90</v>
      </c>
    </row>
    <row r="143" spans="2:51" s="13" customFormat="1" ht="11.25">
      <c r="B143" s="210"/>
      <c r="C143" s="211"/>
      <c r="D143" s="201" t="s">
        <v>256</v>
      </c>
      <c r="E143" s="212" t="s">
        <v>1</v>
      </c>
      <c r="F143" s="213" t="s">
        <v>1905</v>
      </c>
      <c r="G143" s="211"/>
      <c r="H143" s="214">
        <v>11.392</v>
      </c>
      <c r="I143" s="215"/>
      <c r="J143" s="211"/>
      <c r="K143" s="211"/>
      <c r="L143" s="216"/>
      <c r="M143" s="217"/>
      <c r="N143" s="218"/>
      <c r="O143" s="218"/>
      <c r="P143" s="218"/>
      <c r="Q143" s="218"/>
      <c r="R143" s="218"/>
      <c r="S143" s="218"/>
      <c r="T143" s="219"/>
      <c r="AT143" s="220" t="s">
        <v>256</v>
      </c>
      <c r="AU143" s="220" t="s">
        <v>90</v>
      </c>
      <c r="AV143" s="13" t="s">
        <v>90</v>
      </c>
      <c r="AW143" s="13" t="s">
        <v>36</v>
      </c>
      <c r="AX143" s="13" t="s">
        <v>80</v>
      </c>
      <c r="AY143" s="220" t="s">
        <v>155</v>
      </c>
    </row>
    <row r="144" spans="2:51" s="13" customFormat="1" ht="11.25">
      <c r="B144" s="210"/>
      <c r="C144" s="211"/>
      <c r="D144" s="201" t="s">
        <v>256</v>
      </c>
      <c r="E144" s="212" t="s">
        <v>1</v>
      </c>
      <c r="F144" s="213" t="s">
        <v>1906</v>
      </c>
      <c r="G144" s="211"/>
      <c r="H144" s="214">
        <v>13.625</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4" customFormat="1" ht="11.25">
      <c r="B145" s="221"/>
      <c r="C145" s="222"/>
      <c r="D145" s="201" t="s">
        <v>256</v>
      </c>
      <c r="E145" s="223" t="s">
        <v>1</v>
      </c>
      <c r="F145" s="224" t="s">
        <v>259</v>
      </c>
      <c r="G145" s="222"/>
      <c r="H145" s="225">
        <v>25.017</v>
      </c>
      <c r="I145" s="226"/>
      <c r="J145" s="222"/>
      <c r="K145" s="222"/>
      <c r="L145" s="227"/>
      <c r="M145" s="228"/>
      <c r="N145" s="229"/>
      <c r="O145" s="229"/>
      <c r="P145" s="229"/>
      <c r="Q145" s="229"/>
      <c r="R145" s="229"/>
      <c r="S145" s="229"/>
      <c r="T145" s="230"/>
      <c r="AT145" s="231" t="s">
        <v>256</v>
      </c>
      <c r="AU145" s="231" t="s">
        <v>90</v>
      </c>
      <c r="AV145" s="14" t="s">
        <v>175</v>
      </c>
      <c r="AW145" s="14" t="s">
        <v>36</v>
      </c>
      <c r="AX145" s="14" t="s">
        <v>88</v>
      </c>
      <c r="AY145" s="231" t="s">
        <v>155</v>
      </c>
    </row>
    <row r="146" spans="2:51" s="13" customFormat="1" ht="11.25">
      <c r="B146" s="210"/>
      <c r="C146" s="211"/>
      <c r="D146" s="201" t="s">
        <v>256</v>
      </c>
      <c r="E146" s="211"/>
      <c r="F146" s="213" t="s">
        <v>1907</v>
      </c>
      <c r="G146" s="211"/>
      <c r="H146" s="214">
        <v>75.051</v>
      </c>
      <c r="I146" s="215"/>
      <c r="J146" s="211"/>
      <c r="K146" s="211"/>
      <c r="L146" s="216"/>
      <c r="M146" s="217"/>
      <c r="N146" s="218"/>
      <c r="O146" s="218"/>
      <c r="P146" s="218"/>
      <c r="Q146" s="218"/>
      <c r="R146" s="218"/>
      <c r="S146" s="218"/>
      <c r="T146" s="219"/>
      <c r="AT146" s="220" t="s">
        <v>256</v>
      </c>
      <c r="AU146" s="220" t="s">
        <v>90</v>
      </c>
      <c r="AV146" s="13" t="s">
        <v>90</v>
      </c>
      <c r="AW146" s="13" t="s">
        <v>4</v>
      </c>
      <c r="AX146" s="13" t="s">
        <v>88</v>
      </c>
      <c r="AY146" s="220" t="s">
        <v>155</v>
      </c>
    </row>
    <row r="147" spans="1:65" s="2" customFormat="1" ht="16.5" customHeight="1">
      <c r="A147" s="34"/>
      <c r="B147" s="35"/>
      <c r="C147" s="187" t="s">
        <v>154</v>
      </c>
      <c r="D147" s="187" t="s">
        <v>158</v>
      </c>
      <c r="E147" s="188" t="s">
        <v>294</v>
      </c>
      <c r="F147" s="189" t="s">
        <v>295</v>
      </c>
      <c r="G147" s="190" t="s">
        <v>287</v>
      </c>
      <c r="H147" s="191">
        <v>184</v>
      </c>
      <c r="I147" s="192"/>
      <c r="J147" s="193">
        <f>ROUND(I147*H147,2)</f>
        <v>0</v>
      </c>
      <c r="K147" s="194"/>
      <c r="L147" s="39"/>
      <c r="M147" s="195" t="s">
        <v>1</v>
      </c>
      <c r="N147" s="196" t="s">
        <v>45</v>
      </c>
      <c r="O147" s="71"/>
      <c r="P147" s="197">
        <f>O147*H147</f>
        <v>0</v>
      </c>
      <c r="Q147" s="197">
        <v>0.00868</v>
      </c>
      <c r="R147" s="197">
        <f>Q147*H147</f>
        <v>1.59712</v>
      </c>
      <c r="S147" s="197">
        <v>0</v>
      </c>
      <c r="T147" s="198">
        <f>S147*H147</f>
        <v>0</v>
      </c>
      <c r="U147" s="34"/>
      <c r="V147" s="34"/>
      <c r="W147" s="34"/>
      <c r="X147" s="34"/>
      <c r="Y147" s="34"/>
      <c r="Z147" s="34"/>
      <c r="AA147" s="34"/>
      <c r="AB147" s="34"/>
      <c r="AC147" s="34"/>
      <c r="AD147" s="34"/>
      <c r="AE147" s="34"/>
      <c r="AR147" s="199" t="s">
        <v>175</v>
      </c>
      <c r="AT147" s="199" t="s">
        <v>158</v>
      </c>
      <c r="AU147" s="199" t="s">
        <v>90</v>
      </c>
      <c r="AY147" s="17" t="s">
        <v>155</v>
      </c>
      <c r="BE147" s="200">
        <f>IF(N147="základní",J147,0)</f>
        <v>0</v>
      </c>
      <c r="BF147" s="200">
        <f>IF(N147="snížená",J147,0)</f>
        <v>0</v>
      </c>
      <c r="BG147" s="200">
        <f>IF(N147="zákl. přenesená",J147,0)</f>
        <v>0</v>
      </c>
      <c r="BH147" s="200">
        <f>IF(N147="sníž. přenesená",J147,0)</f>
        <v>0</v>
      </c>
      <c r="BI147" s="200">
        <f>IF(N147="nulová",J147,0)</f>
        <v>0</v>
      </c>
      <c r="BJ147" s="17" t="s">
        <v>88</v>
      </c>
      <c r="BK147" s="200">
        <f>ROUND(I147*H147,2)</f>
        <v>0</v>
      </c>
      <c r="BL147" s="17" t="s">
        <v>175</v>
      </c>
      <c r="BM147" s="199" t="s">
        <v>1908</v>
      </c>
    </row>
    <row r="148" spans="1:47" s="2" customFormat="1" ht="117">
      <c r="A148" s="34"/>
      <c r="B148" s="35"/>
      <c r="C148" s="36"/>
      <c r="D148" s="201" t="s">
        <v>164</v>
      </c>
      <c r="E148" s="36"/>
      <c r="F148" s="202" t="s">
        <v>297</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164</v>
      </c>
      <c r="AU148" s="17" t="s">
        <v>90</v>
      </c>
    </row>
    <row r="149" spans="2:51" s="13" customFormat="1" ht="11.25">
      <c r="B149" s="210"/>
      <c r="C149" s="211"/>
      <c r="D149" s="201" t="s">
        <v>256</v>
      </c>
      <c r="E149" s="212" t="s">
        <v>1</v>
      </c>
      <c r="F149" s="213" t="s">
        <v>1909</v>
      </c>
      <c r="G149" s="211"/>
      <c r="H149" s="214">
        <v>175</v>
      </c>
      <c r="I149" s="215"/>
      <c r="J149" s="211"/>
      <c r="K149" s="211"/>
      <c r="L149" s="216"/>
      <c r="M149" s="217"/>
      <c r="N149" s="218"/>
      <c r="O149" s="218"/>
      <c r="P149" s="218"/>
      <c r="Q149" s="218"/>
      <c r="R149" s="218"/>
      <c r="S149" s="218"/>
      <c r="T149" s="219"/>
      <c r="AT149" s="220" t="s">
        <v>256</v>
      </c>
      <c r="AU149" s="220" t="s">
        <v>90</v>
      </c>
      <c r="AV149" s="13" t="s">
        <v>90</v>
      </c>
      <c r="AW149" s="13" t="s">
        <v>36</v>
      </c>
      <c r="AX149" s="13" t="s">
        <v>80</v>
      </c>
      <c r="AY149" s="220" t="s">
        <v>155</v>
      </c>
    </row>
    <row r="150" spans="2:51" s="13" customFormat="1" ht="11.25">
      <c r="B150" s="210"/>
      <c r="C150" s="211"/>
      <c r="D150" s="201" t="s">
        <v>256</v>
      </c>
      <c r="E150" s="212" t="s">
        <v>1</v>
      </c>
      <c r="F150" s="213" t="s">
        <v>1910</v>
      </c>
      <c r="G150" s="211"/>
      <c r="H150" s="214">
        <v>9</v>
      </c>
      <c r="I150" s="215"/>
      <c r="J150" s="211"/>
      <c r="K150" s="211"/>
      <c r="L150" s="216"/>
      <c r="M150" s="217"/>
      <c r="N150" s="218"/>
      <c r="O150" s="218"/>
      <c r="P150" s="218"/>
      <c r="Q150" s="218"/>
      <c r="R150" s="218"/>
      <c r="S150" s="218"/>
      <c r="T150" s="219"/>
      <c r="AT150" s="220" t="s">
        <v>256</v>
      </c>
      <c r="AU150" s="220" t="s">
        <v>90</v>
      </c>
      <c r="AV150" s="13" t="s">
        <v>90</v>
      </c>
      <c r="AW150" s="13" t="s">
        <v>36</v>
      </c>
      <c r="AX150" s="13" t="s">
        <v>80</v>
      </c>
      <c r="AY150" s="220" t="s">
        <v>155</v>
      </c>
    </row>
    <row r="151" spans="2:51" s="14" customFormat="1" ht="11.25">
      <c r="B151" s="221"/>
      <c r="C151" s="222"/>
      <c r="D151" s="201" t="s">
        <v>256</v>
      </c>
      <c r="E151" s="223" t="s">
        <v>1</v>
      </c>
      <c r="F151" s="224" t="s">
        <v>259</v>
      </c>
      <c r="G151" s="222"/>
      <c r="H151" s="225">
        <v>184</v>
      </c>
      <c r="I151" s="226"/>
      <c r="J151" s="222"/>
      <c r="K151" s="222"/>
      <c r="L151" s="227"/>
      <c r="M151" s="228"/>
      <c r="N151" s="229"/>
      <c r="O151" s="229"/>
      <c r="P151" s="229"/>
      <c r="Q151" s="229"/>
      <c r="R151" s="229"/>
      <c r="S151" s="229"/>
      <c r="T151" s="230"/>
      <c r="AT151" s="231" t="s">
        <v>256</v>
      </c>
      <c r="AU151" s="231" t="s">
        <v>90</v>
      </c>
      <c r="AV151" s="14" t="s">
        <v>175</v>
      </c>
      <c r="AW151" s="14" t="s">
        <v>36</v>
      </c>
      <c r="AX151" s="14" t="s">
        <v>88</v>
      </c>
      <c r="AY151" s="231" t="s">
        <v>155</v>
      </c>
    </row>
    <row r="152" spans="1:65" s="2" customFormat="1" ht="16.5" customHeight="1">
      <c r="A152" s="34"/>
      <c r="B152" s="35"/>
      <c r="C152" s="187" t="s">
        <v>184</v>
      </c>
      <c r="D152" s="187" t="s">
        <v>158</v>
      </c>
      <c r="E152" s="188" t="s">
        <v>299</v>
      </c>
      <c r="F152" s="189" t="s">
        <v>300</v>
      </c>
      <c r="G152" s="190" t="s">
        <v>287</v>
      </c>
      <c r="H152" s="191">
        <v>15</v>
      </c>
      <c r="I152" s="192"/>
      <c r="J152" s="193">
        <f>ROUND(I152*H152,2)</f>
        <v>0</v>
      </c>
      <c r="K152" s="194"/>
      <c r="L152" s="39"/>
      <c r="M152" s="195" t="s">
        <v>1</v>
      </c>
      <c r="N152" s="196" t="s">
        <v>45</v>
      </c>
      <c r="O152" s="71"/>
      <c r="P152" s="197">
        <f>O152*H152</f>
        <v>0</v>
      </c>
      <c r="Q152" s="197">
        <v>0.0369</v>
      </c>
      <c r="R152" s="197">
        <f>Q152*H152</f>
        <v>0.5535</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1911</v>
      </c>
    </row>
    <row r="153" spans="1:47" s="2" customFormat="1" ht="58.5">
      <c r="A153" s="34"/>
      <c r="B153" s="35"/>
      <c r="C153" s="36"/>
      <c r="D153" s="201" t="s">
        <v>164</v>
      </c>
      <c r="E153" s="36"/>
      <c r="F153" s="202" t="s">
        <v>302</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1366</v>
      </c>
      <c r="G154" s="211"/>
      <c r="H154" s="214">
        <v>15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191</v>
      </c>
      <c r="D155" s="187" t="s">
        <v>158</v>
      </c>
      <c r="E155" s="188" t="s">
        <v>304</v>
      </c>
      <c r="F155" s="189" t="s">
        <v>305</v>
      </c>
      <c r="G155" s="190" t="s">
        <v>306</v>
      </c>
      <c r="H155" s="191">
        <v>54.5</v>
      </c>
      <c r="I155" s="192"/>
      <c r="J155" s="193">
        <f>ROUND(I155*H155,2)</f>
        <v>0</v>
      </c>
      <c r="K155" s="194"/>
      <c r="L155" s="39"/>
      <c r="M155" s="195" t="s">
        <v>1</v>
      </c>
      <c r="N155" s="196" t="s">
        <v>45</v>
      </c>
      <c r="O155" s="71"/>
      <c r="P155" s="197">
        <f>O155*H155</f>
        <v>0</v>
      </c>
      <c r="Q155" s="197">
        <v>0</v>
      </c>
      <c r="R155" s="197">
        <f>Q155*H155</f>
        <v>0</v>
      </c>
      <c r="S155" s="197">
        <v>0</v>
      </c>
      <c r="T155" s="198">
        <f>S155*H155</f>
        <v>0</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1912</v>
      </c>
    </row>
    <row r="156" spans="1:47" s="2" customFormat="1" ht="312">
      <c r="A156" s="34"/>
      <c r="B156" s="35"/>
      <c r="C156" s="36"/>
      <c r="D156" s="201" t="s">
        <v>164</v>
      </c>
      <c r="E156" s="36"/>
      <c r="F156" s="202" t="s">
        <v>308</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1913</v>
      </c>
      <c r="G157" s="211"/>
      <c r="H157" s="214">
        <v>54.5</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21.75" customHeight="1">
      <c r="A158" s="34"/>
      <c r="B158" s="35"/>
      <c r="C158" s="187" t="s">
        <v>196</v>
      </c>
      <c r="D158" s="187" t="s">
        <v>158</v>
      </c>
      <c r="E158" s="188" t="s">
        <v>310</v>
      </c>
      <c r="F158" s="189" t="s">
        <v>311</v>
      </c>
      <c r="G158" s="190" t="s">
        <v>306</v>
      </c>
      <c r="H158" s="191">
        <v>83.628</v>
      </c>
      <c r="I158" s="192"/>
      <c r="J158" s="193">
        <f>ROUND(I158*H158,2)</f>
        <v>0</v>
      </c>
      <c r="K158" s="194"/>
      <c r="L158" s="39"/>
      <c r="M158" s="195" t="s">
        <v>1</v>
      </c>
      <c r="N158" s="196" t="s">
        <v>45</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1914</v>
      </c>
    </row>
    <row r="159" spans="1:47" s="2" customFormat="1" ht="78">
      <c r="A159" s="34"/>
      <c r="B159" s="35"/>
      <c r="C159" s="36"/>
      <c r="D159" s="201" t="s">
        <v>164</v>
      </c>
      <c r="E159" s="36"/>
      <c r="F159" s="202" t="s">
        <v>1915</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1916</v>
      </c>
      <c r="G160" s="211"/>
      <c r="H160" s="214">
        <v>160.775</v>
      </c>
      <c r="I160" s="215"/>
      <c r="J160" s="211"/>
      <c r="K160" s="211"/>
      <c r="L160" s="216"/>
      <c r="M160" s="217"/>
      <c r="N160" s="218"/>
      <c r="O160" s="218"/>
      <c r="P160" s="218"/>
      <c r="Q160" s="218"/>
      <c r="R160" s="218"/>
      <c r="S160" s="218"/>
      <c r="T160" s="219"/>
      <c r="AT160" s="220" t="s">
        <v>256</v>
      </c>
      <c r="AU160" s="220" t="s">
        <v>90</v>
      </c>
      <c r="AV160" s="13" t="s">
        <v>90</v>
      </c>
      <c r="AW160" s="13" t="s">
        <v>36</v>
      </c>
      <c r="AX160" s="13" t="s">
        <v>80</v>
      </c>
      <c r="AY160" s="220" t="s">
        <v>155</v>
      </c>
    </row>
    <row r="161" spans="2:51" s="13" customFormat="1" ht="11.25">
      <c r="B161" s="210"/>
      <c r="C161" s="211"/>
      <c r="D161" s="201" t="s">
        <v>256</v>
      </c>
      <c r="E161" s="212" t="s">
        <v>1</v>
      </c>
      <c r="F161" s="213" t="s">
        <v>1917</v>
      </c>
      <c r="G161" s="211"/>
      <c r="H161" s="214">
        <v>6.481</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2:51" s="14" customFormat="1" ht="11.25">
      <c r="B162" s="221"/>
      <c r="C162" s="222"/>
      <c r="D162" s="201" t="s">
        <v>256</v>
      </c>
      <c r="E162" s="223" t="s">
        <v>1</v>
      </c>
      <c r="F162" s="224" t="s">
        <v>259</v>
      </c>
      <c r="G162" s="222"/>
      <c r="H162" s="225">
        <v>167.256</v>
      </c>
      <c r="I162" s="226"/>
      <c r="J162" s="222"/>
      <c r="K162" s="222"/>
      <c r="L162" s="227"/>
      <c r="M162" s="228"/>
      <c r="N162" s="229"/>
      <c r="O162" s="229"/>
      <c r="P162" s="229"/>
      <c r="Q162" s="229"/>
      <c r="R162" s="229"/>
      <c r="S162" s="229"/>
      <c r="T162" s="230"/>
      <c r="AT162" s="231" t="s">
        <v>256</v>
      </c>
      <c r="AU162" s="231" t="s">
        <v>90</v>
      </c>
      <c r="AV162" s="14" t="s">
        <v>175</v>
      </c>
      <c r="AW162" s="14" t="s">
        <v>36</v>
      </c>
      <c r="AX162" s="14" t="s">
        <v>88</v>
      </c>
      <c r="AY162" s="231" t="s">
        <v>155</v>
      </c>
    </row>
    <row r="163" spans="2:51" s="13" customFormat="1" ht="11.25">
      <c r="B163" s="210"/>
      <c r="C163" s="211"/>
      <c r="D163" s="201" t="s">
        <v>256</v>
      </c>
      <c r="E163" s="211"/>
      <c r="F163" s="213" t="s">
        <v>1918</v>
      </c>
      <c r="G163" s="211"/>
      <c r="H163" s="214">
        <v>83.628</v>
      </c>
      <c r="I163" s="215"/>
      <c r="J163" s="211"/>
      <c r="K163" s="211"/>
      <c r="L163" s="216"/>
      <c r="M163" s="217"/>
      <c r="N163" s="218"/>
      <c r="O163" s="218"/>
      <c r="P163" s="218"/>
      <c r="Q163" s="218"/>
      <c r="R163" s="218"/>
      <c r="S163" s="218"/>
      <c r="T163" s="219"/>
      <c r="AT163" s="220" t="s">
        <v>256</v>
      </c>
      <c r="AU163" s="220" t="s">
        <v>90</v>
      </c>
      <c r="AV163" s="13" t="s">
        <v>90</v>
      </c>
      <c r="AW163" s="13" t="s">
        <v>4</v>
      </c>
      <c r="AX163" s="13" t="s">
        <v>88</v>
      </c>
      <c r="AY163" s="220" t="s">
        <v>155</v>
      </c>
    </row>
    <row r="164" spans="1:65" s="2" customFormat="1" ht="21.75" customHeight="1">
      <c r="A164" s="34"/>
      <c r="B164" s="35"/>
      <c r="C164" s="187" t="s">
        <v>201</v>
      </c>
      <c r="D164" s="187" t="s">
        <v>158</v>
      </c>
      <c r="E164" s="188" t="s">
        <v>317</v>
      </c>
      <c r="F164" s="189" t="s">
        <v>318</v>
      </c>
      <c r="G164" s="190" t="s">
        <v>306</v>
      </c>
      <c r="H164" s="191">
        <v>25.088</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1919</v>
      </c>
    </row>
    <row r="165" spans="1:47" s="2" customFormat="1" ht="68.25">
      <c r="A165" s="34"/>
      <c r="B165" s="35"/>
      <c r="C165" s="36"/>
      <c r="D165" s="201" t="s">
        <v>164</v>
      </c>
      <c r="E165" s="36"/>
      <c r="F165" s="202" t="s">
        <v>1920</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1921</v>
      </c>
      <c r="G166" s="211"/>
      <c r="H166" s="214">
        <v>167.256</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2:51" s="13" customFormat="1" ht="11.25">
      <c r="B167" s="210"/>
      <c r="C167" s="211"/>
      <c r="D167" s="201" t="s">
        <v>256</v>
      </c>
      <c r="E167" s="211"/>
      <c r="F167" s="213" t="s">
        <v>1922</v>
      </c>
      <c r="G167" s="211"/>
      <c r="H167" s="214">
        <v>25.088</v>
      </c>
      <c r="I167" s="215"/>
      <c r="J167" s="211"/>
      <c r="K167" s="211"/>
      <c r="L167" s="216"/>
      <c r="M167" s="217"/>
      <c r="N167" s="218"/>
      <c r="O167" s="218"/>
      <c r="P167" s="218"/>
      <c r="Q167" s="218"/>
      <c r="R167" s="218"/>
      <c r="S167" s="218"/>
      <c r="T167" s="219"/>
      <c r="AT167" s="220" t="s">
        <v>256</v>
      </c>
      <c r="AU167" s="220" t="s">
        <v>90</v>
      </c>
      <c r="AV167" s="13" t="s">
        <v>90</v>
      </c>
      <c r="AW167" s="13" t="s">
        <v>4</v>
      </c>
      <c r="AX167" s="13" t="s">
        <v>88</v>
      </c>
      <c r="AY167" s="220" t="s">
        <v>155</v>
      </c>
    </row>
    <row r="168" spans="1:65" s="2" customFormat="1" ht="21.75" customHeight="1">
      <c r="A168" s="34"/>
      <c r="B168" s="35"/>
      <c r="C168" s="187" t="s">
        <v>208</v>
      </c>
      <c r="D168" s="187" t="s">
        <v>158</v>
      </c>
      <c r="E168" s="188" t="s">
        <v>323</v>
      </c>
      <c r="F168" s="189" t="s">
        <v>324</v>
      </c>
      <c r="G168" s="190" t="s">
        <v>306</v>
      </c>
      <c r="H168" s="191">
        <v>25.088</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1923</v>
      </c>
    </row>
    <row r="169" spans="1:47" s="2" customFormat="1" ht="68.25">
      <c r="A169" s="34"/>
      <c r="B169" s="35"/>
      <c r="C169" s="36"/>
      <c r="D169" s="201" t="s">
        <v>164</v>
      </c>
      <c r="E169" s="36"/>
      <c r="F169" s="202" t="s">
        <v>1924</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1921</v>
      </c>
      <c r="G170" s="211"/>
      <c r="H170" s="214">
        <v>167.256</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1922</v>
      </c>
      <c r="G171" s="211"/>
      <c r="H171" s="214">
        <v>25.088</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1.75" customHeight="1">
      <c r="A172" s="34"/>
      <c r="B172" s="35"/>
      <c r="C172" s="187" t="s">
        <v>213</v>
      </c>
      <c r="D172" s="187" t="s">
        <v>158</v>
      </c>
      <c r="E172" s="188" t="s">
        <v>327</v>
      </c>
      <c r="F172" s="189" t="s">
        <v>328</v>
      </c>
      <c r="G172" s="190" t="s">
        <v>306</v>
      </c>
      <c r="H172" s="191">
        <v>33.451</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1925</v>
      </c>
    </row>
    <row r="173" spans="1:47" s="2" customFormat="1" ht="58.5">
      <c r="A173" s="34"/>
      <c r="B173" s="35"/>
      <c r="C173" s="36"/>
      <c r="D173" s="201" t="s">
        <v>164</v>
      </c>
      <c r="E173" s="36"/>
      <c r="F173" s="202" t="s">
        <v>1926</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1921</v>
      </c>
      <c r="G174" s="211"/>
      <c r="H174" s="214">
        <v>167.256</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1927</v>
      </c>
      <c r="G175" s="211"/>
      <c r="H175" s="214">
        <v>33.451</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16.5" customHeight="1">
      <c r="A176" s="34"/>
      <c r="B176" s="35"/>
      <c r="C176" s="187" t="s">
        <v>218</v>
      </c>
      <c r="D176" s="187" t="s">
        <v>158</v>
      </c>
      <c r="E176" s="188" t="s">
        <v>1066</v>
      </c>
      <c r="F176" s="189" t="s">
        <v>1067</v>
      </c>
      <c r="G176" s="190" t="s">
        <v>253</v>
      </c>
      <c r="H176" s="191">
        <v>413</v>
      </c>
      <c r="I176" s="192"/>
      <c r="J176" s="193">
        <f>ROUND(I176*H176,2)</f>
        <v>0</v>
      </c>
      <c r="K176" s="194"/>
      <c r="L176" s="39"/>
      <c r="M176" s="195" t="s">
        <v>1</v>
      </c>
      <c r="N176" s="196" t="s">
        <v>45</v>
      </c>
      <c r="O176" s="71"/>
      <c r="P176" s="197">
        <f>O176*H176</f>
        <v>0</v>
      </c>
      <c r="Q176" s="197">
        <v>0.00084</v>
      </c>
      <c r="R176" s="197">
        <f>Q176*H176</f>
        <v>0.34692</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1928</v>
      </c>
    </row>
    <row r="177" spans="1:47" s="2" customFormat="1" ht="204.75">
      <c r="A177" s="34"/>
      <c r="B177" s="35"/>
      <c r="C177" s="36"/>
      <c r="D177" s="201" t="s">
        <v>164</v>
      </c>
      <c r="E177" s="36"/>
      <c r="F177" s="202" t="s">
        <v>1069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1929</v>
      </c>
      <c r="G178" s="211"/>
      <c r="H178" s="214">
        <v>413</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1:65" s="2" customFormat="1" ht="16.5" customHeight="1">
      <c r="A179" s="34"/>
      <c r="B179" s="35"/>
      <c r="C179" s="187" t="s">
        <v>225</v>
      </c>
      <c r="D179" s="187" t="s">
        <v>158</v>
      </c>
      <c r="E179" s="188" t="s">
        <v>1075</v>
      </c>
      <c r="F179" s="189" t="s">
        <v>1076</v>
      </c>
      <c r="G179" s="190" t="s">
        <v>253</v>
      </c>
      <c r="H179" s="191">
        <v>413</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1930</v>
      </c>
    </row>
    <row r="180" spans="1:65" s="2" customFormat="1" ht="16.5" customHeight="1">
      <c r="A180" s="34"/>
      <c r="B180" s="35"/>
      <c r="C180" s="187" t="s">
        <v>230</v>
      </c>
      <c r="D180" s="187" t="s">
        <v>158</v>
      </c>
      <c r="E180" s="188" t="s">
        <v>342</v>
      </c>
      <c r="F180" s="189" t="s">
        <v>343</v>
      </c>
      <c r="G180" s="190" t="s">
        <v>306</v>
      </c>
      <c r="H180" s="191">
        <v>100.631</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1931</v>
      </c>
    </row>
    <row r="181" spans="1:47" s="2" customFormat="1" ht="214.5">
      <c r="A181" s="34"/>
      <c r="B181" s="35"/>
      <c r="C181" s="36"/>
      <c r="D181" s="201" t="s">
        <v>164</v>
      </c>
      <c r="E181" s="36"/>
      <c r="F181" s="202" t="s">
        <v>345</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1916</v>
      </c>
      <c r="G182" s="211"/>
      <c r="H182" s="214">
        <v>160.775</v>
      </c>
      <c r="I182" s="215"/>
      <c r="J182" s="211"/>
      <c r="K182" s="211"/>
      <c r="L182" s="216"/>
      <c r="M182" s="217"/>
      <c r="N182" s="218"/>
      <c r="O182" s="218"/>
      <c r="P182" s="218"/>
      <c r="Q182" s="218"/>
      <c r="R182" s="218"/>
      <c r="S182" s="218"/>
      <c r="T182" s="219"/>
      <c r="AT182" s="220" t="s">
        <v>256</v>
      </c>
      <c r="AU182" s="220" t="s">
        <v>90</v>
      </c>
      <c r="AV182" s="13" t="s">
        <v>90</v>
      </c>
      <c r="AW182" s="13" t="s">
        <v>36</v>
      </c>
      <c r="AX182" s="13" t="s">
        <v>80</v>
      </c>
      <c r="AY182" s="220" t="s">
        <v>155</v>
      </c>
    </row>
    <row r="183" spans="2:51" s="13" customFormat="1" ht="11.25">
      <c r="B183" s="210"/>
      <c r="C183" s="211"/>
      <c r="D183" s="201" t="s">
        <v>256</v>
      </c>
      <c r="E183" s="212" t="s">
        <v>1</v>
      </c>
      <c r="F183" s="213" t="s">
        <v>1917</v>
      </c>
      <c r="G183" s="211"/>
      <c r="H183" s="214">
        <v>6.481</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5" customFormat="1" ht="11.25">
      <c r="B184" s="232"/>
      <c r="C184" s="233"/>
      <c r="D184" s="201" t="s">
        <v>256</v>
      </c>
      <c r="E184" s="234" t="s">
        <v>1</v>
      </c>
      <c r="F184" s="235" t="s">
        <v>346</v>
      </c>
      <c r="G184" s="233"/>
      <c r="H184" s="236">
        <v>167.256</v>
      </c>
      <c r="I184" s="237"/>
      <c r="J184" s="233"/>
      <c r="K184" s="233"/>
      <c r="L184" s="238"/>
      <c r="M184" s="239"/>
      <c r="N184" s="240"/>
      <c r="O184" s="240"/>
      <c r="P184" s="240"/>
      <c r="Q184" s="240"/>
      <c r="R184" s="240"/>
      <c r="S184" s="240"/>
      <c r="T184" s="241"/>
      <c r="AT184" s="242" t="s">
        <v>256</v>
      </c>
      <c r="AU184" s="242" t="s">
        <v>90</v>
      </c>
      <c r="AV184" s="15" t="s">
        <v>170</v>
      </c>
      <c r="AW184" s="15" t="s">
        <v>36</v>
      </c>
      <c r="AX184" s="15" t="s">
        <v>80</v>
      </c>
      <c r="AY184" s="242" t="s">
        <v>155</v>
      </c>
    </row>
    <row r="185" spans="2:51" s="13" customFormat="1" ht="11.25">
      <c r="B185" s="210"/>
      <c r="C185" s="211"/>
      <c r="D185" s="201" t="s">
        <v>256</v>
      </c>
      <c r="E185" s="212" t="s">
        <v>1</v>
      </c>
      <c r="F185" s="213" t="s">
        <v>1932</v>
      </c>
      <c r="G185" s="211"/>
      <c r="H185" s="214">
        <v>-66.625</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4" customFormat="1" ht="11.25">
      <c r="B186" s="221"/>
      <c r="C186" s="222"/>
      <c r="D186" s="201" t="s">
        <v>256</v>
      </c>
      <c r="E186" s="223" t="s">
        <v>1</v>
      </c>
      <c r="F186" s="224" t="s">
        <v>259</v>
      </c>
      <c r="G186" s="222"/>
      <c r="H186" s="225">
        <v>100.631</v>
      </c>
      <c r="I186" s="226"/>
      <c r="J186" s="222"/>
      <c r="K186" s="222"/>
      <c r="L186" s="227"/>
      <c r="M186" s="228"/>
      <c r="N186" s="229"/>
      <c r="O186" s="229"/>
      <c r="P186" s="229"/>
      <c r="Q186" s="229"/>
      <c r="R186" s="229"/>
      <c r="S186" s="229"/>
      <c r="T186" s="230"/>
      <c r="AT186" s="231" t="s">
        <v>256</v>
      </c>
      <c r="AU186" s="231" t="s">
        <v>90</v>
      </c>
      <c r="AV186" s="14" t="s">
        <v>175</v>
      </c>
      <c r="AW186" s="14" t="s">
        <v>36</v>
      </c>
      <c r="AX186" s="14" t="s">
        <v>88</v>
      </c>
      <c r="AY186" s="231" t="s">
        <v>155</v>
      </c>
    </row>
    <row r="187" spans="1:65" s="2" customFormat="1" ht="16.5" customHeight="1">
      <c r="A187" s="34"/>
      <c r="B187" s="35"/>
      <c r="C187" s="187" t="s">
        <v>8</v>
      </c>
      <c r="D187" s="187" t="s">
        <v>158</v>
      </c>
      <c r="E187" s="188" t="s">
        <v>350</v>
      </c>
      <c r="F187" s="189" t="s">
        <v>351</v>
      </c>
      <c r="G187" s="190" t="s">
        <v>306</v>
      </c>
      <c r="H187" s="191">
        <v>50.316</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1933</v>
      </c>
    </row>
    <row r="188" spans="1:47" s="2" customFormat="1" ht="204.75">
      <c r="A188" s="34"/>
      <c r="B188" s="35"/>
      <c r="C188" s="36"/>
      <c r="D188" s="201" t="s">
        <v>164</v>
      </c>
      <c r="E188" s="36"/>
      <c r="F188" s="202" t="s">
        <v>353</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164</v>
      </c>
      <c r="AU188" s="17" t="s">
        <v>90</v>
      </c>
    </row>
    <row r="189" spans="2:51" s="13" customFormat="1" ht="11.25">
      <c r="B189" s="210"/>
      <c r="C189" s="211"/>
      <c r="D189" s="201" t="s">
        <v>256</v>
      </c>
      <c r="E189" s="212" t="s">
        <v>1</v>
      </c>
      <c r="F189" s="213" t="s">
        <v>1934</v>
      </c>
      <c r="G189" s="211"/>
      <c r="H189" s="214">
        <v>100.631</v>
      </c>
      <c r="I189" s="215"/>
      <c r="J189" s="211"/>
      <c r="K189" s="211"/>
      <c r="L189" s="216"/>
      <c r="M189" s="217"/>
      <c r="N189" s="218"/>
      <c r="O189" s="218"/>
      <c r="P189" s="218"/>
      <c r="Q189" s="218"/>
      <c r="R189" s="218"/>
      <c r="S189" s="218"/>
      <c r="T189" s="219"/>
      <c r="AT189" s="220" t="s">
        <v>256</v>
      </c>
      <c r="AU189" s="220" t="s">
        <v>90</v>
      </c>
      <c r="AV189" s="13" t="s">
        <v>90</v>
      </c>
      <c r="AW189" s="13" t="s">
        <v>36</v>
      </c>
      <c r="AX189" s="13" t="s">
        <v>88</v>
      </c>
      <c r="AY189" s="220" t="s">
        <v>155</v>
      </c>
    </row>
    <row r="190" spans="2:51" s="13" customFormat="1" ht="11.25">
      <c r="B190" s="210"/>
      <c r="C190" s="211"/>
      <c r="D190" s="201" t="s">
        <v>256</v>
      </c>
      <c r="E190" s="211"/>
      <c r="F190" s="213" t="s">
        <v>1935</v>
      </c>
      <c r="G190" s="211"/>
      <c r="H190" s="214">
        <v>50.316</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16.5" customHeight="1">
      <c r="A191" s="34"/>
      <c r="B191" s="35"/>
      <c r="C191" s="243" t="s">
        <v>337</v>
      </c>
      <c r="D191" s="243" t="s">
        <v>357</v>
      </c>
      <c r="E191" s="244" t="s">
        <v>358</v>
      </c>
      <c r="F191" s="245" t="s">
        <v>359</v>
      </c>
      <c r="G191" s="246" t="s">
        <v>360</v>
      </c>
      <c r="H191" s="247">
        <v>100.632</v>
      </c>
      <c r="I191" s="248"/>
      <c r="J191" s="249">
        <f>ROUND(I191*H191,2)</f>
        <v>0</v>
      </c>
      <c r="K191" s="250"/>
      <c r="L191" s="251"/>
      <c r="M191" s="252" t="s">
        <v>1</v>
      </c>
      <c r="N191" s="253" t="s">
        <v>45</v>
      </c>
      <c r="O191" s="71"/>
      <c r="P191" s="197">
        <f>O191*H191</f>
        <v>0</v>
      </c>
      <c r="Q191" s="197">
        <v>1</v>
      </c>
      <c r="R191" s="197">
        <f>Q191*H191</f>
        <v>100.632</v>
      </c>
      <c r="S191" s="197">
        <v>0</v>
      </c>
      <c r="T191" s="198">
        <f>S191*H191</f>
        <v>0</v>
      </c>
      <c r="U191" s="34"/>
      <c r="V191" s="34"/>
      <c r="W191" s="34"/>
      <c r="X191" s="34"/>
      <c r="Y191" s="34"/>
      <c r="Z191" s="34"/>
      <c r="AA191" s="34"/>
      <c r="AB191" s="34"/>
      <c r="AC191" s="34"/>
      <c r="AD191" s="34"/>
      <c r="AE191" s="34"/>
      <c r="AR191" s="199" t="s">
        <v>196</v>
      </c>
      <c r="AT191" s="199" t="s">
        <v>357</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1936</v>
      </c>
    </row>
    <row r="192" spans="1:47" s="2" customFormat="1" ht="19.5">
      <c r="A192" s="34"/>
      <c r="B192" s="35"/>
      <c r="C192" s="36"/>
      <c r="D192" s="201" t="s">
        <v>164</v>
      </c>
      <c r="E192" s="36"/>
      <c r="F192" s="202" t="s">
        <v>362</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1937</v>
      </c>
      <c r="G193" s="211"/>
      <c r="H193" s="214">
        <v>50.316</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2:51" s="13" customFormat="1" ht="11.25">
      <c r="B194" s="210"/>
      <c r="C194" s="211"/>
      <c r="D194" s="201" t="s">
        <v>256</v>
      </c>
      <c r="E194" s="211"/>
      <c r="F194" s="213" t="s">
        <v>1938</v>
      </c>
      <c r="G194" s="211"/>
      <c r="H194" s="214">
        <v>100.632</v>
      </c>
      <c r="I194" s="215"/>
      <c r="J194" s="211"/>
      <c r="K194" s="211"/>
      <c r="L194" s="216"/>
      <c r="M194" s="217"/>
      <c r="N194" s="218"/>
      <c r="O194" s="218"/>
      <c r="P194" s="218"/>
      <c r="Q194" s="218"/>
      <c r="R194" s="218"/>
      <c r="S194" s="218"/>
      <c r="T194" s="219"/>
      <c r="AT194" s="220" t="s">
        <v>256</v>
      </c>
      <c r="AU194" s="220" t="s">
        <v>90</v>
      </c>
      <c r="AV194" s="13" t="s">
        <v>90</v>
      </c>
      <c r="AW194" s="13" t="s">
        <v>4</v>
      </c>
      <c r="AX194" s="13" t="s">
        <v>88</v>
      </c>
      <c r="AY194" s="220" t="s">
        <v>155</v>
      </c>
    </row>
    <row r="195" spans="1:65" s="2" customFormat="1" ht="16.5" customHeight="1">
      <c r="A195" s="34"/>
      <c r="B195" s="35"/>
      <c r="C195" s="187" t="s">
        <v>341</v>
      </c>
      <c r="D195" s="187" t="s">
        <v>158</v>
      </c>
      <c r="E195" s="188" t="s">
        <v>366</v>
      </c>
      <c r="F195" s="189" t="s">
        <v>367</v>
      </c>
      <c r="G195" s="190" t="s">
        <v>306</v>
      </c>
      <c r="H195" s="191">
        <v>53.763</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1939</v>
      </c>
    </row>
    <row r="196" spans="1:47" s="2" customFormat="1" ht="156">
      <c r="A196" s="34"/>
      <c r="B196" s="35"/>
      <c r="C196" s="36"/>
      <c r="D196" s="201" t="s">
        <v>164</v>
      </c>
      <c r="E196" s="36"/>
      <c r="F196" s="202" t="s">
        <v>1096</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1940</v>
      </c>
      <c r="G197" s="211"/>
      <c r="H197" s="214">
        <v>53.763</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1:65" s="2" customFormat="1" ht="16.5" customHeight="1">
      <c r="A198" s="34"/>
      <c r="B198" s="35"/>
      <c r="C198" s="243" t="s">
        <v>349</v>
      </c>
      <c r="D198" s="243" t="s">
        <v>357</v>
      </c>
      <c r="E198" s="244" t="s">
        <v>374</v>
      </c>
      <c r="F198" s="245" t="s">
        <v>375</v>
      </c>
      <c r="G198" s="246" t="s">
        <v>360</v>
      </c>
      <c r="H198" s="247">
        <v>53.763</v>
      </c>
      <c r="I198" s="248"/>
      <c r="J198" s="249">
        <f>ROUND(I198*H198,2)</f>
        <v>0</v>
      </c>
      <c r="K198" s="250"/>
      <c r="L198" s="251"/>
      <c r="M198" s="252" t="s">
        <v>1</v>
      </c>
      <c r="N198" s="253" t="s">
        <v>45</v>
      </c>
      <c r="O198" s="71"/>
      <c r="P198" s="197">
        <f>O198*H198</f>
        <v>0</v>
      </c>
      <c r="Q198" s="197">
        <v>1</v>
      </c>
      <c r="R198" s="197">
        <f>Q198*H198</f>
        <v>53.763</v>
      </c>
      <c r="S198" s="197">
        <v>0</v>
      </c>
      <c r="T198" s="198">
        <f>S198*H198</f>
        <v>0</v>
      </c>
      <c r="U198" s="34"/>
      <c r="V198" s="34"/>
      <c r="W198" s="34"/>
      <c r="X198" s="34"/>
      <c r="Y198" s="34"/>
      <c r="Z198" s="34"/>
      <c r="AA198" s="34"/>
      <c r="AB198" s="34"/>
      <c r="AC198" s="34"/>
      <c r="AD198" s="34"/>
      <c r="AE198" s="34"/>
      <c r="AR198" s="199" t="s">
        <v>196</v>
      </c>
      <c r="AT198" s="199" t="s">
        <v>357</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1941</v>
      </c>
    </row>
    <row r="199" spans="1:47" s="2" customFormat="1" ht="29.25">
      <c r="A199" s="34"/>
      <c r="B199" s="35"/>
      <c r="C199" s="36"/>
      <c r="D199" s="201" t="s">
        <v>164</v>
      </c>
      <c r="E199" s="36"/>
      <c r="F199" s="202" t="s">
        <v>1942</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63" s="12" customFormat="1" ht="22.9" customHeight="1">
      <c r="B200" s="171"/>
      <c r="C200" s="172"/>
      <c r="D200" s="173" t="s">
        <v>79</v>
      </c>
      <c r="E200" s="185" t="s">
        <v>175</v>
      </c>
      <c r="F200" s="185" t="s">
        <v>379</v>
      </c>
      <c r="G200" s="172"/>
      <c r="H200" s="172"/>
      <c r="I200" s="175"/>
      <c r="J200" s="186">
        <f>BK200</f>
        <v>0</v>
      </c>
      <c r="K200" s="172"/>
      <c r="L200" s="177"/>
      <c r="M200" s="178"/>
      <c r="N200" s="179"/>
      <c r="O200" s="179"/>
      <c r="P200" s="180">
        <f>SUM(P201:P207)</f>
        <v>0</v>
      </c>
      <c r="Q200" s="179"/>
      <c r="R200" s="180">
        <f>SUM(R201:R207)</f>
        <v>0.020448</v>
      </c>
      <c r="S200" s="179"/>
      <c r="T200" s="181">
        <f>SUM(T201:T207)</f>
        <v>0</v>
      </c>
      <c r="AR200" s="182" t="s">
        <v>88</v>
      </c>
      <c r="AT200" s="183" t="s">
        <v>79</v>
      </c>
      <c r="AU200" s="183" t="s">
        <v>88</v>
      </c>
      <c r="AY200" s="182" t="s">
        <v>155</v>
      </c>
      <c r="BK200" s="184">
        <f>SUM(BK201:BK207)</f>
        <v>0</v>
      </c>
    </row>
    <row r="201" spans="1:65" s="2" customFormat="1" ht="16.5" customHeight="1">
      <c r="A201" s="34"/>
      <c r="B201" s="35"/>
      <c r="C201" s="187" t="s">
        <v>356</v>
      </c>
      <c r="D201" s="187" t="s">
        <v>158</v>
      </c>
      <c r="E201" s="188" t="s">
        <v>890</v>
      </c>
      <c r="F201" s="189" t="s">
        <v>891</v>
      </c>
      <c r="G201" s="190" t="s">
        <v>306</v>
      </c>
      <c r="H201" s="191">
        <v>12.862</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1943</v>
      </c>
    </row>
    <row r="202" spans="1:47" s="2" customFormat="1" ht="87.75">
      <c r="A202" s="34"/>
      <c r="B202" s="35"/>
      <c r="C202" s="36"/>
      <c r="D202" s="201" t="s">
        <v>164</v>
      </c>
      <c r="E202" s="36"/>
      <c r="F202" s="202" t="s">
        <v>1110</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1944</v>
      </c>
      <c r="G203" s="211"/>
      <c r="H203" s="214">
        <v>12.862</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1:65" s="2" customFormat="1" ht="16.5" customHeight="1">
      <c r="A204" s="34"/>
      <c r="B204" s="35"/>
      <c r="C204" s="187" t="s">
        <v>365</v>
      </c>
      <c r="D204" s="187" t="s">
        <v>158</v>
      </c>
      <c r="E204" s="188" t="s">
        <v>1945</v>
      </c>
      <c r="F204" s="189" t="s">
        <v>1946</v>
      </c>
      <c r="G204" s="190" t="s">
        <v>306</v>
      </c>
      <c r="H204" s="191">
        <v>0.32</v>
      </c>
      <c r="I204" s="192"/>
      <c r="J204" s="193">
        <f>ROUND(I204*H204,2)</f>
        <v>0</v>
      </c>
      <c r="K204" s="194"/>
      <c r="L204" s="39"/>
      <c r="M204" s="195" t="s">
        <v>1</v>
      </c>
      <c r="N204" s="196" t="s">
        <v>45</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175</v>
      </c>
      <c r="AT204" s="199" t="s">
        <v>158</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1947</v>
      </c>
    </row>
    <row r="205" spans="2:51" s="13" customFormat="1" ht="11.25">
      <c r="B205" s="210"/>
      <c r="C205" s="211"/>
      <c r="D205" s="201" t="s">
        <v>256</v>
      </c>
      <c r="E205" s="212" t="s">
        <v>1</v>
      </c>
      <c r="F205" s="213" t="s">
        <v>1948</v>
      </c>
      <c r="G205" s="211"/>
      <c r="H205" s="214">
        <v>0.32</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1:65" s="2" customFormat="1" ht="16.5" customHeight="1">
      <c r="A206" s="34"/>
      <c r="B206" s="35"/>
      <c r="C206" s="187" t="s">
        <v>7</v>
      </c>
      <c r="D206" s="187" t="s">
        <v>158</v>
      </c>
      <c r="E206" s="188" t="s">
        <v>1949</v>
      </c>
      <c r="F206" s="189" t="s">
        <v>1950</v>
      </c>
      <c r="G206" s="190" t="s">
        <v>253</v>
      </c>
      <c r="H206" s="191">
        <v>3.2</v>
      </c>
      <c r="I206" s="192"/>
      <c r="J206" s="193">
        <f>ROUND(I206*H206,2)</f>
        <v>0</v>
      </c>
      <c r="K206" s="194"/>
      <c r="L206" s="39"/>
      <c r="M206" s="195" t="s">
        <v>1</v>
      </c>
      <c r="N206" s="196" t="s">
        <v>45</v>
      </c>
      <c r="O206" s="71"/>
      <c r="P206" s="197">
        <f>O206*H206</f>
        <v>0</v>
      </c>
      <c r="Q206" s="197">
        <v>0.00639</v>
      </c>
      <c r="R206" s="197">
        <f>Q206*H206</f>
        <v>0.020448</v>
      </c>
      <c r="S206" s="197">
        <v>0</v>
      </c>
      <c r="T206" s="198">
        <f>S206*H206</f>
        <v>0</v>
      </c>
      <c r="U206" s="34"/>
      <c r="V206" s="34"/>
      <c r="W206" s="34"/>
      <c r="X206" s="34"/>
      <c r="Y206" s="34"/>
      <c r="Z206" s="34"/>
      <c r="AA206" s="34"/>
      <c r="AB206" s="34"/>
      <c r="AC206" s="34"/>
      <c r="AD206" s="34"/>
      <c r="AE206" s="34"/>
      <c r="AR206" s="199" t="s">
        <v>175</v>
      </c>
      <c r="AT206" s="199" t="s">
        <v>158</v>
      </c>
      <c r="AU206" s="199" t="s">
        <v>90</v>
      </c>
      <c r="AY206" s="17" t="s">
        <v>155</v>
      </c>
      <c r="BE206" s="200">
        <f>IF(N206="základní",J206,0)</f>
        <v>0</v>
      </c>
      <c r="BF206" s="200">
        <f>IF(N206="snížená",J206,0)</f>
        <v>0</v>
      </c>
      <c r="BG206" s="200">
        <f>IF(N206="zákl. přenesená",J206,0)</f>
        <v>0</v>
      </c>
      <c r="BH206" s="200">
        <f>IF(N206="sníž. přenesená",J206,0)</f>
        <v>0</v>
      </c>
      <c r="BI206" s="200">
        <f>IF(N206="nulová",J206,0)</f>
        <v>0</v>
      </c>
      <c r="BJ206" s="17" t="s">
        <v>88</v>
      </c>
      <c r="BK206" s="200">
        <f>ROUND(I206*H206,2)</f>
        <v>0</v>
      </c>
      <c r="BL206" s="17" t="s">
        <v>175</v>
      </c>
      <c r="BM206" s="199" t="s">
        <v>1951</v>
      </c>
    </row>
    <row r="207" spans="2:51" s="13" customFormat="1" ht="11.25">
      <c r="B207" s="210"/>
      <c r="C207" s="211"/>
      <c r="D207" s="201" t="s">
        <v>256</v>
      </c>
      <c r="E207" s="212" t="s">
        <v>1</v>
      </c>
      <c r="F207" s="213" t="s">
        <v>1952</v>
      </c>
      <c r="G207" s="211"/>
      <c r="H207" s="214">
        <v>3.2</v>
      </c>
      <c r="I207" s="215"/>
      <c r="J207" s="211"/>
      <c r="K207" s="211"/>
      <c r="L207" s="216"/>
      <c r="M207" s="217"/>
      <c r="N207" s="218"/>
      <c r="O207" s="218"/>
      <c r="P207" s="218"/>
      <c r="Q207" s="218"/>
      <c r="R207" s="218"/>
      <c r="S207" s="218"/>
      <c r="T207" s="219"/>
      <c r="AT207" s="220" t="s">
        <v>256</v>
      </c>
      <c r="AU207" s="220" t="s">
        <v>90</v>
      </c>
      <c r="AV207" s="13" t="s">
        <v>90</v>
      </c>
      <c r="AW207" s="13" t="s">
        <v>36</v>
      </c>
      <c r="AX207" s="13" t="s">
        <v>88</v>
      </c>
      <c r="AY207" s="220" t="s">
        <v>155</v>
      </c>
    </row>
    <row r="208" spans="2:63" s="12" customFormat="1" ht="22.9" customHeight="1">
      <c r="B208" s="171"/>
      <c r="C208" s="172"/>
      <c r="D208" s="173" t="s">
        <v>79</v>
      </c>
      <c r="E208" s="185" t="s">
        <v>154</v>
      </c>
      <c r="F208" s="185" t="s">
        <v>405</v>
      </c>
      <c r="G208" s="172"/>
      <c r="H208" s="172"/>
      <c r="I208" s="175"/>
      <c r="J208" s="186">
        <f>BK208</f>
        <v>0</v>
      </c>
      <c r="K208" s="172"/>
      <c r="L208" s="177"/>
      <c r="M208" s="178"/>
      <c r="N208" s="179"/>
      <c r="O208" s="179"/>
      <c r="P208" s="180">
        <f>SUM(P209:P256)</f>
        <v>0</v>
      </c>
      <c r="Q208" s="179"/>
      <c r="R208" s="180">
        <f>SUM(R209:R256)</f>
        <v>28.589119139999998</v>
      </c>
      <c r="S208" s="179"/>
      <c r="T208" s="181">
        <f>SUM(T209:T256)</f>
        <v>0</v>
      </c>
      <c r="AR208" s="182" t="s">
        <v>88</v>
      </c>
      <c r="AT208" s="183" t="s">
        <v>79</v>
      </c>
      <c r="AU208" s="183" t="s">
        <v>88</v>
      </c>
      <c r="AY208" s="182" t="s">
        <v>155</v>
      </c>
      <c r="BK208" s="184">
        <f>SUM(BK209:BK256)</f>
        <v>0</v>
      </c>
    </row>
    <row r="209" spans="1:65" s="2" customFormat="1" ht="16.5" customHeight="1">
      <c r="A209" s="34"/>
      <c r="B209" s="35"/>
      <c r="C209" s="187" t="s">
        <v>380</v>
      </c>
      <c r="D209" s="187" t="s">
        <v>158</v>
      </c>
      <c r="E209" s="188" t="s">
        <v>407</v>
      </c>
      <c r="F209" s="189" t="s">
        <v>408</v>
      </c>
      <c r="G209" s="190" t="s">
        <v>253</v>
      </c>
      <c r="H209" s="191">
        <v>11.392</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1953</v>
      </c>
    </row>
    <row r="210" spans="1:47" s="2" customFormat="1" ht="29.25">
      <c r="A210" s="34"/>
      <c r="B210" s="35"/>
      <c r="C210" s="36"/>
      <c r="D210" s="201" t="s">
        <v>164</v>
      </c>
      <c r="E210" s="36"/>
      <c r="F210" s="202" t="s">
        <v>901</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1954</v>
      </c>
      <c r="G211" s="211"/>
      <c r="H211" s="214">
        <v>11.392</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1:65" s="2" customFormat="1" ht="16.5" customHeight="1">
      <c r="A212" s="34"/>
      <c r="B212" s="35"/>
      <c r="C212" s="187" t="s">
        <v>386</v>
      </c>
      <c r="D212" s="187" t="s">
        <v>158</v>
      </c>
      <c r="E212" s="188" t="s">
        <v>1553</v>
      </c>
      <c r="F212" s="189" t="s">
        <v>1554</v>
      </c>
      <c r="G212" s="190" t="s">
        <v>253</v>
      </c>
      <c r="H212" s="191">
        <v>108.788</v>
      </c>
      <c r="I212" s="192"/>
      <c r="J212" s="193">
        <f>ROUND(I212*H212,2)</f>
        <v>0</v>
      </c>
      <c r="K212" s="194"/>
      <c r="L212" s="39"/>
      <c r="M212" s="195" t="s">
        <v>1</v>
      </c>
      <c r="N212" s="196" t="s">
        <v>45</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175</v>
      </c>
      <c r="AT212" s="199" t="s">
        <v>158</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1955</v>
      </c>
    </row>
    <row r="213" spans="1:47" s="2" customFormat="1" ht="29.25">
      <c r="A213" s="34"/>
      <c r="B213" s="35"/>
      <c r="C213" s="36"/>
      <c r="D213" s="201" t="s">
        <v>164</v>
      </c>
      <c r="E213" s="36"/>
      <c r="F213" s="202" t="s">
        <v>1556</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2" t="s">
        <v>1</v>
      </c>
      <c r="F214" s="213" t="s">
        <v>1956</v>
      </c>
      <c r="G214" s="211"/>
      <c r="H214" s="214">
        <v>108.788</v>
      </c>
      <c r="I214" s="215"/>
      <c r="J214" s="211"/>
      <c r="K214" s="211"/>
      <c r="L214" s="216"/>
      <c r="M214" s="217"/>
      <c r="N214" s="218"/>
      <c r="O214" s="218"/>
      <c r="P214" s="218"/>
      <c r="Q214" s="218"/>
      <c r="R214" s="218"/>
      <c r="S214" s="218"/>
      <c r="T214" s="219"/>
      <c r="AT214" s="220" t="s">
        <v>256</v>
      </c>
      <c r="AU214" s="220" t="s">
        <v>90</v>
      </c>
      <c r="AV214" s="13" t="s">
        <v>90</v>
      </c>
      <c r="AW214" s="13" t="s">
        <v>36</v>
      </c>
      <c r="AX214" s="13" t="s">
        <v>88</v>
      </c>
      <c r="AY214" s="220" t="s">
        <v>155</v>
      </c>
    </row>
    <row r="215" spans="1:65" s="2" customFormat="1" ht="16.5" customHeight="1">
      <c r="A215" s="34"/>
      <c r="B215" s="35"/>
      <c r="C215" s="187" t="s">
        <v>390</v>
      </c>
      <c r="D215" s="187" t="s">
        <v>158</v>
      </c>
      <c r="E215" s="188" t="s">
        <v>418</v>
      </c>
      <c r="F215" s="189" t="s">
        <v>419</v>
      </c>
      <c r="G215" s="190" t="s">
        <v>253</v>
      </c>
      <c r="H215" s="191">
        <v>22.784</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1957</v>
      </c>
    </row>
    <row r="216" spans="1:47" s="2" customFormat="1" ht="29.25">
      <c r="A216" s="34"/>
      <c r="B216" s="35"/>
      <c r="C216" s="36"/>
      <c r="D216" s="201" t="s">
        <v>164</v>
      </c>
      <c r="E216" s="36"/>
      <c r="F216" s="202" t="s">
        <v>1805</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2:51" s="13" customFormat="1" ht="11.25">
      <c r="B217" s="210"/>
      <c r="C217" s="211"/>
      <c r="D217" s="201" t="s">
        <v>256</v>
      </c>
      <c r="E217" s="212" t="s">
        <v>1</v>
      </c>
      <c r="F217" s="213" t="s">
        <v>1954</v>
      </c>
      <c r="G217" s="211"/>
      <c r="H217" s="214">
        <v>11.392</v>
      </c>
      <c r="I217" s="215"/>
      <c r="J217" s="211"/>
      <c r="K217" s="211"/>
      <c r="L217" s="216"/>
      <c r="M217" s="217"/>
      <c r="N217" s="218"/>
      <c r="O217" s="218"/>
      <c r="P217" s="218"/>
      <c r="Q217" s="218"/>
      <c r="R217" s="218"/>
      <c r="S217" s="218"/>
      <c r="T217" s="219"/>
      <c r="AT217" s="220" t="s">
        <v>256</v>
      </c>
      <c r="AU217" s="220" t="s">
        <v>90</v>
      </c>
      <c r="AV217" s="13" t="s">
        <v>90</v>
      </c>
      <c r="AW217" s="13" t="s">
        <v>36</v>
      </c>
      <c r="AX217" s="13" t="s">
        <v>88</v>
      </c>
      <c r="AY217" s="220" t="s">
        <v>155</v>
      </c>
    </row>
    <row r="218" spans="2:51" s="13" customFormat="1" ht="11.25">
      <c r="B218" s="210"/>
      <c r="C218" s="211"/>
      <c r="D218" s="201" t="s">
        <v>256</v>
      </c>
      <c r="E218" s="211"/>
      <c r="F218" s="213" t="s">
        <v>1958</v>
      </c>
      <c r="G218" s="211"/>
      <c r="H218" s="214">
        <v>22.784</v>
      </c>
      <c r="I218" s="215"/>
      <c r="J218" s="211"/>
      <c r="K218" s="211"/>
      <c r="L218" s="216"/>
      <c r="M218" s="217"/>
      <c r="N218" s="218"/>
      <c r="O218" s="218"/>
      <c r="P218" s="218"/>
      <c r="Q218" s="218"/>
      <c r="R218" s="218"/>
      <c r="S218" s="218"/>
      <c r="T218" s="219"/>
      <c r="AT218" s="220" t="s">
        <v>256</v>
      </c>
      <c r="AU218" s="220" t="s">
        <v>90</v>
      </c>
      <c r="AV218" s="13" t="s">
        <v>90</v>
      </c>
      <c r="AW218" s="13" t="s">
        <v>4</v>
      </c>
      <c r="AX218" s="13" t="s">
        <v>88</v>
      </c>
      <c r="AY218" s="220" t="s">
        <v>155</v>
      </c>
    </row>
    <row r="219" spans="1:65" s="2" customFormat="1" ht="16.5" customHeight="1">
      <c r="A219" s="34"/>
      <c r="B219" s="35"/>
      <c r="C219" s="187" t="s">
        <v>395</v>
      </c>
      <c r="D219" s="187" t="s">
        <v>158</v>
      </c>
      <c r="E219" s="188" t="s">
        <v>424</v>
      </c>
      <c r="F219" s="189" t="s">
        <v>425</v>
      </c>
      <c r="G219" s="190" t="s">
        <v>253</v>
      </c>
      <c r="H219" s="191">
        <v>40.875</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1959</v>
      </c>
    </row>
    <row r="220" spans="1:47" s="2" customFormat="1" ht="29.25">
      <c r="A220" s="34"/>
      <c r="B220" s="35"/>
      <c r="C220" s="36"/>
      <c r="D220" s="201" t="s">
        <v>164</v>
      </c>
      <c r="E220" s="36"/>
      <c r="F220" s="202" t="s">
        <v>1960</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1906</v>
      </c>
      <c r="G221" s="211"/>
      <c r="H221" s="214">
        <v>13.625</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2:51" s="13" customFormat="1" ht="11.25">
      <c r="B222" s="210"/>
      <c r="C222" s="211"/>
      <c r="D222" s="201" t="s">
        <v>256</v>
      </c>
      <c r="E222" s="211"/>
      <c r="F222" s="213" t="s">
        <v>1961</v>
      </c>
      <c r="G222" s="211"/>
      <c r="H222" s="214">
        <v>40.875</v>
      </c>
      <c r="I222" s="215"/>
      <c r="J222" s="211"/>
      <c r="K222" s="211"/>
      <c r="L222" s="216"/>
      <c r="M222" s="217"/>
      <c r="N222" s="218"/>
      <c r="O222" s="218"/>
      <c r="P222" s="218"/>
      <c r="Q222" s="218"/>
      <c r="R222" s="218"/>
      <c r="S222" s="218"/>
      <c r="T222" s="219"/>
      <c r="AT222" s="220" t="s">
        <v>256</v>
      </c>
      <c r="AU222" s="220" t="s">
        <v>90</v>
      </c>
      <c r="AV222" s="13" t="s">
        <v>90</v>
      </c>
      <c r="AW222" s="13" t="s">
        <v>4</v>
      </c>
      <c r="AX222" s="13" t="s">
        <v>88</v>
      </c>
      <c r="AY222" s="220" t="s">
        <v>155</v>
      </c>
    </row>
    <row r="223" spans="1:65" s="2" customFormat="1" ht="16.5" customHeight="1">
      <c r="A223" s="34"/>
      <c r="B223" s="35"/>
      <c r="C223" s="187" t="s">
        <v>400</v>
      </c>
      <c r="D223" s="187" t="s">
        <v>158</v>
      </c>
      <c r="E223" s="188" t="s">
        <v>1562</v>
      </c>
      <c r="F223" s="189" t="s">
        <v>1563</v>
      </c>
      <c r="G223" s="190" t="s">
        <v>253</v>
      </c>
      <c r="H223" s="191">
        <v>217.576</v>
      </c>
      <c r="I223" s="192"/>
      <c r="J223" s="193">
        <f>ROUND(I223*H223,2)</f>
        <v>0</v>
      </c>
      <c r="K223" s="194"/>
      <c r="L223" s="39"/>
      <c r="M223" s="195" t="s">
        <v>1</v>
      </c>
      <c r="N223" s="196" t="s">
        <v>45</v>
      </c>
      <c r="O223" s="71"/>
      <c r="P223" s="197">
        <f>O223*H223</f>
        <v>0</v>
      </c>
      <c r="Q223" s="197">
        <v>0</v>
      </c>
      <c r="R223" s="197">
        <f>Q223*H223</f>
        <v>0</v>
      </c>
      <c r="S223" s="197">
        <v>0</v>
      </c>
      <c r="T223" s="198">
        <f>S223*H223</f>
        <v>0</v>
      </c>
      <c r="U223" s="34"/>
      <c r="V223" s="34"/>
      <c r="W223" s="34"/>
      <c r="X223" s="34"/>
      <c r="Y223" s="34"/>
      <c r="Z223" s="34"/>
      <c r="AA223" s="34"/>
      <c r="AB223" s="34"/>
      <c r="AC223" s="34"/>
      <c r="AD223" s="34"/>
      <c r="AE223" s="34"/>
      <c r="AR223" s="199" t="s">
        <v>175</v>
      </c>
      <c r="AT223" s="199" t="s">
        <v>158</v>
      </c>
      <c r="AU223" s="199" t="s">
        <v>90</v>
      </c>
      <c r="AY223" s="17" t="s">
        <v>155</v>
      </c>
      <c r="BE223" s="200">
        <f>IF(N223="základní",J223,0)</f>
        <v>0</v>
      </c>
      <c r="BF223" s="200">
        <f>IF(N223="snížená",J223,0)</f>
        <v>0</v>
      </c>
      <c r="BG223" s="200">
        <f>IF(N223="zákl. přenesená",J223,0)</f>
        <v>0</v>
      </c>
      <c r="BH223" s="200">
        <f>IF(N223="sníž. přenesená",J223,0)</f>
        <v>0</v>
      </c>
      <c r="BI223" s="200">
        <f>IF(N223="nulová",J223,0)</f>
        <v>0</v>
      </c>
      <c r="BJ223" s="17" t="s">
        <v>88</v>
      </c>
      <c r="BK223" s="200">
        <f>ROUND(I223*H223,2)</f>
        <v>0</v>
      </c>
      <c r="BL223" s="17" t="s">
        <v>175</v>
      </c>
      <c r="BM223" s="199" t="s">
        <v>1962</v>
      </c>
    </row>
    <row r="224" spans="1:47" s="2" customFormat="1" ht="29.25">
      <c r="A224" s="34"/>
      <c r="B224" s="35"/>
      <c r="C224" s="36"/>
      <c r="D224" s="201" t="s">
        <v>164</v>
      </c>
      <c r="E224" s="36"/>
      <c r="F224" s="202" t="s">
        <v>1963</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164</v>
      </c>
      <c r="AU224" s="17" t="s">
        <v>90</v>
      </c>
    </row>
    <row r="225" spans="2:51" s="13" customFormat="1" ht="11.25">
      <c r="B225" s="210"/>
      <c r="C225" s="211"/>
      <c r="D225" s="201" t="s">
        <v>256</v>
      </c>
      <c r="E225" s="212" t="s">
        <v>1</v>
      </c>
      <c r="F225" s="213" t="s">
        <v>1956</v>
      </c>
      <c r="G225" s="211"/>
      <c r="H225" s="214">
        <v>108.788</v>
      </c>
      <c r="I225" s="215"/>
      <c r="J225" s="211"/>
      <c r="K225" s="211"/>
      <c r="L225" s="216"/>
      <c r="M225" s="217"/>
      <c r="N225" s="218"/>
      <c r="O225" s="218"/>
      <c r="P225" s="218"/>
      <c r="Q225" s="218"/>
      <c r="R225" s="218"/>
      <c r="S225" s="218"/>
      <c r="T225" s="219"/>
      <c r="AT225" s="220" t="s">
        <v>256</v>
      </c>
      <c r="AU225" s="220" t="s">
        <v>90</v>
      </c>
      <c r="AV225" s="13" t="s">
        <v>90</v>
      </c>
      <c r="AW225" s="13" t="s">
        <v>36</v>
      </c>
      <c r="AX225" s="13" t="s">
        <v>88</v>
      </c>
      <c r="AY225" s="220" t="s">
        <v>155</v>
      </c>
    </row>
    <row r="226" spans="2:51" s="13" customFormat="1" ht="11.25">
      <c r="B226" s="210"/>
      <c r="C226" s="211"/>
      <c r="D226" s="201" t="s">
        <v>256</v>
      </c>
      <c r="E226" s="211"/>
      <c r="F226" s="213" t="s">
        <v>1964</v>
      </c>
      <c r="G226" s="211"/>
      <c r="H226" s="214">
        <v>217.576</v>
      </c>
      <c r="I226" s="215"/>
      <c r="J226" s="211"/>
      <c r="K226" s="211"/>
      <c r="L226" s="216"/>
      <c r="M226" s="217"/>
      <c r="N226" s="218"/>
      <c r="O226" s="218"/>
      <c r="P226" s="218"/>
      <c r="Q226" s="218"/>
      <c r="R226" s="218"/>
      <c r="S226" s="218"/>
      <c r="T226" s="219"/>
      <c r="AT226" s="220" t="s">
        <v>256</v>
      </c>
      <c r="AU226" s="220" t="s">
        <v>90</v>
      </c>
      <c r="AV226" s="13" t="s">
        <v>90</v>
      </c>
      <c r="AW226" s="13" t="s">
        <v>4</v>
      </c>
      <c r="AX226" s="13" t="s">
        <v>88</v>
      </c>
      <c r="AY226" s="220" t="s">
        <v>155</v>
      </c>
    </row>
    <row r="227" spans="1:65" s="2" customFormat="1" ht="16.5" customHeight="1">
      <c r="A227" s="34"/>
      <c r="B227" s="35"/>
      <c r="C227" s="187" t="s">
        <v>406</v>
      </c>
      <c r="D227" s="187" t="s">
        <v>158</v>
      </c>
      <c r="E227" s="188" t="s">
        <v>430</v>
      </c>
      <c r="F227" s="189" t="s">
        <v>431</v>
      </c>
      <c r="G227" s="190" t="s">
        <v>253</v>
      </c>
      <c r="H227" s="191">
        <v>11.392</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1965</v>
      </c>
    </row>
    <row r="228" spans="1:47" s="2" customFormat="1" ht="29.25">
      <c r="A228" s="34"/>
      <c r="B228" s="35"/>
      <c r="C228" s="36"/>
      <c r="D228" s="201" t="s">
        <v>164</v>
      </c>
      <c r="E228" s="36"/>
      <c r="F228" s="202" t="s">
        <v>1966</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1954</v>
      </c>
      <c r="G229" s="211"/>
      <c r="H229" s="214">
        <v>11.392</v>
      </c>
      <c r="I229" s="215"/>
      <c r="J229" s="211"/>
      <c r="K229" s="211"/>
      <c r="L229" s="216"/>
      <c r="M229" s="217"/>
      <c r="N229" s="218"/>
      <c r="O229" s="218"/>
      <c r="P229" s="218"/>
      <c r="Q229" s="218"/>
      <c r="R229" s="218"/>
      <c r="S229" s="218"/>
      <c r="T229" s="219"/>
      <c r="AT229" s="220" t="s">
        <v>256</v>
      </c>
      <c r="AU229" s="220" t="s">
        <v>90</v>
      </c>
      <c r="AV229" s="13" t="s">
        <v>90</v>
      </c>
      <c r="AW229" s="13" t="s">
        <v>36</v>
      </c>
      <c r="AX229" s="13" t="s">
        <v>88</v>
      </c>
      <c r="AY229" s="220" t="s">
        <v>155</v>
      </c>
    </row>
    <row r="230" spans="1:65" s="2" customFormat="1" ht="16.5" customHeight="1">
      <c r="A230" s="34"/>
      <c r="B230" s="35"/>
      <c r="C230" s="187" t="s">
        <v>412</v>
      </c>
      <c r="D230" s="187" t="s">
        <v>158</v>
      </c>
      <c r="E230" s="188" t="s">
        <v>435</v>
      </c>
      <c r="F230" s="189" t="s">
        <v>436</v>
      </c>
      <c r="G230" s="190" t="s">
        <v>253</v>
      </c>
      <c r="H230" s="191">
        <v>13.625</v>
      </c>
      <c r="I230" s="192"/>
      <c r="J230" s="193">
        <f>ROUND(I230*H230,2)</f>
        <v>0</v>
      </c>
      <c r="K230" s="194"/>
      <c r="L230" s="39"/>
      <c r="M230" s="195" t="s">
        <v>1</v>
      </c>
      <c r="N230" s="196" t="s">
        <v>45</v>
      </c>
      <c r="O230" s="71"/>
      <c r="P230" s="197">
        <f>O230*H230</f>
        <v>0</v>
      </c>
      <c r="Q230" s="197">
        <v>0</v>
      </c>
      <c r="R230" s="197">
        <f>Q230*H230</f>
        <v>0</v>
      </c>
      <c r="S230" s="197">
        <v>0</v>
      </c>
      <c r="T230" s="198">
        <f>S230*H230</f>
        <v>0</v>
      </c>
      <c r="U230" s="34"/>
      <c r="V230" s="34"/>
      <c r="W230" s="34"/>
      <c r="X230" s="34"/>
      <c r="Y230" s="34"/>
      <c r="Z230" s="34"/>
      <c r="AA230" s="34"/>
      <c r="AB230" s="34"/>
      <c r="AC230" s="34"/>
      <c r="AD230" s="34"/>
      <c r="AE230" s="34"/>
      <c r="AR230" s="199" t="s">
        <v>175</v>
      </c>
      <c r="AT230" s="199" t="s">
        <v>158</v>
      </c>
      <c r="AU230" s="199" t="s">
        <v>90</v>
      </c>
      <c r="AY230" s="17" t="s">
        <v>155</v>
      </c>
      <c r="BE230" s="200">
        <f>IF(N230="základní",J230,0)</f>
        <v>0</v>
      </c>
      <c r="BF230" s="200">
        <f>IF(N230="snížená",J230,0)</f>
        <v>0</v>
      </c>
      <c r="BG230" s="200">
        <f>IF(N230="zákl. přenesená",J230,0)</f>
        <v>0</v>
      </c>
      <c r="BH230" s="200">
        <f>IF(N230="sníž. přenesená",J230,0)</f>
        <v>0</v>
      </c>
      <c r="BI230" s="200">
        <f>IF(N230="nulová",J230,0)</f>
        <v>0</v>
      </c>
      <c r="BJ230" s="17" t="s">
        <v>88</v>
      </c>
      <c r="BK230" s="200">
        <f>ROUND(I230*H230,2)</f>
        <v>0</v>
      </c>
      <c r="BL230" s="17" t="s">
        <v>175</v>
      </c>
      <c r="BM230" s="199" t="s">
        <v>1967</v>
      </c>
    </row>
    <row r="231" spans="1:47" s="2" customFormat="1" ht="29.25">
      <c r="A231" s="34"/>
      <c r="B231" s="35"/>
      <c r="C231" s="36"/>
      <c r="D231" s="201" t="s">
        <v>164</v>
      </c>
      <c r="E231" s="36"/>
      <c r="F231" s="202" t="s">
        <v>1968</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164</v>
      </c>
      <c r="AU231" s="17" t="s">
        <v>90</v>
      </c>
    </row>
    <row r="232" spans="2:51" s="13" customFormat="1" ht="11.25">
      <c r="B232" s="210"/>
      <c r="C232" s="211"/>
      <c r="D232" s="201" t="s">
        <v>256</v>
      </c>
      <c r="E232" s="212" t="s">
        <v>1</v>
      </c>
      <c r="F232" s="213" t="s">
        <v>1906</v>
      </c>
      <c r="G232" s="211"/>
      <c r="H232" s="214">
        <v>13.625</v>
      </c>
      <c r="I232" s="215"/>
      <c r="J232" s="211"/>
      <c r="K232" s="211"/>
      <c r="L232" s="216"/>
      <c r="M232" s="217"/>
      <c r="N232" s="218"/>
      <c r="O232" s="218"/>
      <c r="P232" s="218"/>
      <c r="Q232" s="218"/>
      <c r="R232" s="218"/>
      <c r="S232" s="218"/>
      <c r="T232" s="219"/>
      <c r="AT232" s="220" t="s">
        <v>256</v>
      </c>
      <c r="AU232" s="220" t="s">
        <v>90</v>
      </c>
      <c r="AV232" s="13" t="s">
        <v>90</v>
      </c>
      <c r="AW232" s="13" t="s">
        <v>36</v>
      </c>
      <c r="AX232" s="13" t="s">
        <v>88</v>
      </c>
      <c r="AY232" s="220" t="s">
        <v>155</v>
      </c>
    </row>
    <row r="233" spans="1:65" s="2" customFormat="1" ht="16.5" customHeight="1">
      <c r="A233" s="34"/>
      <c r="B233" s="35"/>
      <c r="C233" s="187" t="s">
        <v>417</v>
      </c>
      <c r="D233" s="187" t="s">
        <v>158</v>
      </c>
      <c r="E233" s="188" t="s">
        <v>1572</v>
      </c>
      <c r="F233" s="189" t="s">
        <v>1573</v>
      </c>
      <c r="G233" s="190" t="s">
        <v>253</v>
      </c>
      <c r="H233" s="191">
        <v>108.788</v>
      </c>
      <c r="I233" s="192"/>
      <c r="J233" s="193">
        <f>ROUND(I233*H233,2)</f>
        <v>0</v>
      </c>
      <c r="K233" s="194"/>
      <c r="L233" s="39"/>
      <c r="M233" s="195" t="s">
        <v>1</v>
      </c>
      <c r="N233" s="196" t="s">
        <v>45</v>
      </c>
      <c r="O233" s="71"/>
      <c r="P233" s="197">
        <f>O233*H233</f>
        <v>0</v>
      </c>
      <c r="Q233" s="197">
        <v>0</v>
      </c>
      <c r="R233" s="197">
        <f>Q233*H233</f>
        <v>0</v>
      </c>
      <c r="S233" s="197">
        <v>0</v>
      </c>
      <c r="T233" s="198">
        <f>S233*H233</f>
        <v>0</v>
      </c>
      <c r="U233" s="34"/>
      <c r="V233" s="34"/>
      <c r="W233" s="34"/>
      <c r="X233" s="34"/>
      <c r="Y233" s="34"/>
      <c r="Z233" s="34"/>
      <c r="AA233" s="34"/>
      <c r="AB233" s="34"/>
      <c r="AC233" s="34"/>
      <c r="AD233" s="34"/>
      <c r="AE233" s="34"/>
      <c r="AR233" s="199" t="s">
        <v>175</v>
      </c>
      <c r="AT233" s="199" t="s">
        <v>158</v>
      </c>
      <c r="AU233" s="199" t="s">
        <v>90</v>
      </c>
      <c r="AY233" s="17" t="s">
        <v>155</v>
      </c>
      <c r="BE233" s="200">
        <f>IF(N233="základní",J233,0)</f>
        <v>0</v>
      </c>
      <c r="BF233" s="200">
        <f>IF(N233="snížená",J233,0)</f>
        <v>0</v>
      </c>
      <c r="BG233" s="200">
        <f>IF(N233="zákl. přenesená",J233,0)</f>
        <v>0</v>
      </c>
      <c r="BH233" s="200">
        <f>IF(N233="sníž. přenesená",J233,0)</f>
        <v>0</v>
      </c>
      <c r="BI233" s="200">
        <f>IF(N233="nulová",J233,0)</f>
        <v>0</v>
      </c>
      <c r="BJ233" s="17" t="s">
        <v>88</v>
      </c>
      <c r="BK233" s="200">
        <f>ROUND(I233*H233,2)</f>
        <v>0</v>
      </c>
      <c r="BL233" s="17" t="s">
        <v>175</v>
      </c>
      <c r="BM233" s="199" t="s">
        <v>1969</v>
      </c>
    </row>
    <row r="234" spans="1:47" s="2" customFormat="1" ht="29.25">
      <c r="A234" s="34"/>
      <c r="B234" s="35"/>
      <c r="C234" s="36"/>
      <c r="D234" s="201" t="s">
        <v>164</v>
      </c>
      <c r="E234" s="36"/>
      <c r="F234" s="202" t="s">
        <v>1970</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164</v>
      </c>
      <c r="AU234" s="17" t="s">
        <v>90</v>
      </c>
    </row>
    <row r="235" spans="2:51" s="13" customFormat="1" ht="11.25">
      <c r="B235" s="210"/>
      <c r="C235" s="211"/>
      <c r="D235" s="201" t="s">
        <v>256</v>
      </c>
      <c r="E235" s="212" t="s">
        <v>1</v>
      </c>
      <c r="F235" s="213" t="s">
        <v>1956</v>
      </c>
      <c r="G235" s="211"/>
      <c r="H235" s="214">
        <v>108.788</v>
      </c>
      <c r="I235" s="215"/>
      <c r="J235" s="211"/>
      <c r="K235" s="211"/>
      <c r="L235" s="216"/>
      <c r="M235" s="217"/>
      <c r="N235" s="218"/>
      <c r="O235" s="218"/>
      <c r="P235" s="218"/>
      <c r="Q235" s="218"/>
      <c r="R235" s="218"/>
      <c r="S235" s="218"/>
      <c r="T235" s="219"/>
      <c r="AT235" s="220" t="s">
        <v>256</v>
      </c>
      <c r="AU235" s="220" t="s">
        <v>90</v>
      </c>
      <c r="AV235" s="13" t="s">
        <v>90</v>
      </c>
      <c r="AW235" s="13" t="s">
        <v>36</v>
      </c>
      <c r="AX235" s="13" t="s">
        <v>88</v>
      </c>
      <c r="AY235" s="220" t="s">
        <v>155</v>
      </c>
    </row>
    <row r="236" spans="1:65" s="2" customFormat="1" ht="16.5" customHeight="1">
      <c r="A236" s="34"/>
      <c r="B236" s="35"/>
      <c r="C236" s="187" t="s">
        <v>423</v>
      </c>
      <c r="D236" s="187" t="s">
        <v>158</v>
      </c>
      <c r="E236" s="188" t="s">
        <v>445</v>
      </c>
      <c r="F236" s="189" t="s">
        <v>446</v>
      </c>
      <c r="G236" s="190" t="s">
        <v>253</v>
      </c>
      <c r="H236" s="191">
        <v>11.392</v>
      </c>
      <c r="I236" s="192"/>
      <c r="J236" s="193">
        <f>ROUND(I236*H236,2)</f>
        <v>0</v>
      </c>
      <c r="K236" s="194"/>
      <c r="L236" s="39"/>
      <c r="M236" s="195" t="s">
        <v>1</v>
      </c>
      <c r="N236" s="196" t="s">
        <v>45</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175</v>
      </c>
      <c r="AT236" s="199" t="s">
        <v>158</v>
      </c>
      <c r="AU236" s="199" t="s">
        <v>90</v>
      </c>
      <c r="AY236" s="17" t="s">
        <v>155</v>
      </c>
      <c r="BE236" s="200">
        <f>IF(N236="základní",J236,0)</f>
        <v>0</v>
      </c>
      <c r="BF236" s="200">
        <f>IF(N236="snížená",J236,0)</f>
        <v>0</v>
      </c>
      <c r="BG236" s="200">
        <f>IF(N236="zákl. přenesená",J236,0)</f>
        <v>0</v>
      </c>
      <c r="BH236" s="200">
        <f>IF(N236="sníž. přenesená",J236,0)</f>
        <v>0</v>
      </c>
      <c r="BI236" s="200">
        <f>IF(N236="nulová",J236,0)</f>
        <v>0</v>
      </c>
      <c r="BJ236" s="17" t="s">
        <v>88</v>
      </c>
      <c r="BK236" s="200">
        <f>ROUND(I236*H236,2)</f>
        <v>0</v>
      </c>
      <c r="BL236" s="17" t="s">
        <v>175</v>
      </c>
      <c r="BM236" s="199" t="s">
        <v>1971</v>
      </c>
    </row>
    <row r="237" spans="1:47" s="2" customFormat="1" ht="165.75">
      <c r="A237" s="34"/>
      <c r="B237" s="35"/>
      <c r="C237" s="36"/>
      <c r="D237" s="201" t="s">
        <v>164</v>
      </c>
      <c r="E237" s="36"/>
      <c r="F237" s="202" t="s">
        <v>1577</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164</v>
      </c>
      <c r="AU237" s="17" t="s">
        <v>90</v>
      </c>
    </row>
    <row r="238" spans="2:51" s="13" customFormat="1" ht="11.25">
      <c r="B238" s="210"/>
      <c r="C238" s="211"/>
      <c r="D238" s="201" t="s">
        <v>256</v>
      </c>
      <c r="E238" s="212" t="s">
        <v>1</v>
      </c>
      <c r="F238" s="213" t="s">
        <v>1954</v>
      </c>
      <c r="G238" s="211"/>
      <c r="H238" s="214">
        <v>11.392</v>
      </c>
      <c r="I238" s="215"/>
      <c r="J238" s="211"/>
      <c r="K238" s="211"/>
      <c r="L238" s="216"/>
      <c r="M238" s="217"/>
      <c r="N238" s="218"/>
      <c r="O238" s="218"/>
      <c r="P238" s="218"/>
      <c r="Q238" s="218"/>
      <c r="R238" s="218"/>
      <c r="S238" s="218"/>
      <c r="T238" s="219"/>
      <c r="AT238" s="220" t="s">
        <v>256</v>
      </c>
      <c r="AU238" s="220" t="s">
        <v>90</v>
      </c>
      <c r="AV238" s="13" t="s">
        <v>90</v>
      </c>
      <c r="AW238" s="13" t="s">
        <v>36</v>
      </c>
      <c r="AX238" s="13" t="s">
        <v>88</v>
      </c>
      <c r="AY238" s="220" t="s">
        <v>155</v>
      </c>
    </row>
    <row r="239" spans="1:65" s="2" customFormat="1" ht="16.5" customHeight="1">
      <c r="A239" s="34"/>
      <c r="B239" s="35"/>
      <c r="C239" s="187" t="s">
        <v>429</v>
      </c>
      <c r="D239" s="187" t="s">
        <v>158</v>
      </c>
      <c r="E239" s="188" t="s">
        <v>450</v>
      </c>
      <c r="F239" s="189" t="s">
        <v>451</v>
      </c>
      <c r="G239" s="190" t="s">
        <v>253</v>
      </c>
      <c r="H239" s="191">
        <v>120.233</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1972</v>
      </c>
    </row>
    <row r="240" spans="1:47" s="2" customFormat="1" ht="48.75">
      <c r="A240" s="34"/>
      <c r="B240" s="35"/>
      <c r="C240" s="36"/>
      <c r="D240" s="201" t="s">
        <v>164</v>
      </c>
      <c r="E240" s="36"/>
      <c r="F240" s="202" t="s">
        <v>1973</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1906</v>
      </c>
      <c r="G241" s="211"/>
      <c r="H241" s="214">
        <v>13.625</v>
      </c>
      <c r="I241" s="215"/>
      <c r="J241" s="211"/>
      <c r="K241" s="211"/>
      <c r="L241" s="216"/>
      <c r="M241" s="217"/>
      <c r="N241" s="218"/>
      <c r="O241" s="218"/>
      <c r="P241" s="218"/>
      <c r="Q241" s="218"/>
      <c r="R241" s="218"/>
      <c r="S241" s="218"/>
      <c r="T241" s="219"/>
      <c r="AT241" s="220" t="s">
        <v>256</v>
      </c>
      <c r="AU241" s="220" t="s">
        <v>90</v>
      </c>
      <c r="AV241" s="13" t="s">
        <v>90</v>
      </c>
      <c r="AW241" s="13" t="s">
        <v>36</v>
      </c>
      <c r="AX241" s="13" t="s">
        <v>80</v>
      </c>
      <c r="AY241" s="220" t="s">
        <v>155</v>
      </c>
    </row>
    <row r="242" spans="2:51" s="13" customFormat="1" ht="11.25">
      <c r="B242" s="210"/>
      <c r="C242" s="211"/>
      <c r="D242" s="201" t="s">
        <v>256</v>
      </c>
      <c r="E242" s="212" t="s">
        <v>1</v>
      </c>
      <c r="F242" s="213" t="s">
        <v>1974</v>
      </c>
      <c r="G242" s="211"/>
      <c r="H242" s="214">
        <v>106.608</v>
      </c>
      <c r="I242" s="215"/>
      <c r="J242" s="211"/>
      <c r="K242" s="211"/>
      <c r="L242" s="216"/>
      <c r="M242" s="217"/>
      <c r="N242" s="218"/>
      <c r="O242" s="218"/>
      <c r="P242" s="218"/>
      <c r="Q242" s="218"/>
      <c r="R242" s="218"/>
      <c r="S242" s="218"/>
      <c r="T242" s="219"/>
      <c r="AT242" s="220" t="s">
        <v>256</v>
      </c>
      <c r="AU242" s="220" t="s">
        <v>90</v>
      </c>
      <c r="AV242" s="13" t="s">
        <v>90</v>
      </c>
      <c r="AW242" s="13" t="s">
        <v>36</v>
      </c>
      <c r="AX242" s="13" t="s">
        <v>80</v>
      </c>
      <c r="AY242" s="220" t="s">
        <v>155</v>
      </c>
    </row>
    <row r="243" spans="2:51" s="14" customFormat="1" ht="11.25">
      <c r="B243" s="221"/>
      <c r="C243" s="222"/>
      <c r="D243" s="201" t="s">
        <v>256</v>
      </c>
      <c r="E243" s="223" t="s">
        <v>1</v>
      </c>
      <c r="F243" s="224" t="s">
        <v>259</v>
      </c>
      <c r="G243" s="222"/>
      <c r="H243" s="225">
        <v>120.233</v>
      </c>
      <c r="I243" s="226"/>
      <c r="J243" s="222"/>
      <c r="K243" s="222"/>
      <c r="L243" s="227"/>
      <c r="M243" s="228"/>
      <c r="N243" s="229"/>
      <c r="O243" s="229"/>
      <c r="P243" s="229"/>
      <c r="Q243" s="229"/>
      <c r="R243" s="229"/>
      <c r="S243" s="229"/>
      <c r="T243" s="230"/>
      <c r="AT243" s="231" t="s">
        <v>256</v>
      </c>
      <c r="AU243" s="231" t="s">
        <v>90</v>
      </c>
      <c r="AV243" s="14" t="s">
        <v>175</v>
      </c>
      <c r="AW243" s="14" t="s">
        <v>36</v>
      </c>
      <c r="AX243" s="14" t="s">
        <v>88</v>
      </c>
      <c r="AY243" s="231" t="s">
        <v>155</v>
      </c>
    </row>
    <row r="244" spans="1:65" s="2" customFormat="1" ht="16.5" customHeight="1">
      <c r="A244" s="34"/>
      <c r="B244" s="35"/>
      <c r="C244" s="187" t="s">
        <v>434</v>
      </c>
      <c r="D244" s="187" t="s">
        <v>158</v>
      </c>
      <c r="E244" s="188" t="s">
        <v>1580</v>
      </c>
      <c r="F244" s="189" t="s">
        <v>1581</v>
      </c>
      <c r="G244" s="190" t="s">
        <v>253</v>
      </c>
      <c r="H244" s="191">
        <v>13.625</v>
      </c>
      <c r="I244" s="192"/>
      <c r="J244" s="193">
        <f>ROUND(I244*H244,2)</f>
        <v>0</v>
      </c>
      <c r="K244" s="194"/>
      <c r="L244" s="39"/>
      <c r="M244" s="195" t="s">
        <v>1</v>
      </c>
      <c r="N244" s="196" t="s">
        <v>45</v>
      </c>
      <c r="O244" s="71"/>
      <c r="P244" s="197">
        <f>O244*H244</f>
        <v>0</v>
      </c>
      <c r="Q244" s="197">
        <v>0.1837</v>
      </c>
      <c r="R244" s="197">
        <f>Q244*H244</f>
        <v>2.5029125</v>
      </c>
      <c r="S244" s="197">
        <v>0</v>
      </c>
      <c r="T244" s="198">
        <f>S244*H244</f>
        <v>0</v>
      </c>
      <c r="U244" s="34"/>
      <c r="V244" s="34"/>
      <c r="W244" s="34"/>
      <c r="X244" s="34"/>
      <c r="Y244" s="34"/>
      <c r="Z244" s="34"/>
      <c r="AA244" s="34"/>
      <c r="AB244" s="34"/>
      <c r="AC244" s="34"/>
      <c r="AD244" s="34"/>
      <c r="AE244" s="34"/>
      <c r="AR244" s="199" t="s">
        <v>175</v>
      </c>
      <c r="AT244" s="199" t="s">
        <v>158</v>
      </c>
      <c r="AU244" s="199" t="s">
        <v>90</v>
      </c>
      <c r="AY244" s="17" t="s">
        <v>155</v>
      </c>
      <c r="BE244" s="200">
        <f>IF(N244="základní",J244,0)</f>
        <v>0</v>
      </c>
      <c r="BF244" s="200">
        <f>IF(N244="snížená",J244,0)</f>
        <v>0</v>
      </c>
      <c r="BG244" s="200">
        <f>IF(N244="zákl. přenesená",J244,0)</f>
        <v>0</v>
      </c>
      <c r="BH244" s="200">
        <f>IF(N244="sníž. přenesená",J244,0)</f>
        <v>0</v>
      </c>
      <c r="BI244" s="200">
        <f>IF(N244="nulová",J244,0)</f>
        <v>0</v>
      </c>
      <c r="BJ244" s="17" t="s">
        <v>88</v>
      </c>
      <c r="BK244" s="200">
        <f>ROUND(I244*H244,2)</f>
        <v>0</v>
      </c>
      <c r="BL244" s="17" t="s">
        <v>175</v>
      </c>
      <c r="BM244" s="199" t="s">
        <v>1975</v>
      </c>
    </row>
    <row r="245" spans="1:47" s="2" customFormat="1" ht="292.5">
      <c r="A245" s="34"/>
      <c r="B245" s="35"/>
      <c r="C245" s="36"/>
      <c r="D245" s="201" t="s">
        <v>164</v>
      </c>
      <c r="E245" s="36"/>
      <c r="F245" s="202" t="s">
        <v>1976</v>
      </c>
      <c r="G245" s="36"/>
      <c r="H245" s="36"/>
      <c r="I245" s="203"/>
      <c r="J245" s="36"/>
      <c r="K245" s="36"/>
      <c r="L245" s="39"/>
      <c r="M245" s="204"/>
      <c r="N245" s="205"/>
      <c r="O245" s="71"/>
      <c r="P245" s="71"/>
      <c r="Q245" s="71"/>
      <c r="R245" s="71"/>
      <c r="S245" s="71"/>
      <c r="T245" s="72"/>
      <c r="U245" s="34"/>
      <c r="V245" s="34"/>
      <c r="W245" s="34"/>
      <c r="X245" s="34"/>
      <c r="Y245" s="34"/>
      <c r="Z245" s="34"/>
      <c r="AA245" s="34"/>
      <c r="AB245" s="34"/>
      <c r="AC245" s="34"/>
      <c r="AD245" s="34"/>
      <c r="AE245" s="34"/>
      <c r="AT245" s="17" t="s">
        <v>164</v>
      </c>
      <c r="AU245" s="17" t="s">
        <v>90</v>
      </c>
    </row>
    <row r="246" spans="2:51" s="13" customFormat="1" ht="11.25">
      <c r="B246" s="210"/>
      <c r="C246" s="211"/>
      <c r="D246" s="201" t="s">
        <v>256</v>
      </c>
      <c r="E246" s="212" t="s">
        <v>1</v>
      </c>
      <c r="F246" s="213" t="s">
        <v>1906</v>
      </c>
      <c r="G246" s="211"/>
      <c r="H246" s="214">
        <v>13.625</v>
      </c>
      <c r="I246" s="215"/>
      <c r="J246" s="211"/>
      <c r="K246" s="211"/>
      <c r="L246" s="216"/>
      <c r="M246" s="217"/>
      <c r="N246" s="218"/>
      <c r="O246" s="218"/>
      <c r="P246" s="218"/>
      <c r="Q246" s="218"/>
      <c r="R246" s="218"/>
      <c r="S246" s="218"/>
      <c r="T246" s="219"/>
      <c r="AT246" s="220" t="s">
        <v>256</v>
      </c>
      <c r="AU246" s="220" t="s">
        <v>90</v>
      </c>
      <c r="AV246" s="13" t="s">
        <v>90</v>
      </c>
      <c r="AW246" s="13" t="s">
        <v>36</v>
      </c>
      <c r="AX246" s="13" t="s">
        <v>88</v>
      </c>
      <c r="AY246" s="220" t="s">
        <v>155</v>
      </c>
    </row>
    <row r="247" spans="1:65" s="2" customFormat="1" ht="16.5" customHeight="1">
      <c r="A247" s="34"/>
      <c r="B247" s="35"/>
      <c r="C247" s="187" t="s">
        <v>439</v>
      </c>
      <c r="D247" s="187" t="s">
        <v>158</v>
      </c>
      <c r="E247" s="188" t="s">
        <v>455</v>
      </c>
      <c r="F247" s="189" t="s">
        <v>456</v>
      </c>
      <c r="G247" s="190" t="s">
        <v>253</v>
      </c>
      <c r="H247" s="191">
        <v>108.788</v>
      </c>
      <c r="I247" s="192"/>
      <c r="J247" s="193">
        <f>ROUND(I247*H247,2)</f>
        <v>0</v>
      </c>
      <c r="K247" s="194"/>
      <c r="L247" s="39"/>
      <c r="M247" s="195" t="s">
        <v>1</v>
      </c>
      <c r="N247" s="196" t="s">
        <v>45</v>
      </c>
      <c r="O247" s="71"/>
      <c r="P247" s="197">
        <f>O247*H247</f>
        <v>0</v>
      </c>
      <c r="Q247" s="197">
        <v>0.1837</v>
      </c>
      <c r="R247" s="197">
        <f>Q247*H247</f>
        <v>19.9843556</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1977</v>
      </c>
    </row>
    <row r="248" spans="1:47" s="2" customFormat="1" ht="58.5">
      <c r="A248" s="34"/>
      <c r="B248" s="35"/>
      <c r="C248" s="36"/>
      <c r="D248" s="201" t="s">
        <v>164</v>
      </c>
      <c r="E248" s="36"/>
      <c r="F248" s="202" t="s">
        <v>1978</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2:51" s="13" customFormat="1" ht="11.25">
      <c r="B249" s="210"/>
      <c r="C249" s="211"/>
      <c r="D249" s="201" t="s">
        <v>256</v>
      </c>
      <c r="E249" s="212" t="s">
        <v>1</v>
      </c>
      <c r="F249" s="213" t="s">
        <v>1956</v>
      </c>
      <c r="G249" s="211"/>
      <c r="H249" s="214">
        <v>108.788</v>
      </c>
      <c r="I249" s="215"/>
      <c r="J249" s="211"/>
      <c r="K249" s="211"/>
      <c r="L249" s="216"/>
      <c r="M249" s="217"/>
      <c r="N249" s="218"/>
      <c r="O249" s="218"/>
      <c r="P249" s="218"/>
      <c r="Q249" s="218"/>
      <c r="R249" s="218"/>
      <c r="S249" s="218"/>
      <c r="T249" s="219"/>
      <c r="AT249" s="220" t="s">
        <v>256</v>
      </c>
      <c r="AU249" s="220" t="s">
        <v>90</v>
      </c>
      <c r="AV249" s="13" t="s">
        <v>90</v>
      </c>
      <c r="AW249" s="13" t="s">
        <v>36</v>
      </c>
      <c r="AX249" s="13" t="s">
        <v>88</v>
      </c>
      <c r="AY249" s="220" t="s">
        <v>155</v>
      </c>
    </row>
    <row r="250" spans="1:65" s="2" customFormat="1" ht="16.5" customHeight="1">
      <c r="A250" s="34"/>
      <c r="B250" s="35"/>
      <c r="C250" s="243" t="s">
        <v>444</v>
      </c>
      <c r="D250" s="243" t="s">
        <v>357</v>
      </c>
      <c r="E250" s="244" t="s">
        <v>461</v>
      </c>
      <c r="F250" s="245" t="s">
        <v>462</v>
      </c>
      <c r="G250" s="246" t="s">
        <v>253</v>
      </c>
      <c r="H250" s="247">
        <v>21.758</v>
      </c>
      <c r="I250" s="248"/>
      <c r="J250" s="249">
        <f>ROUND(I250*H250,2)</f>
        <v>0</v>
      </c>
      <c r="K250" s="250"/>
      <c r="L250" s="251"/>
      <c r="M250" s="252" t="s">
        <v>1</v>
      </c>
      <c r="N250" s="253" t="s">
        <v>45</v>
      </c>
      <c r="O250" s="71"/>
      <c r="P250" s="197">
        <f>O250*H250</f>
        <v>0</v>
      </c>
      <c r="Q250" s="197">
        <v>0.222</v>
      </c>
      <c r="R250" s="197">
        <f>Q250*H250</f>
        <v>4.830276</v>
      </c>
      <c r="S250" s="197">
        <v>0</v>
      </c>
      <c r="T250" s="198">
        <f>S250*H250</f>
        <v>0</v>
      </c>
      <c r="U250" s="34"/>
      <c r="V250" s="34"/>
      <c r="W250" s="34"/>
      <c r="X250" s="34"/>
      <c r="Y250" s="34"/>
      <c r="Z250" s="34"/>
      <c r="AA250" s="34"/>
      <c r="AB250" s="34"/>
      <c r="AC250" s="34"/>
      <c r="AD250" s="34"/>
      <c r="AE250" s="34"/>
      <c r="AR250" s="199" t="s">
        <v>196</v>
      </c>
      <c r="AT250" s="199" t="s">
        <v>357</v>
      </c>
      <c r="AU250" s="199" t="s">
        <v>90</v>
      </c>
      <c r="AY250" s="17" t="s">
        <v>155</v>
      </c>
      <c r="BE250" s="200">
        <f>IF(N250="základní",J250,0)</f>
        <v>0</v>
      </c>
      <c r="BF250" s="200">
        <f>IF(N250="snížená",J250,0)</f>
        <v>0</v>
      </c>
      <c r="BG250" s="200">
        <f>IF(N250="zákl. přenesená",J250,0)</f>
        <v>0</v>
      </c>
      <c r="BH250" s="200">
        <f>IF(N250="sníž. přenesená",J250,0)</f>
        <v>0</v>
      </c>
      <c r="BI250" s="200">
        <f>IF(N250="nulová",J250,0)</f>
        <v>0</v>
      </c>
      <c r="BJ250" s="17" t="s">
        <v>88</v>
      </c>
      <c r="BK250" s="200">
        <f>ROUND(I250*H250,2)</f>
        <v>0</v>
      </c>
      <c r="BL250" s="17" t="s">
        <v>175</v>
      </c>
      <c r="BM250" s="199" t="s">
        <v>1979</v>
      </c>
    </row>
    <row r="251" spans="1:47" s="2" customFormat="1" ht="19.5">
      <c r="A251" s="34"/>
      <c r="B251" s="35"/>
      <c r="C251" s="36"/>
      <c r="D251" s="201" t="s">
        <v>164</v>
      </c>
      <c r="E251" s="36"/>
      <c r="F251" s="202" t="s">
        <v>464</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164</v>
      </c>
      <c r="AU251" s="17" t="s">
        <v>90</v>
      </c>
    </row>
    <row r="252" spans="2:51" s="13" customFormat="1" ht="11.25">
      <c r="B252" s="210"/>
      <c r="C252" s="211"/>
      <c r="D252" s="201" t="s">
        <v>256</v>
      </c>
      <c r="E252" s="212" t="s">
        <v>1</v>
      </c>
      <c r="F252" s="213" t="s">
        <v>1980</v>
      </c>
      <c r="G252" s="211"/>
      <c r="H252" s="214">
        <v>108.788</v>
      </c>
      <c r="I252" s="215"/>
      <c r="J252" s="211"/>
      <c r="K252" s="211"/>
      <c r="L252" s="216"/>
      <c r="M252" s="217"/>
      <c r="N252" s="218"/>
      <c r="O252" s="218"/>
      <c r="P252" s="218"/>
      <c r="Q252" s="218"/>
      <c r="R252" s="218"/>
      <c r="S252" s="218"/>
      <c r="T252" s="219"/>
      <c r="AT252" s="220" t="s">
        <v>256</v>
      </c>
      <c r="AU252" s="220" t="s">
        <v>90</v>
      </c>
      <c r="AV252" s="13" t="s">
        <v>90</v>
      </c>
      <c r="AW252" s="13" t="s">
        <v>36</v>
      </c>
      <c r="AX252" s="13" t="s">
        <v>88</v>
      </c>
      <c r="AY252" s="220" t="s">
        <v>155</v>
      </c>
    </row>
    <row r="253" spans="2:51" s="13" customFormat="1" ht="11.25">
      <c r="B253" s="210"/>
      <c r="C253" s="211"/>
      <c r="D253" s="201" t="s">
        <v>256</v>
      </c>
      <c r="E253" s="211"/>
      <c r="F253" s="213" t="s">
        <v>1981</v>
      </c>
      <c r="G253" s="211"/>
      <c r="H253" s="214">
        <v>21.758</v>
      </c>
      <c r="I253" s="215"/>
      <c r="J253" s="211"/>
      <c r="K253" s="211"/>
      <c r="L253" s="216"/>
      <c r="M253" s="217"/>
      <c r="N253" s="218"/>
      <c r="O253" s="218"/>
      <c r="P253" s="218"/>
      <c r="Q253" s="218"/>
      <c r="R253" s="218"/>
      <c r="S253" s="218"/>
      <c r="T253" s="219"/>
      <c r="AT253" s="220" t="s">
        <v>256</v>
      </c>
      <c r="AU253" s="220" t="s">
        <v>90</v>
      </c>
      <c r="AV253" s="13" t="s">
        <v>90</v>
      </c>
      <c r="AW253" s="13" t="s">
        <v>4</v>
      </c>
      <c r="AX253" s="13" t="s">
        <v>88</v>
      </c>
      <c r="AY253" s="220" t="s">
        <v>155</v>
      </c>
    </row>
    <row r="254" spans="1:65" s="2" customFormat="1" ht="21.75" customHeight="1">
      <c r="A254" s="34"/>
      <c r="B254" s="35"/>
      <c r="C254" s="187" t="s">
        <v>449</v>
      </c>
      <c r="D254" s="187" t="s">
        <v>158</v>
      </c>
      <c r="E254" s="188" t="s">
        <v>479</v>
      </c>
      <c r="F254" s="189" t="s">
        <v>480</v>
      </c>
      <c r="G254" s="190" t="s">
        <v>253</v>
      </c>
      <c r="H254" s="191">
        <v>11.392</v>
      </c>
      <c r="I254" s="192"/>
      <c r="J254" s="193">
        <f>ROUND(I254*H254,2)</f>
        <v>0</v>
      </c>
      <c r="K254" s="194"/>
      <c r="L254" s="39"/>
      <c r="M254" s="195" t="s">
        <v>1</v>
      </c>
      <c r="N254" s="196" t="s">
        <v>45</v>
      </c>
      <c r="O254" s="71"/>
      <c r="P254" s="197">
        <f>O254*H254</f>
        <v>0</v>
      </c>
      <c r="Q254" s="197">
        <v>0.11162</v>
      </c>
      <c r="R254" s="197">
        <f>Q254*H254</f>
        <v>1.2715750399999999</v>
      </c>
      <c r="S254" s="197">
        <v>0</v>
      </c>
      <c r="T254" s="198">
        <f>S254*H254</f>
        <v>0</v>
      </c>
      <c r="U254" s="34"/>
      <c r="V254" s="34"/>
      <c r="W254" s="34"/>
      <c r="X254" s="34"/>
      <c r="Y254" s="34"/>
      <c r="Z254" s="34"/>
      <c r="AA254" s="34"/>
      <c r="AB254" s="34"/>
      <c r="AC254" s="34"/>
      <c r="AD254" s="34"/>
      <c r="AE254" s="34"/>
      <c r="AR254" s="199" t="s">
        <v>175</v>
      </c>
      <c r="AT254" s="199" t="s">
        <v>158</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1982</v>
      </c>
    </row>
    <row r="255" spans="1:47" s="2" customFormat="1" ht="243.75">
      <c r="A255" s="34"/>
      <c r="B255" s="35"/>
      <c r="C255" s="36"/>
      <c r="D255" s="201" t="s">
        <v>164</v>
      </c>
      <c r="E255" s="36"/>
      <c r="F255" s="202" t="s">
        <v>1983</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1954</v>
      </c>
      <c r="G256" s="211"/>
      <c r="H256" s="214">
        <v>11.392</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2:63" s="12" customFormat="1" ht="22.9" customHeight="1">
      <c r="B257" s="171"/>
      <c r="C257" s="172"/>
      <c r="D257" s="173" t="s">
        <v>79</v>
      </c>
      <c r="E257" s="185" t="s">
        <v>196</v>
      </c>
      <c r="F257" s="185" t="s">
        <v>483</v>
      </c>
      <c r="G257" s="172"/>
      <c r="H257" s="172"/>
      <c r="I257" s="175"/>
      <c r="J257" s="186">
        <f>BK257</f>
        <v>0</v>
      </c>
      <c r="K257" s="172"/>
      <c r="L257" s="177"/>
      <c r="M257" s="178"/>
      <c r="N257" s="179"/>
      <c r="O257" s="179"/>
      <c r="P257" s="180">
        <f>SUM(P258:P398)</f>
        <v>0</v>
      </c>
      <c r="Q257" s="179"/>
      <c r="R257" s="180">
        <f>SUM(R258:R398)</f>
        <v>4.850081199999999</v>
      </c>
      <c r="S257" s="179"/>
      <c r="T257" s="181">
        <f>SUM(T258:T398)</f>
        <v>3.1289999999999996</v>
      </c>
      <c r="AR257" s="182" t="s">
        <v>88</v>
      </c>
      <c r="AT257" s="183" t="s">
        <v>79</v>
      </c>
      <c r="AU257" s="183" t="s">
        <v>88</v>
      </c>
      <c r="AY257" s="182" t="s">
        <v>155</v>
      </c>
      <c r="BK257" s="184">
        <f>SUM(BK258:BK398)</f>
        <v>0</v>
      </c>
    </row>
    <row r="258" spans="1:65" s="2" customFormat="1" ht="16.5" customHeight="1">
      <c r="A258" s="34"/>
      <c r="B258" s="35"/>
      <c r="C258" s="187" t="s">
        <v>454</v>
      </c>
      <c r="D258" s="187" t="s">
        <v>158</v>
      </c>
      <c r="E258" s="188" t="s">
        <v>1984</v>
      </c>
      <c r="F258" s="189" t="s">
        <v>1985</v>
      </c>
      <c r="G258" s="190" t="s">
        <v>287</v>
      </c>
      <c r="H258" s="191">
        <v>70</v>
      </c>
      <c r="I258" s="192"/>
      <c r="J258" s="193">
        <f>ROUND(I258*H258,2)</f>
        <v>0</v>
      </c>
      <c r="K258" s="194"/>
      <c r="L258" s="39"/>
      <c r="M258" s="195" t="s">
        <v>1</v>
      </c>
      <c r="N258" s="196" t="s">
        <v>45</v>
      </c>
      <c r="O258" s="71"/>
      <c r="P258" s="197">
        <f>O258*H258</f>
        <v>0</v>
      </c>
      <c r="Q258" s="197">
        <v>0</v>
      </c>
      <c r="R258" s="197">
        <f>Q258*H258</f>
        <v>0</v>
      </c>
      <c r="S258" s="197">
        <v>0.044</v>
      </c>
      <c r="T258" s="198">
        <f>S258*H258</f>
        <v>3.0799999999999996</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1986</v>
      </c>
    </row>
    <row r="259" spans="1:47" s="2" customFormat="1" ht="78">
      <c r="A259" s="34"/>
      <c r="B259" s="35"/>
      <c r="C259" s="36"/>
      <c r="D259" s="201" t="s">
        <v>164</v>
      </c>
      <c r="E259" s="36"/>
      <c r="F259" s="202" t="s">
        <v>1987</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1:65" s="2" customFormat="1" ht="16.5" customHeight="1">
      <c r="A260" s="34"/>
      <c r="B260" s="35"/>
      <c r="C260" s="187" t="s">
        <v>460</v>
      </c>
      <c r="D260" s="187" t="s">
        <v>158</v>
      </c>
      <c r="E260" s="188" t="s">
        <v>1988</v>
      </c>
      <c r="F260" s="189" t="s">
        <v>1989</v>
      </c>
      <c r="G260" s="190" t="s">
        <v>287</v>
      </c>
      <c r="H260" s="191">
        <v>70</v>
      </c>
      <c r="I260" s="192"/>
      <c r="J260" s="193">
        <f>ROUND(I260*H260,2)</f>
        <v>0</v>
      </c>
      <c r="K260" s="194"/>
      <c r="L260" s="39"/>
      <c r="M260" s="195" t="s">
        <v>1</v>
      </c>
      <c r="N260" s="196" t="s">
        <v>45</v>
      </c>
      <c r="O260" s="71"/>
      <c r="P260" s="197">
        <f>O260*H260</f>
        <v>0</v>
      </c>
      <c r="Q260" s="197">
        <v>0</v>
      </c>
      <c r="R260" s="197">
        <f>Q260*H260</f>
        <v>0</v>
      </c>
      <c r="S260" s="197">
        <v>0.0007</v>
      </c>
      <c r="T260" s="198">
        <f>S260*H260</f>
        <v>0.049</v>
      </c>
      <c r="U260" s="34"/>
      <c r="V260" s="34"/>
      <c r="W260" s="34"/>
      <c r="X260" s="34"/>
      <c r="Y260" s="34"/>
      <c r="Z260" s="34"/>
      <c r="AA260" s="34"/>
      <c r="AB260" s="34"/>
      <c r="AC260" s="34"/>
      <c r="AD260" s="34"/>
      <c r="AE260" s="34"/>
      <c r="AR260" s="199" t="s">
        <v>175</v>
      </c>
      <c r="AT260" s="199" t="s">
        <v>158</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1990</v>
      </c>
    </row>
    <row r="261" spans="1:47" s="2" customFormat="1" ht="48.75">
      <c r="A261" s="34"/>
      <c r="B261" s="35"/>
      <c r="C261" s="36"/>
      <c r="D261" s="201" t="s">
        <v>164</v>
      </c>
      <c r="E261" s="36"/>
      <c r="F261" s="202" t="s">
        <v>1991</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1:65" s="2" customFormat="1" ht="16.5" customHeight="1">
      <c r="A262" s="34"/>
      <c r="B262" s="35"/>
      <c r="C262" s="187" t="s">
        <v>467</v>
      </c>
      <c r="D262" s="187" t="s">
        <v>158</v>
      </c>
      <c r="E262" s="188" t="s">
        <v>1992</v>
      </c>
      <c r="F262" s="189" t="s">
        <v>1993</v>
      </c>
      <c r="G262" s="190" t="s">
        <v>383</v>
      </c>
      <c r="H262" s="191">
        <v>2</v>
      </c>
      <c r="I262" s="192"/>
      <c r="J262" s="193">
        <f>ROUND(I262*H262,2)</f>
        <v>0</v>
      </c>
      <c r="K262" s="194"/>
      <c r="L262" s="39"/>
      <c r="M262" s="195" t="s">
        <v>1</v>
      </c>
      <c r="N262" s="196" t="s">
        <v>45</v>
      </c>
      <c r="O262" s="71"/>
      <c r="P262" s="197">
        <f>O262*H262</f>
        <v>0</v>
      </c>
      <c r="Q262" s="197">
        <v>0</v>
      </c>
      <c r="R262" s="197">
        <f>Q262*H262</f>
        <v>0</v>
      </c>
      <c r="S262" s="197">
        <v>0</v>
      </c>
      <c r="T262" s="198">
        <f>S262*H262</f>
        <v>0</v>
      </c>
      <c r="U262" s="34"/>
      <c r="V262" s="34"/>
      <c r="W262" s="34"/>
      <c r="X262" s="34"/>
      <c r="Y262" s="34"/>
      <c r="Z262" s="34"/>
      <c r="AA262" s="34"/>
      <c r="AB262" s="34"/>
      <c r="AC262" s="34"/>
      <c r="AD262" s="34"/>
      <c r="AE262" s="34"/>
      <c r="AR262" s="199" t="s">
        <v>175</v>
      </c>
      <c r="AT262" s="199" t="s">
        <v>158</v>
      </c>
      <c r="AU262" s="199" t="s">
        <v>90</v>
      </c>
      <c r="AY262" s="17" t="s">
        <v>155</v>
      </c>
      <c r="BE262" s="200">
        <f>IF(N262="základní",J262,0)</f>
        <v>0</v>
      </c>
      <c r="BF262" s="200">
        <f>IF(N262="snížená",J262,0)</f>
        <v>0</v>
      </c>
      <c r="BG262" s="200">
        <f>IF(N262="zákl. přenesená",J262,0)</f>
        <v>0</v>
      </c>
      <c r="BH262" s="200">
        <f>IF(N262="sníž. přenesená",J262,0)</f>
        <v>0</v>
      </c>
      <c r="BI262" s="200">
        <f>IF(N262="nulová",J262,0)</f>
        <v>0</v>
      </c>
      <c r="BJ262" s="17" t="s">
        <v>88</v>
      </c>
      <c r="BK262" s="200">
        <f>ROUND(I262*H262,2)</f>
        <v>0</v>
      </c>
      <c r="BL262" s="17" t="s">
        <v>175</v>
      </c>
      <c r="BM262" s="199" t="s">
        <v>1994</v>
      </c>
    </row>
    <row r="263" spans="1:47" s="2" customFormat="1" ht="224.25">
      <c r="A263" s="34"/>
      <c r="B263" s="35"/>
      <c r="C263" s="36"/>
      <c r="D263" s="201" t="s">
        <v>164</v>
      </c>
      <c r="E263" s="36"/>
      <c r="F263" s="202" t="s">
        <v>1995</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164</v>
      </c>
      <c r="AU263" s="17" t="s">
        <v>90</v>
      </c>
    </row>
    <row r="264" spans="1:65" s="2" customFormat="1" ht="16.5" customHeight="1">
      <c r="A264" s="34"/>
      <c r="B264" s="35"/>
      <c r="C264" s="187" t="s">
        <v>472</v>
      </c>
      <c r="D264" s="187" t="s">
        <v>158</v>
      </c>
      <c r="E264" s="188" t="s">
        <v>1996</v>
      </c>
      <c r="F264" s="189" t="s">
        <v>1997</v>
      </c>
      <c r="G264" s="190" t="s">
        <v>287</v>
      </c>
      <c r="H264" s="191">
        <v>118</v>
      </c>
      <c r="I264" s="192"/>
      <c r="J264" s="193">
        <f>ROUND(I264*H264,2)</f>
        <v>0</v>
      </c>
      <c r="K264" s="194"/>
      <c r="L264" s="39"/>
      <c r="M264" s="195" t="s">
        <v>1</v>
      </c>
      <c r="N264" s="196" t="s">
        <v>45</v>
      </c>
      <c r="O264" s="71"/>
      <c r="P264" s="197">
        <f>O264*H264</f>
        <v>0</v>
      </c>
      <c r="Q264" s="197">
        <v>0</v>
      </c>
      <c r="R264" s="197">
        <f>Q264*H264</f>
        <v>0</v>
      </c>
      <c r="S264" s="197">
        <v>0</v>
      </c>
      <c r="T264" s="198">
        <f>S264*H264</f>
        <v>0</v>
      </c>
      <c r="U264" s="34"/>
      <c r="V264" s="34"/>
      <c r="W264" s="34"/>
      <c r="X264" s="34"/>
      <c r="Y264" s="34"/>
      <c r="Z264" s="34"/>
      <c r="AA264" s="34"/>
      <c r="AB264" s="34"/>
      <c r="AC264" s="34"/>
      <c r="AD264" s="34"/>
      <c r="AE264" s="34"/>
      <c r="AR264" s="199" t="s">
        <v>175</v>
      </c>
      <c r="AT264" s="199" t="s">
        <v>158</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1998</v>
      </c>
    </row>
    <row r="265" spans="1:47" s="2" customFormat="1" ht="185.25">
      <c r="A265" s="34"/>
      <c r="B265" s="35"/>
      <c r="C265" s="36"/>
      <c r="D265" s="201" t="s">
        <v>164</v>
      </c>
      <c r="E265" s="36"/>
      <c r="F265" s="202" t="s">
        <v>1999</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1:65" s="2" customFormat="1" ht="16.5" customHeight="1">
      <c r="A266" s="34"/>
      <c r="B266" s="35"/>
      <c r="C266" s="187" t="s">
        <v>478</v>
      </c>
      <c r="D266" s="187" t="s">
        <v>158</v>
      </c>
      <c r="E266" s="188" t="s">
        <v>2000</v>
      </c>
      <c r="F266" s="189" t="s">
        <v>2001</v>
      </c>
      <c r="G266" s="190" t="s">
        <v>287</v>
      </c>
      <c r="H266" s="191">
        <v>118</v>
      </c>
      <c r="I266" s="192"/>
      <c r="J266" s="193">
        <f>ROUND(I266*H266,2)</f>
        <v>0</v>
      </c>
      <c r="K266" s="194"/>
      <c r="L266" s="39"/>
      <c r="M266" s="195" t="s">
        <v>1</v>
      </c>
      <c r="N266" s="196" t="s">
        <v>45</v>
      </c>
      <c r="O266" s="71"/>
      <c r="P266" s="197">
        <f>O266*H266</f>
        <v>0</v>
      </c>
      <c r="Q266" s="197">
        <v>0</v>
      </c>
      <c r="R266" s="197">
        <f>Q266*H266</f>
        <v>0</v>
      </c>
      <c r="S266" s="197">
        <v>0</v>
      </c>
      <c r="T266" s="198">
        <f>S266*H266</f>
        <v>0</v>
      </c>
      <c r="U266" s="34"/>
      <c r="V266" s="34"/>
      <c r="W266" s="34"/>
      <c r="X266" s="34"/>
      <c r="Y266" s="34"/>
      <c r="Z266" s="34"/>
      <c r="AA266" s="34"/>
      <c r="AB266" s="34"/>
      <c r="AC266" s="34"/>
      <c r="AD266" s="34"/>
      <c r="AE266" s="34"/>
      <c r="AR266" s="199" t="s">
        <v>175</v>
      </c>
      <c r="AT266" s="199" t="s">
        <v>158</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2002</v>
      </c>
    </row>
    <row r="267" spans="1:47" s="2" customFormat="1" ht="29.25">
      <c r="A267" s="34"/>
      <c r="B267" s="35"/>
      <c r="C267" s="36"/>
      <c r="D267" s="201" t="s">
        <v>164</v>
      </c>
      <c r="E267" s="36"/>
      <c r="F267" s="202" t="s">
        <v>2003</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243" t="s">
        <v>484</v>
      </c>
      <c r="D268" s="243" t="s">
        <v>357</v>
      </c>
      <c r="E268" s="244" t="s">
        <v>2004</v>
      </c>
      <c r="F268" s="245" t="s">
        <v>2005</v>
      </c>
      <c r="G268" s="246" t="s">
        <v>287</v>
      </c>
      <c r="H268" s="247">
        <v>119.18</v>
      </c>
      <c r="I268" s="248"/>
      <c r="J268" s="249">
        <f>ROUND(I268*H268,2)</f>
        <v>0</v>
      </c>
      <c r="K268" s="250"/>
      <c r="L268" s="251"/>
      <c r="M268" s="252" t="s">
        <v>1</v>
      </c>
      <c r="N268" s="253" t="s">
        <v>45</v>
      </c>
      <c r="O268" s="71"/>
      <c r="P268" s="197">
        <f>O268*H268</f>
        <v>0</v>
      </c>
      <c r="Q268" s="197">
        <v>0.0177</v>
      </c>
      <c r="R268" s="197">
        <f>Q268*H268</f>
        <v>2.109486</v>
      </c>
      <c r="S268" s="197">
        <v>0</v>
      </c>
      <c r="T268" s="198">
        <f>S268*H268</f>
        <v>0</v>
      </c>
      <c r="U268" s="34"/>
      <c r="V268" s="34"/>
      <c r="W268" s="34"/>
      <c r="X268" s="34"/>
      <c r="Y268" s="34"/>
      <c r="Z268" s="34"/>
      <c r="AA268" s="34"/>
      <c r="AB268" s="34"/>
      <c r="AC268" s="34"/>
      <c r="AD268" s="34"/>
      <c r="AE268" s="34"/>
      <c r="AR268" s="199" t="s">
        <v>196</v>
      </c>
      <c r="AT268" s="199" t="s">
        <v>357</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2006</v>
      </c>
    </row>
    <row r="269" spans="1:47" s="2" customFormat="1" ht="39">
      <c r="A269" s="34"/>
      <c r="B269" s="35"/>
      <c r="C269" s="36"/>
      <c r="D269" s="201" t="s">
        <v>164</v>
      </c>
      <c r="E269" s="36"/>
      <c r="F269" s="202" t="s">
        <v>2007</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1"/>
      <c r="F270" s="213" t="s">
        <v>2008</v>
      </c>
      <c r="G270" s="211"/>
      <c r="H270" s="214">
        <v>119.18</v>
      </c>
      <c r="I270" s="215"/>
      <c r="J270" s="211"/>
      <c r="K270" s="211"/>
      <c r="L270" s="216"/>
      <c r="M270" s="217"/>
      <c r="N270" s="218"/>
      <c r="O270" s="218"/>
      <c r="P270" s="218"/>
      <c r="Q270" s="218"/>
      <c r="R270" s="218"/>
      <c r="S270" s="218"/>
      <c r="T270" s="219"/>
      <c r="AT270" s="220" t="s">
        <v>256</v>
      </c>
      <c r="AU270" s="220" t="s">
        <v>90</v>
      </c>
      <c r="AV270" s="13" t="s">
        <v>90</v>
      </c>
      <c r="AW270" s="13" t="s">
        <v>4</v>
      </c>
      <c r="AX270" s="13" t="s">
        <v>88</v>
      </c>
      <c r="AY270" s="220" t="s">
        <v>155</v>
      </c>
    </row>
    <row r="271" spans="1:65" s="2" customFormat="1" ht="16.5" customHeight="1">
      <c r="A271" s="34"/>
      <c r="B271" s="35"/>
      <c r="C271" s="187" t="s">
        <v>490</v>
      </c>
      <c r="D271" s="187" t="s">
        <v>158</v>
      </c>
      <c r="E271" s="188" t="s">
        <v>2009</v>
      </c>
      <c r="F271" s="189" t="s">
        <v>2010</v>
      </c>
      <c r="G271" s="190" t="s">
        <v>383</v>
      </c>
      <c r="H271" s="191">
        <v>4</v>
      </c>
      <c r="I271" s="192"/>
      <c r="J271" s="193">
        <f>ROUND(I271*H271,2)</f>
        <v>0</v>
      </c>
      <c r="K271" s="194"/>
      <c r="L271" s="39"/>
      <c r="M271" s="195" t="s">
        <v>1</v>
      </c>
      <c r="N271" s="196" t="s">
        <v>45</v>
      </c>
      <c r="O271" s="71"/>
      <c r="P271" s="197">
        <f>O271*H271</f>
        <v>0</v>
      </c>
      <c r="Q271" s="197">
        <v>0</v>
      </c>
      <c r="R271" s="197">
        <f>Q271*H271</f>
        <v>0</v>
      </c>
      <c r="S271" s="197">
        <v>0</v>
      </c>
      <c r="T271" s="198">
        <f>S271*H271</f>
        <v>0</v>
      </c>
      <c r="U271" s="34"/>
      <c r="V271" s="34"/>
      <c r="W271" s="34"/>
      <c r="X271" s="34"/>
      <c r="Y271" s="34"/>
      <c r="Z271" s="34"/>
      <c r="AA271" s="34"/>
      <c r="AB271" s="34"/>
      <c r="AC271" s="34"/>
      <c r="AD271" s="34"/>
      <c r="AE271" s="34"/>
      <c r="AR271" s="199" t="s">
        <v>175</v>
      </c>
      <c r="AT271" s="199" t="s">
        <v>158</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2011</v>
      </c>
    </row>
    <row r="272" spans="1:47" s="2" customFormat="1" ht="126.75">
      <c r="A272" s="34"/>
      <c r="B272" s="35"/>
      <c r="C272" s="36"/>
      <c r="D272" s="201" t="s">
        <v>164</v>
      </c>
      <c r="E272" s="36"/>
      <c r="F272" s="202" t="s">
        <v>2012</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243" t="s">
        <v>495</v>
      </c>
      <c r="D273" s="243" t="s">
        <v>357</v>
      </c>
      <c r="E273" s="244" t="s">
        <v>2013</v>
      </c>
      <c r="F273" s="245" t="s">
        <v>2014</v>
      </c>
      <c r="G273" s="246" t="s">
        <v>383</v>
      </c>
      <c r="H273" s="247">
        <v>1</v>
      </c>
      <c r="I273" s="248"/>
      <c r="J273" s="249">
        <f>ROUND(I273*H273,2)</f>
        <v>0</v>
      </c>
      <c r="K273" s="250"/>
      <c r="L273" s="251"/>
      <c r="M273" s="252" t="s">
        <v>1</v>
      </c>
      <c r="N273" s="253" t="s">
        <v>45</v>
      </c>
      <c r="O273" s="71"/>
      <c r="P273" s="197">
        <f>O273*H273</f>
        <v>0</v>
      </c>
      <c r="Q273" s="197">
        <v>0.0111</v>
      </c>
      <c r="R273" s="197">
        <f>Q273*H273</f>
        <v>0.0111</v>
      </c>
      <c r="S273" s="197">
        <v>0</v>
      </c>
      <c r="T273" s="198">
        <f>S273*H273</f>
        <v>0</v>
      </c>
      <c r="U273" s="34"/>
      <c r="V273" s="34"/>
      <c r="W273" s="34"/>
      <c r="X273" s="34"/>
      <c r="Y273" s="34"/>
      <c r="Z273" s="34"/>
      <c r="AA273" s="34"/>
      <c r="AB273" s="34"/>
      <c r="AC273" s="34"/>
      <c r="AD273" s="34"/>
      <c r="AE273" s="34"/>
      <c r="AR273" s="199" t="s">
        <v>196</v>
      </c>
      <c r="AT273" s="199" t="s">
        <v>357</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2015</v>
      </c>
    </row>
    <row r="274" spans="1:47" s="2" customFormat="1" ht="39">
      <c r="A274" s="34"/>
      <c r="B274" s="35"/>
      <c r="C274" s="36"/>
      <c r="D274" s="201" t="s">
        <v>164</v>
      </c>
      <c r="E274" s="36"/>
      <c r="F274" s="202" t="s">
        <v>2016</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1:65" s="2" customFormat="1" ht="16.5" customHeight="1">
      <c r="A275" s="34"/>
      <c r="B275" s="35"/>
      <c r="C275" s="243" t="s">
        <v>502</v>
      </c>
      <c r="D275" s="243" t="s">
        <v>357</v>
      </c>
      <c r="E275" s="244" t="s">
        <v>2017</v>
      </c>
      <c r="F275" s="245" t="s">
        <v>2018</v>
      </c>
      <c r="G275" s="246" t="s">
        <v>383</v>
      </c>
      <c r="H275" s="247">
        <v>3</v>
      </c>
      <c r="I275" s="248"/>
      <c r="J275" s="249">
        <f>ROUND(I275*H275,2)</f>
        <v>0</v>
      </c>
      <c r="K275" s="250"/>
      <c r="L275" s="251"/>
      <c r="M275" s="252" t="s">
        <v>1</v>
      </c>
      <c r="N275" s="253" t="s">
        <v>45</v>
      </c>
      <c r="O275" s="71"/>
      <c r="P275" s="197">
        <f>O275*H275</f>
        <v>0</v>
      </c>
      <c r="Q275" s="197">
        <v>0.0119</v>
      </c>
      <c r="R275" s="197">
        <f>Q275*H275</f>
        <v>0.0357</v>
      </c>
      <c r="S275" s="197">
        <v>0</v>
      </c>
      <c r="T275" s="198">
        <f>S275*H275</f>
        <v>0</v>
      </c>
      <c r="U275" s="34"/>
      <c r="V275" s="34"/>
      <c r="W275" s="34"/>
      <c r="X275" s="34"/>
      <c r="Y275" s="34"/>
      <c r="Z275" s="34"/>
      <c r="AA275" s="34"/>
      <c r="AB275" s="34"/>
      <c r="AC275" s="34"/>
      <c r="AD275" s="34"/>
      <c r="AE275" s="34"/>
      <c r="AR275" s="199" t="s">
        <v>196</v>
      </c>
      <c r="AT275" s="199" t="s">
        <v>357</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2019</v>
      </c>
    </row>
    <row r="276" spans="1:47" s="2" customFormat="1" ht="39">
      <c r="A276" s="34"/>
      <c r="B276" s="35"/>
      <c r="C276" s="36"/>
      <c r="D276" s="201" t="s">
        <v>164</v>
      </c>
      <c r="E276" s="36"/>
      <c r="F276" s="202" t="s">
        <v>2016</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1:65" s="2" customFormat="1" ht="21.75" customHeight="1">
      <c r="A277" s="34"/>
      <c r="B277" s="35"/>
      <c r="C277" s="187" t="s">
        <v>507</v>
      </c>
      <c r="D277" s="187" t="s">
        <v>158</v>
      </c>
      <c r="E277" s="188" t="s">
        <v>2020</v>
      </c>
      <c r="F277" s="189" t="s">
        <v>2021</v>
      </c>
      <c r="G277" s="190" t="s">
        <v>383</v>
      </c>
      <c r="H277" s="191">
        <v>10</v>
      </c>
      <c r="I277" s="192"/>
      <c r="J277" s="193">
        <f>ROUND(I277*H277,2)</f>
        <v>0</v>
      </c>
      <c r="K277" s="194"/>
      <c r="L277" s="39"/>
      <c r="M277" s="195" t="s">
        <v>1</v>
      </c>
      <c r="N277" s="196" t="s">
        <v>45</v>
      </c>
      <c r="O277" s="71"/>
      <c r="P277" s="197">
        <f>O277*H277</f>
        <v>0</v>
      </c>
      <c r="Q277" s="197">
        <v>0.0001</v>
      </c>
      <c r="R277" s="197">
        <f>Q277*H277</f>
        <v>0.001</v>
      </c>
      <c r="S277" s="197">
        <v>0</v>
      </c>
      <c r="T277" s="198">
        <f>S277*H277</f>
        <v>0</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2022</v>
      </c>
    </row>
    <row r="278" spans="1:47" s="2" customFormat="1" ht="48.75">
      <c r="A278" s="34"/>
      <c r="B278" s="35"/>
      <c r="C278" s="36"/>
      <c r="D278" s="201" t="s">
        <v>164</v>
      </c>
      <c r="E278" s="36"/>
      <c r="F278" s="202" t="s">
        <v>2023</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1:65" s="2" customFormat="1" ht="16.5" customHeight="1">
      <c r="A279" s="34"/>
      <c r="B279" s="35"/>
      <c r="C279" s="243" t="s">
        <v>514</v>
      </c>
      <c r="D279" s="243" t="s">
        <v>357</v>
      </c>
      <c r="E279" s="244" t="s">
        <v>2024</v>
      </c>
      <c r="F279" s="245" t="s">
        <v>2025</v>
      </c>
      <c r="G279" s="246" t="s">
        <v>383</v>
      </c>
      <c r="H279" s="247">
        <v>8</v>
      </c>
      <c r="I279" s="248"/>
      <c r="J279" s="249">
        <f>ROUND(I279*H279,2)</f>
        <v>0</v>
      </c>
      <c r="K279" s="250"/>
      <c r="L279" s="251"/>
      <c r="M279" s="252" t="s">
        <v>1</v>
      </c>
      <c r="N279" s="253" t="s">
        <v>45</v>
      </c>
      <c r="O279" s="71"/>
      <c r="P279" s="197">
        <f>O279*H279</f>
        <v>0</v>
      </c>
      <c r="Q279" s="197">
        <v>0.0088</v>
      </c>
      <c r="R279" s="197">
        <f>Q279*H279</f>
        <v>0.0704</v>
      </c>
      <c r="S279" s="197">
        <v>0</v>
      </c>
      <c r="T279" s="198">
        <f>S279*H279</f>
        <v>0</v>
      </c>
      <c r="U279" s="34"/>
      <c r="V279" s="34"/>
      <c r="W279" s="34"/>
      <c r="X279" s="34"/>
      <c r="Y279" s="34"/>
      <c r="Z279" s="34"/>
      <c r="AA279" s="34"/>
      <c r="AB279" s="34"/>
      <c r="AC279" s="34"/>
      <c r="AD279" s="34"/>
      <c r="AE279" s="34"/>
      <c r="AR279" s="199" t="s">
        <v>196</v>
      </c>
      <c r="AT279" s="199" t="s">
        <v>357</v>
      </c>
      <c r="AU279" s="199" t="s">
        <v>90</v>
      </c>
      <c r="AY279" s="17" t="s">
        <v>155</v>
      </c>
      <c r="BE279" s="200">
        <f>IF(N279="základní",J279,0)</f>
        <v>0</v>
      </c>
      <c r="BF279" s="200">
        <f>IF(N279="snížená",J279,0)</f>
        <v>0</v>
      </c>
      <c r="BG279" s="200">
        <f>IF(N279="zákl. přenesená",J279,0)</f>
        <v>0</v>
      </c>
      <c r="BH279" s="200">
        <f>IF(N279="sníž. přenesená",J279,0)</f>
        <v>0</v>
      </c>
      <c r="BI279" s="200">
        <f>IF(N279="nulová",J279,0)</f>
        <v>0</v>
      </c>
      <c r="BJ279" s="17" t="s">
        <v>88</v>
      </c>
      <c r="BK279" s="200">
        <f>ROUND(I279*H279,2)</f>
        <v>0</v>
      </c>
      <c r="BL279" s="17" t="s">
        <v>175</v>
      </c>
      <c r="BM279" s="199" t="s">
        <v>2026</v>
      </c>
    </row>
    <row r="280" spans="1:47" s="2" customFormat="1" ht="39">
      <c r="A280" s="34"/>
      <c r="B280" s="35"/>
      <c r="C280" s="36"/>
      <c r="D280" s="201" t="s">
        <v>164</v>
      </c>
      <c r="E280" s="36"/>
      <c r="F280" s="202" t="s">
        <v>2016</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164</v>
      </c>
      <c r="AU280" s="17" t="s">
        <v>90</v>
      </c>
    </row>
    <row r="281" spans="1:65" s="2" customFormat="1" ht="21.75" customHeight="1">
      <c r="A281" s="34"/>
      <c r="B281" s="35"/>
      <c r="C281" s="243" t="s">
        <v>519</v>
      </c>
      <c r="D281" s="243" t="s">
        <v>357</v>
      </c>
      <c r="E281" s="244" t="s">
        <v>2027</v>
      </c>
      <c r="F281" s="245" t="s">
        <v>2028</v>
      </c>
      <c r="G281" s="246" t="s">
        <v>383</v>
      </c>
      <c r="H281" s="247">
        <v>2</v>
      </c>
      <c r="I281" s="248"/>
      <c r="J281" s="249">
        <f>ROUND(I281*H281,2)</f>
        <v>0</v>
      </c>
      <c r="K281" s="250"/>
      <c r="L281" s="251"/>
      <c r="M281" s="252" t="s">
        <v>1</v>
      </c>
      <c r="N281" s="253" t="s">
        <v>45</v>
      </c>
      <c r="O281" s="71"/>
      <c r="P281" s="197">
        <f>O281*H281</f>
        <v>0</v>
      </c>
      <c r="Q281" s="197">
        <v>0.0108</v>
      </c>
      <c r="R281" s="197">
        <f>Q281*H281</f>
        <v>0.0216</v>
      </c>
      <c r="S281" s="197">
        <v>0</v>
      </c>
      <c r="T281" s="198">
        <f>S281*H281</f>
        <v>0</v>
      </c>
      <c r="U281" s="34"/>
      <c r="V281" s="34"/>
      <c r="W281" s="34"/>
      <c r="X281" s="34"/>
      <c r="Y281" s="34"/>
      <c r="Z281" s="34"/>
      <c r="AA281" s="34"/>
      <c r="AB281" s="34"/>
      <c r="AC281" s="34"/>
      <c r="AD281" s="34"/>
      <c r="AE281" s="34"/>
      <c r="AR281" s="199" t="s">
        <v>196</v>
      </c>
      <c r="AT281" s="199" t="s">
        <v>357</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2029</v>
      </c>
    </row>
    <row r="282" spans="1:47" s="2" customFormat="1" ht="39">
      <c r="A282" s="34"/>
      <c r="B282" s="35"/>
      <c r="C282" s="36"/>
      <c r="D282" s="201" t="s">
        <v>164</v>
      </c>
      <c r="E282" s="36"/>
      <c r="F282" s="202" t="s">
        <v>2030</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21.75" customHeight="1">
      <c r="A283" s="34"/>
      <c r="B283" s="35"/>
      <c r="C283" s="187" t="s">
        <v>524</v>
      </c>
      <c r="D283" s="187" t="s">
        <v>158</v>
      </c>
      <c r="E283" s="188" t="s">
        <v>2031</v>
      </c>
      <c r="F283" s="189" t="s">
        <v>2032</v>
      </c>
      <c r="G283" s="190" t="s">
        <v>383</v>
      </c>
      <c r="H283" s="191">
        <v>12</v>
      </c>
      <c r="I283" s="192"/>
      <c r="J283" s="193">
        <f>ROUND(I283*H283,2)</f>
        <v>0</v>
      </c>
      <c r="K283" s="194"/>
      <c r="L283" s="39"/>
      <c r="M283" s="195" t="s">
        <v>1</v>
      </c>
      <c r="N283" s="196" t="s">
        <v>45</v>
      </c>
      <c r="O283" s="71"/>
      <c r="P283" s="197">
        <f>O283*H283</f>
        <v>0</v>
      </c>
      <c r="Q283" s="197">
        <v>0.00021</v>
      </c>
      <c r="R283" s="197">
        <f>Q283*H283</f>
        <v>0.00252</v>
      </c>
      <c r="S283" s="197">
        <v>0</v>
      </c>
      <c r="T283" s="198">
        <f>S283*H283</f>
        <v>0</v>
      </c>
      <c r="U283" s="34"/>
      <c r="V283" s="34"/>
      <c r="W283" s="34"/>
      <c r="X283" s="34"/>
      <c r="Y283" s="34"/>
      <c r="Z283" s="34"/>
      <c r="AA283" s="34"/>
      <c r="AB283" s="34"/>
      <c r="AC283" s="34"/>
      <c r="AD283" s="34"/>
      <c r="AE283" s="34"/>
      <c r="AR283" s="199" t="s">
        <v>175</v>
      </c>
      <c r="AT283" s="199" t="s">
        <v>158</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2033</v>
      </c>
    </row>
    <row r="284" spans="1:47" s="2" customFormat="1" ht="29.25">
      <c r="A284" s="34"/>
      <c r="B284" s="35"/>
      <c r="C284" s="36"/>
      <c r="D284" s="201" t="s">
        <v>164</v>
      </c>
      <c r="E284" s="36"/>
      <c r="F284" s="202" t="s">
        <v>2034</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530</v>
      </c>
      <c r="D285" s="243" t="s">
        <v>357</v>
      </c>
      <c r="E285" s="244" t="s">
        <v>2035</v>
      </c>
      <c r="F285" s="245" t="s">
        <v>2036</v>
      </c>
      <c r="G285" s="246" t="s">
        <v>383</v>
      </c>
      <c r="H285" s="247">
        <v>32</v>
      </c>
      <c r="I285" s="248"/>
      <c r="J285" s="249">
        <f>ROUND(I285*H285,2)</f>
        <v>0</v>
      </c>
      <c r="K285" s="250"/>
      <c r="L285" s="251"/>
      <c r="M285" s="252" t="s">
        <v>1</v>
      </c>
      <c r="N285" s="253" t="s">
        <v>45</v>
      </c>
      <c r="O285" s="71"/>
      <c r="P285" s="197">
        <f>O285*H285</f>
        <v>0</v>
      </c>
      <c r="Q285" s="197">
        <v>0.0001</v>
      </c>
      <c r="R285" s="197">
        <f>Q285*H285</f>
        <v>0.0032</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2037</v>
      </c>
    </row>
    <row r="286" spans="1:47" s="2" customFormat="1" ht="19.5">
      <c r="A286" s="34"/>
      <c r="B286" s="35"/>
      <c r="C286" s="36"/>
      <c r="D286" s="201" t="s">
        <v>164</v>
      </c>
      <c r="E286" s="36"/>
      <c r="F286" s="202" t="s">
        <v>2038</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2:51" s="13" customFormat="1" ht="11.25">
      <c r="B287" s="210"/>
      <c r="C287" s="211"/>
      <c r="D287" s="201" t="s">
        <v>256</v>
      </c>
      <c r="E287" s="212" t="s">
        <v>1</v>
      </c>
      <c r="F287" s="213" t="s">
        <v>2039</v>
      </c>
      <c r="G287" s="211"/>
      <c r="H287" s="214">
        <v>32</v>
      </c>
      <c r="I287" s="215"/>
      <c r="J287" s="211"/>
      <c r="K287" s="211"/>
      <c r="L287" s="216"/>
      <c r="M287" s="217"/>
      <c r="N287" s="218"/>
      <c r="O287" s="218"/>
      <c r="P287" s="218"/>
      <c r="Q287" s="218"/>
      <c r="R287" s="218"/>
      <c r="S287" s="218"/>
      <c r="T287" s="219"/>
      <c r="AT287" s="220" t="s">
        <v>256</v>
      </c>
      <c r="AU287" s="220" t="s">
        <v>90</v>
      </c>
      <c r="AV287" s="13" t="s">
        <v>90</v>
      </c>
      <c r="AW287" s="13" t="s">
        <v>36</v>
      </c>
      <c r="AX287" s="13" t="s">
        <v>88</v>
      </c>
      <c r="AY287" s="220" t="s">
        <v>155</v>
      </c>
    </row>
    <row r="288" spans="1:65" s="2" customFormat="1" ht="16.5" customHeight="1">
      <c r="A288" s="34"/>
      <c r="B288" s="35"/>
      <c r="C288" s="243" t="s">
        <v>535</v>
      </c>
      <c r="D288" s="243" t="s">
        <v>357</v>
      </c>
      <c r="E288" s="244" t="s">
        <v>2040</v>
      </c>
      <c r="F288" s="245" t="s">
        <v>2041</v>
      </c>
      <c r="G288" s="246" t="s">
        <v>383</v>
      </c>
      <c r="H288" s="247">
        <v>32</v>
      </c>
      <c r="I288" s="248"/>
      <c r="J288" s="249">
        <f>ROUND(I288*H288,2)</f>
        <v>0</v>
      </c>
      <c r="K288" s="250"/>
      <c r="L288" s="251"/>
      <c r="M288" s="252" t="s">
        <v>1</v>
      </c>
      <c r="N288" s="253" t="s">
        <v>45</v>
      </c>
      <c r="O288" s="71"/>
      <c r="P288" s="197">
        <f>O288*H288</f>
        <v>0</v>
      </c>
      <c r="Q288" s="197">
        <v>0.0001</v>
      </c>
      <c r="R288" s="197">
        <f>Q288*H288</f>
        <v>0.0032</v>
      </c>
      <c r="S288" s="197">
        <v>0</v>
      </c>
      <c r="T288" s="198">
        <f>S288*H288</f>
        <v>0</v>
      </c>
      <c r="U288" s="34"/>
      <c r="V288" s="34"/>
      <c r="W288" s="34"/>
      <c r="X288" s="34"/>
      <c r="Y288" s="34"/>
      <c r="Z288" s="34"/>
      <c r="AA288" s="34"/>
      <c r="AB288" s="34"/>
      <c r="AC288" s="34"/>
      <c r="AD288" s="34"/>
      <c r="AE288" s="34"/>
      <c r="AR288" s="199" t="s">
        <v>196</v>
      </c>
      <c r="AT288" s="199" t="s">
        <v>357</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2042</v>
      </c>
    </row>
    <row r="289" spans="1:47" s="2" customFormat="1" ht="19.5">
      <c r="A289" s="34"/>
      <c r="B289" s="35"/>
      <c r="C289" s="36"/>
      <c r="D289" s="201" t="s">
        <v>164</v>
      </c>
      <c r="E289" s="36"/>
      <c r="F289" s="202" t="s">
        <v>2043</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2:51" s="13" customFormat="1" ht="11.25">
      <c r="B290" s="210"/>
      <c r="C290" s="211"/>
      <c r="D290" s="201" t="s">
        <v>256</v>
      </c>
      <c r="E290" s="212" t="s">
        <v>1</v>
      </c>
      <c r="F290" s="213" t="s">
        <v>2039</v>
      </c>
      <c r="G290" s="211"/>
      <c r="H290" s="214">
        <v>32</v>
      </c>
      <c r="I290" s="215"/>
      <c r="J290" s="211"/>
      <c r="K290" s="211"/>
      <c r="L290" s="216"/>
      <c r="M290" s="217"/>
      <c r="N290" s="218"/>
      <c r="O290" s="218"/>
      <c r="P290" s="218"/>
      <c r="Q290" s="218"/>
      <c r="R290" s="218"/>
      <c r="S290" s="218"/>
      <c r="T290" s="219"/>
      <c r="AT290" s="220" t="s">
        <v>256</v>
      </c>
      <c r="AU290" s="220" t="s">
        <v>90</v>
      </c>
      <c r="AV290" s="13" t="s">
        <v>90</v>
      </c>
      <c r="AW290" s="13" t="s">
        <v>36</v>
      </c>
      <c r="AX290" s="13" t="s">
        <v>88</v>
      </c>
      <c r="AY290" s="220" t="s">
        <v>155</v>
      </c>
    </row>
    <row r="291" spans="1:65" s="2" customFormat="1" ht="16.5" customHeight="1">
      <c r="A291" s="34"/>
      <c r="B291" s="35"/>
      <c r="C291" s="187" t="s">
        <v>541</v>
      </c>
      <c r="D291" s="187" t="s">
        <v>158</v>
      </c>
      <c r="E291" s="188" t="s">
        <v>2044</v>
      </c>
      <c r="F291" s="189" t="s">
        <v>2045</v>
      </c>
      <c r="G291" s="190" t="s">
        <v>383</v>
      </c>
      <c r="H291" s="191">
        <v>6</v>
      </c>
      <c r="I291" s="192"/>
      <c r="J291" s="193">
        <f>ROUND(I291*H291,2)</f>
        <v>0</v>
      </c>
      <c r="K291" s="194"/>
      <c r="L291" s="39"/>
      <c r="M291" s="195" t="s">
        <v>1</v>
      </c>
      <c r="N291" s="196" t="s">
        <v>45</v>
      </c>
      <c r="O291" s="71"/>
      <c r="P291" s="197">
        <f>O291*H291</f>
        <v>0</v>
      </c>
      <c r="Q291" s="197">
        <v>0.00167</v>
      </c>
      <c r="R291" s="197">
        <f>Q291*H291</f>
        <v>0.010020000000000001</v>
      </c>
      <c r="S291" s="197">
        <v>0</v>
      </c>
      <c r="T291" s="198">
        <f>S291*H291</f>
        <v>0</v>
      </c>
      <c r="U291" s="34"/>
      <c r="V291" s="34"/>
      <c r="W291" s="34"/>
      <c r="X291" s="34"/>
      <c r="Y291" s="34"/>
      <c r="Z291" s="34"/>
      <c r="AA291" s="34"/>
      <c r="AB291" s="34"/>
      <c r="AC291" s="34"/>
      <c r="AD291" s="34"/>
      <c r="AE291" s="34"/>
      <c r="AR291" s="199" t="s">
        <v>175</v>
      </c>
      <c r="AT291" s="199" t="s">
        <v>158</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2046</v>
      </c>
    </row>
    <row r="292" spans="1:47" s="2" customFormat="1" ht="165.75">
      <c r="A292" s="34"/>
      <c r="B292" s="35"/>
      <c r="C292" s="36"/>
      <c r="D292" s="201" t="s">
        <v>164</v>
      </c>
      <c r="E292" s="36"/>
      <c r="F292" s="202" t="s">
        <v>2047</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16.5" customHeight="1">
      <c r="A293" s="34"/>
      <c r="B293" s="35"/>
      <c r="C293" s="243" t="s">
        <v>546</v>
      </c>
      <c r="D293" s="243" t="s">
        <v>357</v>
      </c>
      <c r="E293" s="244" t="s">
        <v>2048</v>
      </c>
      <c r="F293" s="245" t="s">
        <v>2049</v>
      </c>
      <c r="G293" s="246" t="s">
        <v>383</v>
      </c>
      <c r="H293" s="247">
        <v>2</v>
      </c>
      <c r="I293" s="248"/>
      <c r="J293" s="249">
        <f>ROUND(I293*H293,2)</f>
        <v>0</v>
      </c>
      <c r="K293" s="250"/>
      <c r="L293" s="251"/>
      <c r="M293" s="252" t="s">
        <v>1</v>
      </c>
      <c r="N293" s="253" t="s">
        <v>45</v>
      </c>
      <c r="O293" s="71"/>
      <c r="P293" s="197">
        <f>O293*H293</f>
        <v>0</v>
      </c>
      <c r="Q293" s="197">
        <v>0.0122</v>
      </c>
      <c r="R293" s="197">
        <f>Q293*H293</f>
        <v>0.0244</v>
      </c>
      <c r="S293" s="197">
        <v>0</v>
      </c>
      <c r="T293" s="198">
        <f>S293*H293</f>
        <v>0</v>
      </c>
      <c r="U293" s="34"/>
      <c r="V293" s="34"/>
      <c r="W293" s="34"/>
      <c r="X293" s="34"/>
      <c r="Y293" s="34"/>
      <c r="Z293" s="34"/>
      <c r="AA293" s="34"/>
      <c r="AB293" s="34"/>
      <c r="AC293" s="34"/>
      <c r="AD293" s="34"/>
      <c r="AE293" s="34"/>
      <c r="AR293" s="199" t="s">
        <v>196</v>
      </c>
      <c r="AT293" s="199" t="s">
        <v>357</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2050</v>
      </c>
    </row>
    <row r="294" spans="1:47" s="2" customFormat="1" ht="39">
      <c r="A294" s="34"/>
      <c r="B294" s="35"/>
      <c r="C294" s="36"/>
      <c r="D294" s="201" t="s">
        <v>164</v>
      </c>
      <c r="E294" s="36"/>
      <c r="F294" s="202" t="s">
        <v>2051</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551</v>
      </c>
      <c r="D295" s="243" t="s">
        <v>357</v>
      </c>
      <c r="E295" s="244" t="s">
        <v>2052</v>
      </c>
      <c r="F295" s="245" t="s">
        <v>2053</v>
      </c>
      <c r="G295" s="246" t="s">
        <v>383</v>
      </c>
      <c r="H295" s="247">
        <v>2</v>
      </c>
      <c r="I295" s="248"/>
      <c r="J295" s="249">
        <f>ROUND(I295*H295,2)</f>
        <v>0</v>
      </c>
      <c r="K295" s="250"/>
      <c r="L295" s="251"/>
      <c r="M295" s="252" t="s">
        <v>1</v>
      </c>
      <c r="N295" s="253" t="s">
        <v>45</v>
      </c>
      <c r="O295" s="71"/>
      <c r="P295" s="197">
        <f>O295*H295</f>
        <v>0</v>
      </c>
      <c r="Q295" s="197">
        <v>0.0096</v>
      </c>
      <c r="R295" s="197">
        <f>Q295*H295</f>
        <v>0.0192</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2054</v>
      </c>
    </row>
    <row r="296" spans="1:47" s="2" customFormat="1" ht="39">
      <c r="A296" s="34"/>
      <c r="B296" s="35"/>
      <c r="C296" s="36"/>
      <c r="D296" s="201" t="s">
        <v>164</v>
      </c>
      <c r="E296" s="36"/>
      <c r="F296" s="202" t="s">
        <v>2055</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187" t="s">
        <v>555</v>
      </c>
      <c r="D297" s="187" t="s">
        <v>158</v>
      </c>
      <c r="E297" s="188" t="s">
        <v>2056</v>
      </c>
      <c r="F297" s="189" t="s">
        <v>2057</v>
      </c>
      <c r="G297" s="190" t="s">
        <v>383</v>
      </c>
      <c r="H297" s="191">
        <v>3</v>
      </c>
      <c r="I297" s="192"/>
      <c r="J297" s="193">
        <f>ROUND(I297*H297,2)</f>
        <v>0</v>
      </c>
      <c r="K297" s="194"/>
      <c r="L297" s="39"/>
      <c r="M297" s="195" t="s">
        <v>1</v>
      </c>
      <c r="N297" s="196" t="s">
        <v>45</v>
      </c>
      <c r="O297" s="71"/>
      <c r="P297" s="197">
        <f>O297*H297</f>
        <v>0</v>
      </c>
      <c r="Q297" s="197">
        <v>0.00171</v>
      </c>
      <c r="R297" s="197">
        <f>Q297*H297</f>
        <v>0.00513</v>
      </c>
      <c r="S297" s="197">
        <v>0</v>
      </c>
      <c r="T297" s="198">
        <f>S297*H297</f>
        <v>0</v>
      </c>
      <c r="U297" s="34"/>
      <c r="V297" s="34"/>
      <c r="W297" s="34"/>
      <c r="X297" s="34"/>
      <c r="Y297" s="34"/>
      <c r="Z297" s="34"/>
      <c r="AA297" s="34"/>
      <c r="AB297" s="34"/>
      <c r="AC297" s="34"/>
      <c r="AD297" s="34"/>
      <c r="AE297" s="34"/>
      <c r="AR297" s="199" t="s">
        <v>175</v>
      </c>
      <c r="AT297" s="199" t="s">
        <v>158</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2058</v>
      </c>
    </row>
    <row r="298" spans="1:47" s="2" customFormat="1" ht="48.75">
      <c r="A298" s="34"/>
      <c r="B298" s="35"/>
      <c r="C298" s="36"/>
      <c r="D298" s="201" t="s">
        <v>164</v>
      </c>
      <c r="E298" s="36"/>
      <c r="F298" s="202" t="s">
        <v>2059</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1:65" s="2" customFormat="1" ht="16.5" customHeight="1">
      <c r="A299" s="34"/>
      <c r="B299" s="35"/>
      <c r="C299" s="243" t="s">
        <v>559</v>
      </c>
      <c r="D299" s="243" t="s">
        <v>357</v>
      </c>
      <c r="E299" s="244" t="s">
        <v>2060</v>
      </c>
      <c r="F299" s="245" t="s">
        <v>2061</v>
      </c>
      <c r="G299" s="246" t="s">
        <v>383</v>
      </c>
      <c r="H299" s="247">
        <v>2</v>
      </c>
      <c r="I299" s="248"/>
      <c r="J299" s="249">
        <f>ROUND(I299*H299,2)</f>
        <v>0</v>
      </c>
      <c r="K299" s="250"/>
      <c r="L299" s="251"/>
      <c r="M299" s="252" t="s">
        <v>1</v>
      </c>
      <c r="N299" s="253" t="s">
        <v>45</v>
      </c>
      <c r="O299" s="71"/>
      <c r="P299" s="197">
        <f>O299*H299</f>
        <v>0</v>
      </c>
      <c r="Q299" s="197">
        <v>0.0178</v>
      </c>
      <c r="R299" s="197">
        <f>Q299*H299</f>
        <v>0.0356</v>
      </c>
      <c r="S299" s="197">
        <v>0</v>
      </c>
      <c r="T299" s="198">
        <f>S299*H299</f>
        <v>0</v>
      </c>
      <c r="U299" s="34"/>
      <c r="V299" s="34"/>
      <c r="W299" s="34"/>
      <c r="X299" s="34"/>
      <c r="Y299" s="34"/>
      <c r="Z299" s="34"/>
      <c r="AA299" s="34"/>
      <c r="AB299" s="34"/>
      <c r="AC299" s="34"/>
      <c r="AD299" s="34"/>
      <c r="AE299" s="34"/>
      <c r="AR299" s="199" t="s">
        <v>196</v>
      </c>
      <c r="AT299" s="199" t="s">
        <v>357</v>
      </c>
      <c r="AU299" s="199" t="s">
        <v>90</v>
      </c>
      <c r="AY299" s="17" t="s">
        <v>155</v>
      </c>
      <c r="BE299" s="200">
        <f>IF(N299="základní",J299,0)</f>
        <v>0</v>
      </c>
      <c r="BF299" s="200">
        <f>IF(N299="snížená",J299,0)</f>
        <v>0</v>
      </c>
      <c r="BG299" s="200">
        <f>IF(N299="zákl. přenesená",J299,0)</f>
        <v>0</v>
      </c>
      <c r="BH299" s="200">
        <f>IF(N299="sníž. přenesená",J299,0)</f>
        <v>0</v>
      </c>
      <c r="BI299" s="200">
        <f>IF(N299="nulová",J299,0)</f>
        <v>0</v>
      </c>
      <c r="BJ299" s="17" t="s">
        <v>88</v>
      </c>
      <c r="BK299" s="200">
        <f>ROUND(I299*H299,2)</f>
        <v>0</v>
      </c>
      <c r="BL299" s="17" t="s">
        <v>175</v>
      </c>
      <c r="BM299" s="199" t="s">
        <v>2062</v>
      </c>
    </row>
    <row r="300" spans="1:47" s="2" customFormat="1" ht="39">
      <c r="A300" s="34"/>
      <c r="B300" s="35"/>
      <c r="C300" s="36"/>
      <c r="D300" s="201" t="s">
        <v>164</v>
      </c>
      <c r="E300" s="36"/>
      <c r="F300" s="202" t="s">
        <v>2063</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164</v>
      </c>
      <c r="AU300" s="17" t="s">
        <v>90</v>
      </c>
    </row>
    <row r="301" spans="1:65" s="2" customFormat="1" ht="16.5" customHeight="1">
      <c r="A301" s="34"/>
      <c r="B301" s="35"/>
      <c r="C301" s="243" t="s">
        <v>563</v>
      </c>
      <c r="D301" s="243" t="s">
        <v>357</v>
      </c>
      <c r="E301" s="244" t="s">
        <v>2064</v>
      </c>
      <c r="F301" s="245" t="s">
        <v>2065</v>
      </c>
      <c r="G301" s="246" t="s">
        <v>383</v>
      </c>
      <c r="H301" s="247">
        <v>1</v>
      </c>
      <c r="I301" s="248"/>
      <c r="J301" s="249">
        <f>ROUND(I301*H301,2)</f>
        <v>0</v>
      </c>
      <c r="K301" s="250"/>
      <c r="L301" s="251"/>
      <c r="M301" s="252" t="s">
        <v>1</v>
      </c>
      <c r="N301" s="253" t="s">
        <v>45</v>
      </c>
      <c r="O301" s="71"/>
      <c r="P301" s="197">
        <f>O301*H301</f>
        <v>0</v>
      </c>
      <c r="Q301" s="197">
        <v>0.0197</v>
      </c>
      <c r="R301" s="197">
        <f>Q301*H301</f>
        <v>0.0197</v>
      </c>
      <c r="S301" s="197">
        <v>0</v>
      </c>
      <c r="T301" s="198">
        <f>S301*H301</f>
        <v>0</v>
      </c>
      <c r="U301" s="34"/>
      <c r="V301" s="34"/>
      <c r="W301" s="34"/>
      <c r="X301" s="34"/>
      <c r="Y301" s="34"/>
      <c r="Z301" s="34"/>
      <c r="AA301" s="34"/>
      <c r="AB301" s="34"/>
      <c r="AC301" s="34"/>
      <c r="AD301" s="34"/>
      <c r="AE301" s="34"/>
      <c r="AR301" s="199" t="s">
        <v>196</v>
      </c>
      <c r="AT301" s="199" t="s">
        <v>357</v>
      </c>
      <c r="AU301" s="199" t="s">
        <v>90</v>
      </c>
      <c r="AY301" s="17" t="s">
        <v>155</v>
      </c>
      <c r="BE301" s="200">
        <f>IF(N301="základní",J301,0)</f>
        <v>0</v>
      </c>
      <c r="BF301" s="200">
        <f>IF(N301="snížená",J301,0)</f>
        <v>0</v>
      </c>
      <c r="BG301" s="200">
        <f>IF(N301="zákl. přenesená",J301,0)</f>
        <v>0</v>
      </c>
      <c r="BH301" s="200">
        <f>IF(N301="sníž. přenesená",J301,0)</f>
        <v>0</v>
      </c>
      <c r="BI301" s="200">
        <f>IF(N301="nulová",J301,0)</f>
        <v>0</v>
      </c>
      <c r="BJ301" s="17" t="s">
        <v>88</v>
      </c>
      <c r="BK301" s="200">
        <f>ROUND(I301*H301,2)</f>
        <v>0</v>
      </c>
      <c r="BL301" s="17" t="s">
        <v>175</v>
      </c>
      <c r="BM301" s="199" t="s">
        <v>2066</v>
      </c>
    </row>
    <row r="302" spans="1:47" s="2" customFormat="1" ht="39">
      <c r="A302" s="34"/>
      <c r="B302" s="35"/>
      <c r="C302" s="36"/>
      <c r="D302" s="201" t="s">
        <v>164</v>
      </c>
      <c r="E302" s="36"/>
      <c r="F302" s="202" t="s">
        <v>2067</v>
      </c>
      <c r="G302" s="36"/>
      <c r="H302" s="36"/>
      <c r="I302" s="203"/>
      <c r="J302" s="36"/>
      <c r="K302" s="36"/>
      <c r="L302" s="39"/>
      <c r="M302" s="204"/>
      <c r="N302" s="205"/>
      <c r="O302" s="71"/>
      <c r="P302" s="71"/>
      <c r="Q302" s="71"/>
      <c r="R302" s="71"/>
      <c r="S302" s="71"/>
      <c r="T302" s="72"/>
      <c r="U302" s="34"/>
      <c r="V302" s="34"/>
      <c r="W302" s="34"/>
      <c r="X302" s="34"/>
      <c r="Y302" s="34"/>
      <c r="Z302" s="34"/>
      <c r="AA302" s="34"/>
      <c r="AB302" s="34"/>
      <c r="AC302" s="34"/>
      <c r="AD302" s="34"/>
      <c r="AE302" s="34"/>
      <c r="AT302" s="17" t="s">
        <v>164</v>
      </c>
      <c r="AU302" s="17" t="s">
        <v>90</v>
      </c>
    </row>
    <row r="303" spans="1:65" s="2" customFormat="1" ht="16.5" customHeight="1">
      <c r="A303" s="34"/>
      <c r="B303" s="35"/>
      <c r="C303" s="187" t="s">
        <v>567</v>
      </c>
      <c r="D303" s="187" t="s">
        <v>158</v>
      </c>
      <c r="E303" s="188" t="s">
        <v>2068</v>
      </c>
      <c r="F303" s="189" t="s">
        <v>2069</v>
      </c>
      <c r="G303" s="190" t="s">
        <v>383</v>
      </c>
      <c r="H303" s="191">
        <v>2</v>
      </c>
      <c r="I303" s="192"/>
      <c r="J303" s="193">
        <f>ROUND(I303*H303,2)</f>
        <v>0</v>
      </c>
      <c r="K303" s="194"/>
      <c r="L303" s="39"/>
      <c r="M303" s="195" t="s">
        <v>1</v>
      </c>
      <c r="N303" s="196" t="s">
        <v>45</v>
      </c>
      <c r="O303" s="71"/>
      <c r="P303" s="197">
        <f>O303*H303</f>
        <v>0</v>
      </c>
      <c r="Q303" s="197">
        <v>0.00162</v>
      </c>
      <c r="R303" s="197">
        <f>Q303*H303</f>
        <v>0.00324</v>
      </c>
      <c r="S303" s="197">
        <v>0</v>
      </c>
      <c r="T303" s="198">
        <f>S303*H303</f>
        <v>0</v>
      </c>
      <c r="U303" s="34"/>
      <c r="V303" s="34"/>
      <c r="W303" s="34"/>
      <c r="X303" s="34"/>
      <c r="Y303" s="34"/>
      <c r="Z303" s="34"/>
      <c r="AA303" s="34"/>
      <c r="AB303" s="34"/>
      <c r="AC303" s="34"/>
      <c r="AD303" s="34"/>
      <c r="AE303" s="34"/>
      <c r="AR303" s="199" t="s">
        <v>175</v>
      </c>
      <c r="AT303" s="199" t="s">
        <v>158</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2070</v>
      </c>
    </row>
    <row r="304" spans="1:47" s="2" customFormat="1" ht="263.25">
      <c r="A304" s="34"/>
      <c r="B304" s="35"/>
      <c r="C304" s="36"/>
      <c r="D304" s="201" t="s">
        <v>164</v>
      </c>
      <c r="E304" s="36"/>
      <c r="F304" s="202" t="s">
        <v>2071</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1:65" s="2" customFormat="1" ht="16.5" customHeight="1">
      <c r="A305" s="34"/>
      <c r="B305" s="35"/>
      <c r="C305" s="243" t="s">
        <v>571</v>
      </c>
      <c r="D305" s="243" t="s">
        <v>357</v>
      </c>
      <c r="E305" s="244" t="s">
        <v>2072</v>
      </c>
      <c r="F305" s="245" t="s">
        <v>2073</v>
      </c>
      <c r="G305" s="246" t="s">
        <v>383</v>
      </c>
      <c r="H305" s="247">
        <v>2</v>
      </c>
      <c r="I305" s="248"/>
      <c r="J305" s="249">
        <f>ROUND(I305*H305,2)</f>
        <v>0</v>
      </c>
      <c r="K305" s="250"/>
      <c r="L305" s="251"/>
      <c r="M305" s="252" t="s">
        <v>1</v>
      </c>
      <c r="N305" s="253" t="s">
        <v>45</v>
      </c>
      <c r="O305" s="71"/>
      <c r="P305" s="197">
        <f>O305*H305</f>
        <v>0</v>
      </c>
      <c r="Q305" s="197">
        <v>0.01847</v>
      </c>
      <c r="R305" s="197">
        <f>Q305*H305</f>
        <v>0.03694</v>
      </c>
      <c r="S305" s="197">
        <v>0</v>
      </c>
      <c r="T305" s="198">
        <f>S305*H305</f>
        <v>0</v>
      </c>
      <c r="U305" s="34"/>
      <c r="V305" s="34"/>
      <c r="W305" s="34"/>
      <c r="X305" s="34"/>
      <c r="Y305" s="34"/>
      <c r="Z305" s="34"/>
      <c r="AA305" s="34"/>
      <c r="AB305" s="34"/>
      <c r="AC305" s="34"/>
      <c r="AD305" s="34"/>
      <c r="AE305" s="34"/>
      <c r="AR305" s="199" t="s">
        <v>196</v>
      </c>
      <c r="AT305" s="199" t="s">
        <v>357</v>
      </c>
      <c r="AU305" s="199" t="s">
        <v>90</v>
      </c>
      <c r="AY305" s="17" t="s">
        <v>155</v>
      </c>
      <c r="BE305" s="200">
        <f>IF(N305="základní",J305,0)</f>
        <v>0</v>
      </c>
      <c r="BF305" s="200">
        <f>IF(N305="snížená",J305,0)</f>
        <v>0</v>
      </c>
      <c r="BG305" s="200">
        <f>IF(N305="zákl. přenesená",J305,0)</f>
        <v>0</v>
      </c>
      <c r="BH305" s="200">
        <f>IF(N305="sníž. přenesená",J305,0)</f>
        <v>0</v>
      </c>
      <c r="BI305" s="200">
        <f>IF(N305="nulová",J305,0)</f>
        <v>0</v>
      </c>
      <c r="BJ305" s="17" t="s">
        <v>88</v>
      </c>
      <c r="BK305" s="200">
        <f>ROUND(I305*H305,2)</f>
        <v>0</v>
      </c>
      <c r="BL305" s="17" t="s">
        <v>175</v>
      </c>
      <c r="BM305" s="199" t="s">
        <v>2074</v>
      </c>
    </row>
    <row r="306" spans="1:47" s="2" customFormat="1" ht="29.25">
      <c r="A306" s="34"/>
      <c r="B306" s="35"/>
      <c r="C306" s="36"/>
      <c r="D306" s="201" t="s">
        <v>164</v>
      </c>
      <c r="E306" s="36"/>
      <c r="F306" s="202" t="s">
        <v>2075</v>
      </c>
      <c r="G306" s="36"/>
      <c r="H306" s="36"/>
      <c r="I306" s="203"/>
      <c r="J306" s="36"/>
      <c r="K306" s="36"/>
      <c r="L306" s="39"/>
      <c r="M306" s="204"/>
      <c r="N306" s="205"/>
      <c r="O306" s="71"/>
      <c r="P306" s="71"/>
      <c r="Q306" s="71"/>
      <c r="R306" s="71"/>
      <c r="S306" s="71"/>
      <c r="T306" s="72"/>
      <c r="U306" s="34"/>
      <c r="V306" s="34"/>
      <c r="W306" s="34"/>
      <c r="X306" s="34"/>
      <c r="Y306" s="34"/>
      <c r="Z306" s="34"/>
      <c r="AA306" s="34"/>
      <c r="AB306" s="34"/>
      <c r="AC306" s="34"/>
      <c r="AD306" s="34"/>
      <c r="AE306" s="34"/>
      <c r="AT306" s="17" t="s">
        <v>164</v>
      </c>
      <c r="AU306" s="17" t="s">
        <v>90</v>
      </c>
    </row>
    <row r="307" spans="1:65" s="2" customFormat="1" ht="16.5" customHeight="1">
      <c r="A307" s="34"/>
      <c r="B307" s="35"/>
      <c r="C307" s="187" t="s">
        <v>575</v>
      </c>
      <c r="D307" s="187" t="s">
        <v>158</v>
      </c>
      <c r="E307" s="188" t="s">
        <v>2076</v>
      </c>
      <c r="F307" s="189" t="s">
        <v>2077</v>
      </c>
      <c r="G307" s="190" t="s">
        <v>383</v>
      </c>
      <c r="H307" s="191">
        <v>4</v>
      </c>
      <c r="I307" s="192"/>
      <c r="J307" s="193">
        <f>ROUND(I307*H307,2)</f>
        <v>0</v>
      </c>
      <c r="K307" s="194"/>
      <c r="L307" s="39"/>
      <c r="M307" s="195" t="s">
        <v>1</v>
      </c>
      <c r="N307" s="196" t="s">
        <v>45</v>
      </c>
      <c r="O307" s="71"/>
      <c r="P307" s="197">
        <f>O307*H307</f>
        <v>0</v>
      </c>
      <c r="Q307" s="197">
        <v>0.00165</v>
      </c>
      <c r="R307" s="197">
        <f>Q307*H307</f>
        <v>0.0066</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2078</v>
      </c>
    </row>
    <row r="308" spans="1:47" s="2" customFormat="1" ht="48.75">
      <c r="A308" s="34"/>
      <c r="B308" s="35"/>
      <c r="C308" s="36"/>
      <c r="D308" s="201" t="s">
        <v>164</v>
      </c>
      <c r="E308" s="36"/>
      <c r="F308" s="202" t="s">
        <v>2079</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164</v>
      </c>
      <c r="AU308" s="17" t="s">
        <v>90</v>
      </c>
    </row>
    <row r="309" spans="1:65" s="2" customFormat="1" ht="16.5" customHeight="1">
      <c r="A309" s="34"/>
      <c r="B309" s="35"/>
      <c r="C309" s="243" t="s">
        <v>580</v>
      </c>
      <c r="D309" s="243" t="s">
        <v>357</v>
      </c>
      <c r="E309" s="244" t="s">
        <v>2080</v>
      </c>
      <c r="F309" s="245" t="s">
        <v>2081</v>
      </c>
      <c r="G309" s="246" t="s">
        <v>383</v>
      </c>
      <c r="H309" s="247">
        <v>4</v>
      </c>
      <c r="I309" s="248"/>
      <c r="J309" s="249">
        <f>ROUND(I309*H309,2)</f>
        <v>0</v>
      </c>
      <c r="K309" s="250"/>
      <c r="L309" s="251"/>
      <c r="M309" s="252" t="s">
        <v>1</v>
      </c>
      <c r="N309" s="253" t="s">
        <v>45</v>
      </c>
      <c r="O309" s="71"/>
      <c r="P309" s="197">
        <f>O309*H309</f>
        <v>0</v>
      </c>
      <c r="Q309" s="197">
        <v>0.0245</v>
      </c>
      <c r="R309" s="197">
        <f>Q309*H309</f>
        <v>0.098</v>
      </c>
      <c r="S309" s="197">
        <v>0</v>
      </c>
      <c r="T309" s="198">
        <f>S309*H309</f>
        <v>0</v>
      </c>
      <c r="U309" s="34"/>
      <c r="V309" s="34"/>
      <c r="W309" s="34"/>
      <c r="X309" s="34"/>
      <c r="Y309" s="34"/>
      <c r="Z309" s="34"/>
      <c r="AA309" s="34"/>
      <c r="AB309" s="34"/>
      <c r="AC309" s="34"/>
      <c r="AD309" s="34"/>
      <c r="AE309" s="34"/>
      <c r="AR309" s="199" t="s">
        <v>196</v>
      </c>
      <c r="AT309" s="199" t="s">
        <v>357</v>
      </c>
      <c r="AU309" s="199" t="s">
        <v>90</v>
      </c>
      <c r="AY309" s="17" t="s">
        <v>155</v>
      </c>
      <c r="BE309" s="200">
        <f>IF(N309="základní",J309,0)</f>
        <v>0</v>
      </c>
      <c r="BF309" s="200">
        <f>IF(N309="snížená",J309,0)</f>
        <v>0</v>
      </c>
      <c r="BG309" s="200">
        <f>IF(N309="zákl. přenesená",J309,0)</f>
        <v>0</v>
      </c>
      <c r="BH309" s="200">
        <f>IF(N309="sníž. přenesená",J309,0)</f>
        <v>0</v>
      </c>
      <c r="BI309" s="200">
        <f>IF(N309="nulová",J309,0)</f>
        <v>0</v>
      </c>
      <c r="BJ309" s="17" t="s">
        <v>88</v>
      </c>
      <c r="BK309" s="200">
        <f>ROUND(I309*H309,2)</f>
        <v>0</v>
      </c>
      <c r="BL309" s="17" t="s">
        <v>175</v>
      </c>
      <c r="BM309" s="199" t="s">
        <v>2082</v>
      </c>
    </row>
    <row r="310" spans="1:47" s="2" customFormat="1" ht="29.25">
      <c r="A310" s="34"/>
      <c r="B310" s="35"/>
      <c r="C310" s="36"/>
      <c r="D310" s="201" t="s">
        <v>164</v>
      </c>
      <c r="E310" s="36"/>
      <c r="F310" s="202" t="s">
        <v>2075</v>
      </c>
      <c r="G310" s="36"/>
      <c r="H310" s="36"/>
      <c r="I310" s="203"/>
      <c r="J310" s="36"/>
      <c r="K310" s="36"/>
      <c r="L310" s="39"/>
      <c r="M310" s="204"/>
      <c r="N310" s="205"/>
      <c r="O310" s="71"/>
      <c r="P310" s="71"/>
      <c r="Q310" s="71"/>
      <c r="R310" s="71"/>
      <c r="S310" s="71"/>
      <c r="T310" s="72"/>
      <c r="U310" s="34"/>
      <c r="V310" s="34"/>
      <c r="W310" s="34"/>
      <c r="X310" s="34"/>
      <c r="Y310" s="34"/>
      <c r="Z310" s="34"/>
      <c r="AA310" s="34"/>
      <c r="AB310" s="34"/>
      <c r="AC310" s="34"/>
      <c r="AD310" s="34"/>
      <c r="AE310" s="34"/>
      <c r="AT310" s="17" t="s">
        <v>164</v>
      </c>
      <c r="AU310" s="17" t="s">
        <v>90</v>
      </c>
    </row>
    <row r="311" spans="1:65" s="2" customFormat="1" ht="16.5" customHeight="1">
      <c r="A311" s="34"/>
      <c r="B311" s="35"/>
      <c r="C311" s="243" t="s">
        <v>584</v>
      </c>
      <c r="D311" s="243" t="s">
        <v>357</v>
      </c>
      <c r="E311" s="244" t="s">
        <v>2083</v>
      </c>
      <c r="F311" s="245" t="s">
        <v>2084</v>
      </c>
      <c r="G311" s="246" t="s">
        <v>383</v>
      </c>
      <c r="H311" s="247">
        <v>6</v>
      </c>
      <c r="I311" s="248"/>
      <c r="J311" s="249">
        <f>ROUND(I311*H311,2)</f>
        <v>0</v>
      </c>
      <c r="K311" s="250"/>
      <c r="L311" s="251"/>
      <c r="M311" s="252" t="s">
        <v>1</v>
      </c>
      <c r="N311" s="253" t="s">
        <v>45</v>
      </c>
      <c r="O311" s="71"/>
      <c r="P311" s="197">
        <f>O311*H311</f>
        <v>0</v>
      </c>
      <c r="Q311" s="197">
        <v>0.0066</v>
      </c>
      <c r="R311" s="197">
        <f>Q311*H311</f>
        <v>0.039599999999999996</v>
      </c>
      <c r="S311" s="197">
        <v>0</v>
      </c>
      <c r="T311" s="198">
        <f>S311*H311</f>
        <v>0</v>
      </c>
      <c r="U311" s="34"/>
      <c r="V311" s="34"/>
      <c r="W311" s="34"/>
      <c r="X311" s="34"/>
      <c r="Y311" s="34"/>
      <c r="Z311" s="34"/>
      <c r="AA311" s="34"/>
      <c r="AB311" s="34"/>
      <c r="AC311" s="34"/>
      <c r="AD311" s="34"/>
      <c r="AE311" s="34"/>
      <c r="AR311" s="199" t="s">
        <v>196</v>
      </c>
      <c r="AT311" s="199" t="s">
        <v>357</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2085</v>
      </c>
    </row>
    <row r="312" spans="1:47" s="2" customFormat="1" ht="29.25">
      <c r="A312" s="34"/>
      <c r="B312" s="35"/>
      <c r="C312" s="36"/>
      <c r="D312" s="201" t="s">
        <v>164</v>
      </c>
      <c r="E312" s="36"/>
      <c r="F312" s="202" t="s">
        <v>2086</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1:65" s="2" customFormat="1" ht="16.5" customHeight="1">
      <c r="A313" s="34"/>
      <c r="B313" s="35"/>
      <c r="C313" s="187" t="s">
        <v>590</v>
      </c>
      <c r="D313" s="187" t="s">
        <v>158</v>
      </c>
      <c r="E313" s="188" t="s">
        <v>2087</v>
      </c>
      <c r="F313" s="189" t="s">
        <v>2088</v>
      </c>
      <c r="G313" s="190" t="s">
        <v>383</v>
      </c>
      <c r="H313" s="191">
        <v>2</v>
      </c>
      <c r="I313" s="192"/>
      <c r="J313" s="193">
        <f>ROUND(I313*H313,2)</f>
        <v>0</v>
      </c>
      <c r="K313" s="194"/>
      <c r="L313" s="39"/>
      <c r="M313" s="195" t="s">
        <v>1</v>
      </c>
      <c r="N313" s="196" t="s">
        <v>45</v>
      </c>
      <c r="O313" s="71"/>
      <c r="P313" s="197">
        <f>O313*H313</f>
        <v>0</v>
      </c>
      <c r="Q313" s="197">
        <v>0.00136</v>
      </c>
      <c r="R313" s="197">
        <f>Q313*H313</f>
        <v>0.00272</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2089</v>
      </c>
    </row>
    <row r="314" spans="1:47" s="2" customFormat="1" ht="39">
      <c r="A314" s="34"/>
      <c r="B314" s="35"/>
      <c r="C314" s="36"/>
      <c r="D314" s="201" t="s">
        <v>164</v>
      </c>
      <c r="E314" s="36"/>
      <c r="F314" s="202" t="s">
        <v>2090</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1:65" s="2" customFormat="1" ht="16.5" customHeight="1">
      <c r="A315" s="34"/>
      <c r="B315" s="35"/>
      <c r="C315" s="243" t="s">
        <v>595</v>
      </c>
      <c r="D315" s="243" t="s">
        <v>357</v>
      </c>
      <c r="E315" s="244" t="s">
        <v>2091</v>
      </c>
      <c r="F315" s="245" t="s">
        <v>2092</v>
      </c>
      <c r="G315" s="246" t="s">
        <v>383</v>
      </c>
      <c r="H315" s="247">
        <v>2</v>
      </c>
      <c r="I315" s="248"/>
      <c r="J315" s="249">
        <f>ROUND(I315*H315,2)</f>
        <v>0</v>
      </c>
      <c r="K315" s="250"/>
      <c r="L315" s="251"/>
      <c r="M315" s="252" t="s">
        <v>1</v>
      </c>
      <c r="N315" s="253" t="s">
        <v>45</v>
      </c>
      <c r="O315" s="71"/>
      <c r="P315" s="197">
        <f>O315*H315</f>
        <v>0</v>
      </c>
      <c r="Q315" s="197">
        <v>0.043</v>
      </c>
      <c r="R315" s="197">
        <f>Q315*H315</f>
        <v>0.086</v>
      </c>
      <c r="S315" s="197">
        <v>0</v>
      </c>
      <c r="T315" s="198">
        <f>S315*H315</f>
        <v>0</v>
      </c>
      <c r="U315" s="34"/>
      <c r="V315" s="34"/>
      <c r="W315" s="34"/>
      <c r="X315" s="34"/>
      <c r="Y315" s="34"/>
      <c r="Z315" s="34"/>
      <c r="AA315" s="34"/>
      <c r="AB315" s="34"/>
      <c r="AC315" s="34"/>
      <c r="AD315" s="34"/>
      <c r="AE315" s="34"/>
      <c r="AR315" s="199" t="s">
        <v>196</v>
      </c>
      <c r="AT315" s="199" t="s">
        <v>357</v>
      </c>
      <c r="AU315" s="199" t="s">
        <v>90</v>
      </c>
      <c r="AY315" s="17" t="s">
        <v>155</v>
      </c>
      <c r="BE315" s="200">
        <f>IF(N315="základní",J315,0)</f>
        <v>0</v>
      </c>
      <c r="BF315" s="200">
        <f>IF(N315="snížená",J315,0)</f>
        <v>0</v>
      </c>
      <c r="BG315" s="200">
        <f>IF(N315="zákl. přenesená",J315,0)</f>
        <v>0</v>
      </c>
      <c r="BH315" s="200">
        <f>IF(N315="sníž. přenesená",J315,0)</f>
        <v>0</v>
      </c>
      <c r="BI315" s="200">
        <f>IF(N315="nulová",J315,0)</f>
        <v>0</v>
      </c>
      <c r="BJ315" s="17" t="s">
        <v>88</v>
      </c>
      <c r="BK315" s="200">
        <f>ROUND(I315*H315,2)</f>
        <v>0</v>
      </c>
      <c r="BL315" s="17" t="s">
        <v>175</v>
      </c>
      <c r="BM315" s="199" t="s">
        <v>2093</v>
      </c>
    </row>
    <row r="316" spans="1:47" s="2" customFormat="1" ht="29.25">
      <c r="A316" s="34"/>
      <c r="B316" s="35"/>
      <c r="C316" s="36"/>
      <c r="D316" s="201" t="s">
        <v>164</v>
      </c>
      <c r="E316" s="36"/>
      <c r="F316" s="202" t="s">
        <v>2075</v>
      </c>
      <c r="G316" s="36"/>
      <c r="H316" s="36"/>
      <c r="I316" s="203"/>
      <c r="J316" s="36"/>
      <c r="K316" s="36"/>
      <c r="L316" s="39"/>
      <c r="M316" s="204"/>
      <c r="N316" s="205"/>
      <c r="O316" s="71"/>
      <c r="P316" s="71"/>
      <c r="Q316" s="71"/>
      <c r="R316" s="71"/>
      <c r="S316" s="71"/>
      <c r="T316" s="72"/>
      <c r="U316" s="34"/>
      <c r="V316" s="34"/>
      <c r="W316" s="34"/>
      <c r="X316" s="34"/>
      <c r="Y316" s="34"/>
      <c r="Z316" s="34"/>
      <c r="AA316" s="34"/>
      <c r="AB316" s="34"/>
      <c r="AC316" s="34"/>
      <c r="AD316" s="34"/>
      <c r="AE316" s="34"/>
      <c r="AT316" s="17" t="s">
        <v>164</v>
      </c>
      <c r="AU316" s="17" t="s">
        <v>90</v>
      </c>
    </row>
    <row r="317" spans="1:65" s="2" customFormat="1" ht="16.5" customHeight="1">
      <c r="A317" s="34"/>
      <c r="B317" s="35"/>
      <c r="C317" s="187" t="s">
        <v>600</v>
      </c>
      <c r="D317" s="187" t="s">
        <v>158</v>
      </c>
      <c r="E317" s="188" t="s">
        <v>2094</v>
      </c>
      <c r="F317" s="189" t="s">
        <v>2095</v>
      </c>
      <c r="G317" s="190" t="s">
        <v>287</v>
      </c>
      <c r="H317" s="191">
        <v>118</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2096</v>
      </c>
    </row>
    <row r="318" spans="1:47" s="2" customFormat="1" ht="136.5">
      <c r="A318" s="34"/>
      <c r="B318" s="35"/>
      <c r="C318" s="36"/>
      <c r="D318" s="201" t="s">
        <v>164</v>
      </c>
      <c r="E318" s="36"/>
      <c r="F318" s="202" t="s">
        <v>2097</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187" t="s">
        <v>606</v>
      </c>
      <c r="D319" s="187" t="s">
        <v>158</v>
      </c>
      <c r="E319" s="188" t="s">
        <v>2098</v>
      </c>
      <c r="F319" s="189" t="s">
        <v>2099</v>
      </c>
      <c r="G319" s="190" t="s">
        <v>287</v>
      </c>
      <c r="H319" s="191">
        <v>118</v>
      </c>
      <c r="I319" s="192"/>
      <c r="J319" s="193">
        <f>ROUND(I319*H319,2)</f>
        <v>0</v>
      </c>
      <c r="K319" s="194"/>
      <c r="L319" s="39"/>
      <c r="M319" s="195" t="s">
        <v>1</v>
      </c>
      <c r="N319" s="196" t="s">
        <v>45</v>
      </c>
      <c r="O319" s="71"/>
      <c r="P319" s="197">
        <f>O319*H319</f>
        <v>0</v>
      </c>
      <c r="Q319" s="197">
        <v>0</v>
      </c>
      <c r="R319" s="197">
        <f>Q319*H319</f>
        <v>0</v>
      </c>
      <c r="S319" s="197">
        <v>0</v>
      </c>
      <c r="T319" s="198">
        <f>S319*H319</f>
        <v>0</v>
      </c>
      <c r="U319" s="34"/>
      <c r="V319" s="34"/>
      <c r="W319" s="34"/>
      <c r="X319" s="34"/>
      <c r="Y319" s="34"/>
      <c r="Z319" s="34"/>
      <c r="AA319" s="34"/>
      <c r="AB319" s="34"/>
      <c r="AC319" s="34"/>
      <c r="AD319" s="34"/>
      <c r="AE319" s="34"/>
      <c r="AR319" s="199" t="s">
        <v>175</v>
      </c>
      <c r="AT319" s="199" t="s">
        <v>158</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2100</v>
      </c>
    </row>
    <row r="320" spans="1:47" s="2" customFormat="1" ht="29.25">
      <c r="A320" s="34"/>
      <c r="B320" s="35"/>
      <c r="C320" s="36"/>
      <c r="D320" s="201" t="s">
        <v>164</v>
      </c>
      <c r="E320" s="36"/>
      <c r="F320" s="202" t="s">
        <v>2101</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164</v>
      </c>
      <c r="AU320" s="17" t="s">
        <v>90</v>
      </c>
    </row>
    <row r="321" spans="1:65" s="2" customFormat="1" ht="16.5" customHeight="1">
      <c r="A321" s="34"/>
      <c r="B321" s="35"/>
      <c r="C321" s="187" t="s">
        <v>611</v>
      </c>
      <c r="D321" s="187" t="s">
        <v>158</v>
      </c>
      <c r="E321" s="188" t="s">
        <v>2102</v>
      </c>
      <c r="F321" s="189" t="s">
        <v>2103</v>
      </c>
      <c r="G321" s="190" t="s">
        <v>383</v>
      </c>
      <c r="H321" s="191">
        <v>1</v>
      </c>
      <c r="I321" s="192"/>
      <c r="J321" s="193">
        <f>ROUND(I321*H321,2)</f>
        <v>0</v>
      </c>
      <c r="K321" s="194"/>
      <c r="L321" s="39"/>
      <c r="M321" s="195" t="s">
        <v>1</v>
      </c>
      <c r="N321" s="196" t="s">
        <v>45</v>
      </c>
      <c r="O321" s="71"/>
      <c r="P321" s="197">
        <f>O321*H321</f>
        <v>0</v>
      </c>
      <c r="Q321" s="197">
        <v>0.45937</v>
      </c>
      <c r="R321" s="197">
        <f>Q321*H321</f>
        <v>0.45937</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2104</v>
      </c>
    </row>
    <row r="322" spans="1:47" s="2" customFormat="1" ht="136.5">
      <c r="A322" s="34"/>
      <c r="B322" s="35"/>
      <c r="C322" s="36"/>
      <c r="D322" s="201" t="s">
        <v>164</v>
      </c>
      <c r="E322" s="36"/>
      <c r="F322" s="202" t="s">
        <v>2097</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1:65" s="2" customFormat="1" ht="16.5" customHeight="1">
      <c r="A323" s="34"/>
      <c r="B323" s="35"/>
      <c r="C323" s="187" t="s">
        <v>616</v>
      </c>
      <c r="D323" s="187" t="s">
        <v>158</v>
      </c>
      <c r="E323" s="188" t="s">
        <v>2105</v>
      </c>
      <c r="F323" s="189" t="s">
        <v>2106</v>
      </c>
      <c r="G323" s="190" t="s">
        <v>383</v>
      </c>
      <c r="H323" s="191">
        <v>6</v>
      </c>
      <c r="I323" s="192"/>
      <c r="J323" s="193">
        <f>ROUND(I323*H323,2)</f>
        <v>0</v>
      </c>
      <c r="K323" s="194"/>
      <c r="L323" s="39"/>
      <c r="M323" s="195" t="s">
        <v>1</v>
      </c>
      <c r="N323" s="196" t="s">
        <v>45</v>
      </c>
      <c r="O323" s="71"/>
      <c r="P323" s="197">
        <f>O323*H323</f>
        <v>0</v>
      </c>
      <c r="Q323" s="197">
        <v>0.12303</v>
      </c>
      <c r="R323" s="197">
        <f>Q323*H323</f>
        <v>0.7381800000000001</v>
      </c>
      <c r="S323" s="197">
        <v>0</v>
      </c>
      <c r="T323" s="198">
        <f>S323*H323</f>
        <v>0</v>
      </c>
      <c r="U323" s="34"/>
      <c r="V323" s="34"/>
      <c r="W323" s="34"/>
      <c r="X323" s="34"/>
      <c r="Y323" s="34"/>
      <c r="Z323" s="34"/>
      <c r="AA323" s="34"/>
      <c r="AB323" s="34"/>
      <c r="AC323" s="34"/>
      <c r="AD323" s="34"/>
      <c r="AE323" s="34"/>
      <c r="AR323" s="199" t="s">
        <v>175</v>
      </c>
      <c r="AT323" s="199" t="s">
        <v>158</v>
      </c>
      <c r="AU323" s="199" t="s">
        <v>90</v>
      </c>
      <c r="AY323" s="17" t="s">
        <v>155</v>
      </c>
      <c r="BE323" s="200">
        <f>IF(N323="základní",J323,0)</f>
        <v>0</v>
      </c>
      <c r="BF323" s="200">
        <f>IF(N323="snížená",J323,0)</f>
        <v>0</v>
      </c>
      <c r="BG323" s="200">
        <f>IF(N323="zákl. přenesená",J323,0)</f>
        <v>0</v>
      </c>
      <c r="BH323" s="200">
        <f>IF(N323="sníž. přenesená",J323,0)</f>
        <v>0</v>
      </c>
      <c r="BI323" s="200">
        <f>IF(N323="nulová",J323,0)</f>
        <v>0</v>
      </c>
      <c r="BJ323" s="17" t="s">
        <v>88</v>
      </c>
      <c r="BK323" s="200">
        <f>ROUND(I323*H323,2)</f>
        <v>0</v>
      </c>
      <c r="BL323" s="17" t="s">
        <v>175</v>
      </c>
      <c r="BM323" s="199" t="s">
        <v>2107</v>
      </c>
    </row>
    <row r="324" spans="1:47" s="2" customFormat="1" ht="39">
      <c r="A324" s="34"/>
      <c r="B324" s="35"/>
      <c r="C324" s="36"/>
      <c r="D324" s="201" t="s">
        <v>164</v>
      </c>
      <c r="E324" s="36"/>
      <c r="F324" s="202" t="s">
        <v>2108</v>
      </c>
      <c r="G324" s="36"/>
      <c r="H324" s="36"/>
      <c r="I324" s="203"/>
      <c r="J324" s="36"/>
      <c r="K324" s="36"/>
      <c r="L324" s="39"/>
      <c r="M324" s="204"/>
      <c r="N324" s="205"/>
      <c r="O324" s="71"/>
      <c r="P324" s="71"/>
      <c r="Q324" s="71"/>
      <c r="R324" s="71"/>
      <c r="S324" s="71"/>
      <c r="T324" s="72"/>
      <c r="U324" s="34"/>
      <c r="V324" s="34"/>
      <c r="W324" s="34"/>
      <c r="X324" s="34"/>
      <c r="Y324" s="34"/>
      <c r="Z324" s="34"/>
      <c r="AA324" s="34"/>
      <c r="AB324" s="34"/>
      <c r="AC324" s="34"/>
      <c r="AD324" s="34"/>
      <c r="AE324" s="34"/>
      <c r="AT324" s="17" t="s">
        <v>164</v>
      </c>
      <c r="AU324" s="17" t="s">
        <v>90</v>
      </c>
    </row>
    <row r="325" spans="1:65" s="2" customFormat="1" ht="16.5" customHeight="1">
      <c r="A325" s="34"/>
      <c r="B325" s="35"/>
      <c r="C325" s="243" t="s">
        <v>621</v>
      </c>
      <c r="D325" s="243" t="s">
        <v>357</v>
      </c>
      <c r="E325" s="244" t="s">
        <v>2109</v>
      </c>
      <c r="F325" s="245" t="s">
        <v>2110</v>
      </c>
      <c r="G325" s="246" t="s">
        <v>383</v>
      </c>
      <c r="H325" s="247">
        <v>6</v>
      </c>
      <c r="I325" s="248"/>
      <c r="J325" s="249">
        <f>ROUND(I325*H325,2)</f>
        <v>0</v>
      </c>
      <c r="K325" s="250"/>
      <c r="L325" s="251"/>
      <c r="M325" s="252" t="s">
        <v>1</v>
      </c>
      <c r="N325" s="253" t="s">
        <v>45</v>
      </c>
      <c r="O325" s="71"/>
      <c r="P325" s="197">
        <f>O325*H325</f>
        <v>0</v>
      </c>
      <c r="Q325" s="197">
        <v>0.0133</v>
      </c>
      <c r="R325" s="197">
        <f>Q325*H325</f>
        <v>0.0798</v>
      </c>
      <c r="S325" s="197">
        <v>0</v>
      </c>
      <c r="T325" s="198">
        <f>S325*H325</f>
        <v>0</v>
      </c>
      <c r="U325" s="34"/>
      <c r="V325" s="34"/>
      <c r="W325" s="34"/>
      <c r="X325" s="34"/>
      <c r="Y325" s="34"/>
      <c r="Z325" s="34"/>
      <c r="AA325" s="34"/>
      <c r="AB325" s="34"/>
      <c r="AC325" s="34"/>
      <c r="AD325" s="34"/>
      <c r="AE325" s="34"/>
      <c r="AR325" s="199" t="s">
        <v>196</v>
      </c>
      <c r="AT325" s="199" t="s">
        <v>357</v>
      </c>
      <c r="AU325" s="199" t="s">
        <v>90</v>
      </c>
      <c r="AY325" s="17" t="s">
        <v>155</v>
      </c>
      <c r="BE325" s="200">
        <f>IF(N325="základní",J325,0)</f>
        <v>0</v>
      </c>
      <c r="BF325" s="200">
        <f>IF(N325="snížená",J325,0)</f>
        <v>0</v>
      </c>
      <c r="BG325" s="200">
        <f>IF(N325="zákl. přenesená",J325,0)</f>
        <v>0</v>
      </c>
      <c r="BH325" s="200">
        <f>IF(N325="sníž. přenesená",J325,0)</f>
        <v>0</v>
      </c>
      <c r="BI325" s="200">
        <f>IF(N325="nulová",J325,0)</f>
        <v>0</v>
      </c>
      <c r="BJ325" s="17" t="s">
        <v>88</v>
      </c>
      <c r="BK325" s="200">
        <f>ROUND(I325*H325,2)</f>
        <v>0</v>
      </c>
      <c r="BL325" s="17" t="s">
        <v>175</v>
      </c>
      <c r="BM325" s="199" t="s">
        <v>2111</v>
      </c>
    </row>
    <row r="326" spans="1:47" s="2" customFormat="1" ht="19.5">
      <c r="A326" s="34"/>
      <c r="B326" s="35"/>
      <c r="C326" s="36"/>
      <c r="D326" s="201" t="s">
        <v>164</v>
      </c>
      <c r="E326" s="36"/>
      <c r="F326" s="202" t="s">
        <v>2112</v>
      </c>
      <c r="G326" s="36"/>
      <c r="H326" s="36"/>
      <c r="I326" s="203"/>
      <c r="J326" s="36"/>
      <c r="K326" s="36"/>
      <c r="L326" s="39"/>
      <c r="M326" s="204"/>
      <c r="N326" s="205"/>
      <c r="O326" s="71"/>
      <c r="P326" s="71"/>
      <c r="Q326" s="71"/>
      <c r="R326" s="71"/>
      <c r="S326" s="71"/>
      <c r="T326" s="72"/>
      <c r="U326" s="34"/>
      <c r="V326" s="34"/>
      <c r="W326" s="34"/>
      <c r="X326" s="34"/>
      <c r="Y326" s="34"/>
      <c r="Z326" s="34"/>
      <c r="AA326" s="34"/>
      <c r="AB326" s="34"/>
      <c r="AC326" s="34"/>
      <c r="AD326" s="34"/>
      <c r="AE326" s="34"/>
      <c r="AT326" s="17" t="s">
        <v>164</v>
      </c>
      <c r="AU326" s="17" t="s">
        <v>90</v>
      </c>
    </row>
    <row r="327" spans="1:65" s="2" customFormat="1" ht="16.5" customHeight="1">
      <c r="A327" s="34"/>
      <c r="B327" s="35"/>
      <c r="C327" s="243" t="s">
        <v>626</v>
      </c>
      <c r="D327" s="243" t="s">
        <v>357</v>
      </c>
      <c r="E327" s="244" t="s">
        <v>2113</v>
      </c>
      <c r="F327" s="245" t="s">
        <v>2114</v>
      </c>
      <c r="G327" s="246" t="s">
        <v>383</v>
      </c>
      <c r="H327" s="247">
        <v>6</v>
      </c>
      <c r="I327" s="248"/>
      <c r="J327" s="249">
        <f>ROUND(I327*H327,2)</f>
        <v>0</v>
      </c>
      <c r="K327" s="250"/>
      <c r="L327" s="251"/>
      <c r="M327" s="252" t="s">
        <v>1</v>
      </c>
      <c r="N327" s="253" t="s">
        <v>45</v>
      </c>
      <c r="O327" s="71"/>
      <c r="P327" s="197">
        <f>O327*H327</f>
        <v>0</v>
      </c>
      <c r="Q327" s="197">
        <v>0.0003</v>
      </c>
      <c r="R327" s="197">
        <f>Q327*H327</f>
        <v>0.0018</v>
      </c>
      <c r="S327" s="197">
        <v>0</v>
      </c>
      <c r="T327" s="198">
        <f>S327*H327</f>
        <v>0</v>
      </c>
      <c r="U327" s="34"/>
      <c r="V327" s="34"/>
      <c r="W327" s="34"/>
      <c r="X327" s="34"/>
      <c r="Y327" s="34"/>
      <c r="Z327" s="34"/>
      <c r="AA327" s="34"/>
      <c r="AB327" s="34"/>
      <c r="AC327" s="34"/>
      <c r="AD327" s="34"/>
      <c r="AE327" s="34"/>
      <c r="AR327" s="199" t="s">
        <v>196</v>
      </c>
      <c r="AT327" s="199" t="s">
        <v>357</v>
      </c>
      <c r="AU327" s="199" t="s">
        <v>90</v>
      </c>
      <c r="AY327" s="17" t="s">
        <v>155</v>
      </c>
      <c r="BE327" s="200">
        <f>IF(N327="základní",J327,0)</f>
        <v>0</v>
      </c>
      <c r="BF327" s="200">
        <f>IF(N327="snížená",J327,0)</f>
        <v>0</v>
      </c>
      <c r="BG327" s="200">
        <f>IF(N327="zákl. přenesená",J327,0)</f>
        <v>0</v>
      </c>
      <c r="BH327" s="200">
        <f>IF(N327="sníž. přenesená",J327,0)</f>
        <v>0</v>
      </c>
      <c r="BI327" s="200">
        <f>IF(N327="nulová",J327,0)</f>
        <v>0</v>
      </c>
      <c r="BJ327" s="17" t="s">
        <v>88</v>
      </c>
      <c r="BK327" s="200">
        <f>ROUND(I327*H327,2)</f>
        <v>0</v>
      </c>
      <c r="BL327" s="17" t="s">
        <v>175</v>
      </c>
      <c r="BM327" s="199" t="s">
        <v>2115</v>
      </c>
    </row>
    <row r="328" spans="1:65" s="2" customFormat="1" ht="16.5" customHeight="1">
      <c r="A328" s="34"/>
      <c r="B328" s="35"/>
      <c r="C328" s="187" t="s">
        <v>631</v>
      </c>
      <c r="D328" s="187" t="s">
        <v>158</v>
      </c>
      <c r="E328" s="188" t="s">
        <v>2116</v>
      </c>
      <c r="F328" s="189" t="s">
        <v>2117</v>
      </c>
      <c r="G328" s="190" t="s">
        <v>383</v>
      </c>
      <c r="H328" s="191">
        <v>2</v>
      </c>
      <c r="I328" s="192"/>
      <c r="J328" s="193">
        <f>ROUND(I328*H328,2)</f>
        <v>0</v>
      </c>
      <c r="K328" s="194"/>
      <c r="L328" s="39"/>
      <c r="M328" s="195" t="s">
        <v>1</v>
      </c>
      <c r="N328" s="196" t="s">
        <v>45</v>
      </c>
      <c r="O328" s="71"/>
      <c r="P328" s="197">
        <f>O328*H328</f>
        <v>0</v>
      </c>
      <c r="Q328" s="197">
        <v>0.32906</v>
      </c>
      <c r="R328" s="197">
        <f>Q328*H328</f>
        <v>0.65812</v>
      </c>
      <c r="S328" s="197">
        <v>0</v>
      </c>
      <c r="T328" s="198">
        <f>S328*H328</f>
        <v>0</v>
      </c>
      <c r="U328" s="34"/>
      <c r="V328" s="34"/>
      <c r="W328" s="34"/>
      <c r="X328" s="34"/>
      <c r="Y328" s="34"/>
      <c r="Z328" s="34"/>
      <c r="AA328" s="34"/>
      <c r="AB328" s="34"/>
      <c r="AC328" s="34"/>
      <c r="AD328" s="34"/>
      <c r="AE328" s="34"/>
      <c r="AR328" s="199" t="s">
        <v>175</v>
      </c>
      <c r="AT328" s="199" t="s">
        <v>158</v>
      </c>
      <c r="AU328" s="199" t="s">
        <v>90</v>
      </c>
      <c r="AY328" s="17" t="s">
        <v>155</v>
      </c>
      <c r="BE328" s="200">
        <f>IF(N328="základní",J328,0)</f>
        <v>0</v>
      </c>
      <c r="BF328" s="200">
        <f>IF(N328="snížená",J328,0)</f>
        <v>0</v>
      </c>
      <c r="BG328" s="200">
        <f>IF(N328="zákl. přenesená",J328,0)</f>
        <v>0</v>
      </c>
      <c r="BH328" s="200">
        <f>IF(N328="sníž. přenesená",J328,0)</f>
        <v>0</v>
      </c>
      <c r="BI328" s="200">
        <f>IF(N328="nulová",J328,0)</f>
        <v>0</v>
      </c>
      <c r="BJ328" s="17" t="s">
        <v>88</v>
      </c>
      <c r="BK328" s="200">
        <f>ROUND(I328*H328,2)</f>
        <v>0</v>
      </c>
      <c r="BL328" s="17" t="s">
        <v>175</v>
      </c>
      <c r="BM328" s="199" t="s">
        <v>2118</v>
      </c>
    </row>
    <row r="329" spans="1:47" s="2" customFormat="1" ht="19.5">
      <c r="A329" s="34"/>
      <c r="B329" s="35"/>
      <c r="C329" s="36"/>
      <c r="D329" s="201" t="s">
        <v>164</v>
      </c>
      <c r="E329" s="36"/>
      <c r="F329" s="202" t="s">
        <v>2119</v>
      </c>
      <c r="G329" s="36"/>
      <c r="H329" s="36"/>
      <c r="I329" s="203"/>
      <c r="J329" s="36"/>
      <c r="K329" s="36"/>
      <c r="L329" s="39"/>
      <c r="M329" s="204"/>
      <c r="N329" s="205"/>
      <c r="O329" s="71"/>
      <c r="P329" s="71"/>
      <c r="Q329" s="71"/>
      <c r="R329" s="71"/>
      <c r="S329" s="71"/>
      <c r="T329" s="72"/>
      <c r="U329" s="34"/>
      <c r="V329" s="34"/>
      <c r="W329" s="34"/>
      <c r="X329" s="34"/>
      <c r="Y329" s="34"/>
      <c r="Z329" s="34"/>
      <c r="AA329" s="34"/>
      <c r="AB329" s="34"/>
      <c r="AC329" s="34"/>
      <c r="AD329" s="34"/>
      <c r="AE329" s="34"/>
      <c r="AT329" s="17" t="s">
        <v>164</v>
      </c>
      <c r="AU329" s="17" t="s">
        <v>90</v>
      </c>
    </row>
    <row r="330" spans="1:65" s="2" customFormat="1" ht="16.5" customHeight="1">
      <c r="A330" s="34"/>
      <c r="B330" s="35"/>
      <c r="C330" s="243" t="s">
        <v>636</v>
      </c>
      <c r="D330" s="243" t="s">
        <v>357</v>
      </c>
      <c r="E330" s="244" t="s">
        <v>2120</v>
      </c>
      <c r="F330" s="245" t="s">
        <v>2121</v>
      </c>
      <c r="G330" s="246" t="s">
        <v>383</v>
      </c>
      <c r="H330" s="247">
        <v>2</v>
      </c>
      <c r="I330" s="248"/>
      <c r="J330" s="249">
        <f>ROUND(I330*H330,2)</f>
        <v>0</v>
      </c>
      <c r="K330" s="250"/>
      <c r="L330" s="251"/>
      <c r="M330" s="252" t="s">
        <v>1</v>
      </c>
      <c r="N330" s="253" t="s">
        <v>45</v>
      </c>
      <c r="O330" s="71"/>
      <c r="P330" s="197">
        <f>O330*H330</f>
        <v>0</v>
      </c>
      <c r="Q330" s="197">
        <v>0.0295</v>
      </c>
      <c r="R330" s="197">
        <f>Q330*H330</f>
        <v>0.059</v>
      </c>
      <c r="S330" s="197">
        <v>0</v>
      </c>
      <c r="T330" s="198">
        <f>S330*H330</f>
        <v>0</v>
      </c>
      <c r="U330" s="34"/>
      <c r="V330" s="34"/>
      <c r="W330" s="34"/>
      <c r="X330" s="34"/>
      <c r="Y330" s="34"/>
      <c r="Z330" s="34"/>
      <c r="AA330" s="34"/>
      <c r="AB330" s="34"/>
      <c r="AC330" s="34"/>
      <c r="AD330" s="34"/>
      <c r="AE330" s="34"/>
      <c r="AR330" s="199" t="s">
        <v>196</v>
      </c>
      <c r="AT330" s="199" t="s">
        <v>357</v>
      </c>
      <c r="AU330" s="199" t="s">
        <v>90</v>
      </c>
      <c r="AY330" s="17" t="s">
        <v>155</v>
      </c>
      <c r="BE330" s="200">
        <f>IF(N330="základní",J330,0)</f>
        <v>0</v>
      </c>
      <c r="BF330" s="200">
        <f>IF(N330="snížená",J330,0)</f>
        <v>0</v>
      </c>
      <c r="BG330" s="200">
        <f>IF(N330="zákl. přenesená",J330,0)</f>
        <v>0</v>
      </c>
      <c r="BH330" s="200">
        <f>IF(N330="sníž. přenesená",J330,0)</f>
        <v>0</v>
      </c>
      <c r="BI330" s="200">
        <f>IF(N330="nulová",J330,0)</f>
        <v>0</v>
      </c>
      <c r="BJ330" s="17" t="s">
        <v>88</v>
      </c>
      <c r="BK330" s="200">
        <f>ROUND(I330*H330,2)</f>
        <v>0</v>
      </c>
      <c r="BL330" s="17" t="s">
        <v>175</v>
      </c>
      <c r="BM330" s="199" t="s">
        <v>2122</v>
      </c>
    </row>
    <row r="331" spans="1:47" s="2" customFormat="1" ht="19.5">
      <c r="A331" s="34"/>
      <c r="B331" s="35"/>
      <c r="C331" s="36"/>
      <c r="D331" s="201" t="s">
        <v>164</v>
      </c>
      <c r="E331" s="36"/>
      <c r="F331" s="202" t="s">
        <v>2112</v>
      </c>
      <c r="G331" s="36"/>
      <c r="H331" s="36"/>
      <c r="I331" s="203"/>
      <c r="J331" s="36"/>
      <c r="K331" s="36"/>
      <c r="L331" s="39"/>
      <c r="M331" s="204"/>
      <c r="N331" s="205"/>
      <c r="O331" s="71"/>
      <c r="P331" s="71"/>
      <c r="Q331" s="71"/>
      <c r="R331" s="71"/>
      <c r="S331" s="71"/>
      <c r="T331" s="72"/>
      <c r="U331" s="34"/>
      <c r="V331" s="34"/>
      <c r="W331" s="34"/>
      <c r="X331" s="34"/>
      <c r="Y331" s="34"/>
      <c r="Z331" s="34"/>
      <c r="AA331" s="34"/>
      <c r="AB331" s="34"/>
      <c r="AC331" s="34"/>
      <c r="AD331" s="34"/>
      <c r="AE331" s="34"/>
      <c r="AT331" s="17" t="s">
        <v>164</v>
      </c>
      <c r="AU331" s="17" t="s">
        <v>90</v>
      </c>
    </row>
    <row r="332" spans="1:65" s="2" customFormat="1" ht="16.5" customHeight="1">
      <c r="A332" s="34"/>
      <c r="B332" s="35"/>
      <c r="C332" s="243" t="s">
        <v>640</v>
      </c>
      <c r="D332" s="243" t="s">
        <v>357</v>
      </c>
      <c r="E332" s="244" t="s">
        <v>2123</v>
      </c>
      <c r="F332" s="245" t="s">
        <v>2124</v>
      </c>
      <c r="G332" s="246" t="s">
        <v>383</v>
      </c>
      <c r="H332" s="247">
        <v>2</v>
      </c>
      <c r="I332" s="248"/>
      <c r="J332" s="249">
        <f>ROUND(I332*H332,2)</f>
        <v>0</v>
      </c>
      <c r="K332" s="250"/>
      <c r="L332" s="251"/>
      <c r="M332" s="252" t="s">
        <v>1</v>
      </c>
      <c r="N332" s="253" t="s">
        <v>45</v>
      </c>
      <c r="O332" s="71"/>
      <c r="P332" s="197">
        <f>O332*H332</f>
        <v>0</v>
      </c>
      <c r="Q332" s="197">
        <v>0.0025</v>
      </c>
      <c r="R332" s="197">
        <f>Q332*H332</f>
        <v>0.005</v>
      </c>
      <c r="S332" s="197">
        <v>0</v>
      </c>
      <c r="T332" s="198">
        <f>S332*H332</f>
        <v>0</v>
      </c>
      <c r="U332" s="34"/>
      <c r="V332" s="34"/>
      <c r="W332" s="34"/>
      <c r="X332" s="34"/>
      <c r="Y332" s="34"/>
      <c r="Z332" s="34"/>
      <c r="AA332" s="34"/>
      <c r="AB332" s="34"/>
      <c r="AC332" s="34"/>
      <c r="AD332" s="34"/>
      <c r="AE332" s="34"/>
      <c r="AR332" s="199" t="s">
        <v>196</v>
      </c>
      <c r="AT332" s="199" t="s">
        <v>357</v>
      </c>
      <c r="AU332" s="199" t="s">
        <v>90</v>
      </c>
      <c r="AY332" s="17" t="s">
        <v>155</v>
      </c>
      <c r="BE332" s="200">
        <f>IF(N332="základní",J332,0)</f>
        <v>0</v>
      </c>
      <c r="BF332" s="200">
        <f>IF(N332="snížená",J332,0)</f>
        <v>0</v>
      </c>
      <c r="BG332" s="200">
        <f>IF(N332="zákl. přenesená",J332,0)</f>
        <v>0</v>
      </c>
      <c r="BH332" s="200">
        <f>IF(N332="sníž. přenesená",J332,0)</f>
        <v>0</v>
      </c>
      <c r="BI332" s="200">
        <f>IF(N332="nulová",J332,0)</f>
        <v>0</v>
      </c>
      <c r="BJ332" s="17" t="s">
        <v>88</v>
      </c>
      <c r="BK332" s="200">
        <f>ROUND(I332*H332,2)</f>
        <v>0</v>
      </c>
      <c r="BL332" s="17" t="s">
        <v>175</v>
      </c>
      <c r="BM332" s="199" t="s">
        <v>2125</v>
      </c>
    </row>
    <row r="333" spans="1:65" s="2" customFormat="1" ht="16.5" customHeight="1">
      <c r="A333" s="34"/>
      <c r="B333" s="35"/>
      <c r="C333" s="187" t="s">
        <v>644</v>
      </c>
      <c r="D333" s="187" t="s">
        <v>158</v>
      </c>
      <c r="E333" s="188" t="s">
        <v>2126</v>
      </c>
      <c r="F333" s="189" t="s">
        <v>2127</v>
      </c>
      <c r="G333" s="190" t="s">
        <v>383</v>
      </c>
      <c r="H333" s="191">
        <v>3</v>
      </c>
      <c r="I333" s="192"/>
      <c r="J333" s="193">
        <f>ROUND(I333*H333,2)</f>
        <v>0</v>
      </c>
      <c r="K333" s="194"/>
      <c r="L333" s="39"/>
      <c r="M333" s="195" t="s">
        <v>1</v>
      </c>
      <c r="N333" s="196" t="s">
        <v>45</v>
      </c>
      <c r="O333" s="71"/>
      <c r="P333" s="197">
        <f>O333*H333</f>
        <v>0</v>
      </c>
      <c r="Q333" s="197">
        <v>0.00031</v>
      </c>
      <c r="R333" s="197">
        <f>Q333*H333</f>
        <v>0.00093</v>
      </c>
      <c r="S333" s="197">
        <v>0</v>
      </c>
      <c r="T333" s="198">
        <f>S333*H333</f>
        <v>0</v>
      </c>
      <c r="U333" s="34"/>
      <c r="V333" s="34"/>
      <c r="W333" s="34"/>
      <c r="X333" s="34"/>
      <c r="Y333" s="34"/>
      <c r="Z333" s="34"/>
      <c r="AA333" s="34"/>
      <c r="AB333" s="34"/>
      <c r="AC333" s="34"/>
      <c r="AD333" s="34"/>
      <c r="AE333" s="34"/>
      <c r="AR333" s="199" t="s">
        <v>175</v>
      </c>
      <c r="AT333" s="199" t="s">
        <v>158</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2128</v>
      </c>
    </row>
    <row r="334" spans="1:47" s="2" customFormat="1" ht="58.5">
      <c r="A334" s="34"/>
      <c r="B334" s="35"/>
      <c r="C334" s="36"/>
      <c r="D334" s="201" t="s">
        <v>164</v>
      </c>
      <c r="E334" s="36"/>
      <c r="F334" s="202" t="s">
        <v>2129</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164</v>
      </c>
      <c r="AU334" s="17" t="s">
        <v>90</v>
      </c>
    </row>
    <row r="335" spans="1:65" s="2" customFormat="1" ht="16.5" customHeight="1">
      <c r="A335" s="34"/>
      <c r="B335" s="35"/>
      <c r="C335" s="187" t="s">
        <v>649</v>
      </c>
      <c r="D335" s="187" t="s">
        <v>158</v>
      </c>
      <c r="E335" s="188" t="s">
        <v>2130</v>
      </c>
      <c r="F335" s="189" t="s">
        <v>2131</v>
      </c>
      <c r="G335" s="190" t="s">
        <v>287</v>
      </c>
      <c r="H335" s="191">
        <v>237</v>
      </c>
      <c r="I335" s="192"/>
      <c r="J335" s="193">
        <f>ROUND(I335*H335,2)</f>
        <v>0</v>
      </c>
      <c r="K335" s="194"/>
      <c r="L335" s="39"/>
      <c r="M335" s="195" t="s">
        <v>1</v>
      </c>
      <c r="N335" s="196" t="s">
        <v>45</v>
      </c>
      <c r="O335" s="71"/>
      <c r="P335" s="197">
        <f>O335*H335</f>
        <v>0</v>
      </c>
      <c r="Q335" s="197">
        <v>0.00019</v>
      </c>
      <c r="R335" s="197">
        <f>Q335*H335</f>
        <v>0.04503</v>
      </c>
      <c r="S335" s="197">
        <v>0</v>
      </c>
      <c r="T335" s="198">
        <f>S335*H335</f>
        <v>0</v>
      </c>
      <c r="U335" s="34"/>
      <c r="V335" s="34"/>
      <c r="W335" s="34"/>
      <c r="X335" s="34"/>
      <c r="Y335" s="34"/>
      <c r="Z335" s="34"/>
      <c r="AA335" s="34"/>
      <c r="AB335" s="34"/>
      <c r="AC335" s="34"/>
      <c r="AD335" s="34"/>
      <c r="AE335" s="34"/>
      <c r="AR335" s="199" t="s">
        <v>175</v>
      </c>
      <c r="AT335" s="199" t="s">
        <v>158</v>
      </c>
      <c r="AU335" s="199" t="s">
        <v>90</v>
      </c>
      <c r="AY335" s="17" t="s">
        <v>155</v>
      </c>
      <c r="BE335" s="200">
        <f>IF(N335="základní",J335,0)</f>
        <v>0</v>
      </c>
      <c r="BF335" s="200">
        <f>IF(N335="snížená",J335,0)</f>
        <v>0</v>
      </c>
      <c r="BG335" s="200">
        <f>IF(N335="zákl. přenesená",J335,0)</f>
        <v>0</v>
      </c>
      <c r="BH335" s="200">
        <f>IF(N335="sníž. přenesená",J335,0)</f>
        <v>0</v>
      </c>
      <c r="BI335" s="200">
        <f>IF(N335="nulová",J335,0)</f>
        <v>0</v>
      </c>
      <c r="BJ335" s="17" t="s">
        <v>88</v>
      </c>
      <c r="BK335" s="200">
        <f>ROUND(I335*H335,2)</f>
        <v>0</v>
      </c>
      <c r="BL335" s="17" t="s">
        <v>175</v>
      </c>
      <c r="BM335" s="199" t="s">
        <v>2132</v>
      </c>
    </row>
    <row r="336" spans="2:51" s="13" customFormat="1" ht="11.25">
      <c r="B336" s="210"/>
      <c r="C336" s="211"/>
      <c r="D336" s="201" t="s">
        <v>256</v>
      </c>
      <c r="E336" s="212" t="s">
        <v>1</v>
      </c>
      <c r="F336" s="213" t="s">
        <v>2133</v>
      </c>
      <c r="G336" s="211"/>
      <c r="H336" s="214">
        <v>138</v>
      </c>
      <c r="I336" s="215"/>
      <c r="J336" s="211"/>
      <c r="K336" s="211"/>
      <c r="L336" s="216"/>
      <c r="M336" s="217"/>
      <c r="N336" s="218"/>
      <c r="O336" s="218"/>
      <c r="P336" s="218"/>
      <c r="Q336" s="218"/>
      <c r="R336" s="218"/>
      <c r="S336" s="218"/>
      <c r="T336" s="219"/>
      <c r="AT336" s="220" t="s">
        <v>256</v>
      </c>
      <c r="AU336" s="220" t="s">
        <v>90</v>
      </c>
      <c r="AV336" s="13" t="s">
        <v>90</v>
      </c>
      <c r="AW336" s="13" t="s">
        <v>36</v>
      </c>
      <c r="AX336" s="13" t="s">
        <v>80</v>
      </c>
      <c r="AY336" s="220" t="s">
        <v>155</v>
      </c>
    </row>
    <row r="337" spans="2:51" s="13" customFormat="1" ht="11.25">
      <c r="B337" s="210"/>
      <c r="C337" s="211"/>
      <c r="D337" s="201" t="s">
        <v>256</v>
      </c>
      <c r="E337" s="212" t="s">
        <v>1</v>
      </c>
      <c r="F337" s="213" t="s">
        <v>2134</v>
      </c>
      <c r="G337" s="211"/>
      <c r="H337" s="214">
        <v>99</v>
      </c>
      <c r="I337" s="215"/>
      <c r="J337" s="211"/>
      <c r="K337" s="211"/>
      <c r="L337" s="216"/>
      <c r="M337" s="217"/>
      <c r="N337" s="218"/>
      <c r="O337" s="218"/>
      <c r="P337" s="218"/>
      <c r="Q337" s="218"/>
      <c r="R337" s="218"/>
      <c r="S337" s="218"/>
      <c r="T337" s="219"/>
      <c r="AT337" s="220" t="s">
        <v>256</v>
      </c>
      <c r="AU337" s="220" t="s">
        <v>90</v>
      </c>
      <c r="AV337" s="13" t="s">
        <v>90</v>
      </c>
      <c r="AW337" s="13" t="s">
        <v>36</v>
      </c>
      <c r="AX337" s="13" t="s">
        <v>80</v>
      </c>
      <c r="AY337" s="220" t="s">
        <v>155</v>
      </c>
    </row>
    <row r="338" spans="2:51" s="14" customFormat="1" ht="11.25">
      <c r="B338" s="221"/>
      <c r="C338" s="222"/>
      <c r="D338" s="201" t="s">
        <v>256</v>
      </c>
      <c r="E338" s="223" t="s">
        <v>1</v>
      </c>
      <c r="F338" s="224" t="s">
        <v>259</v>
      </c>
      <c r="G338" s="222"/>
      <c r="H338" s="225">
        <v>237</v>
      </c>
      <c r="I338" s="226"/>
      <c r="J338" s="222"/>
      <c r="K338" s="222"/>
      <c r="L338" s="227"/>
      <c r="M338" s="228"/>
      <c r="N338" s="229"/>
      <c r="O338" s="229"/>
      <c r="P338" s="229"/>
      <c r="Q338" s="229"/>
      <c r="R338" s="229"/>
      <c r="S338" s="229"/>
      <c r="T338" s="230"/>
      <c r="AT338" s="231" t="s">
        <v>256</v>
      </c>
      <c r="AU338" s="231" t="s">
        <v>90</v>
      </c>
      <c r="AV338" s="14" t="s">
        <v>175</v>
      </c>
      <c r="AW338" s="14" t="s">
        <v>36</v>
      </c>
      <c r="AX338" s="14" t="s">
        <v>88</v>
      </c>
      <c r="AY338" s="231" t="s">
        <v>155</v>
      </c>
    </row>
    <row r="339" spans="1:65" s="2" customFormat="1" ht="16.5" customHeight="1">
      <c r="A339" s="34"/>
      <c r="B339" s="35"/>
      <c r="C339" s="187" t="s">
        <v>653</v>
      </c>
      <c r="D339" s="187" t="s">
        <v>158</v>
      </c>
      <c r="E339" s="188" t="s">
        <v>2135</v>
      </c>
      <c r="F339" s="189" t="s">
        <v>2136</v>
      </c>
      <c r="G339" s="190" t="s">
        <v>287</v>
      </c>
      <c r="H339" s="191">
        <v>169</v>
      </c>
      <c r="I339" s="192"/>
      <c r="J339" s="193">
        <f>ROUND(I339*H339,2)</f>
        <v>0</v>
      </c>
      <c r="K339" s="194"/>
      <c r="L339" s="39"/>
      <c r="M339" s="195" t="s">
        <v>1</v>
      </c>
      <c r="N339" s="196" t="s">
        <v>45</v>
      </c>
      <c r="O339" s="71"/>
      <c r="P339" s="197">
        <f>O339*H339</f>
        <v>0</v>
      </c>
      <c r="Q339" s="197">
        <v>9E-05</v>
      </c>
      <c r="R339" s="197">
        <f>Q339*H339</f>
        <v>0.015210000000000001</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2137</v>
      </c>
    </row>
    <row r="340" spans="2:51" s="13" customFormat="1" ht="11.25">
      <c r="B340" s="210"/>
      <c r="C340" s="211"/>
      <c r="D340" s="201" t="s">
        <v>256</v>
      </c>
      <c r="E340" s="212" t="s">
        <v>1</v>
      </c>
      <c r="F340" s="213" t="s">
        <v>2138</v>
      </c>
      <c r="G340" s="211"/>
      <c r="H340" s="214">
        <v>118</v>
      </c>
      <c r="I340" s="215"/>
      <c r="J340" s="211"/>
      <c r="K340" s="211"/>
      <c r="L340" s="216"/>
      <c r="M340" s="217"/>
      <c r="N340" s="218"/>
      <c r="O340" s="218"/>
      <c r="P340" s="218"/>
      <c r="Q340" s="218"/>
      <c r="R340" s="218"/>
      <c r="S340" s="218"/>
      <c r="T340" s="219"/>
      <c r="AT340" s="220" t="s">
        <v>256</v>
      </c>
      <c r="AU340" s="220" t="s">
        <v>90</v>
      </c>
      <c r="AV340" s="13" t="s">
        <v>90</v>
      </c>
      <c r="AW340" s="13" t="s">
        <v>36</v>
      </c>
      <c r="AX340" s="13" t="s">
        <v>80</v>
      </c>
      <c r="AY340" s="220" t="s">
        <v>155</v>
      </c>
    </row>
    <row r="341" spans="2:51" s="13" customFormat="1" ht="11.25">
      <c r="B341" s="210"/>
      <c r="C341" s="211"/>
      <c r="D341" s="201" t="s">
        <v>256</v>
      </c>
      <c r="E341" s="212" t="s">
        <v>1</v>
      </c>
      <c r="F341" s="213" t="s">
        <v>2139</v>
      </c>
      <c r="G341" s="211"/>
      <c r="H341" s="214">
        <v>51</v>
      </c>
      <c r="I341" s="215"/>
      <c r="J341" s="211"/>
      <c r="K341" s="211"/>
      <c r="L341" s="216"/>
      <c r="M341" s="217"/>
      <c r="N341" s="218"/>
      <c r="O341" s="218"/>
      <c r="P341" s="218"/>
      <c r="Q341" s="218"/>
      <c r="R341" s="218"/>
      <c r="S341" s="218"/>
      <c r="T341" s="219"/>
      <c r="AT341" s="220" t="s">
        <v>256</v>
      </c>
      <c r="AU341" s="220" t="s">
        <v>90</v>
      </c>
      <c r="AV341" s="13" t="s">
        <v>90</v>
      </c>
      <c r="AW341" s="13" t="s">
        <v>36</v>
      </c>
      <c r="AX341" s="13" t="s">
        <v>80</v>
      </c>
      <c r="AY341" s="220" t="s">
        <v>155</v>
      </c>
    </row>
    <row r="342" spans="2:51" s="14" customFormat="1" ht="11.25">
      <c r="B342" s="221"/>
      <c r="C342" s="222"/>
      <c r="D342" s="201" t="s">
        <v>256</v>
      </c>
      <c r="E342" s="223" t="s">
        <v>1</v>
      </c>
      <c r="F342" s="224" t="s">
        <v>259</v>
      </c>
      <c r="G342" s="222"/>
      <c r="H342" s="225">
        <v>169</v>
      </c>
      <c r="I342" s="226"/>
      <c r="J342" s="222"/>
      <c r="K342" s="222"/>
      <c r="L342" s="227"/>
      <c r="M342" s="228"/>
      <c r="N342" s="229"/>
      <c r="O342" s="229"/>
      <c r="P342" s="229"/>
      <c r="Q342" s="229"/>
      <c r="R342" s="229"/>
      <c r="S342" s="229"/>
      <c r="T342" s="230"/>
      <c r="AT342" s="231" t="s">
        <v>256</v>
      </c>
      <c r="AU342" s="231" t="s">
        <v>90</v>
      </c>
      <c r="AV342" s="14" t="s">
        <v>175</v>
      </c>
      <c r="AW342" s="14" t="s">
        <v>36</v>
      </c>
      <c r="AX342" s="14" t="s">
        <v>88</v>
      </c>
      <c r="AY342" s="231" t="s">
        <v>155</v>
      </c>
    </row>
    <row r="343" spans="1:65" s="2" customFormat="1" ht="16.5" customHeight="1">
      <c r="A343" s="34"/>
      <c r="B343" s="35"/>
      <c r="C343" s="187" t="s">
        <v>658</v>
      </c>
      <c r="D343" s="187" t="s">
        <v>158</v>
      </c>
      <c r="E343" s="188" t="s">
        <v>2140</v>
      </c>
      <c r="F343" s="189" t="s">
        <v>2141</v>
      </c>
      <c r="G343" s="190" t="s">
        <v>383</v>
      </c>
      <c r="H343" s="191">
        <v>0</v>
      </c>
      <c r="I343" s="192"/>
      <c r="J343" s="193">
        <f>ROUND(I343*H343,2)</f>
        <v>0</v>
      </c>
      <c r="K343" s="194"/>
      <c r="L343" s="39"/>
      <c r="M343" s="195" t="s">
        <v>1</v>
      </c>
      <c r="N343" s="196" t="s">
        <v>45</v>
      </c>
      <c r="O343" s="71"/>
      <c r="P343" s="197">
        <f>O343*H343</f>
        <v>0</v>
      </c>
      <c r="Q343" s="197">
        <v>0.00038</v>
      </c>
      <c r="R343" s="197">
        <f>Q343*H343</f>
        <v>0</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2142</v>
      </c>
    </row>
    <row r="344" spans="1:47" s="2" customFormat="1" ht="68.25">
      <c r="A344" s="34"/>
      <c r="B344" s="35"/>
      <c r="C344" s="36"/>
      <c r="D344" s="201" t="s">
        <v>164</v>
      </c>
      <c r="E344" s="36"/>
      <c r="F344" s="202" t="s">
        <v>2143</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187" t="s">
        <v>662</v>
      </c>
      <c r="D345" s="187" t="s">
        <v>158</v>
      </c>
      <c r="E345" s="188" t="s">
        <v>2144</v>
      </c>
      <c r="F345" s="189" t="s">
        <v>2145</v>
      </c>
      <c r="G345" s="190" t="s">
        <v>383</v>
      </c>
      <c r="H345" s="191">
        <v>0</v>
      </c>
      <c r="I345" s="192"/>
      <c r="J345" s="193">
        <f>ROUND(I345*H345,2)</f>
        <v>0</v>
      </c>
      <c r="K345" s="194"/>
      <c r="L345" s="39"/>
      <c r="M345" s="195" t="s">
        <v>1</v>
      </c>
      <c r="N345" s="196" t="s">
        <v>45</v>
      </c>
      <c r="O345" s="71"/>
      <c r="P345" s="197">
        <f>O345*H345</f>
        <v>0</v>
      </c>
      <c r="Q345" s="197">
        <v>0.00067</v>
      </c>
      <c r="R345" s="197">
        <f>Q345*H345</f>
        <v>0</v>
      </c>
      <c r="S345" s="197">
        <v>0</v>
      </c>
      <c r="T345" s="198">
        <f>S345*H345</f>
        <v>0</v>
      </c>
      <c r="U345" s="34"/>
      <c r="V345" s="34"/>
      <c r="W345" s="34"/>
      <c r="X345" s="34"/>
      <c r="Y345" s="34"/>
      <c r="Z345" s="34"/>
      <c r="AA345" s="34"/>
      <c r="AB345" s="34"/>
      <c r="AC345" s="34"/>
      <c r="AD345" s="34"/>
      <c r="AE345" s="34"/>
      <c r="AR345" s="199" t="s">
        <v>175</v>
      </c>
      <c r="AT345" s="199" t="s">
        <v>158</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2146</v>
      </c>
    </row>
    <row r="346" spans="1:47" s="2" customFormat="1" ht="48.75">
      <c r="A346" s="34"/>
      <c r="B346" s="35"/>
      <c r="C346" s="36"/>
      <c r="D346" s="201" t="s">
        <v>164</v>
      </c>
      <c r="E346" s="36"/>
      <c r="F346" s="202" t="s">
        <v>2147</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1:65" s="2" customFormat="1" ht="16.5" customHeight="1">
      <c r="A347" s="34"/>
      <c r="B347" s="35"/>
      <c r="C347" s="187" t="s">
        <v>666</v>
      </c>
      <c r="D347" s="187" t="s">
        <v>158</v>
      </c>
      <c r="E347" s="188" t="s">
        <v>2148</v>
      </c>
      <c r="F347" s="189" t="s">
        <v>2149</v>
      </c>
      <c r="G347" s="190" t="s">
        <v>383</v>
      </c>
      <c r="H347" s="191">
        <v>0</v>
      </c>
      <c r="I347" s="192"/>
      <c r="J347" s="193">
        <f>ROUND(I347*H347,2)</f>
        <v>0</v>
      </c>
      <c r="K347" s="194"/>
      <c r="L347" s="39"/>
      <c r="M347" s="195" t="s">
        <v>1</v>
      </c>
      <c r="N347" s="196" t="s">
        <v>45</v>
      </c>
      <c r="O347" s="71"/>
      <c r="P347" s="197">
        <f>O347*H347</f>
        <v>0</v>
      </c>
      <c r="Q347" s="197">
        <v>0.00163</v>
      </c>
      <c r="R347" s="197">
        <f>Q347*H347</f>
        <v>0</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2150</v>
      </c>
    </row>
    <row r="348" spans="1:47" s="2" customFormat="1" ht="48.75">
      <c r="A348" s="34"/>
      <c r="B348" s="35"/>
      <c r="C348" s="36"/>
      <c r="D348" s="201" t="s">
        <v>164</v>
      </c>
      <c r="E348" s="36"/>
      <c r="F348" s="202" t="s">
        <v>2151</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1:65" s="2" customFormat="1" ht="16.5" customHeight="1">
      <c r="A349" s="34"/>
      <c r="B349" s="35"/>
      <c r="C349" s="187" t="s">
        <v>671</v>
      </c>
      <c r="D349" s="187" t="s">
        <v>158</v>
      </c>
      <c r="E349" s="188" t="s">
        <v>2152</v>
      </c>
      <c r="F349" s="189" t="s">
        <v>2153</v>
      </c>
      <c r="G349" s="190" t="s">
        <v>287</v>
      </c>
      <c r="H349" s="191">
        <v>0</v>
      </c>
      <c r="I349" s="192"/>
      <c r="J349" s="193">
        <f>ROUND(I349*H349,2)</f>
        <v>0</v>
      </c>
      <c r="K349" s="194"/>
      <c r="L349" s="39"/>
      <c r="M349" s="195" t="s">
        <v>1</v>
      </c>
      <c r="N349" s="196" t="s">
        <v>45</v>
      </c>
      <c r="O349" s="71"/>
      <c r="P349" s="197">
        <f>O349*H349</f>
        <v>0</v>
      </c>
      <c r="Q349" s="197">
        <v>0</v>
      </c>
      <c r="R349" s="197">
        <f>Q349*H349</f>
        <v>0</v>
      </c>
      <c r="S349" s="197">
        <v>0</v>
      </c>
      <c r="T349" s="198">
        <f>S349*H349</f>
        <v>0</v>
      </c>
      <c r="U349" s="34"/>
      <c r="V349" s="34"/>
      <c r="W349" s="34"/>
      <c r="X349" s="34"/>
      <c r="Y349" s="34"/>
      <c r="Z349" s="34"/>
      <c r="AA349" s="34"/>
      <c r="AB349" s="34"/>
      <c r="AC349" s="34"/>
      <c r="AD349" s="34"/>
      <c r="AE349" s="34"/>
      <c r="AR349" s="199" t="s">
        <v>175</v>
      </c>
      <c r="AT349" s="199" t="s">
        <v>158</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2154</v>
      </c>
    </row>
    <row r="350" spans="1:47" s="2" customFormat="1" ht="146.25">
      <c r="A350" s="34"/>
      <c r="B350" s="35"/>
      <c r="C350" s="36"/>
      <c r="D350" s="201" t="s">
        <v>164</v>
      </c>
      <c r="E350" s="36"/>
      <c r="F350" s="202" t="s">
        <v>2155</v>
      </c>
      <c r="G350" s="36"/>
      <c r="H350" s="36"/>
      <c r="I350" s="203"/>
      <c r="J350" s="36"/>
      <c r="K350" s="36"/>
      <c r="L350" s="39"/>
      <c r="M350" s="204"/>
      <c r="N350" s="205"/>
      <c r="O350" s="71"/>
      <c r="P350" s="71"/>
      <c r="Q350" s="71"/>
      <c r="R350" s="71"/>
      <c r="S350" s="71"/>
      <c r="T350" s="72"/>
      <c r="U350" s="34"/>
      <c r="V350" s="34"/>
      <c r="W350" s="34"/>
      <c r="X350" s="34"/>
      <c r="Y350" s="34"/>
      <c r="Z350" s="34"/>
      <c r="AA350" s="34"/>
      <c r="AB350" s="34"/>
      <c r="AC350" s="34"/>
      <c r="AD350" s="34"/>
      <c r="AE350" s="34"/>
      <c r="AT350" s="17" t="s">
        <v>164</v>
      </c>
      <c r="AU350" s="17" t="s">
        <v>90</v>
      </c>
    </row>
    <row r="351" spans="1:65" s="2" customFormat="1" ht="16.5" customHeight="1">
      <c r="A351" s="34"/>
      <c r="B351" s="35"/>
      <c r="C351" s="243" t="s">
        <v>676</v>
      </c>
      <c r="D351" s="243" t="s">
        <v>357</v>
      </c>
      <c r="E351" s="244" t="s">
        <v>2156</v>
      </c>
      <c r="F351" s="245" t="s">
        <v>2157</v>
      </c>
      <c r="G351" s="246" t="s">
        <v>287</v>
      </c>
      <c r="H351" s="247">
        <v>51.765</v>
      </c>
      <c r="I351" s="248"/>
      <c r="J351" s="249">
        <f>ROUND(I351*H351,2)</f>
        <v>0</v>
      </c>
      <c r="K351" s="250"/>
      <c r="L351" s="251"/>
      <c r="M351" s="252" t="s">
        <v>1</v>
      </c>
      <c r="N351" s="253" t="s">
        <v>45</v>
      </c>
      <c r="O351" s="71"/>
      <c r="P351" s="197">
        <f>O351*H351</f>
        <v>0</v>
      </c>
      <c r="Q351" s="197">
        <v>0.00028</v>
      </c>
      <c r="R351" s="197">
        <f>Q351*H351</f>
        <v>0.014494199999999999</v>
      </c>
      <c r="S351" s="197">
        <v>0</v>
      </c>
      <c r="T351" s="198">
        <f>S351*H351</f>
        <v>0</v>
      </c>
      <c r="U351" s="34"/>
      <c r="V351" s="34"/>
      <c r="W351" s="34"/>
      <c r="X351" s="34"/>
      <c r="Y351" s="34"/>
      <c r="Z351" s="34"/>
      <c r="AA351" s="34"/>
      <c r="AB351" s="34"/>
      <c r="AC351" s="34"/>
      <c r="AD351" s="34"/>
      <c r="AE351" s="34"/>
      <c r="AR351" s="199" t="s">
        <v>196</v>
      </c>
      <c r="AT351" s="199" t="s">
        <v>357</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2158</v>
      </c>
    </row>
    <row r="352" spans="1:47" s="2" customFormat="1" ht="29.25">
      <c r="A352" s="34"/>
      <c r="B352" s="35"/>
      <c r="C352" s="36"/>
      <c r="D352" s="201" t="s">
        <v>164</v>
      </c>
      <c r="E352" s="36"/>
      <c r="F352" s="202" t="s">
        <v>2159</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164</v>
      </c>
      <c r="AU352" s="17" t="s">
        <v>90</v>
      </c>
    </row>
    <row r="353" spans="2:51" s="13" customFormat="1" ht="11.25">
      <c r="B353" s="210"/>
      <c r="C353" s="211"/>
      <c r="D353" s="201" t="s">
        <v>256</v>
      </c>
      <c r="E353" s="212" t="s">
        <v>1</v>
      </c>
      <c r="F353" s="213" t="s">
        <v>2160</v>
      </c>
      <c r="G353" s="211"/>
      <c r="H353" s="214">
        <v>51</v>
      </c>
      <c r="I353" s="215"/>
      <c r="J353" s="211"/>
      <c r="K353" s="211"/>
      <c r="L353" s="216"/>
      <c r="M353" s="217"/>
      <c r="N353" s="218"/>
      <c r="O353" s="218"/>
      <c r="P353" s="218"/>
      <c r="Q353" s="218"/>
      <c r="R353" s="218"/>
      <c r="S353" s="218"/>
      <c r="T353" s="219"/>
      <c r="AT353" s="220" t="s">
        <v>256</v>
      </c>
      <c r="AU353" s="220" t="s">
        <v>90</v>
      </c>
      <c r="AV353" s="13" t="s">
        <v>90</v>
      </c>
      <c r="AW353" s="13" t="s">
        <v>36</v>
      </c>
      <c r="AX353" s="13" t="s">
        <v>88</v>
      </c>
      <c r="AY353" s="220" t="s">
        <v>155</v>
      </c>
    </row>
    <row r="354" spans="2:51" s="13" customFormat="1" ht="11.25">
      <c r="B354" s="210"/>
      <c r="C354" s="211"/>
      <c r="D354" s="201" t="s">
        <v>256</v>
      </c>
      <c r="E354" s="211"/>
      <c r="F354" s="213" t="s">
        <v>2161</v>
      </c>
      <c r="G354" s="211"/>
      <c r="H354" s="214">
        <v>51.765</v>
      </c>
      <c r="I354" s="215"/>
      <c r="J354" s="211"/>
      <c r="K354" s="211"/>
      <c r="L354" s="216"/>
      <c r="M354" s="217"/>
      <c r="N354" s="218"/>
      <c r="O354" s="218"/>
      <c r="P354" s="218"/>
      <c r="Q354" s="218"/>
      <c r="R354" s="218"/>
      <c r="S354" s="218"/>
      <c r="T354" s="219"/>
      <c r="AT354" s="220" t="s">
        <v>256</v>
      </c>
      <c r="AU354" s="220" t="s">
        <v>90</v>
      </c>
      <c r="AV354" s="13" t="s">
        <v>90</v>
      </c>
      <c r="AW354" s="13" t="s">
        <v>4</v>
      </c>
      <c r="AX354" s="13" t="s">
        <v>88</v>
      </c>
      <c r="AY354" s="220" t="s">
        <v>155</v>
      </c>
    </row>
    <row r="355" spans="1:65" s="2" customFormat="1" ht="16.5" customHeight="1">
      <c r="A355" s="34"/>
      <c r="B355" s="35"/>
      <c r="C355" s="187" t="s">
        <v>680</v>
      </c>
      <c r="D355" s="187" t="s">
        <v>158</v>
      </c>
      <c r="E355" s="188" t="s">
        <v>2162</v>
      </c>
      <c r="F355" s="189" t="s">
        <v>2163</v>
      </c>
      <c r="G355" s="190" t="s">
        <v>287</v>
      </c>
      <c r="H355" s="191">
        <v>0</v>
      </c>
      <c r="I355" s="192"/>
      <c r="J355" s="193">
        <f>ROUND(I355*H355,2)</f>
        <v>0</v>
      </c>
      <c r="K355" s="194"/>
      <c r="L355" s="39"/>
      <c r="M355" s="195" t="s">
        <v>1</v>
      </c>
      <c r="N355" s="196" t="s">
        <v>45</v>
      </c>
      <c r="O355" s="71"/>
      <c r="P355" s="197">
        <f>O355*H355</f>
        <v>0</v>
      </c>
      <c r="Q355" s="197">
        <v>0</v>
      </c>
      <c r="R355" s="197">
        <f>Q355*H355</f>
        <v>0</v>
      </c>
      <c r="S355" s="197">
        <v>0</v>
      </c>
      <c r="T355" s="198">
        <f>S355*H355</f>
        <v>0</v>
      </c>
      <c r="U355" s="34"/>
      <c r="V355" s="34"/>
      <c r="W355" s="34"/>
      <c r="X355" s="34"/>
      <c r="Y355" s="34"/>
      <c r="Z355" s="34"/>
      <c r="AA355" s="34"/>
      <c r="AB355" s="34"/>
      <c r="AC355" s="34"/>
      <c r="AD355" s="34"/>
      <c r="AE355" s="34"/>
      <c r="AR355" s="199" t="s">
        <v>175</v>
      </c>
      <c r="AT355" s="199" t="s">
        <v>158</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2164</v>
      </c>
    </row>
    <row r="356" spans="1:47" s="2" customFormat="1" ht="78">
      <c r="A356" s="34"/>
      <c r="B356" s="35"/>
      <c r="C356" s="36"/>
      <c r="D356" s="201" t="s">
        <v>164</v>
      </c>
      <c r="E356" s="36"/>
      <c r="F356" s="202" t="s">
        <v>2165</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164</v>
      </c>
      <c r="AU356" s="17" t="s">
        <v>90</v>
      </c>
    </row>
    <row r="357" spans="1:65" s="2" customFormat="1" ht="16.5" customHeight="1">
      <c r="A357" s="34"/>
      <c r="B357" s="35"/>
      <c r="C357" s="243" t="s">
        <v>684</v>
      </c>
      <c r="D357" s="243" t="s">
        <v>357</v>
      </c>
      <c r="E357" s="244" t="s">
        <v>2166</v>
      </c>
      <c r="F357" s="245" t="s">
        <v>2167</v>
      </c>
      <c r="G357" s="246" t="s">
        <v>287</v>
      </c>
      <c r="H357" s="247">
        <v>12.18</v>
      </c>
      <c r="I357" s="248"/>
      <c r="J357" s="249">
        <f>ROUND(I357*H357,2)</f>
        <v>0</v>
      </c>
      <c r="K357" s="250"/>
      <c r="L357" s="251"/>
      <c r="M357" s="252" t="s">
        <v>1</v>
      </c>
      <c r="N357" s="253" t="s">
        <v>45</v>
      </c>
      <c r="O357" s="71"/>
      <c r="P357" s="197">
        <f>O357*H357</f>
        <v>0</v>
      </c>
      <c r="Q357" s="197">
        <v>0.00043</v>
      </c>
      <c r="R357" s="197">
        <f>Q357*H357</f>
        <v>0.0052374</v>
      </c>
      <c r="S357" s="197">
        <v>0</v>
      </c>
      <c r="T357" s="198">
        <f>S357*H357</f>
        <v>0</v>
      </c>
      <c r="U357" s="34"/>
      <c r="V357" s="34"/>
      <c r="W357" s="34"/>
      <c r="X357" s="34"/>
      <c r="Y357" s="34"/>
      <c r="Z357" s="34"/>
      <c r="AA357" s="34"/>
      <c r="AB357" s="34"/>
      <c r="AC357" s="34"/>
      <c r="AD357" s="34"/>
      <c r="AE357" s="34"/>
      <c r="AR357" s="199" t="s">
        <v>196</v>
      </c>
      <c r="AT357" s="199" t="s">
        <v>357</v>
      </c>
      <c r="AU357" s="199" t="s">
        <v>90</v>
      </c>
      <c r="AY357" s="17" t="s">
        <v>155</v>
      </c>
      <c r="BE357" s="200">
        <f>IF(N357="základní",J357,0)</f>
        <v>0</v>
      </c>
      <c r="BF357" s="200">
        <f>IF(N357="snížená",J357,0)</f>
        <v>0</v>
      </c>
      <c r="BG357" s="200">
        <f>IF(N357="zákl. přenesená",J357,0)</f>
        <v>0</v>
      </c>
      <c r="BH357" s="200">
        <f>IF(N357="sníž. přenesená",J357,0)</f>
        <v>0</v>
      </c>
      <c r="BI357" s="200">
        <f>IF(N357="nulová",J357,0)</f>
        <v>0</v>
      </c>
      <c r="BJ357" s="17" t="s">
        <v>88</v>
      </c>
      <c r="BK357" s="200">
        <f>ROUND(I357*H357,2)</f>
        <v>0</v>
      </c>
      <c r="BL357" s="17" t="s">
        <v>175</v>
      </c>
      <c r="BM357" s="199" t="s">
        <v>2168</v>
      </c>
    </row>
    <row r="358" spans="1:47" s="2" customFormat="1" ht="29.25">
      <c r="A358" s="34"/>
      <c r="B358" s="35"/>
      <c r="C358" s="36"/>
      <c r="D358" s="201" t="s">
        <v>164</v>
      </c>
      <c r="E358" s="36"/>
      <c r="F358" s="202" t="s">
        <v>2169</v>
      </c>
      <c r="G358" s="36"/>
      <c r="H358" s="36"/>
      <c r="I358" s="203"/>
      <c r="J358" s="36"/>
      <c r="K358" s="36"/>
      <c r="L358" s="39"/>
      <c r="M358" s="204"/>
      <c r="N358" s="205"/>
      <c r="O358" s="71"/>
      <c r="P358" s="71"/>
      <c r="Q358" s="71"/>
      <c r="R358" s="71"/>
      <c r="S358" s="71"/>
      <c r="T358" s="72"/>
      <c r="U358" s="34"/>
      <c r="V358" s="34"/>
      <c r="W358" s="34"/>
      <c r="X358" s="34"/>
      <c r="Y358" s="34"/>
      <c r="Z358" s="34"/>
      <c r="AA358" s="34"/>
      <c r="AB358" s="34"/>
      <c r="AC358" s="34"/>
      <c r="AD358" s="34"/>
      <c r="AE358" s="34"/>
      <c r="AT358" s="17" t="s">
        <v>164</v>
      </c>
      <c r="AU358" s="17" t="s">
        <v>90</v>
      </c>
    </row>
    <row r="359" spans="2:51" s="13" customFormat="1" ht="11.25">
      <c r="B359" s="210"/>
      <c r="C359" s="211"/>
      <c r="D359" s="201" t="s">
        <v>256</v>
      </c>
      <c r="E359" s="211"/>
      <c r="F359" s="213" t="s">
        <v>2170</v>
      </c>
      <c r="G359" s="211"/>
      <c r="H359" s="214">
        <v>12.18</v>
      </c>
      <c r="I359" s="215"/>
      <c r="J359" s="211"/>
      <c r="K359" s="211"/>
      <c r="L359" s="216"/>
      <c r="M359" s="217"/>
      <c r="N359" s="218"/>
      <c r="O359" s="218"/>
      <c r="P359" s="218"/>
      <c r="Q359" s="218"/>
      <c r="R359" s="218"/>
      <c r="S359" s="218"/>
      <c r="T359" s="219"/>
      <c r="AT359" s="220" t="s">
        <v>256</v>
      </c>
      <c r="AU359" s="220" t="s">
        <v>90</v>
      </c>
      <c r="AV359" s="13" t="s">
        <v>90</v>
      </c>
      <c r="AW359" s="13" t="s">
        <v>4</v>
      </c>
      <c r="AX359" s="13" t="s">
        <v>88</v>
      </c>
      <c r="AY359" s="220" t="s">
        <v>155</v>
      </c>
    </row>
    <row r="360" spans="1:65" s="2" customFormat="1" ht="16.5" customHeight="1">
      <c r="A360" s="34"/>
      <c r="B360" s="35"/>
      <c r="C360" s="187" t="s">
        <v>689</v>
      </c>
      <c r="D360" s="187" t="s">
        <v>158</v>
      </c>
      <c r="E360" s="188" t="s">
        <v>2171</v>
      </c>
      <c r="F360" s="189" t="s">
        <v>2172</v>
      </c>
      <c r="G360" s="190" t="s">
        <v>287</v>
      </c>
      <c r="H360" s="191">
        <v>0</v>
      </c>
      <c r="I360" s="192"/>
      <c r="J360" s="193">
        <f>ROUND(I360*H360,2)</f>
        <v>0</v>
      </c>
      <c r="K360" s="194"/>
      <c r="L360" s="39"/>
      <c r="M360" s="195" t="s">
        <v>1</v>
      </c>
      <c r="N360" s="196" t="s">
        <v>45</v>
      </c>
      <c r="O360" s="71"/>
      <c r="P360" s="197">
        <f>O360*H360</f>
        <v>0</v>
      </c>
      <c r="Q360" s="197">
        <v>0</v>
      </c>
      <c r="R360" s="197">
        <f>Q360*H360</f>
        <v>0</v>
      </c>
      <c r="S360" s="197">
        <v>0</v>
      </c>
      <c r="T360" s="198">
        <f>S360*H360</f>
        <v>0</v>
      </c>
      <c r="U360" s="34"/>
      <c r="V360" s="34"/>
      <c r="W360" s="34"/>
      <c r="X360" s="34"/>
      <c r="Y360" s="34"/>
      <c r="Z360" s="34"/>
      <c r="AA360" s="34"/>
      <c r="AB360" s="34"/>
      <c r="AC360" s="34"/>
      <c r="AD360" s="34"/>
      <c r="AE360" s="34"/>
      <c r="AR360" s="199" t="s">
        <v>175</v>
      </c>
      <c r="AT360" s="199" t="s">
        <v>158</v>
      </c>
      <c r="AU360" s="199" t="s">
        <v>90</v>
      </c>
      <c r="AY360" s="17" t="s">
        <v>155</v>
      </c>
      <c r="BE360" s="200">
        <f>IF(N360="základní",J360,0)</f>
        <v>0</v>
      </c>
      <c r="BF360" s="200">
        <f>IF(N360="snížená",J360,0)</f>
        <v>0</v>
      </c>
      <c r="BG360" s="200">
        <f>IF(N360="zákl. přenesená",J360,0)</f>
        <v>0</v>
      </c>
      <c r="BH360" s="200">
        <f>IF(N360="sníž. přenesená",J360,0)</f>
        <v>0</v>
      </c>
      <c r="BI360" s="200">
        <f>IF(N360="nulová",J360,0)</f>
        <v>0</v>
      </c>
      <c r="BJ360" s="17" t="s">
        <v>88</v>
      </c>
      <c r="BK360" s="200">
        <f>ROUND(I360*H360,2)</f>
        <v>0</v>
      </c>
      <c r="BL360" s="17" t="s">
        <v>175</v>
      </c>
      <c r="BM360" s="199" t="s">
        <v>2173</v>
      </c>
    </row>
    <row r="361" spans="1:47" s="2" customFormat="1" ht="78">
      <c r="A361" s="34"/>
      <c r="B361" s="35"/>
      <c r="C361" s="36"/>
      <c r="D361" s="201" t="s">
        <v>164</v>
      </c>
      <c r="E361" s="36"/>
      <c r="F361" s="202" t="s">
        <v>2174</v>
      </c>
      <c r="G361" s="36"/>
      <c r="H361" s="36"/>
      <c r="I361" s="203"/>
      <c r="J361" s="36"/>
      <c r="K361" s="36"/>
      <c r="L361" s="39"/>
      <c r="M361" s="204"/>
      <c r="N361" s="205"/>
      <c r="O361" s="71"/>
      <c r="P361" s="71"/>
      <c r="Q361" s="71"/>
      <c r="R361" s="71"/>
      <c r="S361" s="71"/>
      <c r="T361" s="72"/>
      <c r="U361" s="34"/>
      <c r="V361" s="34"/>
      <c r="W361" s="34"/>
      <c r="X361" s="34"/>
      <c r="Y361" s="34"/>
      <c r="Z361" s="34"/>
      <c r="AA361" s="34"/>
      <c r="AB361" s="34"/>
      <c r="AC361" s="34"/>
      <c r="AD361" s="34"/>
      <c r="AE361" s="34"/>
      <c r="AT361" s="17" t="s">
        <v>164</v>
      </c>
      <c r="AU361" s="17" t="s">
        <v>90</v>
      </c>
    </row>
    <row r="362" spans="1:65" s="2" customFormat="1" ht="16.5" customHeight="1">
      <c r="A362" s="34"/>
      <c r="B362" s="35"/>
      <c r="C362" s="243" t="s">
        <v>693</v>
      </c>
      <c r="D362" s="243" t="s">
        <v>357</v>
      </c>
      <c r="E362" s="244" t="s">
        <v>2175</v>
      </c>
      <c r="F362" s="245" t="s">
        <v>2176</v>
      </c>
      <c r="G362" s="246" t="s">
        <v>287</v>
      </c>
      <c r="H362" s="247">
        <v>4.06</v>
      </c>
      <c r="I362" s="248"/>
      <c r="J362" s="249">
        <f>ROUND(I362*H362,2)</f>
        <v>0</v>
      </c>
      <c r="K362" s="250"/>
      <c r="L362" s="251"/>
      <c r="M362" s="252" t="s">
        <v>1</v>
      </c>
      <c r="N362" s="253" t="s">
        <v>45</v>
      </c>
      <c r="O362" s="71"/>
      <c r="P362" s="197">
        <f>O362*H362</f>
        <v>0</v>
      </c>
      <c r="Q362" s="197">
        <v>0.00106</v>
      </c>
      <c r="R362" s="197">
        <f>Q362*H362</f>
        <v>0.0043035999999999994</v>
      </c>
      <c r="S362" s="197">
        <v>0</v>
      </c>
      <c r="T362" s="198">
        <f>S362*H362</f>
        <v>0</v>
      </c>
      <c r="U362" s="34"/>
      <c r="V362" s="34"/>
      <c r="W362" s="34"/>
      <c r="X362" s="34"/>
      <c r="Y362" s="34"/>
      <c r="Z362" s="34"/>
      <c r="AA362" s="34"/>
      <c r="AB362" s="34"/>
      <c r="AC362" s="34"/>
      <c r="AD362" s="34"/>
      <c r="AE362" s="34"/>
      <c r="AR362" s="199" t="s">
        <v>196</v>
      </c>
      <c r="AT362" s="199" t="s">
        <v>357</v>
      </c>
      <c r="AU362" s="199" t="s">
        <v>90</v>
      </c>
      <c r="AY362" s="17" t="s">
        <v>155</v>
      </c>
      <c r="BE362" s="200">
        <f>IF(N362="základní",J362,0)</f>
        <v>0</v>
      </c>
      <c r="BF362" s="200">
        <f>IF(N362="snížená",J362,0)</f>
        <v>0</v>
      </c>
      <c r="BG362" s="200">
        <f>IF(N362="zákl. přenesená",J362,0)</f>
        <v>0</v>
      </c>
      <c r="BH362" s="200">
        <f>IF(N362="sníž. přenesená",J362,0)</f>
        <v>0</v>
      </c>
      <c r="BI362" s="200">
        <f>IF(N362="nulová",J362,0)</f>
        <v>0</v>
      </c>
      <c r="BJ362" s="17" t="s">
        <v>88</v>
      </c>
      <c r="BK362" s="200">
        <f>ROUND(I362*H362,2)</f>
        <v>0</v>
      </c>
      <c r="BL362" s="17" t="s">
        <v>175</v>
      </c>
      <c r="BM362" s="199" t="s">
        <v>2177</v>
      </c>
    </row>
    <row r="363" spans="1:47" s="2" customFormat="1" ht="29.25">
      <c r="A363" s="34"/>
      <c r="B363" s="35"/>
      <c r="C363" s="36"/>
      <c r="D363" s="201" t="s">
        <v>164</v>
      </c>
      <c r="E363" s="36"/>
      <c r="F363" s="202" t="s">
        <v>2178</v>
      </c>
      <c r="G363" s="36"/>
      <c r="H363" s="36"/>
      <c r="I363" s="203"/>
      <c r="J363" s="36"/>
      <c r="K363" s="36"/>
      <c r="L363" s="39"/>
      <c r="M363" s="204"/>
      <c r="N363" s="205"/>
      <c r="O363" s="71"/>
      <c r="P363" s="71"/>
      <c r="Q363" s="71"/>
      <c r="R363" s="71"/>
      <c r="S363" s="71"/>
      <c r="T363" s="72"/>
      <c r="U363" s="34"/>
      <c r="V363" s="34"/>
      <c r="W363" s="34"/>
      <c r="X363" s="34"/>
      <c r="Y363" s="34"/>
      <c r="Z363" s="34"/>
      <c r="AA363" s="34"/>
      <c r="AB363" s="34"/>
      <c r="AC363" s="34"/>
      <c r="AD363" s="34"/>
      <c r="AE363" s="34"/>
      <c r="AT363" s="17" t="s">
        <v>164</v>
      </c>
      <c r="AU363" s="17" t="s">
        <v>90</v>
      </c>
    </row>
    <row r="364" spans="2:51" s="13" customFormat="1" ht="11.25">
      <c r="B364" s="210"/>
      <c r="C364" s="211"/>
      <c r="D364" s="201" t="s">
        <v>256</v>
      </c>
      <c r="E364" s="211"/>
      <c r="F364" s="213" t="s">
        <v>2179</v>
      </c>
      <c r="G364" s="211"/>
      <c r="H364" s="214">
        <v>4.06</v>
      </c>
      <c r="I364" s="215"/>
      <c r="J364" s="211"/>
      <c r="K364" s="211"/>
      <c r="L364" s="216"/>
      <c r="M364" s="217"/>
      <c r="N364" s="218"/>
      <c r="O364" s="218"/>
      <c r="P364" s="218"/>
      <c r="Q364" s="218"/>
      <c r="R364" s="218"/>
      <c r="S364" s="218"/>
      <c r="T364" s="219"/>
      <c r="AT364" s="220" t="s">
        <v>256</v>
      </c>
      <c r="AU364" s="220" t="s">
        <v>90</v>
      </c>
      <c r="AV364" s="13" t="s">
        <v>90</v>
      </c>
      <c r="AW364" s="13" t="s">
        <v>4</v>
      </c>
      <c r="AX364" s="13" t="s">
        <v>88</v>
      </c>
      <c r="AY364" s="220" t="s">
        <v>155</v>
      </c>
    </row>
    <row r="365" spans="1:65" s="2" customFormat="1" ht="16.5" customHeight="1">
      <c r="A365" s="34"/>
      <c r="B365" s="35"/>
      <c r="C365" s="187" t="s">
        <v>697</v>
      </c>
      <c r="D365" s="187" t="s">
        <v>158</v>
      </c>
      <c r="E365" s="188" t="s">
        <v>2180</v>
      </c>
      <c r="F365" s="189" t="s">
        <v>2181</v>
      </c>
      <c r="G365" s="190" t="s">
        <v>383</v>
      </c>
      <c r="H365" s="191">
        <v>0</v>
      </c>
      <c r="I365" s="192"/>
      <c r="J365" s="193">
        <f>ROUND(I365*H365,2)</f>
        <v>0</v>
      </c>
      <c r="K365" s="194"/>
      <c r="L365" s="39"/>
      <c r="M365" s="195" t="s">
        <v>1</v>
      </c>
      <c r="N365" s="196" t="s">
        <v>45</v>
      </c>
      <c r="O365" s="71"/>
      <c r="P365" s="197">
        <f>O365*H365</f>
        <v>0</v>
      </c>
      <c r="Q365" s="197">
        <v>0</v>
      </c>
      <c r="R365" s="197">
        <f>Q365*H365</f>
        <v>0</v>
      </c>
      <c r="S365" s="197">
        <v>0</v>
      </c>
      <c r="T365" s="198">
        <f>S365*H365</f>
        <v>0</v>
      </c>
      <c r="U365" s="34"/>
      <c r="V365" s="34"/>
      <c r="W365" s="34"/>
      <c r="X365" s="34"/>
      <c r="Y365" s="34"/>
      <c r="Z365" s="34"/>
      <c r="AA365" s="34"/>
      <c r="AB365" s="34"/>
      <c r="AC365" s="34"/>
      <c r="AD365" s="34"/>
      <c r="AE365" s="34"/>
      <c r="AR365" s="199" t="s">
        <v>175</v>
      </c>
      <c r="AT365" s="199" t="s">
        <v>158</v>
      </c>
      <c r="AU365" s="199" t="s">
        <v>90</v>
      </c>
      <c r="AY365" s="17" t="s">
        <v>155</v>
      </c>
      <c r="BE365" s="200">
        <f>IF(N365="základní",J365,0)</f>
        <v>0</v>
      </c>
      <c r="BF365" s="200">
        <f>IF(N365="snížená",J365,0)</f>
        <v>0</v>
      </c>
      <c r="BG365" s="200">
        <f>IF(N365="zákl. přenesená",J365,0)</f>
        <v>0</v>
      </c>
      <c r="BH365" s="200">
        <f>IF(N365="sníž. přenesená",J365,0)</f>
        <v>0</v>
      </c>
      <c r="BI365" s="200">
        <f>IF(N365="nulová",J365,0)</f>
        <v>0</v>
      </c>
      <c r="BJ365" s="17" t="s">
        <v>88</v>
      </c>
      <c r="BK365" s="200">
        <f>ROUND(I365*H365,2)</f>
        <v>0</v>
      </c>
      <c r="BL365" s="17" t="s">
        <v>175</v>
      </c>
      <c r="BM365" s="199" t="s">
        <v>2182</v>
      </c>
    </row>
    <row r="366" spans="1:47" s="2" customFormat="1" ht="58.5">
      <c r="A366" s="34"/>
      <c r="B366" s="35"/>
      <c r="C366" s="36"/>
      <c r="D366" s="201" t="s">
        <v>164</v>
      </c>
      <c r="E366" s="36"/>
      <c r="F366" s="202" t="s">
        <v>2183</v>
      </c>
      <c r="G366" s="36"/>
      <c r="H366" s="36"/>
      <c r="I366" s="203"/>
      <c r="J366" s="36"/>
      <c r="K366" s="36"/>
      <c r="L366" s="39"/>
      <c r="M366" s="204"/>
      <c r="N366" s="205"/>
      <c r="O366" s="71"/>
      <c r="P366" s="71"/>
      <c r="Q366" s="71"/>
      <c r="R366" s="71"/>
      <c r="S366" s="71"/>
      <c r="T366" s="72"/>
      <c r="U366" s="34"/>
      <c r="V366" s="34"/>
      <c r="W366" s="34"/>
      <c r="X366" s="34"/>
      <c r="Y366" s="34"/>
      <c r="Z366" s="34"/>
      <c r="AA366" s="34"/>
      <c r="AB366" s="34"/>
      <c r="AC366" s="34"/>
      <c r="AD366" s="34"/>
      <c r="AE366" s="34"/>
      <c r="AT366" s="17" t="s">
        <v>164</v>
      </c>
      <c r="AU366" s="17" t="s">
        <v>90</v>
      </c>
    </row>
    <row r="367" spans="1:65" s="2" customFormat="1" ht="16.5" customHeight="1">
      <c r="A367" s="34"/>
      <c r="B367" s="35"/>
      <c r="C367" s="243" t="s">
        <v>702</v>
      </c>
      <c r="D367" s="243" t="s">
        <v>357</v>
      </c>
      <c r="E367" s="244" t="s">
        <v>2184</v>
      </c>
      <c r="F367" s="245" t="s">
        <v>2185</v>
      </c>
      <c r="G367" s="246" t="s">
        <v>383</v>
      </c>
      <c r="H367" s="247">
        <v>12</v>
      </c>
      <c r="I367" s="248"/>
      <c r="J367" s="249">
        <f>ROUND(I367*H367,2)</f>
        <v>0</v>
      </c>
      <c r="K367" s="250"/>
      <c r="L367" s="251"/>
      <c r="M367" s="252" t="s">
        <v>1</v>
      </c>
      <c r="N367" s="253" t="s">
        <v>45</v>
      </c>
      <c r="O367" s="71"/>
      <c r="P367" s="197">
        <f>O367*H367</f>
        <v>0</v>
      </c>
      <c r="Q367" s="197">
        <v>5E-05</v>
      </c>
      <c r="R367" s="197">
        <f>Q367*H367</f>
        <v>0.0006000000000000001</v>
      </c>
      <c r="S367" s="197">
        <v>0</v>
      </c>
      <c r="T367" s="198">
        <f>S367*H367</f>
        <v>0</v>
      </c>
      <c r="U367" s="34"/>
      <c r="V367" s="34"/>
      <c r="W367" s="34"/>
      <c r="X367" s="34"/>
      <c r="Y367" s="34"/>
      <c r="Z367" s="34"/>
      <c r="AA367" s="34"/>
      <c r="AB367" s="34"/>
      <c r="AC367" s="34"/>
      <c r="AD367" s="34"/>
      <c r="AE367" s="34"/>
      <c r="AR367" s="199" t="s">
        <v>196</v>
      </c>
      <c r="AT367" s="199" t="s">
        <v>357</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2186</v>
      </c>
    </row>
    <row r="368" spans="1:65" s="2" customFormat="1" ht="16.5" customHeight="1">
      <c r="A368" s="34"/>
      <c r="B368" s="35"/>
      <c r="C368" s="187" t="s">
        <v>707</v>
      </c>
      <c r="D368" s="187" t="s">
        <v>158</v>
      </c>
      <c r="E368" s="188" t="s">
        <v>2187</v>
      </c>
      <c r="F368" s="189" t="s">
        <v>2188</v>
      </c>
      <c r="G368" s="190" t="s">
        <v>383</v>
      </c>
      <c r="H368" s="191">
        <v>0</v>
      </c>
      <c r="I368" s="192"/>
      <c r="J368" s="193">
        <f>ROUND(I368*H368,2)</f>
        <v>0</v>
      </c>
      <c r="K368" s="194"/>
      <c r="L368" s="39"/>
      <c r="M368" s="195" t="s">
        <v>1</v>
      </c>
      <c r="N368" s="196" t="s">
        <v>45</v>
      </c>
      <c r="O368" s="71"/>
      <c r="P368" s="197">
        <f>O368*H368</f>
        <v>0</v>
      </c>
      <c r="Q368" s="197">
        <v>0</v>
      </c>
      <c r="R368" s="197">
        <f>Q368*H368</f>
        <v>0</v>
      </c>
      <c r="S368" s="197">
        <v>0</v>
      </c>
      <c r="T368" s="198">
        <f>S368*H368</f>
        <v>0</v>
      </c>
      <c r="U368" s="34"/>
      <c r="V368" s="34"/>
      <c r="W368" s="34"/>
      <c r="X368" s="34"/>
      <c r="Y368" s="34"/>
      <c r="Z368" s="34"/>
      <c r="AA368" s="34"/>
      <c r="AB368" s="34"/>
      <c r="AC368" s="34"/>
      <c r="AD368" s="34"/>
      <c r="AE368" s="34"/>
      <c r="AR368" s="199" t="s">
        <v>175</v>
      </c>
      <c r="AT368" s="199" t="s">
        <v>158</v>
      </c>
      <c r="AU368" s="199" t="s">
        <v>90</v>
      </c>
      <c r="AY368" s="17" t="s">
        <v>155</v>
      </c>
      <c r="BE368" s="200">
        <f>IF(N368="základní",J368,0)</f>
        <v>0</v>
      </c>
      <c r="BF368" s="200">
        <f>IF(N368="snížená",J368,0)</f>
        <v>0</v>
      </c>
      <c r="BG368" s="200">
        <f>IF(N368="zákl. přenesená",J368,0)</f>
        <v>0</v>
      </c>
      <c r="BH368" s="200">
        <f>IF(N368="sníž. přenesená",J368,0)</f>
        <v>0</v>
      </c>
      <c r="BI368" s="200">
        <f>IF(N368="nulová",J368,0)</f>
        <v>0</v>
      </c>
      <c r="BJ368" s="17" t="s">
        <v>88</v>
      </c>
      <c r="BK368" s="200">
        <f>ROUND(I368*H368,2)</f>
        <v>0</v>
      </c>
      <c r="BL368" s="17" t="s">
        <v>175</v>
      </c>
      <c r="BM368" s="199" t="s">
        <v>2189</v>
      </c>
    </row>
    <row r="369" spans="1:47" s="2" customFormat="1" ht="58.5">
      <c r="A369" s="34"/>
      <c r="B369" s="35"/>
      <c r="C369" s="36"/>
      <c r="D369" s="201" t="s">
        <v>164</v>
      </c>
      <c r="E369" s="36"/>
      <c r="F369" s="202" t="s">
        <v>2190</v>
      </c>
      <c r="G369" s="36"/>
      <c r="H369" s="36"/>
      <c r="I369" s="203"/>
      <c r="J369" s="36"/>
      <c r="K369" s="36"/>
      <c r="L369" s="39"/>
      <c r="M369" s="204"/>
      <c r="N369" s="205"/>
      <c r="O369" s="71"/>
      <c r="P369" s="71"/>
      <c r="Q369" s="71"/>
      <c r="R369" s="71"/>
      <c r="S369" s="71"/>
      <c r="T369" s="72"/>
      <c r="U369" s="34"/>
      <c r="V369" s="34"/>
      <c r="W369" s="34"/>
      <c r="X369" s="34"/>
      <c r="Y369" s="34"/>
      <c r="Z369" s="34"/>
      <c r="AA369" s="34"/>
      <c r="AB369" s="34"/>
      <c r="AC369" s="34"/>
      <c r="AD369" s="34"/>
      <c r="AE369" s="34"/>
      <c r="AT369" s="17" t="s">
        <v>164</v>
      </c>
      <c r="AU369" s="17" t="s">
        <v>90</v>
      </c>
    </row>
    <row r="370" spans="1:65" s="2" customFormat="1" ht="16.5" customHeight="1">
      <c r="A370" s="34"/>
      <c r="B370" s="35"/>
      <c r="C370" s="243" t="s">
        <v>712</v>
      </c>
      <c r="D370" s="243" t="s">
        <v>357</v>
      </c>
      <c r="E370" s="244" t="s">
        <v>2191</v>
      </c>
      <c r="F370" s="245" t="s">
        <v>2192</v>
      </c>
      <c r="G370" s="246" t="s">
        <v>383</v>
      </c>
      <c r="H370" s="247">
        <v>2</v>
      </c>
      <c r="I370" s="248"/>
      <c r="J370" s="249">
        <f>ROUND(I370*H370,2)</f>
        <v>0</v>
      </c>
      <c r="K370" s="250"/>
      <c r="L370" s="251"/>
      <c r="M370" s="252" t="s">
        <v>1</v>
      </c>
      <c r="N370" s="253" t="s">
        <v>45</v>
      </c>
      <c r="O370" s="71"/>
      <c r="P370" s="197">
        <f>O370*H370</f>
        <v>0</v>
      </c>
      <c r="Q370" s="197">
        <v>0.0001</v>
      </c>
      <c r="R370" s="197">
        <f>Q370*H370</f>
        <v>0.0002</v>
      </c>
      <c r="S370" s="197">
        <v>0</v>
      </c>
      <c r="T370" s="198">
        <f>S370*H370</f>
        <v>0</v>
      </c>
      <c r="U370" s="34"/>
      <c r="V370" s="34"/>
      <c r="W370" s="34"/>
      <c r="X370" s="34"/>
      <c r="Y370" s="34"/>
      <c r="Z370" s="34"/>
      <c r="AA370" s="34"/>
      <c r="AB370" s="34"/>
      <c r="AC370" s="34"/>
      <c r="AD370" s="34"/>
      <c r="AE370" s="34"/>
      <c r="AR370" s="199" t="s">
        <v>196</v>
      </c>
      <c r="AT370" s="199" t="s">
        <v>357</v>
      </c>
      <c r="AU370" s="199" t="s">
        <v>90</v>
      </c>
      <c r="AY370" s="17" t="s">
        <v>155</v>
      </c>
      <c r="BE370" s="200">
        <f>IF(N370="základní",J370,0)</f>
        <v>0</v>
      </c>
      <c r="BF370" s="200">
        <f>IF(N370="snížená",J370,0)</f>
        <v>0</v>
      </c>
      <c r="BG370" s="200">
        <f>IF(N370="zákl. přenesená",J370,0)</f>
        <v>0</v>
      </c>
      <c r="BH370" s="200">
        <f>IF(N370="sníž. přenesená",J370,0)</f>
        <v>0</v>
      </c>
      <c r="BI370" s="200">
        <f>IF(N370="nulová",J370,0)</f>
        <v>0</v>
      </c>
      <c r="BJ370" s="17" t="s">
        <v>88</v>
      </c>
      <c r="BK370" s="200">
        <f>ROUND(I370*H370,2)</f>
        <v>0</v>
      </c>
      <c r="BL370" s="17" t="s">
        <v>175</v>
      </c>
      <c r="BM370" s="199" t="s">
        <v>2193</v>
      </c>
    </row>
    <row r="371" spans="1:65" s="2" customFormat="1" ht="16.5" customHeight="1">
      <c r="A371" s="34"/>
      <c r="B371" s="35"/>
      <c r="C371" s="187" t="s">
        <v>717</v>
      </c>
      <c r="D371" s="187" t="s">
        <v>158</v>
      </c>
      <c r="E371" s="188" t="s">
        <v>2194</v>
      </c>
      <c r="F371" s="189" t="s">
        <v>2195</v>
      </c>
      <c r="G371" s="190" t="s">
        <v>383</v>
      </c>
      <c r="H371" s="191">
        <v>0</v>
      </c>
      <c r="I371" s="192"/>
      <c r="J371" s="193">
        <f>ROUND(I371*H371,2)</f>
        <v>0</v>
      </c>
      <c r="K371" s="194"/>
      <c r="L371" s="39"/>
      <c r="M371" s="195" t="s">
        <v>1</v>
      </c>
      <c r="N371" s="196" t="s">
        <v>45</v>
      </c>
      <c r="O371" s="71"/>
      <c r="P371" s="197">
        <f>O371*H371</f>
        <v>0</v>
      </c>
      <c r="Q371" s="197">
        <v>0</v>
      </c>
      <c r="R371" s="197">
        <f>Q371*H371</f>
        <v>0</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2196</v>
      </c>
    </row>
    <row r="372" spans="1:47" s="2" customFormat="1" ht="58.5">
      <c r="A372" s="34"/>
      <c r="B372" s="35"/>
      <c r="C372" s="36"/>
      <c r="D372" s="201" t="s">
        <v>164</v>
      </c>
      <c r="E372" s="36"/>
      <c r="F372" s="202" t="s">
        <v>2197</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1:65" s="2" customFormat="1" ht="16.5" customHeight="1">
      <c r="A373" s="34"/>
      <c r="B373" s="35"/>
      <c r="C373" s="243" t="s">
        <v>722</v>
      </c>
      <c r="D373" s="243" t="s">
        <v>357</v>
      </c>
      <c r="E373" s="244" t="s">
        <v>2198</v>
      </c>
      <c r="F373" s="245" t="s">
        <v>2199</v>
      </c>
      <c r="G373" s="246" t="s">
        <v>383</v>
      </c>
      <c r="H373" s="247">
        <v>2</v>
      </c>
      <c r="I373" s="248"/>
      <c r="J373" s="249">
        <f>ROUND(I373*H373,2)</f>
        <v>0</v>
      </c>
      <c r="K373" s="250"/>
      <c r="L373" s="251"/>
      <c r="M373" s="252" t="s">
        <v>1</v>
      </c>
      <c r="N373" s="253" t="s">
        <v>45</v>
      </c>
      <c r="O373" s="71"/>
      <c r="P373" s="197">
        <f>O373*H373</f>
        <v>0</v>
      </c>
      <c r="Q373" s="197">
        <v>0.00022</v>
      </c>
      <c r="R373" s="197">
        <f>Q373*H373</f>
        <v>0.00044</v>
      </c>
      <c r="S373" s="197">
        <v>0</v>
      </c>
      <c r="T373" s="198">
        <f>S373*H373</f>
        <v>0</v>
      </c>
      <c r="U373" s="34"/>
      <c r="V373" s="34"/>
      <c r="W373" s="34"/>
      <c r="X373" s="34"/>
      <c r="Y373" s="34"/>
      <c r="Z373" s="34"/>
      <c r="AA373" s="34"/>
      <c r="AB373" s="34"/>
      <c r="AC373" s="34"/>
      <c r="AD373" s="34"/>
      <c r="AE373" s="34"/>
      <c r="AR373" s="199" t="s">
        <v>196</v>
      </c>
      <c r="AT373" s="199" t="s">
        <v>357</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2200</v>
      </c>
    </row>
    <row r="374" spans="1:65" s="2" customFormat="1" ht="16.5" customHeight="1">
      <c r="A374" s="34"/>
      <c r="B374" s="35"/>
      <c r="C374" s="187" t="s">
        <v>727</v>
      </c>
      <c r="D374" s="187" t="s">
        <v>158</v>
      </c>
      <c r="E374" s="188" t="s">
        <v>2201</v>
      </c>
      <c r="F374" s="189" t="s">
        <v>2202</v>
      </c>
      <c r="G374" s="190" t="s">
        <v>383</v>
      </c>
      <c r="H374" s="191">
        <v>0</v>
      </c>
      <c r="I374" s="192"/>
      <c r="J374" s="193">
        <f>ROUND(I374*H374,2)</f>
        <v>0</v>
      </c>
      <c r="K374" s="194"/>
      <c r="L374" s="39"/>
      <c r="M374" s="195" t="s">
        <v>1</v>
      </c>
      <c r="N374" s="196" t="s">
        <v>45</v>
      </c>
      <c r="O374" s="71"/>
      <c r="P374" s="197">
        <f>O374*H374</f>
        <v>0</v>
      </c>
      <c r="Q374" s="197">
        <v>0</v>
      </c>
      <c r="R374" s="197">
        <f>Q374*H374</f>
        <v>0</v>
      </c>
      <c r="S374" s="197">
        <v>0</v>
      </c>
      <c r="T374" s="198">
        <f>S374*H374</f>
        <v>0</v>
      </c>
      <c r="U374" s="34"/>
      <c r="V374" s="34"/>
      <c r="W374" s="34"/>
      <c r="X374" s="34"/>
      <c r="Y374" s="34"/>
      <c r="Z374" s="34"/>
      <c r="AA374" s="34"/>
      <c r="AB374" s="34"/>
      <c r="AC374" s="34"/>
      <c r="AD374" s="34"/>
      <c r="AE374" s="34"/>
      <c r="AR374" s="199" t="s">
        <v>175</v>
      </c>
      <c r="AT374" s="199" t="s">
        <v>158</v>
      </c>
      <c r="AU374" s="199" t="s">
        <v>90</v>
      </c>
      <c r="AY374" s="17" t="s">
        <v>155</v>
      </c>
      <c r="BE374" s="200">
        <f>IF(N374="základní",J374,0)</f>
        <v>0</v>
      </c>
      <c r="BF374" s="200">
        <f>IF(N374="snížená",J374,0)</f>
        <v>0</v>
      </c>
      <c r="BG374" s="200">
        <f>IF(N374="zákl. přenesená",J374,0)</f>
        <v>0</v>
      </c>
      <c r="BH374" s="200">
        <f>IF(N374="sníž. přenesená",J374,0)</f>
        <v>0</v>
      </c>
      <c r="BI374" s="200">
        <f>IF(N374="nulová",J374,0)</f>
        <v>0</v>
      </c>
      <c r="BJ374" s="17" t="s">
        <v>88</v>
      </c>
      <c r="BK374" s="200">
        <f>ROUND(I374*H374,2)</f>
        <v>0</v>
      </c>
      <c r="BL374" s="17" t="s">
        <v>175</v>
      </c>
      <c r="BM374" s="199" t="s">
        <v>2203</v>
      </c>
    </row>
    <row r="375" spans="1:47" s="2" customFormat="1" ht="68.25">
      <c r="A375" s="34"/>
      <c r="B375" s="35"/>
      <c r="C375" s="36"/>
      <c r="D375" s="201" t="s">
        <v>164</v>
      </c>
      <c r="E375" s="36"/>
      <c r="F375" s="202" t="s">
        <v>2204</v>
      </c>
      <c r="G375" s="36"/>
      <c r="H375" s="36"/>
      <c r="I375" s="203"/>
      <c r="J375" s="36"/>
      <c r="K375" s="36"/>
      <c r="L375" s="39"/>
      <c r="M375" s="204"/>
      <c r="N375" s="205"/>
      <c r="O375" s="71"/>
      <c r="P375" s="71"/>
      <c r="Q375" s="71"/>
      <c r="R375" s="71"/>
      <c r="S375" s="71"/>
      <c r="T375" s="72"/>
      <c r="U375" s="34"/>
      <c r="V375" s="34"/>
      <c r="W375" s="34"/>
      <c r="X375" s="34"/>
      <c r="Y375" s="34"/>
      <c r="Z375" s="34"/>
      <c r="AA375" s="34"/>
      <c r="AB375" s="34"/>
      <c r="AC375" s="34"/>
      <c r="AD375" s="34"/>
      <c r="AE375" s="34"/>
      <c r="AT375" s="17" t="s">
        <v>164</v>
      </c>
      <c r="AU375" s="17" t="s">
        <v>90</v>
      </c>
    </row>
    <row r="376" spans="1:65" s="2" customFormat="1" ht="21.75" customHeight="1">
      <c r="A376" s="34"/>
      <c r="B376" s="35"/>
      <c r="C376" s="243" t="s">
        <v>732</v>
      </c>
      <c r="D376" s="243" t="s">
        <v>357</v>
      </c>
      <c r="E376" s="244" t="s">
        <v>2205</v>
      </c>
      <c r="F376" s="245" t="s">
        <v>2206</v>
      </c>
      <c r="G376" s="246" t="s">
        <v>383</v>
      </c>
      <c r="H376" s="247">
        <v>8</v>
      </c>
      <c r="I376" s="248"/>
      <c r="J376" s="249">
        <f>ROUND(I376*H376,2)</f>
        <v>0</v>
      </c>
      <c r="K376" s="250"/>
      <c r="L376" s="251"/>
      <c r="M376" s="252" t="s">
        <v>1</v>
      </c>
      <c r="N376" s="253" t="s">
        <v>45</v>
      </c>
      <c r="O376" s="71"/>
      <c r="P376" s="197">
        <f>O376*H376</f>
        <v>0</v>
      </c>
      <c r="Q376" s="197">
        <v>0.0019</v>
      </c>
      <c r="R376" s="197">
        <f>Q376*H376</f>
        <v>0.0152</v>
      </c>
      <c r="S376" s="197">
        <v>0</v>
      </c>
      <c r="T376" s="198">
        <f>S376*H376</f>
        <v>0</v>
      </c>
      <c r="U376" s="34"/>
      <c r="V376" s="34"/>
      <c r="W376" s="34"/>
      <c r="X376" s="34"/>
      <c r="Y376" s="34"/>
      <c r="Z376" s="34"/>
      <c r="AA376" s="34"/>
      <c r="AB376" s="34"/>
      <c r="AC376" s="34"/>
      <c r="AD376" s="34"/>
      <c r="AE376" s="34"/>
      <c r="AR376" s="199" t="s">
        <v>196</v>
      </c>
      <c r="AT376" s="199" t="s">
        <v>357</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2207</v>
      </c>
    </row>
    <row r="377" spans="1:47" s="2" customFormat="1" ht="39">
      <c r="A377" s="34"/>
      <c r="B377" s="35"/>
      <c r="C377" s="36"/>
      <c r="D377" s="201" t="s">
        <v>164</v>
      </c>
      <c r="E377" s="36"/>
      <c r="F377" s="202" t="s">
        <v>2208</v>
      </c>
      <c r="G377" s="36"/>
      <c r="H377" s="36"/>
      <c r="I377" s="203"/>
      <c r="J377" s="36"/>
      <c r="K377" s="36"/>
      <c r="L377" s="39"/>
      <c r="M377" s="204"/>
      <c r="N377" s="205"/>
      <c r="O377" s="71"/>
      <c r="P377" s="71"/>
      <c r="Q377" s="71"/>
      <c r="R377" s="71"/>
      <c r="S377" s="71"/>
      <c r="T377" s="72"/>
      <c r="U377" s="34"/>
      <c r="V377" s="34"/>
      <c r="W377" s="34"/>
      <c r="X377" s="34"/>
      <c r="Y377" s="34"/>
      <c r="Z377" s="34"/>
      <c r="AA377" s="34"/>
      <c r="AB377" s="34"/>
      <c r="AC377" s="34"/>
      <c r="AD377" s="34"/>
      <c r="AE377" s="34"/>
      <c r="AT377" s="17" t="s">
        <v>164</v>
      </c>
      <c r="AU377" s="17" t="s">
        <v>90</v>
      </c>
    </row>
    <row r="378" spans="1:65" s="2" customFormat="1" ht="16.5" customHeight="1">
      <c r="A378" s="34"/>
      <c r="B378" s="35"/>
      <c r="C378" s="187" t="s">
        <v>737</v>
      </c>
      <c r="D378" s="187" t="s">
        <v>158</v>
      </c>
      <c r="E378" s="188" t="s">
        <v>2209</v>
      </c>
      <c r="F378" s="189" t="s">
        <v>2210</v>
      </c>
      <c r="G378" s="190" t="s">
        <v>383</v>
      </c>
      <c r="H378" s="191">
        <v>0</v>
      </c>
      <c r="I378" s="192"/>
      <c r="J378" s="193">
        <f>ROUND(I378*H378,2)</f>
        <v>0</v>
      </c>
      <c r="K378" s="194"/>
      <c r="L378" s="39"/>
      <c r="M378" s="195" t="s">
        <v>1</v>
      </c>
      <c r="N378" s="196" t="s">
        <v>45</v>
      </c>
      <c r="O378" s="71"/>
      <c r="P378" s="197">
        <f>O378*H378</f>
        <v>0</v>
      </c>
      <c r="Q378" s="197">
        <v>0.00016</v>
      </c>
      <c r="R378" s="197">
        <f>Q378*H378</f>
        <v>0</v>
      </c>
      <c r="S378" s="197">
        <v>0</v>
      </c>
      <c r="T378" s="198">
        <f>S378*H378</f>
        <v>0</v>
      </c>
      <c r="U378" s="34"/>
      <c r="V378" s="34"/>
      <c r="W378" s="34"/>
      <c r="X378" s="34"/>
      <c r="Y378" s="34"/>
      <c r="Z378" s="34"/>
      <c r="AA378" s="34"/>
      <c r="AB378" s="34"/>
      <c r="AC378" s="34"/>
      <c r="AD378" s="34"/>
      <c r="AE378" s="34"/>
      <c r="AR378" s="199" t="s">
        <v>175</v>
      </c>
      <c r="AT378" s="199" t="s">
        <v>158</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2211</v>
      </c>
    </row>
    <row r="379" spans="1:47" s="2" customFormat="1" ht="58.5">
      <c r="A379" s="34"/>
      <c r="B379" s="35"/>
      <c r="C379" s="36"/>
      <c r="D379" s="201" t="s">
        <v>164</v>
      </c>
      <c r="E379" s="36"/>
      <c r="F379" s="202" t="s">
        <v>2212</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1:65" s="2" customFormat="1" ht="16.5" customHeight="1">
      <c r="A380" s="34"/>
      <c r="B380" s="35"/>
      <c r="C380" s="243" t="s">
        <v>742</v>
      </c>
      <c r="D380" s="243" t="s">
        <v>357</v>
      </c>
      <c r="E380" s="244" t="s">
        <v>2213</v>
      </c>
      <c r="F380" s="245" t="s">
        <v>2214</v>
      </c>
      <c r="G380" s="246" t="s">
        <v>383</v>
      </c>
      <c r="H380" s="247">
        <v>8</v>
      </c>
      <c r="I380" s="248"/>
      <c r="J380" s="249">
        <f>ROUND(I380*H380,2)</f>
        <v>0</v>
      </c>
      <c r="K380" s="250"/>
      <c r="L380" s="251"/>
      <c r="M380" s="252" t="s">
        <v>1</v>
      </c>
      <c r="N380" s="253" t="s">
        <v>45</v>
      </c>
      <c r="O380" s="71"/>
      <c r="P380" s="197">
        <f>O380*H380</f>
        <v>0</v>
      </c>
      <c r="Q380" s="197">
        <v>0.00085</v>
      </c>
      <c r="R380" s="197">
        <f>Q380*H380</f>
        <v>0.0068</v>
      </c>
      <c r="S380" s="197">
        <v>0</v>
      </c>
      <c r="T380" s="198">
        <f>S380*H380</f>
        <v>0</v>
      </c>
      <c r="U380" s="34"/>
      <c r="V380" s="34"/>
      <c r="W380" s="34"/>
      <c r="X380" s="34"/>
      <c r="Y380" s="34"/>
      <c r="Z380" s="34"/>
      <c r="AA380" s="34"/>
      <c r="AB380" s="34"/>
      <c r="AC380" s="34"/>
      <c r="AD380" s="34"/>
      <c r="AE380" s="34"/>
      <c r="AR380" s="199" t="s">
        <v>196</v>
      </c>
      <c r="AT380" s="199" t="s">
        <v>357</v>
      </c>
      <c r="AU380" s="199" t="s">
        <v>90</v>
      </c>
      <c r="AY380" s="17" t="s">
        <v>155</v>
      </c>
      <c r="BE380" s="200">
        <f>IF(N380="základní",J380,0)</f>
        <v>0</v>
      </c>
      <c r="BF380" s="200">
        <f>IF(N380="snížená",J380,0)</f>
        <v>0</v>
      </c>
      <c r="BG380" s="200">
        <f>IF(N380="zákl. přenesená",J380,0)</f>
        <v>0</v>
      </c>
      <c r="BH380" s="200">
        <f>IF(N380="sníž. přenesená",J380,0)</f>
        <v>0</v>
      </c>
      <c r="BI380" s="200">
        <f>IF(N380="nulová",J380,0)</f>
        <v>0</v>
      </c>
      <c r="BJ380" s="17" t="s">
        <v>88</v>
      </c>
      <c r="BK380" s="200">
        <f>ROUND(I380*H380,2)</f>
        <v>0</v>
      </c>
      <c r="BL380" s="17" t="s">
        <v>175</v>
      </c>
      <c r="BM380" s="199" t="s">
        <v>2215</v>
      </c>
    </row>
    <row r="381" spans="1:47" s="2" customFormat="1" ht="29.25">
      <c r="A381" s="34"/>
      <c r="B381" s="35"/>
      <c r="C381" s="36"/>
      <c r="D381" s="201" t="s">
        <v>164</v>
      </c>
      <c r="E381" s="36"/>
      <c r="F381" s="202" t="s">
        <v>2216</v>
      </c>
      <c r="G381" s="36"/>
      <c r="H381" s="36"/>
      <c r="I381" s="203"/>
      <c r="J381" s="36"/>
      <c r="K381" s="36"/>
      <c r="L381" s="39"/>
      <c r="M381" s="204"/>
      <c r="N381" s="205"/>
      <c r="O381" s="71"/>
      <c r="P381" s="71"/>
      <c r="Q381" s="71"/>
      <c r="R381" s="71"/>
      <c r="S381" s="71"/>
      <c r="T381" s="72"/>
      <c r="U381" s="34"/>
      <c r="V381" s="34"/>
      <c r="W381" s="34"/>
      <c r="X381" s="34"/>
      <c r="Y381" s="34"/>
      <c r="Z381" s="34"/>
      <c r="AA381" s="34"/>
      <c r="AB381" s="34"/>
      <c r="AC381" s="34"/>
      <c r="AD381" s="34"/>
      <c r="AE381" s="34"/>
      <c r="AT381" s="17" t="s">
        <v>164</v>
      </c>
      <c r="AU381" s="17" t="s">
        <v>90</v>
      </c>
    </row>
    <row r="382" spans="1:65" s="2" customFormat="1" ht="16.5" customHeight="1">
      <c r="A382" s="34"/>
      <c r="B382" s="35"/>
      <c r="C382" s="243" t="s">
        <v>747</v>
      </c>
      <c r="D382" s="243" t="s">
        <v>357</v>
      </c>
      <c r="E382" s="244" t="s">
        <v>2217</v>
      </c>
      <c r="F382" s="245" t="s">
        <v>2218</v>
      </c>
      <c r="G382" s="246" t="s">
        <v>383</v>
      </c>
      <c r="H382" s="247">
        <v>6</v>
      </c>
      <c r="I382" s="248"/>
      <c r="J382" s="249">
        <f>ROUND(I382*H382,2)</f>
        <v>0</v>
      </c>
      <c r="K382" s="250"/>
      <c r="L382" s="251"/>
      <c r="M382" s="252" t="s">
        <v>1</v>
      </c>
      <c r="N382" s="253" t="s">
        <v>45</v>
      </c>
      <c r="O382" s="71"/>
      <c r="P382" s="197">
        <f>O382*H382</f>
        <v>0</v>
      </c>
      <c r="Q382" s="197">
        <v>0.00013</v>
      </c>
      <c r="R382" s="197">
        <f>Q382*H382</f>
        <v>0.0007799999999999999</v>
      </c>
      <c r="S382" s="197">
        <v>0</v>
      </c>
      <c r="T382" s="198">
        <f>S382*H382</f>
        <v>0</v>
      </c>
      <c r="U382" s="34"/>
      <c r="V382" s="34"/>
      <c r="W382" s="34"/>
      <c r="X382" s="34"/>
      <c r="Y382" s="34"/>
      <c r="Z382" s="34"/>
      <c r="AA382" s="34"/>
      <c r="AB382" s="34"/>
      <c r="AC382" s="34"/>
      <c r="AD382" s="34"/>
      <c r="AE382" s="34"/>
      <c r="AR382" s="199" t="s">
        <v>196</v>
      </c>
      <c r="AT382" s="199" t="s">
        <v>357</v>
      </c>
      <c r="AU382" s="199" t="s">
        <v>90</v>
      </c>
      <c r="AY382" s="17" t="s">
        <v>155</v>
      </c>
      <c r="BE382" s="200">
        <f>IF(N382="základní",J382,0)</f>
        <v>0</v>
      </c>
      <c r="BF382" s="200">
        <f>IF(N382="snížená",J382,0)</f>
        <v>0</v>
      </c>
      <c r="BG382" s="200">
        <f>IF(N382="zákl. přenesená",J382,0)</f>
        <v>0</v>
      </c>
      <c r="BH382" s="200">
        <f>IF(N382="sníž. přenesená",J382,0)</f>
        <v>0</v>
      </c>
      <c r="BI382" s="200">
        <f>IF(N382="nulová",J382,0)</f>
        <v>0</v>
      </c>
      <c r="BJ382" s="17" t="s">
        <v>88</v>
      </c>
      <c r="BK382" s="200">
        <f>ROUND(I382*H382,2)</f>
        <v>0</v>
      </c>
      <c r="BL382" s="17" t="s">
        <v>175</v>
      </c>
      <c r="BM382" s="199" t="s">
        <v>2219</v>
      </c>
    </row>
    <row r="383" spans="1:47" s="2" customFormat="1" ht="19.5">
      <c r="A383" s="34"/>
      <c r="B383" s="35"/>
      <c r="C383" s="36"/>
      <c r="D383" s="201" t="s">
        <v>164</v>
      </c>
      <c r="E383" s="36"/>
      <c r="F383" s="202" t="s">
        <v>2220</v>
      </c>
      <c r="G383" s="36"/>
      <c r="H383" s="36"/>
      <c r="I383" s="203"/>
      <c r="J383" s="36"/>
      <c r="K383" s="36"/>
      <c r="L383" s="39"/>
      <c r="M383" s="204"/>
      <c r="N383" s="205"/>
      <c r="O383" s="71"/>
      <c r="P383" s="71"/>
      <c r="Q383" s="71"/>
      <c r="R383" s="71"/>
      <c r="S383" s="71"/>
      <c r="T383" s="72"/>
      <c r="U383" s="34"/>
      <c r="V383" s="34"/>
      <c r="W383" s="34"/>
      <c r="X383" s="34"/>
      <c r="Y383" s="34"/>
      <c r="Z383" s="34"/>
      <c r="AA383" s="34"/>
      <c r="AB383" s="34"/>
      <c r="AC383" s="34"/>
      <c r="AD383" s="34"/>
      <c r="AE383" s="34"/>
      <c r="AT383" s="17" t="s">
        <v>164</v>
      </c>
      <c r="AU383" s="17" t="s">
        <v>90</v>
      </c>
    </row>
    <row r="384" spans="1:65" s="2" customFormat="1" ht="16.5" customHeight="1">
      <c r="A384" s="34"/>
      <c r="B384" s="35"/>
      <c r="C384" s="243" t="s">
        <v>753</v>
      </c>
      <c r="D384" s="243" t="s">
        <v>357</v>
      </c>
      <c r="E384" s="244" t="s">
        <v>2221</v>
      </c>
      <c r="F384" s="245" t="s">
        <v>2222</v>
      </c>
      <c r="G384" s="246" t="s">
        <v>383</v>
      </c>
      <c r="H384" s="247">
        <v>1</v>
      </c>
      <c r="I384" s="248"/>
      <c r="J384" s="249">
        <f>ROUND(I384*H384,2)</f>
        <v>0</v>
      </c>
      <c r="K384" s="250"/>
      <c r="L384" s="251"/>
      <c r="M384" s="252" t="s">
        <v>1</v>
      </c>
      <c r="N384" s="253" t="s">
        <v>45</v>
      </c>
      <c r="O384" s="71"/>
      <c r="P384" s="197">
        <f>O384*H384</f>
        <v>0</v>
      </c>
      <c r="Q384" s="197">
        <v>0.00022</v>
      </c>
      <c r="R384" s="197">
        <f>Q384*H384</f>
        <v>0.00022</v>
      </c>
      <c r="S384" s="197">
        <v>0</v>
      </c>
      <c r="T384" s="198">
        <f>S384*H384</f>
        <v>0</v>
      </c>
      <c r="U384" s="34"/>
      <c r="V384" s="34"/>
      <c r="W384" s="34"/>
      <c r="X384" s="34"/>
      <c r="Y384" s="34"/>
      <c r="Z384" s="34"/>
      <c r="AA384" s="34"/>
      <c r="AB384" s="34"/>
      <c r="AC384" s="34"/>
      <c r="AD384" s="34"/>
      <c r="AE384" s="34"/>
      <c r="AR384" s="199" t="s">
        <v>196</v>
      </c>
      <c r="AT384" s="199" t="s">
        <v>357</v>
      </c>
      <c r="AU384" s="199" t="s">
        <v>90</v>
      </c>
      <c r="AY384" s="17" t="s">
        <v>155</v>
      </c>
      <c r="BE384" s="200">
        <f>IF(N384="základní",J384,0)</f>
        <v>0</v>
      </c>
      <c r="BF384" s="200">
        <f>IF(N384="snížená",J384,0)</f>
        <v>0</v>
      </c>
      <c r="BG384" s="200">
        <f>IF(N384="zákl. přenesená",J384,0)</f>
        <v>0</v>
      </c>
      <c r="BH384" s="200">
        <f>IF(N384="sníž. přenesená",J384,0)</f>
        <v>0</v>
      </c>
      <c r="BI384" s="200">
        <f>IF(N384="nulová",J384,0)</f>
        <v>0</v>
      </c>
      <c r="BJ384" s="17" t="s">
        <v>88</v>
      </c>
      <c r="BK384" s="200">
        <f>ROUND(I384*H384,2)</f>
        <v>0</v>
      </c>
      <c r="BL384" s="17" t="s">
        <v>175</v>
      </c>
      <c r="BM384" s="199" t="s">
        <v>2223</v>
      </c>
    </row>
    <row r="385" spans="1:47" s="2" customFormat="1" ht="19.5">
      <c r="A385" s="34"/>
      <c r="B385" s="35"/>
      <c r="C385" s="36"/>
      <c r="D385" s="201" t="s">
        <v>164</v>
      </c>
      <c r="E385" s="36"/>
      <c r="F385" s="202" t="s">
        <v>2220</v>
      </c>
      <c r="G385" s="36"/>
      <c r="H385" s="36"/>
      <c r="I385" s="203"/>
      <c r="J385" s="36"/>
      <c r="K385" s="36"/>
      <c r="L385" s="39"/>
      <c r="M385" s="204"/>
      <c r="N385" s="205"/>
      <c r="O385" s="71"/>
      <c r="P385" s="71"/>
      <c r="Q385" s="71"/>
      <c r="R385" s="71"/>
      <c r="S385" s="71"/>
      <c r="T385" s="72"/>
      <c r="U385" s="34"/>
      <c r="V385" s="34"/>
      <c r="W385" s="34"/>
      <c r="X385" s="34"/>
      <c r="Y385" s="34"/>
      <c r="Z385" s="34"/>
      <c r="AA385" s="34"/>
      <c r="AB385" s="34"/>
      <c r="AC385" s="34"/>
      <c r="AD385" s="34"/>
      <c r="AE385" s="34"/>
      <c r="AT385" s="17" t="s">
        <v>164</v>
      </c>
      <c r="AU385" s="17" t="s">
        <v>90</v>
      </c>
    </row>
    <row r="386" spans="1:65" s="2" customFormat="1" ht="24.2" customHeight="1">
      <c r="A386" s="34"/>
      <c r="B386" s="35"/>
      <c r="C386" s="243" t="s">
        <v>761</v>
      </c>
      <c r="D386" s="243" t="s">
        <v>357</v>
      </c>
      <c r="E386" s="244" t="s">
        <v>2224</v>
      </c>
      <c r="F386" s="245" t="s">
        <v>2225</v>
      </c>
      <c r="G386" s="246" t="s">
        <v>383</v>
      </c>
      <c r="H386" s="247">
        <v>1</v>
      </c>
      <c r="I386" s="248"/>
      <c r="J386" s="249">
        <f>ROUND(I386*H386,2)</f>
        <v>0</v>
      </c>
      <c r="K386" s="250"/>
      <c r="L386" s="251"/>
      <c r="M386" s="252" t="s">
        <v>1</v>
      </c>
      <c r="N386" s="253" t="s">
        <v>45</v>
      </c>
      <c r="O386" s="71"/>
      <c r="P386" s="197">
        <f>O386*H386</f>
        <v>0</v>
      </c>
      <c r="Q386" s="197">
        <v>0.00041</v>
      </c>
      <c r="R386" s="197">
        <f>Q386*H386</f>
        <v>0.00041</v>
      </c>
      <c r="S386" s="197">
        <v>0</v>
      </c>
      <c r="T386" s="198">
        <f>S386*H386</f>
        <v>0</v>
      </c>
      <c r="U386" s="34"/>
      <c r="V386" s="34"/>
      <c r="W386" s="34"/>
      <c r="X386" s="34"/>
      <c r="Y386" s="34"/>
      <c r="Z386" s="34"/>
      <c r="AA386" s="34"/>
      <c r="AB386" s="34"/>
      <c r="AC386" s="34"/>
      <c r="AD386" s="34"/>
      <c r="AE386" s="34"/>
      <c r="AR386" s="199" t="s">
        <v>196</v>
      </c>
      <c r="AT386" s="199" t="s">
        <v>357</v>
      </c>
      <c r="AU386" s="199" t="s">
        <v>90</v>
      </c>
      <c r="AY386" s="17" t="s">
        <v>155</v>
      </c>
      <c r="BE386" s="200">
        <f>IF(N386="základní",J386,0)</f>
        <v>0</v>
      </c>
      <c r="BF386" s="200">
        <f>IF(N386="snížená",J386,0)</f>
        <v>0</v>
      </c>
      <c r="BG386" s="200">
        <f>IF(N386="zákl. přenesená",J386,0)</f>
        <v>0</v>
      </c>
      <c r="BH386" s="200">
        <f>IF(N386="sníž. přenesená",J386,0)</f>
        <v>0</v>
      </c>
      <c r="BI386" s="200">
        <f>IF(N386="nulová",J386,0)</f>
        <v>0</v>
      </c>
      <c r="BJ386" s="17" t="s">
        <v>88</v>
      </c>
      <c r="BK386" s="200">
        <f>ROUND(I386*H386,2)</f>
        <v>0</v>
      </c>
      <c r="BL386" s="17" t="s">
        <v>175</v>
      </c>
      <c r="BM386" s="199" t="s">
        <v>2226</v>
      </c>
    </row>
    <row r="387" spans="1:47" s="2" customFormat="1" ht="19.5">
      <c r="A387" s="34"/>
      <c r="B387" s="35"/>
      <c r="C387" s="36"/>
      <c r="D387" s="201" t="s">
        <v>164</v>
      </c>
      <c r="E387" s="36"/>
      <c r="F387" s="202" t="s">
        <v>2220</v>
      </c>
      <c r="G387" s="36"/>
      <c r="H387" s="36"/>
      <c r="I387" s="203"/>
      <c r="J387" s="36"/>
      <c r="K387" s="36"/>
      <c r="L387" s="39"/>
      <c r="M387" s="204"/>
      <c r="N387" s="205"/>
      <c r="O387" s="71"/>
      <c r="P387" s="71"/>
      <c r="Q387" s="71"/>
      <c r="R387" s="71"/>
      <c r="S387" s="71"/>
      <c r="T387" s="72"/>
      <c r="U387" s="34"/>
      <c r="V387" s="34"/>
      <c r="W387" s="34"/>
      <c r="X387" s="34"/>
      <c r="Y387" s="34"/>
      <c r="Z387" s="34"/>
      <c r="AA387" s="34"/>
      <c r="AB387" s="34"/>
      <c r="AC387" s="34"/>
      <c r="AD387" s="34"/>
      <c r="AE387" s="34"/>
      <c r="AT387" s="17" t="s">
        <v>164</v>
      </c>
      <c r="AU387" s="17" t="s">
        <v>90</v>
      </c>
    </row>
    <row r="388" spans="1:65" s="2" customFormat="1" ht="16.5" customHeight="1">
      <c r="A388" s="34"/>
      <c r="B388" s="35"/>
      <c r="C388" s="243" t="s">
        <v>779</v>
      </c>
      <c r="D388" s="243" t="s">
        <v>357</v>
      </c>
      <c r="E388" s="244" t="s">
        <v>2227</v>
      </c>
      <c r="F388" s="245" t="s">
        <v>2228</v>
      </c>
      <c r="G388" s="246" t="s">
        <v>383</v>
      </c>
      <c r="H388" s="247">
        <v>8</v>
      </c>
      <c r="I388" s="248"/>
      <c r="J388" s="249">
        <f>ROUND(I388*H388,2)</f>
        <v>0</v>
      </c>
      <c r="K388" s="250"/>
      <c r="L388" s="251"/>
      <c r="M388" s="252" t="s">
        <v>1</v>
      </c>
      <c r="N388" s="253" t="s">
        <v>45</v>
      </c>
      <c r="O388" s="71"/>
      <c r="P388" s="197">
        <f>O388*H388</f>
        <v>0</v>
      </c>
      <c r="Q388" s="197">
        <v>0.0035</v>
      </c>
      <c r="R388" s="197">
        <f>Q388*H388</f>
        <v>0.028</v>
      </c>
      <c r="S388" s="197">
        <v>0</v>
      </c>
      <c r="T388" s="198">
        <f>S388*H388</f>
        <v>0</v>
      </c>
      <c r="U388" s="34"/>
      <c r="V388" s="34"/>
      <c r="W388" s="34"/>
      <c r="X388" s="34"/>
      <c r="Y388" s="34"/>
      <c r="Z388" s="34"/>
      <c r="AA388" s="34"/>
      <c r="AB388" s="34"/>
      <c r="AC388" s="34"/>
      <c r="AD388" s="34"/>
      <c r="AE388" s="34"/>
      <c r="AR388" s="199" t="s">
        <v>196</v>
      </c>
      <c r="AT388" s="199" t="s">
        <v>357</v>
      </c>
      <c r="AU388" s="199" t="s">
        <v>90</v>
      </c>
      <c r="AY388" s="17" t="s">
        <v>155</v>
      </c>
      <c r="BE388" s="200">
        <f>IF(N388="základní",J388,0)</f>
        <v>0</v>
      </c>
      <c r="BF388" s="200">
        <f>IF(N388="snížená",J388,0)</f>
        <v>0</v>
      </c>
      <c r="BG388" s="200">
        <f>IF(N388="zákl. přenesená",J388,0)</f>
        <v>0</v>
      </c>
      <c r="BH388" s="200">
        <f>IF(N388="sníž. přenesená",J388,0)</f>
        <v>0</v>
      </c>
      <c r="BI388" s="200">
        <f>IF(N388="nulová",J388,0)</f>
        <v>0</v>
      </c>
      <c r="BJ388" s="17" t="s">
        <v>88</v>
      </c>
      <c r="BK388" s="200">
        <f>ROUND(I388*H388,2)</f>
        <v>0</v>
      </c>
      <c r="BL388" s="17" t="s">
        <v>175</v>
      </c>
      <c r="BM388" s="199" t="s">
        <v>2229</v>
      </c>
    </row>
    <row r="389" spans="1:47" s="2" customFormat="1" ht="19.5">
      <c r="A389" s="34"/>
      <c r="B389" s="35"/>
      <c r="C389" s="36"/>
      <c r="D389" s="201" t="s">
        <v>164</v>
      </c>
      <c r="E389" s="36"/>
      <c r="F389" s="202" t="s">
        <v>2230</v>
      </c>
      <c r="G389" s="36"/>
      <c r="H389" s="36"/>
      <c r="I389" s="203"/>
      <c r="J389" s="36"/>
      <c r="K389" s="36"/>
      <c r="L389" s="39"/>
      <c r="M389" s="204"/>
      <c r="N389" s="205"/>
      <c r="O389" s="71"/>
      <c r="P389" s="71"/>
      <c r="Q389" s="71"/>
      <c r="R389" s="71"/>
      <c r="S389" s="71"/>
      <c r="T389" s="72"/>
      <c r="U389" s="34"/>
      <c r="V389" s="34"/>
      <c r="W389" s="34"/>
      <c r="X389" s="34"/>
      <c r="Y389" s="34"/>
      <c r="Z389" s="34"/>
      <c r="AA389" s="34"/>
      <c r="AB389" s="34"/>
      <c r="AC389" s="34"/>
      <c r="AD389" s="34"/>
      <c r="AE389" s="34"/>
      <c r="AT389" s="17" t="s">
        <v>164</v>
      </c>
      <c r="AU389" s="17" t="s">
        <v>90</v>
      </c>
    </row>
    <row r="390" spans="1:65" s="2" customFormat="1" ht="16.5" customHeight="1">
      <c r="A390" s="34"/>
      <c r="B390" s="35"/>
      <c r="C390" s="187" t="s">
        <v>785</v>
      </c>
      <c r="D390" s="187" t="s">
        <v>158</v>
      </c>
      <c r="E390" s="188" t="s">
        <v>2231</v>
      </c>
      <c r="F390" s="189" t="s">
        <v>2232</v>
      </c>
      <c r="G390" s="190" t="s">
        <v>383</v>
      </c>
      <c r="H390" s="191">
        <v>0</v>
      </c>
      <c r="I390" s="192"/>
      <c r="J390" s="193">
        <f>ROUND(I390*H390,2)</f>
        <v>0</v>
      </c>
      <c r="K390" s="194"/>
      <c r="L390" s="39"/>
      <c r="M390" s="195" t="s">
        <v>1</v>
      </c>
      <c r="N390" s="196" t="s">
        <v>45</v>
      </c>
      <c r="O390" s="71"/>
      <c r="P390" s="197">
        <f>O390*H390</f>
        <v>0</v>
      </c>
      <c r="Q390" s="197">
        <v>0.06383</v>
      </c>
      <c r="R390" s="197">
        <f>Q390*H390</f>
        <v>0</v>
      </c>
      <c r="S390" s="197">
        <v>0</v>
      </c>
      <c r="T390" s="198">
        <f>S390*H390</f>
        <v>0</v>
      </c>
      <c r="U390" s="34"/>
      <c r="V390" s="34"/>
      <c r="W390" s="34"/>
      <c r="X390" s="34"/>
      <c r="Y390" s="34"/>
      <c r="Z390" s="34"/>
      <c r="AA390" s="34"/>
      <c r="AB390" s="34"/>
      <c r="AC390" s="34"/>
      <c r="AD390" s="34"/>
      <c r="AE390" s="34"/>
      <c r="AR390" s="199" t="s">
        <v>175</v>
      </c>
      <c r="AT390" s="199" t="s">
        <v>158</v>
      </c>
      <c r="AU390" s="199" t="s">
        <v>90</v>
      </c>
      <c r="AY390" s="17" t="s">
        <v>155</v>
      </c>
      <c r="BE390" s="200">
        <f>IF(N390="základní",J390,0)</f>
        <v>0</v>
      </c>
      <c r="BF390" s="200">
        <f>IF(N390="snížená",J390,0)</f>
        <v>0</v>
      </c>
      <c r="BG390" s="200">
        <f>IF(N390="zákl. přenesená",J390,0)</f>
        <v>0</v>
      </c>
      <c r="BH390" s="200">
        <f>IF(N390="sníž. přenesená",J390,0)</f>
        <v>0</v>
      </c>
      <c r="BI390" s="200">
        <f>IF(N390="nulová",J390,0)</f>
        <v>0</v>
      </c>
      <c r="BJ390" s="17" t="s">
        <v>88</v>
      </c>
      <c r="BK390" s="200">
        <f>ROUND(I390*H390,2)</f>
        <v>0</v>
      </c>
      <c r="BL390" s="17" t="s">
        <v>175</v>
      </c>
      <c r="BM390" s="199" t="s">
        <v>2233</v>
      </c>
    </row>
    <row r="391" spans="1:47" s="2" customFormat="1" ht="68.25">
      <c r="A391" s="34"/>
      <c r="B391" s="35"/>
      <c r="C391" s="36"/>
      <c r="D391" s="201" t="s">
        <v>164</v>
      </c>
      <c r="E391" s="36"/>
      <c r="F391" s="202" t="s">
        <v>2234</v>
      </c>
      <c r="G391" s="36"/>
      <c r="H391" s="36"/>
      <c r="I391" s="203"/>
      <c r="J391" s="36"/>
      <c r="K391" s="36"/>
      <c r="L391" s="39"/>
      <c r="M391" s="204"/>
      <c r="N391" s="205"/>
      <c r="O391" s="71"/>
      <c r="P391" s="71"/>
      <c r="Q391" s="71"/>
      <c r="R391" s="71"/>
      <c r="S391" s="71"/>
      <c r="T391" s="72"/>
      <c r="U391" s="34"/>
      <c r="V391" s="34"/>
      <c r="W391" s="34"/>
      <c r="X391" s="34"/>
      <c r="Y391" s="34"/>
      <c r="Z391" s="34"/>
      <c r="AA391" s="34"/>
      <c r="AB391" s="34"/>
      <c r="AC391" s="34"/>
      <c r="AD391" s="34"/>
      <c r="AE391" s="34"/>
      <c r="AT391" s="17" t="s">
        <v>164</v>
      </c>
      <c r="AU391" s="17" t="s">
        <v>90</v>
      </c>
    </row>
    <row r="392" spans="1:65" s="2" customFormat="1" ht="21.75" customHeight="1">
      <c r="A392" s="34"/>
      <c r="B392" s="35"/>
      <c r="C392" s="243" t="s">
        <v>793</v>
      </c>
      <c r="D392" s="243" t="s">
        <v>357</v>
      </c>
      <c r="E392" s="244" t="s">
        <v>2235</v>
      </c>
      <c r="F392" s="245" t="s">
        <v>2236</v>
      </c>
      <c r="G392" s="246" t="s">
        <v>383</v>
      </c>
      <c r="H392" s="247">
        <v>8</v>
      </c>
      <c r="I392" s="248"/>
      <c r="J392" s="249">
        <f>ROUND(I392*H392,2)</f>
        <v>0</v>
      </c>
      <c r="K392" s="250"/>
      <c r="L392" s="251"/>
      <c r="M392" s="252" t="s">
        <v>1</v>
      </c>
      <c r="N392" s="253" t="s">
        <v>45</v>
      </c>
      <c r="O392" s="71"/>
      <c r="P392" s="197">
        <f>O392*H392</f>
        <v>0</v>
      </c>
      <c r="Q392" s="197">
        <v>0.0079</v>
      </c>
      <c r="R392" s="197">
        <f>Q392*H392</f>
        <v>0.0632</v>
      </c>
      <c r="S392" s="197">
        <v>0</v>
      </c>
      <c r="T392" s="198">
        <f>S392*H392</f>
        <v>0</v>
      </c>
      <c r="U392" s="34"/>
      <c r="V392" s="34"/>
      <c r="W392" s="34"/>
      <c r="X392" s="34"/>
      <c r="Y392" s="34"/>
      <c r="Z392" s="34"/>
      <c r="AA392" s="34"/>
      <c r="AB392" s="34"/>
      <c r="AC392" s="34"/>
      <c r="AD392" s="34"/>
      <c r="AE392" s="34"/>
      <c r="AR392" s="199" t="s">
        <v>196</v>
      </c>
      <c r="AT392" s="199" t="s">
        <v>357</v>
      </c>
      <c r="AU392" s="199" t="s">
        <v>90</v>
      </c>
      <c r="AY392" s="17" t="s">
        <v>155</v>
      </c>
      <c r="BE392" s="200">
        <f>IF(N392="základní",J392,0)</f>
        <v>0</v>
      </c>
      <c r="BF392" s="200">
        <f>IF(N392="snížená",J392,0)</f>
        <v>0</v>
      </c>
      <c r="BG392" s="200">
        <f>IF(N392="zákl. přenesená",J392,0)</f>
        <v>0</v>
      </c>
      <c r="BH392" s="200">
        <f>IF(N392="sníž. přenesená",J392,0)</f>
        <v>0</v>
      </c>
      <c r="BI392" s="200">
        <f>IF(N392="nulová",J392,0)</f>
        <v>0</v>
      </c>
      <c r="BJ392" s="17" t="s">
        <v>88</v>
      </c>
      <c r="BK392" s="200">
        <f>ROUND(I392*H392,2)</f>
        <v>0</v>
      </c>
      <c r="BL392" s="17" t="s">
        <v>175</v>
      </c>
      <c r="BM392" s="199" t="s">
        <v>2237</v>
      </c>
    </row>
    <row r="393" spans="1:47" s="2" customFormat="1" ht="19.5">
      <c r="A393" s="34"/>
      <c r="B393" s="35"/>
      <c r="C393" s="36"/>
      <c r="D393" s="201" t="s">
        <v>164</v>
      </c>
      <c r="E393" s="36"/>
      <c r="F393" s="202" t="s">
        <v>2112</v>
      </c>
      <c r="G393" s="36"/>
      <c r="H393" s="36"/>
      <c r="I393" s="203"/>
      <c r="J393" s="36"/>
      <c r="K393" s="36"/>
      <c r="L393" s="39"/>
      <c r="M393" s="204"/>
      <c r="N393" s="205"/>
      <c r="O393" s="71"/>
      <c r="P393" s="71"/>
      <c r="Q393" s="71"/>
      <c r="R393" s="71"/>
      <c r="S393" s="71"/>
      <c r="T393" s="72"/>
      <c r="U393" s="34"/>
      <c r="V393" s="34"/>
      <c r="W393" s="34"/>
      <c r="X393" s="34"/>
      <c r="Y393" s="34"/>
      <c r="Z393" s="34"/>
      <c r="AA393" s="34"/>
      <c r="AB393" s="34"/>
      <c r="AC393" s="34"/>
      <c r="AD393" s="34"/>
      <c r="AE393" s="34"/>
      <c r="AT393" s="17" t="s">
        <v>164</v>
      </c>
      <c r="AU393" s="17" t="s">
        <v>90</v>
      </c>
    </row>
    <row r="394" spans="1:65" s="2" customFormat="1" ht="16.5" customHeight="1">
      <c r="A394" s="34"/>
      <c r="B394" s="35"/>
      <c r="C394" s="243" t="s">
        <v>800</v>
      </c>
      <c r="D394" s="243" t="s">
        <v>357</v>
      </c>
      <c r="E394" s="244" t="s">
        <v>2238</v>
      </c>
      <c r="F394" s="245" t="s">
        <v>2114</v>
      </c>
      <c r="G394" s="246" t="s">
        <v>383</v>
      </c>
      <c r="H394" s="247">
        <v>8</v>
      </c>
      <c r="I394" s="248"/>
      <c r="J394" s="249">
        <f>ROUND(I394*H394,2)</f>
        <v>0</v>
      </c>
      <c r="K394" s="250"/>
      <c r="L394" s="251"/>
      <c r="M394" s="252" t="s">
        <v>1</v>
      </c>
      <c r="N394" s="253" t="s">
        <v>45</v>
      </c>
      <c r="O394" s="71"/>
      <c r="P394" s="197">
        <f>O394*H394</f>
        <v>0</v>
      </c>
      <c r="Q394" s="197">
        <v>0.0003</v>
      </c>
      <c r="R394" s="197">
        <f>Q394*H394</f>
        <v>0.0024</v>
      </c>
      <c r="S394" s="197">
        <v>0</v>
      </c>
      <c r="T394" s="198">
        <f>S394*H394</f>
        <v>0</v>
      </c>
      <c r="U394" s="34"/>
      <c r="V394" s="34"/>
      <c r="W394" s="34"/>
      <c r="X394" s="34"/>
      <c r="Y394" s="34"/>
      <c r="Z394" s="34"/>
      <c r="AA394" s="34"/>
      <c r="AB394" s="34"/>
      <c r="AC394" s="34"/>
      <c r="AD394" s="34"/>
      <c r="AE394" s="34"/>
      <c r="AR394" s="199" t="s">
        <v>196</v>
      </c>
      <c r="AT394" s="199" t="s">
        <v>357</v>
      </c>
      <c r="AU394" s="199" t="s">
        <v>90</v>
      </c>
      <c r="AY394" s="17" t="s">
        <v>155</v>
      </c>
      <c r="BE394" s="200">
        <f>IF(N394="základní",J394,0)</f>
        <v>0</v>
      </c>
      <c r="BF394" s="200">
        <f>IF(N394="snížená",J394,0)</f>
        <v>0</v>
      </c>
      <c r="BG394" s="200">
        <f>IF(N394="zákl. přenesená",J394,0)</f>
        <v>0</v>
      </c>
      <c r="BH394" s="200">
        <f>IF(N394="sníž. přenesená",J394,0)</f>
        <v>0</v>
      </c>
      <c r="BI394" s="200">
        <f>IF(N394="nulová",J394,0)</f>
        <v>0</v>
      </c>
      <c r="BJ394" s="17" t="s">
        <v>88</v>
      </c>
      <c r="BK394" s="200">
        <f>ROUND(I394*H394,2)</f>
        <v>0</v>
      </c>
      <c r="BL394" s="17" t="s">
        <v>175</v>
      </c>
      <c r="BM394" s="199" t="s">
        <v>2239</v>
      </c>
    </row>
    <row r="395" spans="1:65" s="2" customFormat="1" ht="16.5" customHeight="1">
      <c r="A395" s="34"/>
      <c r="B395" s="35"/>
      <c r="C395" s="187" t="s">
        <v>807</v>
      </c>
      <c r="D395" s="187" t="s">
        <v>158</v>
      </c>
      <c r="E395" s="188" t="s">
        <v>2240</v>
      </c>
      <c r="F395" s="189" t="s">
        <v>2241</v>
      </c>
      <c r="G395" s="190" t="s">
        <v>287</v>
      </c>
      <c r="H395" s="191">
        <v>0</v>
      </c>
      <c r="I395" s="192"/>
      <c r="J395" s="193">
        <f>ROUND(I395*H395,2)</f>
        <v>0</v>
      </c>
      <c r="K395" s="194"/>
      <c r="L395" s="39"/>
      <c r="M395" s="195" t="s">
        <v>1</v>
      </c>
      <c r="N395" s="196" t="s">
        <v>45</v>
      </c>
      <c r="O395" s="71"/>
      <c r="P395" s="197">
        <f>O395*H395</f>
        <v>0</v>
      </c>
      <c r="Q395" s="197">
        <v>0</v>
      </c>
      <c r="R395" s="197">
        <f>Q395*H395</f>
        <v>0</v>
      </c>
      <c r="S395" s="197">
        <v>0</v>
      </c>
      <c r="T395" s="198">
        <f>S395*H395</f>
        <v>0</v>
      </c>
      <c r="U395" s="34"/>
      <c r="V395" s="34"/>
      <c r="W395" s="34"/>
      <c r="X395" s="34"/>
      <c r="Y395" s="34"/>
      <c r="Z395" s="34"/>
      <c r="AA395" s="34"/>
      <c r="AB395" s="34"/>
      <c r="AC395" s="34"/>
      <c r="AD395" s="34"/>
      <c r="AE395" s="34"/>
      <c r="AR395" s="199" t="s">
        <v>175</v>
      </c>
      <c r="AT395" s="199" t="s">
        <v>158</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2242</v>
      </c>
    </row>
    <row r="396" spans="1:47" s="2" customFormat="1" ht="58.5">
      <c r="A396" s="34"/>
      <c r="B396" s="35"/>
      <c r="C396" s="36"/>
      <c r="D396" s="201" t="s">
        <v>164</v>
      </c>
      <c r="E396" s="36"/>
      <c r="F396" s="202" t="s">
        <v>2243</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1:65" s="2" customFormat="1" ht="16.5" customHeight="1">
      <c r="A397" s="34"/>
      <c r="B397" s="35"/>
      <c r="C397" s="187" t="s">
        <v>1302</v>
      </c>
      <c r="D397" s="187" t="s">
        <v>158</v>
      </c>
      <c r="E397" s="188" t="s">
        <v>2244</v>
      </c>
      <c r="F397" s="189" t="s">
        <v>2245</v>
      </c>
      <c r="G397" s="190" t="s">
        <v>287</v>
      </c>
      <c r="H397" s="191">
        <v>0</v>
      </c>
      <c r="I397" s="192"/>
      <c r="J397" s="193">
        <f>ROUND(I397*H397,2)</f>
        <v>0</v>
      </c>
      <c r="K397" s="194"/>
      <c r="L397" s="39"/>
      <c r="M397" s="195" t="s">
        <v>1</v>
      </c>
      <c r="N397" s="196" t="s">
        <v>45</v>
      </c>
      <c r="O397" s="71"/>
      <c r="P397" s="197">
        <f>O397*H397</f>
        <v>0</v>
      </c>
      <c r="Q397" s="197">
        <v>0</v>
      </c>
      <c r="R397" s="197">
        <f>Q397*H397</f>
        <v>0</v>
      </c>
      <c r="S397" s="197">
        <v>0</v>
      </c>
      <c r="T397" s="198">
        <f>S397*H397</f>
        <v>0</v>
      </c>
      <c r="U397" s="34"/>
      <c r="V397" s="34"/>
      <c r="W397" s="34"/>
      <c r="X397" s="34"/>
      <c r="Y397" s="34"/>
      <c r="Z397" s="34"/>
      <c r="AA397" s="34"/>
      <c r="AB397" s="34"/>
      <c r="AC397" s="34"/>
      <c r="AD397" s="34"/>
      <c r="AE397" s="34"/>
      <c r="AR397" s="199" t="s">
        <v>175</v>
      </c>
      <c r="AT397" s="199" t="s">
        <v>158</v>
      </c>
      <c r="AU397" s="199" t="s">
        <v>90</v>
      </c>
      <c r="AY397" s="17" t="s">
        <v>155</v>
      </c>
      <c r="BE397" s="200">
        <f>IF(N397="základní",J397,0)</f>
        <v>0</v>
      </c>
      <c r="BF397" s="200">
        <f>IF(N397="snížená",J397,0)</f>
        <v>0</v>
      </c>
      <c r="BG397" s="200">
        <f>IF(N397="zákl. přenesená",J397,0)</f>
        <v>0</v>
      </c>
      <c r="BH397" s="200">
        <f>IF(N397="sníž. přenesená",J397,0)</f>
        <v>0</v>
      </c>
      <c r="BI397" s="200">
        <f>IF(N397="nulová",J397,0)</f>
        <v>0</v>
      </c>
      <c r="BJ397" s="17" t="s">
        <v>88</v>
      </c>
      <c r="BK397" s="200">
        <f>ROUND(I397*H397,2)</f>
        <v>0</v>
      </c>
      <c r="BL397" s="17" t="s">
        <v>175</v>
      </c>
      <c r="BM397" s="199" t="s">
        <v>2246</v>
      </c>
    </row>
    <row r="398" spans="1:47" s="2" customFormat="1" ht="165.75">
      <c r="A398" s="34"/>
      <c r="B398" s="35"/>
      <c r="C398" s="36"/>
      <c r="D398" s="201" t="s">
        <v>164</v>
      </c>
      <c r="E398" s="36"/>
      <c r="F398" s="202" t="s">
        <v>2247</v>
      </c>
      <c r="G398" s="36"/>
      <c r="H398" s="36"/>
      <c r="I398" s="203"/>
      <c r="J398" s="36"/>
      <c r="K398" s="36"/>
      <c r="L398" s="39"/>
      <c r="M398" s="204"/>
      <c r="N398" s="205"/>
      <c r="O398" s="71"/>
      <c r="P398" s="71"/>
      <c r="Q398" s="71"/>
      <c r="R398" s="71"/>
      <c r="S398" s="71"/>
      <c r="T398" s="72"/>
      <c r="U398" s="34"/>
      <c r="V398" s="34"/>
      <c r="W398" s="34"/>
      <c r="X398" s="34"/>
      <c r="Y398" s="34"/>
      <c r="Z398" s="34"/>
      <c r="AA398" s="34"/>
      <c r="AB398" s="34"/>
      <c r="AC398" s="34"/>
      <c r="AD398" s="34"/>
      <c r="AE398" s="34"/>
      <c r="AT398" s="17" t="s">
        <v>164</v>
      </c>
      <c r="AU398" s="17" t="s">
        <v>90</v>
      </c>
    </row>
    <row r="399" spans="2:63" s="12" customFormat="1" ht="22.9" customHeight="1">
      <c r="B399" s="171"/>
      <c r="C399" s="172"/>
      <c r="D399" s="173" t="s">
        <v>79</v>
      </c>
      <c r="E399" s="185" t="s">
        <v>201</v>
      </c>
      <c r="F399" s="185" t="s">
        <v>741</v>
      </c>
      <c r="G399" s="172"/>
      <c r="H399" s="172"/>
      <c r="I399" s="175"/>
      <c r="J399" s="186">
        <f>BK399</f>
        <v>0</v>
      </c>
      <c r="K399" s="172"/>
      <c r="L399" s="177"/>
      <c r="M399" s="178"/>
      <c r="N399" s="179"/>
      <c r="O399" s="179"/>
      <c r="P399" s="180">
        <f>SUM(P400:P402)</f>
        <v>0</v>
      </c>
      <c r="Q399" s="179"/>
      <c r="R399" s="180">
        <f>SUM(R400:R402)</f>
        <v>0</v>
      </c>
      <c r="S399" s="179"/>
      <c r="T399" s="181">
        <f>SUM(T400:T402)</f>
        <v>0</v>
      </c>
      <c r="AR399" s="182" t="s">
        <v>88</v>
      </c>
      <c r="AT399" s="183" t="s">
        <v>79</v>
      </c>
      <c r="AU399" s="183" t="s">
        <v>88</v>
      </c>
      <c r="AY399" s="182" t="s">
        <v>155</v>
      </c>
      <c r="BK399" s="184">
        <f>SUM(BK400:BK402)</f>
        <v>0</v>
      </c>
    </row>
    <row r="400" spans="1:65" s="2" customFormat="1" ht="16.5" customHeight="1">
      <c r="A400" s="34"/>
      <c r="B400" s="35"/>
      <c r="C400" s="187" t="s">
        <v>1304</v>
      </c>
      <c r="D400" s="187" t="s">
        <v>158</v>
      </c>
      <c r="E400" s="188" t="s">
        <v>754</v>
      </c>
      <c r="F400" s="189" t="s">
        <v>755</v>
      </c>
      <c r="G400" s="190" t="s">
        <v>253</v>
      </c>
      <c r="H400" s="191">
        <v>133.805</v>
      </c>
      <c r="I400" s="192"/>
      <c r="J400" s="193">
        <f>ROUND(I400*H400,2)</f>
        <v>0</v>
      </c>
      <c r="K400" s="194"/>
      <c r="L400" s="39"/>
      <c r="M400" s="195" t="s">
        <v>1</v>
      </c>
      <c r="N400" s="196" t="s">
        <v>45</v>
      </c>
      <c r="O400" s="71"/>
      <c r="P400" s="197">
        <f>O400*H400</f>
        <v>0</v>
      </c>
      <c r="Q400" s="197">
        <v>0</v>
      </c>
      <c r="R400" s="197">
        <f>Q400*H400</f>
        <v>0</v>
      </c>
      <c r="S400" s="197">
        <v>0</v>
      </c>
      <c r="T400" s="198">
        <f>S400*H400</f>
        <v>0</v>
      </c>
      <c r="U400" s="34"/>
      <c r="V400" s="34"/>
      <c r="W400" s="34"/>
      <c r="X400" s="34"/>
      <c r="Y400" s="34"/>
      <c r="Z400" s="34"/>
      <c r="AA400" s="34"/>
      <c r="AB400" s="34"/>
      <c r="AC400" s="34"/>
      <c r="AD400" s="34"/>
      <c r="AE400" s="34"/>
      <c r="AR400" s="199" t="s">
        <v>175</v>
      </c>
      <c r="AT400" s="199" t="s">
        <v>158</v>
      </c>
      <c r="AU400" s="199" t="s">
        <v>90</v>
      </c>
      <c r="AY400" s="17" t="s">
        <v>155</v>
      </c>
      <c r="BE400" s="200">
        <f>IF(N400="základní",J400,0)</f>
        <v>0</v>
      </c>
      <c r="BF400" s="200">
        <f>IF(N400="snížená",J400,0)</f>
        <v>0</v>
      </c>
      <c r="BG400" s="200">
        <f>IF(N400="zákl. přenesená",J400,0)</f>
        <v>0</v>
      </c>
      <c r="BH400" s="200">
        <f>IF(N400="sníž. přenesená",J400,0)</f>
        <v>0</v>
      </c>
      <c r="BI400" s="200">
        <f>IF(N400="nulová",J400,0)</f>
        <v>0</v>
      </c>
      <c r="BJ400" s="17" t="s">
        <v>88</v>
      </c>
      <c r="BK400" s="200">
        <f>ROUND(I400*H400,2)</f>
        <v>0</v>
      </c>
      <c r="BL400" s="17" t="s">
        <v>175</v>
      </c>
      <c r="BM400" s="199" t="s">
        <v>2248</v>
      </c>
    </row>
    <row r="401" spans="1:47" s="2" customFormat="1" ht="117">
      <c r="A401" s="34"/>
      <c r="B401" s="35"/>
      <c r="C401" s="36"/>
      <c r="D401" s="201" t="s">
        <v>164</v>
      </c>
      <c r="E401" s="36"/>
      <c r="F401" s="202" t="s">
        <v>2249</v>
      </c>
      <c r="G401" s="36"/>
      <c r="H401" s="36"/>
      <c r="I401" s="203"/>
      <c r="J401" s="36"/>
      <c r="K401" s="36"/>
      <c r="L401" s="39"/>
      <c r="M401" s="204"/>
      <c r="N401" s="205"/>
      <c r="O401" s="71"/>
      <c r="P401" s="71"/>
      <c r="Q401" s="71"/>
      <c r="R401" s="71"/>
      <c r="S401" s="71"/>
      <c r="T401" s="72"/>
      <c r="U401" s="34"/>
      <c r="V401" s="34"/>
      <c r="W401" s="34"/>
      <c r="X401" s="34"/>
      <c r="Y401" s="34"/>
      <c r="Z401" s="34"/>
      <c r="AA401" s="34"/>
      <c r="AB401" s="34"/>
      <c r="AC401" s="34"/>
      <c r="AD401" s="34"/>
      <c r="AE401" s="34"/>
      <c r="AT401" s="17" t="s">
        <v>164</v>
      </c>
      <c r="AU401" s="17" t="s">
        <v>90</v>
      </c>
    </row>
    <row r="402" spans="2:51" s="13" customFormat="1" ht="11.25">
      <c r="B402" s="210"/>
      <c r="C402" s="211"/>
      <c r="D402" s="201" t="s">
        <v>256</v>
      </c>
      <c r="E402" s="212" t="s">
        <v>1</v>
      </c>
      <c r="F402" s="213" t="s">
        <v>2250</v>
      </c>
      <c r="G402" s="211"/>
      <c r="H402" s="214">
        <v>133.805</v>
      </c>
      <c r="I402" s="215"/>
      <c r="J402" s="211"/>
      <c r="K402" s="211"/>
      <c r="L402" s="216"/>
      <c r="M402" s="217"/>
      <c r="N402" s="218"/>
      <c r="O402" s="218"/>
      <c r="P402" s="218"/>
      <c r="Q402" s="218"/>
      <c r="R402" s="218"/>
      <c r="S402" s="218"/>
      <c r="T402" s="219"/>
      <c r="AT402" s="220" t="s">
        <v>256</v>
      </c>
      <c r="AU402" s="220" t="s">
        <v>90</v>
      </c>
      <c r="AV402" s="13" t="s">
        <v>90</v>
      </c>
      <c r="AW402" s="13" t="s">
        <v>36</v>
      </c>
      <c r="AX402" s="13" t="s">
        <v>88</v>
      </c>
      <c r="AY402" s="220" t="s">
        <v>155</v>
      </c>
    </row>
    <row r="403" spans="2:63" s="12" customFormat="1" ht="22.9" customHeight="1">
      <c r="B403" s="171"/>
      <c r="C403" s="172"/>
      <c r="D403" s="173" t="s">
        <v>79</v>
      </c>
      <c r="E403" s="185" t="s">
        <v>759</v>
      </c>
      <c r="F403" s="185" t="s">
        <v>760</v>
      </c>
      <c r="G403" s="172"/>
      <c r="H403" s="172"/>
      <c r="I403" s="175"/>
      <c r="J403" s="186">
        <f>BK403</f>
        <v>0</v>
      </c>
      <c r="K403" s="172"/>
      <c r="L403" s="177"/>
      <c r="M403" s="178"/>
      <c r="N403" s="179"/>
      <c r="O403" s="179"/>
      <c r="P403" s="180">
        <f>SUM(P404:P431)</f>
        <v>0</v>
      </c>
      <c r="Q403" s="179"/>
      <c r="R403" s="180">
        <f>SUM(R404:R431)</f>
        <v>0</v>
      </c>
      <c r="S403" s="179"/>
      <c r="T403" s="181">
        <f>SUM(T404:T431)</f>
        <v>0</v>
      </c>
      <c r="AR403" s="182" t="s">
        <v>88</v>
      </c>
      <c r="AT403" s="183" t="s">
        <v>79</v>
      </c>
      <c r="AU403" s="183" t="s">
        <v>88</v>
      </c>
      <c r="AY403" s="182" t="s">
        <v>155</v>
      </c>
      <c r="BK403" s="184">
        <f>SUM(BK404:BK431)</f>
        <v>0</v>
      </c>
    </row>
    <row r="404" spans="1:65" s="2" customFormat="1" ht="16.5" customHeight="1">
      <c r="A404" s="34"/>
      <c r="B404" s="35"/>
      <c r="C404" s="187" t="s">
        <v>1306</v>
      </c>
      <c r="D404" s="187" t="s">
        <v>158</v>
      </c>
      <c r="E404" s="188" t="s">
        <v>762</v>
      </c>
      <c r="F404" s="189" t="s">
        <v>763</v>
      </c>
      <c r="G404" s="190" t="s">
        <v>360</v>
      </c>
      <c r="H404" s="191">
        <v>435.902</v>
      </c>
      <c r="I404" s="192"/>
      <c r="J404" s="193">
        <f>ROUND(I404*H404,2)</f>
        <v>0</v>
      </c>
      <c r="K404" s="194"/>
      <c r="L404" s="39"/>
      <c r="M404" s="195" t="s">
        <v>1</v>
      </c>
      <c r="N404" s="196" t="s">
        <v>45</v>
      </c>
      <c r="O404" s="71"/>
      <c r="P404" s="197">
        <f>O404*H404</f>
        <v>0</v>
      </c>
      <c r="Q404" s="197">
        <v>0</v>
      </c>
      <c r="R404" s="197">
        <f>Q404*H404</f>
        <v>0</v>
      </c>
      <c r="S404" s="197">
        <v>0</v>
      </c>
      <c r="T404" s="198">
        <f>S404*H404</f>
        <v>0</v>
      </c>
      <c r="U404" s="34"/>
      <c r="V404" s="34"/>
      <c r="W404" s="34"/>
      <c r="X404" s="34"/>
      <c r="Y404" s="34"/>
      <c r="Z404" s="34"/>
      <c r="AA404" s="34"/>
      <c r="AB404" s="34"/>
      <c r="AC404" s="34"/>
      <c r="AD404" s="34"/>
      <c r="AE404" s="34"/>
      <c r="AR404" s="199" t="s">
        <v>175</v>
      </c>
      <c r="AT404" s="199" t="s">
        <v>158</v>
      </c>
      <c r="AU404" s="199" t="s">
        <v>90</v>
      </c>
      <c r="AY404" s="17" t="s">
        <v>155</v>
      </c>
      <c r="BE404" s="200">
        <f>IF(N404="základní",J404,0)</f>
        <v>0</v>
      </c>
      <c r="BF404" s="200">
        <f>IF(N404="snížená",J404,0)</f>
        <v>0</v>
      </c>
      <c r="BG404" s="200">
        <f>IF(N404="zákl. přenesená",J404,0)</f>
        <v>0</v>
      </c>
      <c r="BH404" s="200">
        <f>IF(N404="sníž. přenesená",J404,0)</f>
        <v>0</v>
      </c>
      <c r="BI404" s="200">
        <f>IF(N404="nulová",J404,0)</f>
        <v>0</v>
      </c>
      <c r="BJ404" s="17" t="s">
        <v>88</v>
      </c>
      <c r="BK404" s="200">
        <f>ROUND(I404*H404,2)</f>
        <v>0</v>
      </c>
      <c r="BL404" s="17" t="s">
        <v>175</v>
      </c>
      <c r="BM404" s="199" t="s">
        <v>2251</v>
      </c>
    </row>
    <row r="405" spans="1:47" s="2" customFormat="1" ht="126.75">
      <c r="A405" s="34"/>
      <c r="B405" s="35"/>
      <c r="C405" s="36"/>
      <c r="D405" s="201" t="s">
        <v>164</v>
      </c>
      <c r="E405" s="36"/>
      <c r="F405" s="202" t="s">
        <v>765</v>
      </c>
      <c r="G405" s="36"/>
      <c r="H405" s="36"/>
      <c r="I405" s="203"/>
      <c r="J405" s="36"/>
      <c r="K405" s="36"/>
      <c r="L405" s="39"/>
      <c r="M405" s="204"/>
      <c r="N405" s="205"/>
      <c r="O405" s="71"/>
      <c r="P405" s="71"/>
      <c r="Q405" s="71"/>
      <c r="R405" s="71"/>
      <c r="S405" s="71"/>
      <c r="T405" s="72"/>
      <c r="U405" s="34"/>
      <c r="V405" s="34"/>
      <c r="W405" s="34"/>
      <c r="X405" s="34"/>
      <c r="Y405" s="34"/>
      <c r="Z405" s="34"/>
      <c r="AA405" s="34"/>
      <c r="AB405" s="34"/>
      <c r="AC405" s="34"/>
      <c r="AD405" s="34"/>
      <c r="AE405" s="34"/>
      <c r="AT405" s="17" t="s">
        <v>164</v>
      </c>
      <c r="AU405" s="17" t="s">
        <v>90</v>
      </c>
    </row>
    <row r="406" spans="2:51" s="13" customFormat="1" ht="11.25">
      <c r="B406" s="210"/>
      <c r="C406" s="211"/>
      <c r="D406" s="201" t="s">
        <v>256</v>
      </c>
      <c r="E406" s="212" t="s">
        <v>1</v>
      </c>
      <c r="F406" s="213" t="s">
        <v>2252</v>
      </c>
      <c r="G406" s="211"/>
      <c r="H406" s="214">
        <v>4.785</v>
      </c>
      <c r="I406" s="215"/>
      <c r="J406" s="211"/>
      <c r="K406" s="211"/>
      <c r="L406" s="216"/>
      <c r="M406" s="217"/>
      <c r="N406" s="218"/>
      <c r="O406" s="218"/>
      <c r="P406" s="218"/>
      <c r="Q406" s="218"/>
      <c r="R406" s="218"/>
      <c r="S406" s="218"/>
      <c r="T406" s="219"/>
      <c r="AT406" s="220" t="s">
        <v>256</v>
      </c>
      <c r="AU406" s="220" t="s">
        <v>90</v>
      </c>
      <c r="AV406" s="13" t="s">
        <v>90</v>
      </c>
      <c r="AW406" s="13" t="s">
        <v>36</v>
      </c>
      <c r="AX406" s="13" t="s">
        <v>80</v>
      </c>
      <c r="AY406" s="220" t="s">
        <v>155</v>
      </c>
    </row>
    <row r="407" spans="2:51" s="13" customFormat="1" ht="11.25">
      <c r="B407" s="210"/>
      <c r="C407" s="211"/>
      <c r="D407" s="201" t="s">
        <v>256</v>
      </c>
      <c r="E407" s="212" t="s">
        <v>1</v>
      </c>
      <c r="F407" s="213" t="s">
        <v>2253</v>
      </c>
      <c r="G407" s="211"/>
      <c r="H407" s="214">
        <v>58.746</v>
      </c>
      <c r="I407" s="215"/>
      <c r="J407" s="211"/>
      <c r="K407" s="211"/>
      <c r="L407" s="216"/>
      <c r="M407" s="217"/>
      <c r="N407" s="218"/>
      <c r="O407" s="218"/>
      <c r="P407" s="218"/>
      <c r="Q407" s="218"/>
      <c r="R407" s="218"/>
      <c r="S407" s="218"/>
      <c r="T407" s="219"/>
      <c r="AT407" s="220" t="s">
        <v>256</v>
      </c>
      <c r="AU407" s="220" t="s">
        <v>90</v>
      </c>
      <c r="AV407" s="13" t="s">
        <v>90</v>
      </c>
      <c r="AW407" s="13" t="s">
        <v>36</v>
      </c>
      <c r="AX407" s="13" t="s">
        <v>80</v>
      </c>
      <c r="AY407" s="220" t="s">
        <v>155</v>
      </c>
    </row>
    <row r="408" spans="2:51" s="13" customFormat="1" ht="11.25">
      <c r="B408" s="210"/>
      <c r="C408" s="211"/>
      <c r="D408" s="201" t="s">
        <v>256</v>
      </c>
      <c r="E408" s="212" t="s">
        <v>1</v>
      </c>
      <c r="F408" s="213" t="s">
        <v>2254</v>
      </c>
      <c r="G408" s="211"/>
      <c r="H408" s="214">
        <v>8.175</v>
      </c>
      <c r="I408" s="215"/>
      <c r="J408" s="211"/>
      <c r="K408" s="211"/>
      <c r="L408" s="216"/>
      <c r="M408" s="217"/>
      <c r="N408" s="218"/>
      <c r="O408" s="218"/>
      <c r="P408" s="218"/>
      <c r="Q408" s="218"/>
      <c r="R408" s="218"/>
      <c r="S408" s="218"/>
      <c r="T408" s="219"/>
      <c r="AT408" s="220" t="s">
        <v>256</v>
      </c>
      <c r="AU408" s="220" t="s">
        <v>90</v>
      </c>
      <c r="AV408" s="13" t="s">
        <v>90</v>
      </c>
      <c r="AW408" s="13" t="s">
        <v>36</v>
      </c>
      <c r="AX408" s="13" t="s">
        <v>80</v>
      </c>
      <c r="AY408" s="220" t="s">
        <v>155</v>
      </c>
    </row>
    <row r="409" spans="2:51" s="15" customFormat="1" ht="11.25">
      <c r="B409" s="232"/>
      <c r="C409" s="233"/>
      <c r="D409" s="201" t="s">
        <v>256</v>
      </c>
      <c r="E409" s="234" t="s">
        <v>1</v>
      </c>
      <c r="F409" s="235" t="s">
        <v>2255</v>
      </c>
      <c r="G409" s="233"/>
      <c r="H409" s="236">
        <v>71.706</v>
      </c>
      <c r="I409" s="237"/>
      <c r="J409" s="233"/>
      <c r="K409" s="233"/>
      <c r="L409" s="238"/>
      <c r="M409" s="239"/>
      <c r="N409" s="240"/>
      <c r="O409" s="240"/>
      <c r="P409" s="240"/>
      <c r="Q409" s="240"/>
      <c r="R409" s="240"/>
      <c r="S409" s="240"/>
      <c r="T409" s="241"/>
      <c r="AT409" s="242" t="s">
        <v>256</v>
      </c>
      <c r="AU409" s="242" t="s">
        <v>90</v>
      </c>
      <c r="AV409" s="15" t="s">
        <v>170</v>
      </c>
      <c r="AW409" s="15" t="s">
        <v>36</v>
      </c>
      <c r="AX409" s="15" t="s">
        <v>80</v>
      </c>
      <c r="AY409" s="242" t="s">
        <v>155</v>
      </c>
    </row>
    <row r="410" spans="2:51" s="13" customFormat="1" ht="11.25">
      <c r="B410" s="210"/>
      <c r="C410" s="211"/>
      <c r="D410" s="201" t="s">
        <v>256</v>
      </c>
      <c r="E410" s="212" t="s">
        <v>1</v>
      </c>
      <c r="F410" s="213" t="s">
        <v>2256</v>
      </c>
      <c r="G410" s="211"/>
      <c r="H410" s="214">
        <v>53.522</v>
      </c>
      <c r="I410" s="215"/>
      <c r="J410" s="211"/>
      <c r="K410" s="211"/>
      <c r="L410" s="216"/>
      <c r="M410" s="217"/>
      <c r="N410" s="218"/>
      <c r="O410" s="218"/>
      <c r="P410" s="218"/>
      <c r="Q410" s="218"/>
      <c r="R410" s="218"/>
      <c r="S410" s="218"/>
      <c r="T410" s="219"/>
      <c r="AT410" s="220" t="s">
        <v>256</v>
      </c>
      <c r="AU410" s="220" t="s">
        <v>90</v>
      </c>
      <c r="AV410" s="13" t="s">
        <v>90</v>
      </c>
      <c r="AW410" s="13" t="s">
        <v>36</v>
      </c>
      <c r="AX410" s="13" t="s">
        <v>80</v>
      </c>
      <c r="AY410" s="220" t="s">
        <v>155</v>
      </c>
    </row>
    <row r="411" spans="2:51" s="15" customFormat="1" ht="11.25">
      <c r="B411" s="232"/>
      <c r="C411" s="233"/>
      <c r="D411" s="201" t="s">
        <v>256</v>
      </c>
      <c r="E411" s="234" t="s">
        <v>1</v>
      </c>
      <c r="F411" s="235" t="s">
        <v>2257</v>
      </c>
      <c r="G411" s="233"/>
      <c r="H411" s="236">
        <v>53.522</v>
      </c>
      <c r="I411" s="237"/>
      <c r="J411" s="233"/>
      <c r="K411" s="233"/>
      <c r="L411" s="238"/>
      <c r="M411" s="239"/>
      <c r="N411" s="240"/>
      <c r="O411" s="240"/>
      <c r="P411" s="240"/>
      <c r="Q411" s="240"/>
      <c r="R411" s="240"/>
      <c r="S411" s="240"/>
      <c r="T411" s="241"/>
      <c r="AT411" s="242" t="s">
        <v>256</v>
      </c>
      <c r="AU411" s="242" t="s">
        <v>90</v>
      </c>
      <c r="AV411" s="15" t="s">
        <v>170</v>
      </c>
      <c r="AW411" s="15" t="s">
        <v>36</v>
      </c>
      <c r="AX411" s="15" t="s">
        <v>80</v>
      </c>
      <c r="AY411" s="242" t="s">
        <v>155</v>
      </c>
    </row>
    <row r="412" spans="2:51" s="13" customFormat="1" ht="11.25">
      <c r="B412" s="210"/>
      <c r="C412" s="211"/>
      <c r="D412" s="201" t="s">
        <v>256</v>
      </c>
      <c r="E412" s="212" t="s">
        <v>1</v>
      </c>
      <c r="F412" s="213" t="s">
        <v>2258</v>
      </c>
      <c r="G412" s="211"/>
      <c r="H412" s="214">
        <v>66.625</v>
      </c>
      <c r="I412" s="215"/>
      <c r="J412" s="211"/>
      <c r="K412" s="211"/>
      <c r="L412" s="216"/>
      <c r="M412" s="217"/>
      <c r="N412" s="218"/>
      <c r="O412" s="218"/>
      <c r="P412" s="218"/>
      <c r="Q412" s="218"/>
      <c r="R412" s="218"/>
      <c r="S412" s="218"/>
      <c r="T412" s="219"/>
      <c r="AT412" s="220" t="s">
        <v>256</v>
      </c>
      <c r="AU412" s="220" t="s">
        <v>90</v>
      </c>
      <c r="AV412" s="13" t="s">
        <v>90</v>
      </c>
      <c r="AW412" s="13" t="s">
        <v>36</v>
      </c>
      <c r="AX412" s="13" t="s">
        <v>80</v>
      </c>
      <c r="AY412" s="220" t="s">
        <v>155</v>
      </c>
    </row>
    <row r="413" spans="2:51" s="15" customFormat="1" ht="11.25">
      <c r="B413" s="232"/>
      <c r="C413" s="233"/>
      <c r="D413" s="201" t="s">
        <v>256</v>
      </c>
      <c r="E413" s="234" t="s">
        <v>1</v>
      </c>
      <c r="F413" s="235" t="s">
        <v>2259</v>
      </c>
      <c r="G413" s="233"/>
      <c r="H413" s="236">
        <v>66.625</v>
      </c>
      <c r="I413" s="237"/>
      <c r="J413" s="233"/>
      <c r="K413" s="233"/>
      <c r="L413" s="238"/>
      <c r="M413" s="239"/>
      <c r="N413" s="240"/>
      <c r="O413" s="240"/>
      <c r="P413" s="240"/>
      <c r="Q413" s="240"/>
      <c r="R413" s="240"/>
      <c r="S413" s="240"/>
      <c r="T413" s="241"/>
      <c r="AT413" s="242" t="s">
        <v>256</v>
      </c>
      <c r="AU413" s="242" t="s">
        <v>90</v>
      </c>
      <c r="AV413" s="15" t="s">
        <v>170</v>
      </c>
      <c r="AW413" s="15" t="s">
        <v>36</v>
      </c>
      <c r="AX413" s="15" t="s">
        <v>80</v>
      </c>
      <c r="AY413" s="242" t="s">
        <v>155</v>
      </c>
    </row>
    <row r="414" spans="2:51" s="13" customFormat="1" ht="11.25">
      <c r="B414" s="210"/>
      <c r="C414" s="211"/>
      <c r="D414" s="201" t="s">
        <v>256</v>
      </c>
      <c r="E414" s="212" t="s">
        <v>1</v>
      </c>
      <c r="F414" s="213" t="s">
        <v>2260</v>
      </c>
      <c r="G414" s="211"/>
      <c r="H414" s="214">
        <v>50.315</v>
      </c>
      <c r="I414" s="215"/>
      <c r="J414" s="211"/>
      <c r="K414" s="211"/>
      <c r="L414" s="216"/>
      <c r="M414" s="217"/>
      <c r="N414" s="218"/>
      <c r="O414" s="218"/>
      <c r="P414" s="218"/>
      <c r="Q414" s="218"/>
      <c r="R414" s="218"/>
      <c r="S414" s="218"/>
      <c r="T414" s="219"/>
      <c r="AT414" s="220" t="s">
        <v>256</v>
      </c>
      <c r="AU414" s="220" t="s">
        <v>90</v>
      </c>
      <c r="AV414" s="13" t="s">
        <v>90</v>
      </c>
      <c r="AW414" s="13" t="s">
        <v>36</v>
      </c>
      <c r="AX414" s="13" t="s">
        <v>80</v>
      </c>
      <c r="AY414" s="220" t="s">
        <v>155</v>
      </c>
    </row>
    <row r="415" spans="2:51" s="15" customFormat="1" ht="11.25">
      <c r="B415" s="232"/>
      <c r="C415" s="233"/>
      <c r="D415" s="201" t="s">
        <v>256</v>
      </c>
      <c r="E415" s="234" t="s">
        <v>1</v>
      </c>
      <c r="F415" s="235" t="s">
        <v>2261</v>
      </c>
      <c r="G415" s="233"/>
      <c r="H415" s="236">
        <v>50.315</v>
      </c>
      <c r="I415" s="237"/>
      <c r="J415" s="233"/>
      <c r="K415" s="233"/>
      <c r="L415" s="238"/>
      <c r="M415" s="239"/>
      <c r="N415" s="240"/>
      <c r="O415" s="240"/>
      <c r="P415" s="240"/>
      <c r="Q415" s="240"/>
      <c r="R415" s="240"/>
      <c r="S415" s="240"/>
      <c r="T415" s="241"/>
      <c r="AT415" s="242" t="s">
        <v>256</v>
      </c>
      <c r="AU415" s="242" t="s">
        <v>90</v>
      </c>
      <c r="AV415" s="15" t="s">
        <v>170</v>
      </c>
      <c r="AW415" s="15" t="s">
        <v>36</v>
      </c>
      <c r="AX415" s="15" t="s">
        <v>80</v>
      </c>
      <c r="AY415" s="242" t="s">
        <v>155</v>
      </c>
    </row>
    <row r="416" spans="2:51" s="14" customFormat="1" ht="11.25">
      <c r="B416" s="221"/>
      <c r="C416" s="222"/>
      <c r="D416" s="201" t="s">
        <v>256</v>
      </c>
      <c r="E416" s="223" t="s">
        <v>1</v>
      </c>
      <c r="F416" s="224" t="s">
        <v>259</v>
      </c>
      <c r="G416" s="222"/>
      <c r="H416" s="225">
        <v>242.168</v>
      </c>
      <c r="I416" s="226"/>
      <c r="J416" s="222"/>
      <c r="K416" s="222"/>
      <c r="L416" s="227"/>
      <c r="M416" s="228"/>
      <c r="N416" s="229"/>
      <c r="O416" s="229"/>
      <c r="P416" s="229"/>
      <c r="Q416" s="229"/>
      <c r="R416" s="229"/>
      <c r="S416" s="229"/>
      <c r="T416" s="230"/>
      <c r="AT416" s="231" t="s">
        <v>256</v>
      </c>
      <c r="AU416" s="231" t="s">
        <v>90</v>
      </c>
      <c r="AV416" s="14" t="s">
        <v>175</v>
      </c>
      <c r="AW416" s="14" t="s">
        <v>36</v>
      </c>
      <c r="AX416" s="14" t="s">
        <v>88</v>
      </c>
      <c r="AY416" s="231" t="s">
        <v>155</v>
      </c>
    </row>
    <row r="417" spans="2:51" s="13" customFormat="1" ht="11.25">
      <c r="B417" s="210"/>
      <c r="C417" s="211"/>
      <c r="D417" s="201" t="s">
        <v>256</v>
      </c>
      <c r="E417" s="211"/>
      <c r="F417" s="213" t="s">
        <v>2262</v>
      </c>
      <c r="G417" s="211"/>
      <c r="H417" s="214">
        <v>435.902</v>
      </c>
      <c r="I417" s="215"/>
      <c r="J417" s="211"/>
      <c r="K417" s="211"/>
      <c r="L417" s="216"/>
      <c r="M417" s="217"/>
      <c r="N417" s="218"/>
      <c r="O417" s="218"/>
      <c r="P417" s="218"/>
      <c r="Q417" s="218"/>
      <c r="R417" s="218"/>
      <c r="S417" s="218"/>
      <c r="T417" s="219"/>
      <c r="AT417" s="220" t="s">
        <v>256</v>
      </c>
      <c r="AU417" s="220" t="s">
        <v>90</v>
      </c>
      <c r="AV417" s="13" t="s">
        <v>90</v>
      </c>
      <c r="AW417" s="13" t="s">
        <v>4</v>
      </c>
      <c r="AX417" s="13" t="s">
        <v>88</v>
      </c>
      <c r="AY417" s="220" t="s">
        <v>155</v>
      </c>
    </row>
    <row r="418" spans="1:65" s="2" customFormat="1" ht="21.75" customHeight="1">
      <c r="A418" s="34"/>
      <c r="B418" s="35"/>
      <c r="C418" s="187" t="s">
        <v>1309</v>
      </c>
      <c r="D418" s="187" t="s">
        <v>158</v>
      </c>
      <c r="E418" s="188" t="s">
        <v>2263</v>
      </c>
      <c r="F418" s="189" t="s">
        <v>2264</v>
      </c>
      <c r="G418" s="190" t="s">
        <v>360</v>
      </c>
      <c r="H418" s="191">
        <v>3.129</v>
      </c>
      <c r="I418" s="192"/>
      <c r="J418" s="193">
        <f>ROUND(I418*H418,2)</f>
        <v>0</v>
      </c>
      <c r="K418" s="194"/>
      <c r="L418" s="39"/>
      <c r="M418" s="195" t="s">
        <v>1</v>
      </c>
      <c r="N418" s="196" t="s">
        <v>45</v>
      </c>
      <c r="O418" s="71"/>
      <c r="P418" s="197">
        <f>O418*H418</f>
        <v>0</v>
      </c>
      <c r="Q418" s="197">
        <v>0</v>
      </c>
      <c r="R418" s="197">
        <f>Q418*H418</f>
        <v>0</v>
      </c>
      <c r="S418" s="197">
        <v>0</v>
      </c>
      <c r="T418" s="198">
        <f>S418*H418</f>
        <v>0</v>
      </c>
      <c r="U418" s="34"/>
      <c r="V418" s="34"/>
      <c r="W418" s="34"/>
      <c r="X418" s="34"/>
      <c r="Y418" s="34"/>
      <c r="Z418" s="34"/>
      <c r="AA418" s="34"/>
      <c r="AB418" s="34"/>
      <c r="AC418" s="34"/>
      <c r="AD418" s="34"/>
      <c r="AE418" s="34"/>
      <c r="AR418" s="199" t="s">
        <v>175</v>
      </c>
      <c r="AT418" s="199" t="s">
        <v>158</v>
      </c>
      <c r="AU418" s="199" t="s">
        <v>90</v>
      </c>
      <c r="AY418" s="17" t="s">
        <v>155</v>
      </c>
      <c r="BE418" s="200">
        <f>IF(N418="základní",J418,0)</f>
        <v>0</v>
      </c>
      <c r="BF418" s="200">
        <f>IF(N418="snížená",J418,0)</f>
        <v>0</v>
      </c>
      <c r="BG418" s="200">
        <f>IF(N418="zákl. přenesená",J418,0)</f>
        <v>0</v>
      </c>
      <c r="BH418" s="200">
        <f>IF(N418="sníž. přenesená",J418,0)</f>
        <v>0</v>
      </c>
      <c r="BI418" s="200">
        <f>IF(N418="nulová",J418,0)</f>
        <v>0</v>
      </c>
      <c r="BJ418" s="17" t="s">
        <v>88</v>
      </c>
      <c r="BK418" s="200">
        <f>ROUND(I418*H418,2)</f>
        <v>0</v>
      </c>
      <c r="BL418" s="17" t="s">
        <v>175</v>
      </c>
      <c r="BM418" s="199" t="s">
        <v>2265</v>
      </c>
    </row>
    <row r="419" spans="1:47" s="2" customFormat="1" ht="58.5">
      <c r="A419" s="34"/>
      <c r="B419" s="35"/>
      <c r="C419" s="36"/>
      <c r="D419" s="201" t="s">
        <v>164</v>
      </c>
      <c r="E419" s="36"/>
      <c r="F419" s="202" t="s">
        <v>2266</v>
      </c>
      <c r="G419" s="36"/>
      <c r="H419" s="36"/>
      <c r="I419" s="203"/>
      <c r="J419" s="36"/>
      <c r="K419" s="36"/>
      <c r="L419" s="39"/>
      <c r="M419" s="204"/>
      <c r="N419" s="205"/>
      <c r="O419" s="71"/>
      <c r="P419" s="71"/>
      <c r="Q419" s="71"/>
      <c r="R419" s="71"/>
      <c r="S419" s="71"/>
      <c r="T419" s="72"/>
      <c r="U419" s="34"/>
      <c r="V419" s="34"/>
      <c r="W419" s="34"/>
      <c r="X419" s="34"/>
      <c r="Y419" s="34"/>
      <c r="Z419" s="34"/>
      <c r="AA419" s="34"/>
      <c r="AB419" s="34"/>
      <c r="AC419" s="34"/>
      <c r="AD419" s="34"/>
      <c r="AE419" s="34"/>
      <c r="AT419" s="17" t="s">
        <v>164</v>
      </c>
      <c r="AU419" s="17" t="s">
        <v>90</v>
      </c>
    </row>
    <row r="420" spans="2:51" s="13" customFormat="1" ht="11.25">
      <c r="B420" s="210"/>
      <c r="C420" s="211"/>
      <c r="D420" s="201" t="s">
        <v>256</v>
      </c>
      <c r="E420" s="212" t="s">
        <v>1</v>
      </c>
      <c r="F420" s="213" t="s">
        <v>2267</v>
      </c>
      <c r="G420" s="211"/>
      <c r="H420" s="214">
        <v>3.08</v>
      </c>
      <c r="I420" s="215"/>
      <c r="J420" s="211"/>
      <c r="K420" s="211"/>
      <c r="L420" s="216"/>
      <c r="M420" s="217"/>
      <c r="N420" s="218"/>
      <c r="O420" s="218"/>
      <c r="P420" s="218"/>
      <c r="Q420" s="218"/>
      <c r="R420" s="218"/>
      <c r="S420" s="218"/>
      <c r="T420" s="219"/>
      <c r="AT420" s="220" t="s">
        <v>256</v>
      </c>
      <c r="AU420" s="220" t="s">
        <v>90</v>
      </c>
      <c r="AV420" s="13" t="s">
        <v>90</v>
      </c>
      <c r="AW420" s="13" t="s">
        <v>36</v>
      </c>
      <c r="AX420" s="13" t="s">
        <v>80</v>
      </c>
      <c r="AY420" s="220" t="s">
        <v>155</v>
      </c>
    </row>
    <row r="421" spans="2:51" s="13" customFormat="1" ht="11.25">
      <c r="B421" s="210"/>
      <c r="C421" s="211"/>
      <c r="D421" s="201" t="s">
        <v>256</v>
      </c>
      <c r="E421" s="212" t="s">
        <v>1</v>
      </c>
      <c r="F421" s="213" t="s">
        <v>2268</v>
      </c>
      <c r="G421" s="211"/>
      <c r="H421" s="214">
        <v>0.049</v>
      </c>
      <c r="I421" s="215"/>
      <c r="J421" s="211"/>
      <c r="K421" s="211"/>
      <c r="L421" s="216"/>
      <c r="M421" s="217"/>
      <c r="N421" s="218"/>
      <c r="O421" s="218"/>
      <c r="P421" s="218"/>
      <c r="Q421" s="218"/>
      <c r="R421" s="218"/>
      <c r="S421" s="218"/>
      <c r="T421" s="219"/>
      <c r="AT421" s="220" t="s">
        <v>256</v>
      </c>
      <c r="AU421" s="220" t="s">
        <v>90</v>
      </c>
      <c r="AV421" s="13" t="s">
        <v>90</v>
      </c>
      <c r="AW421" s="13" t="s">
        <v>36</v>
      </c>
      <c r="AX421" s="13" t="s">
        <v>80</v>
      </c>
      <c r="AY421" s="220" t="s">
        <v>155</v>
      </c>
    </row>
    <row r="422" spans="2:51" s="14" customFormat="1" ht="11.25">
      <c r="B422" s="221"/>
      <c r="C422" s="222"/>
      <c r="D422" s="201" t="s">
        <v>256</v>
      </c>
      <c r="E422" s="223" t="s">
        <v>1</v>
      </c>
      <c r="F422" s="224" t="s">
        <v>259</v>
      </c>
      <c r="G422" s="222"/>
      <c r="H422" s="225">
        <v>3.129</v>
      </c>
      <c r="I422" s="226"/>
      <c r="J422" s="222"/>
      <c r="K422" s="222"/>
      <c r="L422" s="227"/>
      <c r="M422" s="228"/>
      <c r="N422" s="229"/>
      <c r="O422" s="229"/>
      <c r="P422" s="229"/>
      <c r="Q422" s="229"/>
      <c r="R422" s="229"/>
      <c r="S422" s="229"/>
      <c r="T422" s="230"/>
      <c r="AT422" s="231" t="s">
        <v>256</v>
      </c>
      <c r="AU422" s="231" t="s">
        <v>90</v>
      </c>
      <c r="AV422" s="14" t="s">
        <v>175</v>
      </c>
      <c r="AW422" s="14" t="s">
        <v>36</v>
      </c>
      <c r="AX422" s="14" t="s">
        <v>88</v>
      </c>
      <c r="AY422" s="231" t="s">
        <v>155</v>
      </c>
    </row>
    <row r="423" spans="1:65" s="2" customFormat="1" ht="16.5" customHeight="1">
      <c r="A423" s="34"/>
      <c r="B423" s="35"/>
      <c r="C423" s="187" t="s">
        <v>1314</v>
      </c>
      <c r="D423" s="187" t="s">
        <v>158</v>
      </c>
      <c r="E423" s="188" t="s">
        <v>786</v>
      </c>
      <c r="F423" s="189" t="s">
        <v>787</v>
      </c>
      <c r="G423" s="190" t="s">
        <v>360</v>
      </c>
      <c r="H423" s="191">
        <v>39.472</v>
      </c>
      <c r="I423" s="192"/>
      <c r="J423" s="193">
        <f>ROUND(I423*H423,2)</f>
        <v>0</v>
      </c>
      <c r="K423" s="194"/>
      <c r="L423" s="39"/>
      <c r="M423" s="195" t="s">
        <v>1</v>
      </c>
      <c r="N423" s="196" t="s">
        <v>45</v>
      </c>
      <c r="O423" s="71"/>
      <c r="P423" s="197">
        <f>O423*H423</f>
        <v>0</v>
      </c>
      <c r="Q423" s="197">
        <v>0</v>
      </c>
      <c r="R423" s="197">
        <f>Q423*H423</f>
        <v>0</v>
      </c>
      <c r="S423" s="197">
        <v>0</v>
      </c>
      <c r="T423" s="198">
        <f>S423*H423</f>
        <v>0</v>
      </c>
      <c r="U423" s="34"/>
      <c r="V423" s="34"/>
      <c r="W423" s="34"/>
      <c r="X423" s="34"/>
      <c r="Y423" s="34"/>
      <c r="Z423" s="34"/>
      <c r="AA423" s="34"/>
      <c r="AB423" s="34"/>
      <c r="AC423" s="34"/>
      <c r="AD423" s="34"/>
      <c r="AE423" s="34"/>
      <c r="AR423" s="199" t="s">
        <v>175</v>
      </c>
      <c r="AT423" s="199" t="s">
        <v>158</v>
      </c>
      <c r="AU423" s="199" t="s">
        <v>90</v>
      </c>
      <c r="AY423" s="17" t="s">
        <v>155</v>
      </c>
      <c r="BE423" s="200">
        <f>IF(N423="základní",J423,0)</f>
        <v>0</v>
      </c>
      <c r="BF423" s="200">
        <f>IF(N423="snížená",J423,0)</f>
        <v>0</v>
      </c>
      <c r="BG423" s="200">
        <f>IF(N423="zákl. přenesená",J423,0)</f>
        <v>0</v>
      </c>
      <c r="BH423" s="200">
        <f>IF(N423="sníž. přenesená",J423,0)</f>
        <v>0</v>
      </c>
      <c r="BI423" s="200">
        <f>IF(N423="nulová",J423,0)</f>
        <v>0</v>
      </c>
      <c r="BJ423" s="17" t="s">
        <v>88</v>
      </c>
      <c r="BK423" s="200">
        <f>ROUND(I423*H423,2)</f>
        <v>0</v>
      </c>
      <c r="BL423" s="17" t="s">
        <v>175</v>
      </c>
      <c r="BM423" s="199" t="s">
        <v>2269</v>
      </c>
    </row>
    <row r="424" spans="1:47" s="2" customFormat="1" ht="312">
      <c r="A424" s="34"/>
      <c r="B424" s="35"/>
      <c r="C424" s="36"/>
      <c r="D424" s="201" t="s">
        <v>164</v>
      </c>
      <c r="E424" s="36"/>
      <c r="F424" s="202" t="s">
        <v>789</v>
      </c>
      <c r="G424" s="36"/>
      <c r="H424" s="36"/>
      <c r="I424" s="203"/>
      <c r="J424" s="36"/>
      <c r="K424" s="36"/>
      <c r="L424" s="39"/>
      <c r="M424" s="204"/>
      <c r="N424" s="205"/>
      <c r="O424" s="71"/>
      <c r="P424" s="71"/>
      <c r="Q424" s="71"/>
      <c r="R424" s="71"/>
      <c r="S424" s="71"/>
      <c r="T424" s="72"/>
      <c r="U424" s="34"/>
      <c r="V424" s="34"/>
      <c r="W424" s="34"/>
      <c r="X424" s="34"/>
      <c r="Y424" s="34"/>
      <c r="Z424" s="34"/>
      <c r="AA424" s="34"/>
      <c r="AB424" s="34"/>
      <c r="AC424" s="34"/>
      <c r="AD424" s="34"/>
      <c r="AE424" s="34"/>
      <c r="AT424" s="17" t="s">
        <v>164</v>
      </c>
      <c r="AU424" s="17" t="s">
        <v>90</v>
      </c>
    </row>
    <row r="425" spans="2:51" s="13" customFormat="1" ht="11.25">
      <c r="B425" s="210"/>
      <c r="C425" s="211"/>
      <c r="D425" s="201" t="s">
        <v>256</v>
      </c>
      <c r="E425" s="212" t="s">
        <v>1</v>
      </c>
      <c r="F425" s="213" t="s">
        <v>2270</v>
      </c>
      <c r="G425" s="211"/>
      <c r="H425" s="214">
        <v>39.472</v>
      </c>
      <c r="I425" s="215"/>
      <c r="J425" s="211"/>
      <c r="K425" s="211"/>
      <c r="L425" s="216"/>
      <c r="M425" s="217"/>
      <c r="N425" s="218"/>
      <c r="O425" s="218"/>
      <c r="P425" s="218"/>
      <c r="Q425" s="218"/>
      <c r="R425" s="218"/>
      <c r="S425" s="218"/>
      <c r="T425" s="219"/>
      <c r="AT425" s="220" t="s">
        <v>256</v>
      </c>
      <c r="AU425" s="220" t="s">
        <v>90</v>
      </c>
      <c r="AV425" s="13" t="s">
        <v>90</v>
      </c>
      <c r="AW425" s="13" t="s">
        <v>36</v>
      </c>
      <c r="AX425" s="13" t="s">
        <v>88</v>
      </c>
      <c r="AY425" s="220" t="s">
        <v>155</v>
      </c>
    </row>
    <row r="426" spans="1:65" s="2" customFormat="1" ht="16.5" customHeight="1">
      <c r="A426" s="34"/>
      <c r="B426" s="35"/>
      <c r="C426" s="187" t="s">
        <v>1319</v>
      </c>
      <c r="D426" s="187" t="s">
        <v>158</v>
      </c>
      <c r="E426" s="188" t="s">
        <v>794</v>
      </c>
      <c r="F426" s="189" t="s">
        <v>795</v>
      </c>
      <c r="G426" s="190" t="s">
        <v>360</v>
      </c>
      <c r="H426" s="191">
        <v>78.944</v>
      </c>
      <c r="I426" s="192"/>
      <c r="J426" s="193">
        <f>ROUND(I426*H426,2)</f>
        <v>0</v>
      </c>
      <c r="K426" s="194"/>
      <c r="L426" s="39"/>
      <c r="M426" s="195" t="s">
        <v>1</v>
      </c>
      <c r="N426" s="196" t="s">
        <v>45</v>
      </c>
      <c r="O426" s="71"/>
      <c r="P426" s="197">
        <f>O426*H426</f>
        <v>0</v>
      </c>
      <c r="Q426" s="197">
        <v>0</v>
      </c>
      <c r="R426" s="197">
        <f>Q426*H426</f>
        <v>0</v>
      </c>
      <c r="S426" s="197">
        <v>0</v>
      </c>
      <c r="T426" s="198">
        <f>S426*H426</f>
        <v>0</v>
      </c>
      <c r="U426" s="34"/>
      <c r="V426" s="34"/>
      <c r="W426" s="34"/>
      <c r="X426" s="34"/>
      <c r="Y426" s="34"/>
      <c r="Z426" s="34"/>
      <c r="AA426" s="34"/>
      <c r="AB426" s="34"/>
      <c r="AC426" s="34"/>
      <c r="AD426" s="34"/>
      <c r="AE426" s="34"/>
      <c r="AR426" s="199" t="s">
        <v>175</v>
      </c>
      <c r="AT426" s="199" t="s">
        <v>158</v>
      </c>
      <c r="AU426" s="199" t="s">
        <v>90</v>
      </c>
      <c r="AY426" s="17" t="s">
        <v>155</v>
      </c>
      <c r="BE426" s="200">
        <f>IF(N426="základní",J426,0)</f>
        <v>0</v>
      </c>
      <c r="BF426" s="200">
        <f>IF(N426="snížená",J426,0)</f>
        <v>0</v>
      </c>
      <c r="BG426" s="200">
        <f>IF(N426="zákl. přenesená",J426,0)</f>
        <v>0</v>
      </c>
      <c r="BH426" s="200">
        <f>IF(N426="sníž. přenesená",J426,0)</f>
        <v>0</v>
      </c>
      <c r="BI426" s="200">
        <f>IF(N426="nulová",J426,0)</f>
        <v>0</v>
      </c>
      <c r="BJ426" s="17" t="s">
        <v>88</v>
      </c>
      <c r="BK426" s="200">
        <f>ROUND(I426*H426,2)</f>
        <v>0</v>
      </c>
      <c r="BL426" s="17" t="s">
        <v>175</v>
      </c>
      <c r="BM426" s="199" t="s">
        <v>2271</v>
      </c>
    </row>
    <row r="427" spans="1:47" s="2" customFormat="1" ht="68.25">
      <c r="A427" s="34"/>
      <c r="B427" s="35"/>
      <c r="C427" s="36"/>
      <c r="D427" s="201" t="s">
        <v>164</v>
      </c>
      <c r="E427" s="36"/>
      <c r="F427" s="202" t="s">
        <v>797</v>
      </c>
      <c r="G427" s="36"/>
      <c r="H427" s="36"/>
      <c r="I427" s="203"/>
      <c r="J427" s="36"/>
      <c r="K427" s="36"/>
      <c r="L427" s="39"/>
      <c r="M427" s="204"/>
      <c r="N427" s="205"/>
      <c r="O427" s="71"/>
      <c r="P427" s="71"/>
      <c r="Q427" s="71"/>
      <c r="R427" s="71"/>
      <c r="S427" s="71"/>
      <c r="T427" s="72"/>
      <c r="U427" s="34"/>
      <c r="V427" s="34"/>
      <c r="W427" s="34"/>
      <c r="X427" s="34"/>
      <c r="Y427" s="34"/>
      <c r="Z427" s="34"/>
      <c r="AA427" s="34"/>
      <c r="AB427" s="34"/>
      <c r="AC427" s="34"/>
      <c r="AD427" s="34"/>
      <c r="AE427" s="34"/>
      <c r="AT427" s="17" t="s">
        <v>164</v>
      </c>
      <c r="AU427" s="17" t="s">
        <v>90</v>
      </c>
    </row>
    <row r="428" spans="2:51" s="13" customFormat="1" ht="11.25">
      <c r="B428" s="210"/>
      <c r="C428" s="211"/>
      <c r="D428" s="201" t="s">
        <v>256</v>
      </c>
      <c r="E428" s="212" t="s">
        <v>1</v>
      </c>
      <c r="F428" s="213" t="s">
        <v>2272</v>
      </c>
      <c r="G428" s="211"/>
      <c r="H428" s="214">
        <v>39.472</v>
      </c>
      <c r="I428" s="215"/>
      <c r="J428" s="211"/>
      <c r="K428" s="211"/>
      <c r="L428" s="216"/>
      <c r="M428" s="217"/>
      <c r="N428" s="218"/>
      <c r="O428" s="218"/>
      <c r="P428" s="218"/>
      <c r="Q428" s="218"/>
      <c r="R428" s="218"/>
      <c r="S428" s="218"/>
      <c r="T428" s="219"/>
      <c r="AT428" s="220" t="s">
        <v>256</v>
      </c>
      <c r="AU428" s="220" t="s">
        <v>90</v>
      </c>
      <c r="AV428" s="13" t="s">
        <v>90</v>
      </c>
      <c r="AW428" s="13" t="s">
        <v>36</v>
      </c>
      <c r="AX428" s="13" t="s">
        <v>88</v>
      </c>
      <c r="AY428" s="220" t="s">
        <v>155</v>
      </c>
    </row>
    <row r="429" spans="2:51" s="13" customFormat="1" ht="11.25">
      <c r="B429" s="210"/>
      <c r="C429" s="211"/>
      <c r="D429" s="201" t="s">
        <v>256</v>
      </c>
      <c r="E429" s="211"/>
      <c r="F429" s="213" t="s">
        <v>2273</v>
      </c>
      <c r="G429" s="211"/>
      <c r="H429" s="214">
        <v>78.944</v>
      </c>
      <c r="I429" s="215"/>
      <c r="J429" s="211"/>
      <c r="K429" s="211"/>
      <c r="L429" s="216"/>
      <c r="M429" s="217"/>
      <c r="N429" s="218"/>
      <c r="O429" s="218"/>
      <c r="P429" s="218"/>
      <c r="Q429" s="218"/>
      <c r="R429" s="218"/>
      <c r="S429" s="218"/>
      <c r="T429" s="219"/>
      <c r="AT429" s="220" t="s">
        <v>256</v>
      </c>
      <c r="AU429" s="220" t="s">
        <v>90</v>
      </c>
      <c r="AV429" s="13" t="s">
        <v>90</v>
      </c>
      <c r="AW429" s="13" t="s">
        <v>4</v>
      </c>
      <c r="AX429" s="13" t="s">
        <v>88</v>
      </c>
      <c r="AY429" s="220" t="s">
        <v>155</v>
      </c>
    </row>
    <row r="430" spans="1:65" s="2" customFormat="1" ht="16.5" customHeight="1">
      <c r="A430" s="34"/>
      <c r="B430" s="35"/>
      <c r="C430" s="187" t="s">
        <v>1323</v>
      </c>
      <c r="D430" s="187" t="s">
        <v>158</v>
      </c>
      <c r="E430" s="188" t="s">
        <v>801</v>
      </c>
      <c r="F430" s="189" t="s">
        <v>802</v>
      </c>
      <c r="G430" s="190" t="s">
        <v>360</v>
      </c>
      <c r="H430" s="191">
        <v>39.472</v>
      </c>
      <c r="I430" s="192"/>
      <c r="J430" s="193">
        <f>ROUND(I430*H430,2)</f>
        <v>0</v>
      </c>
      <c r="K430" s="194"/>
      <c r="L430" s="39"/>
      <c r="M430" s="195" t="s">
        <v>1</v>
      </c>
      <c r="N430" s="196" t="s">
        <v>45</v>
      </c>
      <c r="O430" s="71"/>
      <c r="P430" s="197">
        <f>O430*H430</f>
        <v>0</v>
      </c>
      <c r="Q430" s="197">
        <v>0</v>
      </c>
      <c r="R430" s="197">
        <f>Q430*H430</f>
        <v>0</v>
      </c>
      <c r="S430" s="197">
        <v>0</v>
      </c>
      <c r="T430" s="198">
        <f>S430*H430</f>
        <v>0</v>
      </c>
      <c r="U430" s="34"/>
      <c r="V430" s="34"/>
      <c r="W430" s="34"/>
      <c r="X430" s="34"/>
      <c r="Y430" s="34"/>
      <c r="Z430" s="34"/>
      <c r="AA430" s="34"/>
      <c r="AB430" s="34"/>
      <c r="AC430" s="34"/>
      <c r="AD430" s="34"/>
      <c r="AE430" s="34"/>
      <c r="AR430" s="199" t="s">
        <v>175</v>
      </c>
      <c r="AT430" s="199" t="s">
        <v>158</v>
      </c>
      <c r="AU430" s="199" t="s">
        <v>90</v>
      </c>
      <c r="AY430" s="17" t="s">
        <v>155</v>
      </c>
      <c r="BE430" s="200">
        <f>IF(N430="základní",J430,0)</f>
        <v>0</v>
      </c>
      <c r="BF430" s="200">
        <f>IF(N430="snížená",J430,0)</f>
        <v>0</v>
      </c>
      <c r="BG430" s="200">
        <f>IF(N430="zákl. přenesená",J430,0)</f>
        <v>0</v>
      </c>
      <c r="BH430" s="200">
        <f>IF(N430="sníž. přenesená",J430,0)</f>
        <v>0</v>
      </c>
      <c r="BI430" s="200">
        <f>IF(N430="nulová",J430,0)</f>
        <v>0</v>
      </c>
      <c r="BJ430" s="17" t="s">
        <v>88</v>
      </c>
      <c r="BK430" s="200">
        <f>ROUND(I430*H430,2)</f>
        <v>0</v>
      </c>
      <c r="BL430" s="17" t="s">
        <v>175</v>
      </c>
      <c r="BM430" s="199" t="s">
        <v>2274</v>
      </c>
    </row>
    <row r="431" spans="1:47" s="2" customFormat="1" ht="58.5">
      <c r="A431" s="34"/>
      <c r="B431" s="35"/>
      <c r="C431" s="36"/>
      <c r="D431" s="201" t="s">
        <v>164</v>
      </c>
      <c r="E431" s="36"/>
      <c r="F431" s="202" t="s">
        <v>804</v>
      </c>
      <c r="G431" s="36"/>
      <c r="H431" s="36"/>
      <c r="I431" s="203"/>
      <c r="J431" s="36"/>
      <c r="K431" s="36"/>
      <c r="L431" s="39"/>
      <c r="M431" s="204"/>
      <c r="N431" s="205"/>
      <c r="O431" s="71"/>
      <c r="P431" s="71"/>
      <c r="Q431" s="71"/>
      <c r="R431" s="71"/>
      <c r="S431" s="71"/>
      <c r="T431" s="72"/>
      <c r="U431" s="34"/>
      <c r="V431" s="34"/>
      <c r="W431" s="34"/>
      <c r="X431" s="34"/>
      <c r="Y431" s="34"/>
      <c r="Z431" s="34"/>
      <c r="AA431" s="34"/>
      <c r="AB431" s="34"/>
      <c r="AC431" s="34"/>
      <c r="AD431" s="34"/>
      <c r="AE431" s="34"/>
      <c r="AT431" s="17" t="s">
        <v>164</v>
      </c>
      <c r="AU431" s="17" t="s">
        <v>90</v>
      </c>
    </row>
    <row r="432" spans="2:63" s="12" customFormat="1" ht="22.9" customHeight="1">
      <c r="B432" s="171"/>
      <c r="C432" s="172"/>
      <c r="D432" s="173" t="s">
        <v>79</v>
      </c>
      <c r="E432" s="185" t="s">
        <v>805</v>
      </c>
      <c r="F432" s="185" t="s">
        <v>806</v>
      </c>
      <c r="G432" s="172"/>
      <c r="H432" s="172"/>
      <c r="I432" s="175"/>
      <c r="J432" s="186">
        <f>BK432</f>
        <v>0</v>
      </c>
      <c r="K432" s="172"/>
      <c r="L432" s="177"/>
      <c r="M432" s="178"/>
      <c r="N432" s="179"/>
      <c r="O432" s="179"/>
      <c r="P432" s="180">
        <f>P433</f>
        <v>0</v>
      </c>
      <c r="Q432" s="179"/>
      <c r="R432" s="180">
        <f>R433</f>
        <v>0</v>
      </c>
      <c r="S432" s="179"/>
      <c r="T432" s="181">
        <f>T433</f>
        <v>0</v>
      </c>
      <c r="AR432" s="182" t="s">
        <v>88</v>
      </c>
      <c r="AT432" s="183" t="s">
        <v>79</v>
      </c>
      <c r="AU432" s="183" t="s">
        <v>88</v>
      </c>
      <c r="AY432" s="182" t="s">
        <v>155</v>
      </c>
      <c r="BK432" s="184">
        <f>BK433</f>
        <v>0</v>
      </c>
    </row>
    <row r="433" spans="1:65" s="2" customFormat="1" ht="16.5" customHeight="1">
      <c r="A433" s="34"/>
      <c r="B433" s="35"/>
      <c r="C433" s="187" t="s">
        <v>1341</v>
      </c>
      <c r="D433" s="187" t="s">
        <v>158</v>
      </c>
      <c r="E433" s="188" t="s">
        <v>2275</v>
      </c>
      <c r="F433" s="189" t="s">
        <v>2276</v>
      </c>
      <c r="G433" s="190" t="s">
        <v>360</v>
      </c>
      <c r="H433" s="191">
        <v>190.352</v>
      </c>
      <c r="I433" s="192"/>
      <c r="J433" s="193">
        <f>ROUND(I433*H433,2)</f>
        <v>0</v>
      </c>
      <c r="K433" s="194"/>
      <c r="L433" s="39"/>
      <c r="M433" s="254" t="s">
        <v>1</v>
      </c>
      <c r="N433" s="255" t="s">
        <v>45</v>
      </c>
      <c r="O433" s="208"/>
      <c r="P433" s="256">
        <f>O433*H433</f>
        <v>0</v>
      </c>
      <c r="Q433" s="256">
        <v>0</v>
      </c>
      <c r="R433" s="256">
        <f>Q433*H433</f>
        <v>0</v>
      </c>
      <c r="S433" s="256">
        <v>0</v>
      </c>
      <c r="T433" s="257">
        <f>S433*H433</f>
        <v>0</v>
      </c>
      <c r="U433" s="34"/>
      <c r="V433" s="34"/>
      <c r="W433" s="34"/>
      <c r="X433" s="34"/>
      <c r="Y433" s="34"/>
      <c r="Z433" s="34"/>
      <c r="AA433" s="34"/>
      <c r="AB433" s="34"/>
      <c r="AC433" s="34"/>
      <c r="AD433" s="34"/>
      <c r="AE433" s="34"/>
      <c r="AR433" s="199" t="s">
        <v>175</v>
      </c>
      <c r="AT433" s="199" t="s">
        <v>158</v>
      </c>
      <c r="AU433" s="199" t="s">
        <v>90</v>
      </c>
      <c r="AY433" s="17" t="s">
        <v>155</v>
      </c>
      <c r="BE433" s="200">
        <f>IF(N433="základní",J433,0)</f>
        <v>0</v>
      </c>
      <c r="BF433" s="200">
        <f>IF(N433="snížená",J433,0)</f>
        <v>0</v>
      </c>
      <c r="BG433" s="200">
        <f>IF(N433="zákl. přenesená",J433,0)</f>
        <v>0</v>
      </c>
      <c r="BH433" s="200">
        <f>IF(N433="sníž. přenesená",J433,0)</f>
        <v>0</v>
      </c>
      <c r="BI433" s="200">
        <f>IF(N433="nulová",J433,0)</f>
        <v>0</v>
      </c>
      <c r="BJ433" s="17" t="s">
        <v>88</v>
      </c>
      <c r="BK433" s="200">
        <f>ROUND(I433*H433,2)</f>
        <v>0</v>
      </c>
      <c r="BL433" s="17" t="s">
        <v>175</v>
      </c>
      <c r="BM433" s="199" t="s">
        <v>2277</v>
      </c>
    </row>
    <row r="434" spans="1:31" s="2" customFormat="1" ht="6.95" customHeight="1">
      <c r="A434" s="34"/>
      <c r="B434" s="54"/>
      <c r="C434" s="55"/>
      <c r="D434" s="55"/>
      <c r="E434" s="55"/>
      <c r="F434" s="55"/>
      <c r="G434" s="55"/>
      <c r="H434" s="55"/>
      <c r="I434" s="55"/>
      <c r="J434" s="55"/>
      <c r="K434" s="55"/>
      <c r="L434" s="39"/>
      <c r="M434" s="34"/>
      <c r="O434" s="34"/>
      <c r="P434" s="34"/>
      <c r="Q434" s="34"/>
      <c r="R434" s="34"/>
      <c r="S434" s="34"/>
      <c r="T434" s="34"/>
      <c r="U434" s="34"/>
      <c r="V434" s="34"/>
      <c r="W434" s="34"/>
      <c r="X434" s="34"/>
      <c r="Y434" s="34"/>
      <c r="Z434" s="34"/>
      <c r="AA434" s="34"/>
      <c r="AB434" s="34"/>
      <c r="AC434" s="34"/>
      <c r="AD434" s="34"/>
      <c r="AE434" s="34"/>
    </row>
  </sheetData>
  <sheetProtection algorithmName="SHA-512" hashValue="3Opc1bX9rtsDA48a4b3GfuiTqSXWbFUgw9vQegihDizID8N5ydT5pGYk2aq6n8QoaNls2WVhVo4QabXpMRGCaA==" saltValue="HjNRGuCauHkNCLVxQOKc3p9I7jUC1u2FZwVvEt340mvTiti8QCcKaaxRvgvYLOa8C1wF7X9ICj3ky1oV5Tiy7w==" spinCount="100000" sheet="1" objects="1" scenarios="1" formatColumns="0" formatRows="0" autoFilter="0"/>
  <autoFilter ref="C123:K43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Fiala Milan</dc:creator>
  <cp:keywords/>
  <dc:description/>
  <cp:lastModifiedBy>Nevoralová Jana, Ing.</cp:lastModifiedBy>
  <dcterms:created xsi:type="dcterms:W3CDTF">2023-02-08T11:38:01Z</dcterms:created>
  <dcterms:modified xsi:type="dcterms:W3CDTF">2023-02-15T11:01:37Z</dcterms:modified>
  <cp:category/>
  <cp:version/>
  <cp:contentType/>
  <cp:contentStatus/>
</cp:coreProperties>
</file>