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SO-01 - MŠ Třebíč - ul.Be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'SO-01 - MŠ Třebíč - ul.Be...'!$C$113:$K$244</definedName>
    <definedName name="_xlnm.Print_Area" localSheetId="1">'SO-01 - MŠ Třebíč - ul.Be...'!$C$4:$J$76,'SO-01 - MŠ Třebíč - ul.Be...'!$C$82:$J$97,'SO-01 - MŠ Třebíč - ul.Be...'!$C$103:$J$244</definedName>
    <definedName name="_xlnm.Print_Titles" localSheetId="1">'SO-01 - MŠ Třebíč - ul.Be...'!$113:$113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243"/>
  <c r="BH243"/>
  <c r="BG243"/>
  <c r="BF243"/>
  <c r="T243"/>
  <c r="R243"/>
  <c r="P243"/>
  <c r="BI241"/>
  <c r="BH241"/>
  <c r="BG241"/>
  <c r="BF241"/>
  <c r="T241"/>
  <c r="R241"/>
  <c r="P241"/>
  <c r="BI239"/>
  <c r="BH239"/>
  <c r="BG239"/>
  <c r="BF239"/>
  <c r="T239"/>
  <c r="R239"/>
  <c r="P239"/>
  <c r="BI237"/>
  <c r="BH237"/>
  <c r="BG237"/>
  <c r="BF237"/>
  <c r="T237"/>
  <c r="R237"/>
  <c r="P237"/>
  <c r="BI235"/>
  <c r="BH235"/>
  <c r="BG235"/>
  <c r="BF235"/>
  <c r="T235"/>
  <c r="R235"/>
  <c r="P235"/>
  <c r="BI233"/>
  <c r="BH233"/>
  <c r="BG233"/>
  <c r="BF233"/>
  <c r="T233"/>
  <c r="R233"/>
  <c r="P233"/>
  <c r="BI231"/>
  <c r="BH231"/>
  <c r="BG231"/>
  <c r="BF231"/>
  <c r="T231"/>
  <c r="R231"/>
  <c r="P231"/>
  <c r="BI229"/>
  <c r="BH229"/>
  <c r="BG229"/>
  <c r="BF229"/>
  <c r="T229"/>
  <c r="R229"/>
  <c r="P229"/>
  <c r="BI227"/>
  <c r="BH227"/>
  <c r="BG227"/>
  <c r="BF227"/>
  <c r="T227"/>
  <c r="R227"/>
  <c r="P227"/>
  <c r="BI225"/>
  <c r="BH225"/>
  <c r="BG225"/>
  <c r="BF225"/>
  <c r="T225"/>
  <c r="R225"/>
  <c r="P225"/>
  <c r="BI223"/>
  <c r="BH223"/>
  <c r="BG223"/>
  <c r="BF223"/>
  <c r="T223"/>
  <c r="R223"/>
  <c r="P223"/>
  <c r="BI221"/>
  <c r="BH221"/>
  <c r="BG221"/>
  <c r="BF221"/>
  <c r="T221"/>
  <c r="R221"/>
  <c r="P221"/>
  <c r="BI219"/>
  <c r="BH219"/>
  <c r="BG219"/>
  <c r="BF219"/>
  <c r="T219"/>
  <c r="R219"/>
  <c r="P219"/>
  <c r="BI217"/>
  <c r="BH217"/>
  <c r="BG217"/>
  <c r="BF217"/>
  <c r="T217"/>
  <c r="R217"/>
  <c r="P217"/>
  <c r="BI215"/>
  <c r="BH215"/>
  <c r="BG215"/>
  <c r="BF215"/>
  <c r="T215"/>
  <c r="R215"/>
  <c r="P215"/>
  <c r="BI213"/>
  <c r="BH213"/>
  <c r="BG213"/>
  <c r="BF213"/>
  <c r="T213"/>
  <c r="R213"/>
  <c r="P213"/>
  <c r="BI211"/>
  <c r="BH211"/>
  <c r="BG211"/>
  <c r="BF211"/>
  <c r="T211"/>
  <c r="R211"/>
  <c r="P211"/>
  <c r="BI209"/>
  <c r="BH209"/>
  <c r="BG209"/>
  <c r="BF209"/>
  <c r="T209"/>
  <c r="R209"/>
  <c r="P209"/>
  <c r="BI207"/>
  <c r="BH207"/>
  <c r="BG207"/>
  <c r="BF207"/>
  <c r="T207"/>
  <c r="R207"/>
  <c r="P207"/>
  <c r="BI205"/>
  <c r="BH205"/>
  <c r="BG205"/>
  <c r="BF205"/>
  <c r="T205"/>
  <c r="R205"/>
  <c r="P205"/>
  <c r="BI203"/>
  <c r="BH203"/>
  <c r="BG203"/>
  <c r="BF203"/>
  <c r="T203"/>
  <c r="R203"/>
  <c r="P203"/>
  <c r="BI201"/>
  <c r="BH201"/>
  <c r="BG201"/>
  <c r="BF201"/>
  <c r="T201"/>
  <c r="R201"/>
  <c r="P201"/>
  <c r="BI199"/>
  <c r="BH199"/>
  <c r="BG199"/>
  <c r="BF199"/>
  <c r="T199"/>
  <c r="R199"/>
  <c r="P199"/>
  <c r="BI197"/>
  <c r="BH197"/>
  <c r="BG197"/>
  <c r="BF197"/>
  <c r="T197"/>
  <c r="R197"/>
  <c r="P197"/>
  <c r="BI195"/>
  <c r="BH195"/>
  <c r="BG195"/>
  <c r="BF195"/>
  <c r="T195"/>
  <c r="R195"/>
  <c r="P195"/>
  <c r="BI193"/>
  <c r="BH193"/>
  <c r="BG193"/>
  <c r="BF193"/>
  <c r="T193"/>
  <c r="R193"/>
  <c r="P193"/>
  <c r="BI191"/>
  <c r="BH191"/>
  <c r="BG191"/>
  <c r="BF191"/>
  <c r="T191"/>
  <c r="R191"/>
  <c r="P191"/>
  <c r="BI189"/>
  <c r="BH189"/>
  <c r="BG189"/>
  <c r="BF189"/>
  <c r="T189"/>
  <c r="R189"/>
  <c r="P189"/>
  <c r="BI187"/>
  <c r="BH187"/>
  <c r="BG187"/>
  <c r="BF187"/>
  <c r="T187"/>
  <c r="R187"/>
  <c r="P187"/>
  <c r="BI185"/>
  <c r="BH185"/>
  <c r="BG185"/>
  <c r="BF185"/>
  <c r="T185"/>
  <c r="R185"/>
  <c r="P185"/>
  <c r="BI183"/>
  <c r="BH183"/>
  <c r="BG183"/>
  <c r="BF183"/>
  <c r="T183"/>
  <c r="R183"/>
  <c r="P183"/>
  <c r="BI181"/>
  <c r="BH181"/>
  <c r="BG181"/>
  <c r="BF181"/>
  <c r="T181"/>
  <c r="R181"/>
  <c r="P181"/>
  <c r="BI178"/>
  <c r="BH178"/>
  <c r="BG178"/>
  <c r="BF178"/>
  <c r="T178"/>
  <c r="R178"/>
  <c r="P178"/>
  <c r="BI175"/>
  <c r="BH175"/>
  <c r="BG175"/>
  <c r="BF175"/>
  <c r="T175"/>
  <c r="R175"/>
  <c r="P175"/>
  <c r="BI172"/>
  <c r="BH172"/>
  <c r="BG172"/>
  <c r="BF172"/>
  <c r="T172"/>
  <c r="R172"/>
  <c r="P172"/>
  <c r="BI170"/>
  <c r="BH170"/>
  <c r="BG170"/>
  <c r="BF170"/>
  <c r="T170"/>
  <c r="R170"/>
  <c r="P170"/>
  <c r="BI168"/>
  <c r="BH168"/>
  <c r="BG168"/>
  <c r="BF168"/>
  <c r="T168"/>
  <c r="R168"/>
  <c r="P168"/>
  <c r="BI166"/>
  <c r="BH166"/>
  <c r="BG166"/>
  <c r="BF166"/>
  <c r="T166"/>
  <c r="R166"/>
  <c r="P166"/>
  <c r="BI164"/>
  <c r="BH164"/>
  <c r="BG164"/>
  <c r="BF164"/>
  <c r="T164"/>
  <c r="R164"/>
  <c r="P164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50"/>
  <c r="BH150"/>
  <c r="BG150"/>
  <c r="BF150"/>
  <c r="T150"/>
  <c r="R150"/>
  <c r="P150"/>
  <c r="BI148"/>
  <c r="BH148"/>
  <c r="BG148"/>
  <c r="BF148"/>
  <c r="T148"/>
  <c r="R148"/>
  <c r="P148"/>
  <c r="BI146"/>
  <c r="BH146"/>
  <c r="BG146"/>
  <c r="BF146"/>
  <c r="T146"/>
  <c r="R146"/>
  <c r="P146"/>
  <c r="BI144"/>
  <c r="BH144"/>
  <c r="BG144"/>
  <c r="BF144"/>
  <c r="T144"/>
  <c r="R144"/>
  <c r="P144"/>
  <c r="BI142"/>
  <c r="BH142"/>
  <c r="BG142"/>
  <c r="BF142"/>
  <c r="T142"/>
  <c r="R142"/>
  <c r="P142"/>
  <c r="BI140"/>
  <c r="BH140"/>
  <c r="BG140"/>
  <c r="BF140"/>
  <c r="T140"/>
  <c r="R140"/>
  <c r="P140"/>
  <c r="BI138"/>
  <c r="BH138"/>
  <c r="BG138"/>
  <c r="BF138"/>
  <c r="T138"/>
  <c r="R138"/>
  <c r="P138"/>
  <c r="BI136"/>
  <c r="BH136"/>
  <c r="BG136"/>
  <c r="BF136"/>
  <c r="T136"/>
  <c r="R136"/>
  <c r="P136"/>
  <c r="BI134"/>
  <c r="BH134"/>
  <c r="BG134"/>
  <c r="BF134"/>
  <c r="T134"/>
  <c r="R134"/>
  <c r="P134"/>
  <c r="BI132"/>
  <c r="BH132"/>
  <c r="BG132"/>
  <c r="BF132"/>
  <c r="T132"/>
  <c r="R132"/>
  <c r="P132"/>
  <c r="BI130"/>
  <c r="BH130"/>
  <c r="BG130"/>
  <c r="BF130"/>
  <c r="T130"/>
  <c r="R130"/>
  <c r="P130"/>
  <c r="BI128"/>
  <c r="BH128"/>
  <c r="BG128"/>
  <c r="BF128"/>
  <c r="T128"/>
  <c r="R128"/>
  <c r="P128"/>
  <c r="BI126"/>
  <c r="BH126"/>
  <c r="BG126"/>
  <c r="BF126"/>
  <c r="T126"/>
  <c r="R126"/>
  <c r="P126"/>
  <c r="BI124"/>
  <c r="BH124"/>
  <c r="BG124"/>
  <c r="BF124"/>
  <c r="T124"/>
  <c r="R124"/>
  <c r="P124"/>
  <c r="BI122"/>
  <c r="BH122"/>
  <c r="BG122"/>
  <c r="BF122"/>
  <c r="T122"/>
  <c r="R122"/>
  <c r="P122"/>
  <c r="BI120"/>
  <c r="BH120"/>
  <c r="BG120"/>
  <c r="BF120"/>
  <c r="T120"/>
  <c r="R120"/>
  <c r="P120"/>
  <c r="BI117"/>
  <c r="BH117"/>
  <c r="BG117"/>
  <c r="BF117"/>
  <c r="T117"/>
  <c r="R117"/>
  <c r="P117"/>
  <c r="F108"/>
  <c r="E106"/>
  <c r="F87"/>
  <c r="E85"/>
  <c r="J22"/>
  <c r="E22"/>
  <c r="J111"/>
  <c r="J21"/>
  <c r="J19"/>
  <c r="E19"/>
  <c r="J110"/>
  <c r="J18"/>
  <c r="J16"/>
  <c r="E16"/>
  <c r="F111"/>
  <c r="J15"/>
  <c r="J13"/>
  <c r="E13"/>
  <c r="F89"/>
  <c r="J12"/>
  <c r="J10"/>
  <c r="J108"/>
  <c i="1" r="L90"/>
  <c r="AM90"/>
  <c r="AM89"/>
  <c r="L89"/>
  <c r="AM87"/>
  <c r="L87"/>
  <c r="L85"/>
  <c r="L84"/>
  <c i="2" r="J243"/>
  <c r="J239"/>
  <c r="J237"/>
  <c r="J235"/>
  <c r="BK231"/>
  <c r="J229"/>
  <c r="J227"/>
  <c r="J225"/>
  <c r="BK223"/>
  <c r="J221"/>
  <c r="J219"/>
  <c r="BK215"/>
  <c r="BK211"/>
  <c r="BK209"/>
  <c r="BK203"/>
  <c r="J193"/>
  <c r="J187"/>
  <c r="J172"/>
  <c r="J168"/>
  <c r="BK158"/>
  <c r="BK150"/>
  <c r="BK144"/>
  <c r="J130"/>
  <c r="BK124"/>
  <c r="BK243"/>
  <c r="BK241"/>
  <c r="BK235"/>
  <c r="J233"/>
  <c r="J231"/>
  <c r="BK229"/>
  <c r="BK225"/>
  <c r="J223"/>
  <c r="J217"/>
  <c r="J215"/>
  <c r="BK213"/>
  <c r="J211"/>
  <c r="J205"/>
  <c r="J199"/>
  <c r="J175"/>
  <c r="J170"/>
  <c r="BK168"/>
  <c r="BK164"/>
  <c r="J162"/>
  <c r="J156"/>
  <c r="J152"/>
  <c r="J148"/>
  <c r="BK134"/>
  <c r="BK128"/>
  <c r="BK122"/>
  <c r="J241"/>
  <c r="BK239"/>
  <c r="BK237"/>
  <c r="BK233"/>
  <c r="BK227"/>
  <c r="BK221"/>
  <c r="BK219"/>
  <c r="BK217"/>
  <c r="J209"/>
  <c r="J207"/>
  <c r="J195"/>
  <c r="BK189"/>
  <c r="BK183"/>
  <c r="BK178"/>
  <c r="BK166"/>
  <c r="BK160"/>
  <c r="BK146"/>
  <c r="BK142"/>
  <c r="BK138"/>
  <c r="BK132"/>
  <c r="BK130"/>
  <c r="BK126"/>
  <c r="BK191"/>
  <c r="J183"/>
  <c r="BK181"/>
  <c r="J178"/>
  <c r="BK154"/>
  <c r="BK140"/>
  <c r="J128"/>
  <c r="J124"/>
  <c i="1" r="AS94"/>
  <c i="2" r="BK197"/>
  <c r="J191"/>
  <c r="BK172"/>
  <c r="BK170"/>
  <c r="BK162"/>
  <c r="J154"/>
  <c r="J150"/>
  <c r="J144"/>
  <c r="J136"/>
  <c r="J120"/>
  <c r="BK117"/>
  <c r="J201"/>
  <c r="BK195"/>
  <c r="BK193"/>
  <c r="BK175"/>
  <c r="J166"/>
  <c r="J158"/>
  <c r="BK156"/>
  <c r="J140"/>
  <c r="J134"/>
  <c r="J132"/>
  <c r="J126"/>
  <c r="J122"/>
  <c r="J117"/>
  <c r="BK207"/>
  <c r="BK205"/>
  <c r="J203"/>
  <c r="BK201"/>
  <c r="J197"/>
  <c r="J189"/>
  <c r="BK185"/>
  <c r="J181"/>
  <c r="J160"/>
  <c r="J142"/>
  <c r="J138"/>
  <c r="BK136"/>
  <c r="J213"/>
  <c r="BK199"/>
  <c r="BK187"/>
  <c r="J185"/>
  <c r="J164"/>
  <c r="BK152"/>
  <c r="BK148"/>
  <c r="J146"/>
  <c r="BK120"/>
  <c l="1" r="P116"/>
  <c r="P115"/>
  <c r="P114"/>
  <c i="1" r="AU95"/>
  <c i="2" r="R116"/>
  <c r="R115"/>
  <c r="R114"/>
  <c r="BK116"/>
  <c r="J116"/>
  <c r="J96"/>
  <c r="T116"/>
  <c r="T115"/>
  <c r="T114"/>
  <c r="F90"/>
  <c r="BE144"/>
  <c r="BE160"/>
  <c r="BE166"/>
  <c r="BE178"/>
  <c r="BE181"/>
  <c r="BE207"/>
  <c r="J90"/>
  <c r="BE122"/>
  <c r="BE140"/>
  <c r="BE152"/>
  <c r="BE168"/>
  <c r="BE170"/>
  <c r="BE191"/>
  <c r="BE193"/>
  <c r="BE148"/>
  <c r="BE185"/>
  <c r="BE189"/>
  <c r="J87"/>
  <c r="BE124"/>
  <c r="BE128"/>
  <c r="BE146"/>
  <c r="BE156"/>
  <c r="BE203"/>
  <c r="F110"/>
  <c r="BE117"/>
  <c r="BE142"/>
  <c r="BE158"/>
  <c r="BE164"/>
  <c r="BE201"/>
  <c r="J89"/>
  <c r="BE120"/>
  <c r="BE134"/>
  <c r="BE150"/>
  <c r="BE154"/>
  <c r="BE172"/>
  <c r="BE209"/>
  <c r="BE215"/>
  <c r="BE221"/>
  <c r="BE223"/>
  <c r="BE225"/>
  <c r="BE231"/>
  <c r="BE237"/>
  <c r="BE241"/>
  <c r="BE130"/>
  <c r="BE187"/>
  <c r="BE227"/>
  <c r="BE233"/>
  <c r="BE235"/>
  <c r="BE239"/>
  <c r="BE126"/>
  <c r="BE132"/>
  <c r="BE136"/>
  <c r="BE138"/>
  <c r="BE162"/>
  <c r="BE175"/>
  <c r="BE183"/>
  <c r="BE195"/>
  <c r="BE197"/>
  <c r="BE199"/>
  <c r="BE205"/>
  <c r="BE211"/>
  <c r="BE213"/>
  <c r="BE217"/>
  <c r="BE219"/>
  <c r="BE229"/>
  <c r="BE243"/>
  <c r="J32"/>
  <c i="1" r="AW95"/>
  <c i="2" r="F34"/>
  <c i="1" r="BC95"/>
  <c r="BC94"/>
  <c r="W32"/>
  <c i="2" r="F35"/>
  <c i="1" r="BD95"/>
  <c r="BD94"/>
  <c r="W33"/>
  <c i="2" r="F33"/>
  <c i="1" r="BB95"/>
  <c r="BB94"/>
  <c r="W31"/>
  <c r="AU94"/>
  <c i="2" r="F32"/>
  <c i="1" r="BA95"/>
  <c r="BA94"/>
  <c r="W30"/>
  <c i="2" l="1" r="BK115"/>
  <c r="J115"/>
  <c r="J95"/>
  <c i="1" r="AY94"/>
  <c r="AX94"/>
  <c r="AW94"/>
  <c r="AK30"/>
  <c i="2" r="F31"/>
  <c i="1" r="AZ95"/>
  <c r="AZ94"/>
  <c r="AV94"/>
  <c r="AK29"/>
  <c i="2" r="J31"/>
  <c i="1" r="AV95"/>
  <c r="AT95"/>
  <c i="2" l="1" r="BK114"/>
  <c r="J114"/>
  <c i="1" r="AT94"/>
  <c r="W29"/>
  <c i="2" r="J28"/>
  <c i="1" r="AG95"/>
  <c r="AG94"/>
  <c r="AK26"/>
  <c r="AK35"/>
  <c l="1" r="AN94"/>
  <c r="AN95"/>
  <c i="2" r="J94"/>
  <c r="J37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<sst xmlns="http://schemas.openxmlformats.org/spreadsheetml/2006/main">
  <si>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</si>
  <si>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</si>
  <si>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</si>
  <si>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</si>
  <si>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</si>
  <si>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{45c4eadc-7f39-431c-b121-38a55687b89a}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</si>
  <si>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</si>
  <si>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</si>
  <si>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</si>
  <si>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</si>
  <si>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</si>
  <si>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</si>
  <si>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</si>
  <si>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</si>
  <si>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SO-01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</si>
  <si>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</si>
  <si>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</si>
  <si>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MŠ Třebíč - ul.Benešova 564 - VZT kuchyně</t>
  </si>
  <si>
    <t>KSO:</t>
  </si>
  <si>
    <t>CC-CZ:</t>
  </si>
  <si>
    <t>Místo:</t>
  </si>
  <si>
    <t xml:space="preserve"> </t>
  </si>
  <si>
    <t>Datum:</t>
  </si>
  <si>
    <t>21. 12. 2021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</si>
  <si>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</si>
  <si>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</si>
  <si>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</si>
  <si>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</si>
  <si>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</si>
  <si>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</si>
  <si>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</si>
  <si>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</si>
  <si>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</si>
  <si>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</si>
  <si>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</si>
  <si>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</si>
  <si>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</si>
  <si>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</si>
  <si>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</si>
  <si>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</si>
  <si>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</si>
  <si>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</si>
  <si>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</si>
  <si>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</si>
  <si>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</si>
  <si>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</si>
  <si>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</si>
  <si>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</si>
  <si>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</si>
  <si>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</si>
  <si>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</si>
  <si>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</si>
  <si>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</si>
  <si>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</si>
  <si>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</si>
  <si>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</si>
  <si>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</si>
  <si>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</si>
  <si>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</si>
  <si>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</si>
  <si>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</si>
  <si>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</si>
  <si>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</si>
  <si>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</si>
  <si>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</si>
  <si>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</si>
  <si>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</si>
  <si>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</si>
  <si>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</si>
  <si>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</si>
  <si>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</si>
  <si>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</si>
  <si>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</si>
  <si>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</si>
  <si>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</si>
  <si>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</si>
  <si>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</si>
  <si>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</si>
  <si>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</si>
  <si>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</si>
  <si>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</si>
  <si>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</si>
  <si>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</si>
  <si>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</si>
  <si>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</si>
  <si>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</si>
  <si>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</si>
  <si>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PSV - PSV</t>
  </si>
  <si>
    <t xml:space="preserve">    Z-1 - Zař.č.1 - větrání kuchyně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</si>
  <si>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</si>
  <si>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</si>
  <si>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</si>
  <si>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</si>
  <si>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</si>
  <si>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</si>
  <si>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</si>
  <si>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</si>
  <si>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</si>
  <si>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</si>
  <si>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</si>
  <si>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</si>
  <si>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</si>
  <si>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PSV</t>
  </si>
  <si>
    <t>ROZPOCET</t>
  </si>
  <si>
    <t>Z-1</t>
  </si>
  <si>
    <t>Zař.č.1 - větrání kuchyně</t>
  </si>
  <si>
    <t>K</t>
  </si>
  <si>
    <t>751611116</t>
  </si>
  <si>
    <t>Montáž vzduchotechnické jednotky s rekuperací tepla s výměnou vzduchu do 5000 m3/h</t>
  </si>
  <si>
    <t>kus</t>
  </si>
  <si>
    <t>16</t>
  </si>
  <si>
    <t>655434214</t>
  </si>
  <si>
    <t>PP</t>
  </si>
  <si>
    <t>Montáž vzduchotechnické jednotky s rekuperací tepla s výměnou vzduchu do 5 000 m3/h</t>
  </si>
  <si>
    <t>PSC</t>
  </si>
  <si>
    <t xml:space="preserve">Poznámka k souboru cen:_x000d_
1. V cenách nejsou započteny náklady na připojení na rozvody a na regulaci. 2. Vzduchotechnické jednotky s výměnou vzduchu nad uvedený rozsah se oceňují individuálně. </t>
  </si>
  <si>
    <t>1.1</t>
  </si>
  <si>
    <t xml:space="preserve">Kompaktní větrací jednotka s rekuperací </t>
  </si>
  <si>
    <t>931989327</t>
  </si>
  <si>
    <t xml:space="preserve">Kompaktní větrací jednotka s rekuperací ve složení : přívodní ventilátor Vp=4000m3/h (EC motor), Vo=4000m3/h (EC motor), deskový rekuperátor včetně bypassu o min.zimní účinnosti 70%,  kazety filtrů přívod-M5, odtah G4, interní bypass, vestavěný přímý výparník, vestavěný el.dohřívač uzavírací klapky vč.servophonů, pružné manžety. Podrobněji viz.specifikace zařízení D.1.4c.03</t>
  </si>
  <si>
    <t>3</t>
  </si>
  <si>
    <t>M</t>
  </si>
  <si>
    <t>1.2</t>
  </si>
  <si>
    <t>Kompletní systém MaR pro zař.č.1</t>
  </si>
  <si>
    <t>32</t>
  </si>
  <si>
    <t>-1312749040</t>
  </si>
  <si>
    <t>Kompletní systém MaR pro zař.č.1 - vestavěný rozvaděč MaR, kompletní dodávka čidel, snímačů, servopohonů, kompletního prokabelování systému, zprovoznění, zaškolení obsluhy, revize. Podrobná specifikace viz.D.1.4c.03 a schéma kabeláží příloha technické zprávy</t>
  </si>
  <si>
    <t>4</t>
  </si>
  <si>
    <t>1.2a</t>
  </si>
  <si>
    <t>Vzdálený digitální nástěnný ovladač pro jednotku 1.1. dodávka vč.montáže</t>
  </si>
  <si>
    <t>563661926</t>
  </si>
  <si>
    <t>Vzdálený digitální nástěnný ovladač pro jednotku 1.1. dodávka vč.montáže.</t>
  </si>
  <si>
    <t>5</t>
  </si>
  <si>
    <t>1.2b</t>
  </si>
  <si>
    <t>Tlačítko zvýšeného výkonu a signalizace stavu vzt do prostoru kuchyně, dodávky vč.montáže</t>
  </si>
  <si>
    <t>-856701044</t>
  </si>
  <si>
    <t>6</t>
  </si>
  <si>
    <t>1.2c</t>
  </si>
  <si>
    <t xml:space="preserve">Detektor kouře </t>
  </si>
  <si>
    <t>-534005550</t>
  </si>
  <si>
    <t>Detektor kouře do nasávacího vzt potrubí vč.kabeláže a montáže</t>
  </si>
  <si>
    <t>7</t>
  </si>
  <si>
    <t>1.2d</t>
  </si>
  <si>
    <t>Kompletní dodávka kabeláží vč.jističů, žlabů, vč.montáže, zapojení, zprovoznění, revize elektro, projektu</t>
  </si>
  <si>
    <t>-1988162022</t>
  </si>
  <si>
    <t xml:space="preserve">Kompletní dodávky kabeláží, jističů, zapojení, zprovoznění  dodávka vč.montáže a revize elektro, CYKY 5x4 60m, CYKY 5x2,5 30m, CYKY 3x2,5 30m, CYKY 3x1,5 110m, CY6 60m, JYSTY 2x2x0,8 60m, FTP venkovní 50m, Jističe - 16A/3/C 1ks, 20A/3/C 1ks, 20A/3/B 1ks, 6A/1/C 1ks, Jistič.chránič 16A/1/B, žlab pro rozvody elektro 40m, zásuvka 230V 1ks, Lišty 20x20 30m, doplnění rozvaděče) dle schématu kabeláží v příloze technické zprávy</t>
  </si>
  <si>
    <t>8</t>
  </si>
  <si>
    <t>1.3</t>
  </si>
  <si>
    <t xml:space="preserve">venkovní kondenzační  jednotka pro přímý výparník zař.č.1.1.</t>
  </si>
  <si>
    <t>ks</t>
  </si>
  <si>
    <t>64</t>
  </si>
  <si>
    <t>-694137022</t>
  </si>
  <si>
    <t xml:space="preserve">venkovní kondenzační  jednotka pro přímý výparník zař.č.1.1, 400V, Qchl=14kW, akust.tlak 1m max 52dB(A),chladivo R410A, invertor, dodávka včetně konzole a montáže</t>
  </si>
  <si>
    <t>9</t>
  </si>
  <si>
    <t>1.3a</t>
  </si>
  <si>
    <t>Komunikační modul</t>
  </si>
  <si>
    <t>-796020543</t>
  </si>
  <si>
    <t>Komunikační modul chladící jednotky pro řízení 0-10V, včetně expanzního ventilu a příslušenství chladícího okruhu, dodávka vč.montáže</t>
  </si>
  <si>
    <t>10</t>
  </si>
  <si>
    <t>1.3b</t>
  </si>
  <si>
    <t>propojovací Cu potrubí vč.izolace, komunikačního kabelu 16/10, krycí lišty</t>
  </si>
  <si>
    <t>m</t>
  </si>
  <si>
    <t>1534324089</t>
  </si>
  <si>
    <t>11</t>
  </si>
  <si>
    <t>1.3c</t>
  </si>
  <si>
    <t>tlaková zkouška</t>
  </si>
  <si>
    <t>soub</t>
  </si>
  <si>
    <t>1682995009</t>
  </si>
  <si>
    <t xml:space="preserve">tlaková zkouška </t>
  </si>
  <si>
    <t>12</t>
  </si>
  <si>
    <t>1.3d</t>
  </si>
  <si>
    <t>napuštění systému chladivem</t>
  </si>
  <si>
    <t>-437458605</t>
  </si>
  <si>
    <t>13</t>
  </si>
  <si>
    <t>751398052</t>
  </si>
  <si>
    <t>Mtž protidešťové žaluzie potrubí do 0,300 m2</t>
  </si>
  <si>
    <t>1822279784</t>
  </si>
  <si>
    <t xml:space="preserve">Montáž ostatních zařízení  protidešťové žaluzie nebo žaluziové klapky na čtyřhranné potrubí, průřezu přes 0,150 do 0,300 m2</t>
  </si>
  <si>
    <t>14</t>
  </si>
  <si>
    <t>1.4</t>
  </si>
  <si>
    <t>Výfukový kus vč.síta</t>
  </si>
  <si>
    <t>-1929502587</t>
  </si>
  <si>
    <t>1.5</t>
  </si>
  <si>
    <t>Nerezová prostorová digestoř 2000x1300 vč.tukových filtrů a osvětlení, 2x hrdlo, dodávka vč.montáže</t>
  </si>
  <si>
    <t>-192666399</t>
  </si>
  <si>
    <t>1.6</t>
  </si>
  <si>
    <t>Nerezová digestoř prostorová 1100x1100 vč.tukových filtrů a osvětlení, 1x hrdlo, dodávka vč.montáže</t>
  </si>
  <si>
    <t>-668203128</t>
  </si>
  <si>
    <t>17</t>
  </si>
  <si>
    <t>1.7.1</t>
  </si>
  <si>
    <t>Nerezová digestoř nástěnná 1100x1100 vč.tukových filtrů a osvětlení, 1x hrdlo, dodávka vč.montáže</t>
  </si>
  <si>
    <t>-129796353</t>
  </si>
  <si>
    <t>18</t>
  </si>
  <si>
    <t>751311302</t>
  </si>
  <si>
    <t>Mtž vyústi textilní kruhové D do 400 mm</t>
  </si>
  <si>
    <t>2002254378</t>
  </si>
  <si>
    <t>Montáž vyústí textilní kruhové, průměru přes 200 do 400 mm</t>
  </si>
  <si>
    <t>19</t>
  </si>
  <si>
    <t>1.8</t>
  </si>
  <si>
    <t xml:space="preserve">Textilní kruhová výustka </t>
  </si>
  <si>
    <t>-1422471646</t>
  </si>
  <si>
    <t>Textilní kruhová výustka kruhová DN 355 vč.závěsného systému a obručí, které zajistí držení tvaru i když potrubím nebude proudit vzduch, barva bílá</t>
  </si>
  <si>
    <t>20</t>
  </si>
  <si>
    <t>751344123</t>
  </si>
  <si>
    <t>Mtž tlumiče hluku pro čtyřhranné potrubí do 0,450 m2</t>
  </si>
  <si>
    <t>-90980398</t>
  </si>
  <si>
    <t xml:space="preserve">Montáž tlumičů  hluku pro čtyřhranné potrubí, průřezu přes 0,300 do 0,450 m2</t>
  </si>
  <si>
    <t>1.9</t>
  </si>
  <si>
    <t>Čtyřhranný tlumič hluku 900x500 dl.2000mm vč.buněk hluku</t>
  </si>
  <si>
    <t>447280696</t>
  </si>
  <si>
    <t>22</t>
  </si>
  <si>
    <t>1.10</t>
  </si>
  <si>
    <t>440237250</t>
  </si>
  <si>
    <t>23</t>
  </si>
  <si>
    <t>1.11</t>
  </si>
  <si>
    <t>Čtyřhranný tlumič hluku 800x500 dl.1000mm vč.buněk hluku</t>
  </si>
  <si>
    <t>1511416723</t>
  </si>
  <si>
    <t>24</t>
  </si>
  <si>
    <t>751514877</t>
  </si>
  <si>
    <t>Mtž regulační a měřící clony do plech potrubí kruhové bez příruby D do 300 mm</t>
  </si>
  <si>
    <t>-2100272963</t>
  </si>
  <si>
    <t xml:space="preserve">Montáž regulační nebo měřící clony do plechového potrubí  kruhové bez příruby, průměru přes 200 do 300 mm</t>
  </si>
  <si>
    <t>25</t>
  </si>
  <si>
    <t>1.12</t>
  </si>
  <si>
    <t>Regulační klapka ruční DN250</t>
  </si>
  <si>
    <t>1550982425</t>
  </si>
  <si>
    <t>26</t>
  </si>
  <si>
    <t>751311093</t>
  </si>
  <si>
    <t>Mtž vyústi čtyřhranné na čtyřhranné potrubí do 0,150 m2</t>
  </si>
  <si>
    <t>1370548447</t>
  </si>
  <si>
    <t xml:space="preserve">Montáž vyústí  čtyřhranné do čtyřhranného potrubí, průřezu přes 0,080 do 0,150 m2</t>
  </si>
  <si>
    <t>27</t>
  </si>
  <si>
    <t>1.13</t>
  </si>
  <si>
    <t xml:space="preserve">Přívodní výustka dvouřadá 500x200 s regulací R1, RAL </t>
  </si>
  <si>
    <t>1292279632</t>
  </si>
  <si>
    <t>28</t>
  </si>
  <si>
    <t>751510044</t>
  </si>
  <si>
    <t>Vzduchotechnické potrubí pozink kruhové spirálně vinuté D do 400 mm</t>
  </si>
  <si>
    <t>-933417970</t>
  </si>
  <si>
    <t xml:space="preserve">Vzduchotechnické potrubí z pozinkovaného plechu kruhové, trouba spirálně vinutá bez příruby, průměru přes 300 do 400 mm,provedení těsné,  dodávka vč.montáže</t>
  </si>
  <si>
    <t xml:space="preserve">Poznámka k souboru cen:_x000d_
1. V cenách jsou započteny i náklady na dodání a montáž trub včetně tvarovek. 2. V cenách -0010 až -0023 jsou započteny i náklady na: a) dodání a osazení přírubových lišt, b) tmelení akrylátovým tmelem. 3. V cenách -0041 až -0053 nejsou započteny náklady na příruby, spoje jsou prováděné pomocí spojek. </t>
  </si>
  <si>
    <t>29</t>
  </si>
  <si>
    <t>751510014</t>
  </si>
  <si>
    <t>Vzduchotechnické potrubí pozink čtyřhranné průřezu do 0,28 m2</t>
  </si>
  <si>
    <t>-1357113099</t>
  </si>
  <si>
    <t xml:space="preserve">Vzduchotechnické potrubí z pozinkovaného plechu  čtyřhranné s přírubou, průřezu přes 0,13 do 0,28 m2</t>
  </si>
  <si>
    <t>30</t>
  </si>
  <si>
    <t>751510015</t>
  </si>
  <si>
    <t>Vzduchotechnické potrubí pozink čtyřhranné průřezu do 0,50 m2</t>
  </si>
  <si>
    <t>-1885678823</t>
  </si>
  <si>
    <t xml:space="preserve">Vzduchotechnické potrubí z pozinkovaného plechu  čtyřhranné s přírubou, průřezu přes 0,28 do 0,50 m2</t>
  </si>
  <si>
    <t>31</t>
  </si>
  <si>
    <t>713150</t>
  </si>
  <si>
    <t>Čtyřhranné potrubí</t>
  </si>
  <si>
    <t>m2</t>
  </si>
  <si>
    <t>-1589985676</t>
  </si>
  <si>
    <t>Čtyřhranné a kruhové potrubí pozink.krčky, odskoky, úprava potrubí, doměry. Dodávka vč.montáže</t>
  </si>
  <si>
    <t>R713000001</t>
  </si>
  <si>
    <t>Tepelná a protihluková izolace tl.80mm ALS, montáž na navařovací trny vč.zaplechování pozink.plechem, dodávka vč.montáže</t>
  </si>
  <si>
    <t>-1516657910</t>
  </si>
  <si>
    <t>33</t>
  </si>
  <si>
    <t>751510015-2</t>
  </si>
  <si>
    <t>Vzduchotechnické potrubí ALP</t>
  </si>
  <si>
    <t>-411105890</t>
  </si>
  <si>
    <t>Vzduchotechnické potrubí v provedení ALP, polyuretan s oboustrannou Al fólií tl.30mm, provedení těsné přes 0,2 do 0,55m2 vč.tvarovek, dodávka vč.montáže</t>
  </si>
  <si>
    <t>34</t>
  </si>
  <si>
    <t>751510015-1</t>
  </si>
  <si>
    <t>407490992</t>
  </si>
  <si>
    <t>Vzduchotechnické potrubí v provedení ALP, polyuretan s oboustrannou Al fólií tl.20mm, provedení těsné přes 0,2 do 0,55m2 vč.tvarovek, dodávka vč.montáže</t>
  </si>
  <si>
    <t>35</t>
  </si>
  <si>
    <t>R751000004</t>
  </si>
  <si>
    <t>Spojovací, těsnící, závěsný materiál</t>
  </si>
  <si>
    <t>kg</t>
  </si>
  <si>
    <t>-1143366479</t>
  </si>
  <si>
    <t>36</t>
  </si>
  <si>
    <t>R751000005</t>
  </si>
  <si>
    <t>Zprovoznění zařízení, zaregulování, funkční zkoušky, zaškolení obsluhy</t>
  </si>
  <si>
    <t>hod</t>
  </si>
  <si>
    <t>-1112087640</t>
  </si>
  <si>
    <t>Zprovoznění zařízení vzt, zaregulování, funkční zkoušky, zaškolení obsluhy</t>
  </si>
  <si>
    <t>37</t>
  </si>
  <si>
    <t>R751000006</t>
  </si>
  <si>
    <t>Zapojení kabeláží, nastavení a autorizované zprovoznění MaR</t>
  </si>
  <si>
    <t>-394015902</t>
  </si>
  <si>
    <t xml:space="preserve">Zapojení kabeláží, nastavení a autorizované zprovoznění systému, včetně revize </t>
  </si>
  <si>
    <t>38</t>
  </si>
  <si>
    <t>R751000007</t>
  </si>
  <si>
    <t>Mimostaveništní doprava, přesun hmot, jeřáb pro osazení vzt jednotky na střechu objektu</t>
  </si>
  <si>
    <t>-1665154324</t>
  </si>
  <si>
    <t>39</t>
  </si>
  <si>
    <t>R751000011</t>
  </si>
  <si>
    <t>Demontáže</t>
  </si>
  <si>
    <t>-1293769690</t>
  </si>
  <si>
    <t>Demontáže stávající vzduchotechniky v prostoru kuchyně a strojovny vzt (přívodní jednotka), střešní ventilátor, potrubí včetně ekologické likvidace</t>
  </si>
  <si>
    <t>40</t>
  </si>
  <si>
    <t>R713000016</t>
  </si>
  <si>
    <t>Nátěr</t>
  </si>
  <si>
    <t>208721474</t>
  </si>
  <si>
    <t>Nátěr pozink.potrubí v prostoru kuchyně RAL9016 bílá, potravinářský atest, dodávka vč.montáže</t>
  </si>
  <si>
    <t>41</t>
  </si>
  <si>
    <t>PL-1</t>
  </si>
  <si>
    <t>Dodávka a montáž bezpečnostního uzávěru plynu BAP vč.revize</t>
  </si>
  <si>
    <t>396483417</t>
  </si>
  <si>
    <t>Dodávka a montáž bezpečnostního uzávěru plynu BAP vč.revize (přívod plynu ke kuch.stoličce)</t>
  </si>
  <si>
    <t>42</t>
  </si>
  <si>
    <t>ST-4</t>
  </si>
  <si>
    <t>Vybourání, přisekání, následná zazdívka otvorů</t>
  </si>
  <si>
    <t>-1003544076</t>
  </si>
  <si>
    <t>Vybourání, přisekání, následná zazdívka otvorů vč.zapravení - po stávajících rozvodech</t>
  </si>
  <si>
    <t>43</t>
  </si>
  <si>
    <t>ST-5</t>
  </si>
  <si>
    <t>Přesuny suti a vybouraných hmot</t>
  </si>
  <si>
    <t>1810046949</t>
  </si>
  <si>
    <t>Přesun suti a vybouraných hmot vč.naložení a složení suti, vnitrostaveništní doprava suti, vodorovného přemístění, poplatku za skládku</t>
  </si>
  <si>
    <t>44</t>
  </si>
  <si>
    <t>ST-9</t>
  </si>
  <si>
    <t xml:space="preserve">Zakrytí podlah, spotřebičů před zahájením prací </t>
  </si>
  <si>
    <t>-1355251385</t>
  </si>
  <si>
    <t>45</t>
  </si>
  <si>
    <t>OC-1</t>
  </si>
  <si>
    <t>Ocelová konstrukce pod vzduchotechniku na střeše objektu</t>
  </si>
  <si>
    <t>2128767082</t>
  </si>
  <si>
    <t>Ocelová konstrukce pod vzduchotechniku na střeše objektu dle statického posudku, včetně žárového zinkování, svaření, montáže, technického návrhu, projektu</t>
  </si>
  <si>
    <t>46</t>
  </si>
  <si>
    <t>HR</t>
  </si>
  <si>
    <t>Doplnění hromosvodu včetně montáže, projektu, revize</t>
  </si>
  <si>
    <t>2053634</t>
  </si>
  <si>
    <t>47</t>
  </si>
  <si>
    <t>PL-2</t>
  </si>
  <si>
    <t>Úprava zavěšení stávajícího rozvodu plynu od kuch.stoličky</t>
  </si>
  <si>
    <t>-1788981898</t>
  </si>
  <si>
    <t>Úprava zavěšení stávajícího rozvodu plynu od kuch.stoličky, potrubí je v současné době zavěšeno přes vzt potrubí určené k demontáži</t>
  </si>
  <si>
    <t>48</t>
  </si>
  <si>
    <t>EL</t>
  </si>
  <si>
    <t>Úprava zavěšení stávajícího kabel.žlabu elektro</t>
  </si>
  <si>
    <t>139463926</t>
  </si>
  <si>
    <t>Úprava zavěšení stávajícího stávajícího kabel.žlabu elektro, žlab je v současné době zavěšený přes vzt potrubí určené k demontáži</t>
  </si>
  <si>
    <t>49</t>
  </si>
  <si>
    <t>ST-7</t>
  </si>
  <si>
    <t>Úprava světlíku po prostupu odtah.vzt potrubí</t>
  </si>
  <si>
    <t>1639288057</t>
  </si>
  <si>
    <t>Úprava světlíku po prostupu odtah.vzt potrubí vč.zatěsnění</t>
  </si>
  <si>
    <t>50</t>
  </si>
  <si>
    <t>ST-8</t>
  </si>
  <si>
    <t>Úprava prostupu střechou</t>
  </si>
  <si>
    <t>436730929</t>
  </si>
  <si>
    <t>Úprava prostupu střechou - využito stávajícího prostupu po demontáži střešního ventilátoru, úpravy prostupu, zapravení, utěsnění</t>
  </si>
  <si>
    <t>51</t>
  </si>
  <si>
    <t>EL-1</t>
  </si>
  <si>
    <t>Demontáže stávajícího osvětlení</t>
  </si>
  <si>
    <t>-384856959</t>
  </si>
  <si>
    <t xml:space="preserve">Demontáže stávajícího osvětlení, které bude v kolizi s vzt, následná zpětná montáž, osazení 2ks nového osvětlení </t>
  </si>
  <si>
    <t>52</t>
  </si>
  <si>
    <t>ST-10</t>
  </si>
  <si>
    <t>Zapravení stropu po demontáži stávající vzt</t>
  </si>
  <si>
    <t>1993781211</t>
  </si>
  <si>
    <t>53</t>
  </si>
  <si>
    <t>ST-11</t>
  </si>
  <si>
    <t>Sádrokartonová konstrukce k digestoři zař.č.1.5</t>
  </si>
  <si>
    <t>2085990066</t>
  </si>
  <si>
    <t>Sádrokartonová konstrukce k digestoři zař.č.1.6, obklad bočních stran nad digestoří sádrokartonem včetně tmelení, přebroušení, výmalby</t>
  </si>
  <si>
    <t>54</t>
  </si>
  <si>
    <t>ST-12</t>
  </si>
  <si>
    <t>Sádrokartonová konstrukce k digestoři zař.č.1.6</t>
  </si>
  <si>
    <t>2073942313</t>
  </si>
  <si>
    <t>55</t>
  </si>
  <si>
    <t>ST-13</t>
  </si>
  <si>
    <t>Sádrokartonová konstrukce k digestoři zař.č.1.7</t>
  </si>
  <si>
    <t>-1514354119</t>
  </si>
  <si>
    <t>Sádrokartonová konstrukce k digestoři zař.č.1.7, obklad bočních stran nad digestoří sádrokartonem včetně tmelení, přebroušení, výmalby</t>
  </si>
  <si>
    <t>56</t>
  </si>
  <si>
    <t>ST-14</t>
  </si>
  <si>
    <t>Sádrokartonový podhled pod odtahové potrubí vzt</t>
  </si>
  <si>
    <t>998711197</t>
  </si>
  <si>
    <t>Sádrokartonový podhled pod odtahové potrubí vzt 13m2, včetně tmelení, přebroušení, výmalby, dodávky a montáže 3ks revizních dvířek</t>
  </si>
  <si>
    <t>57</t>
  </si>
  <si>
    <t>ST-15</t>
  </si>
  <si>
    <t>Výmalba</t>
  </si>
  <si>
    <t>2004423683</t>
  </si>
  <si>
    <t xml:space="preserve">Kompletní výmalba v prostoru kuchyně  malba bílá s potravinářským atestem dvojnásobná + 1x penetrace, včetně výmalby v m.č.2.04, 2.15 (bez potr.atestu)</t>
  </si>
  <si>
    <t>58</t>
  </si>
  <si>
    <t>ST-16</t>
  </si>
  <si>
    <t>Úklid</t>
  </si>
  <si>
    <t>-1744813497</t>
  </si>
  <si>
    <t xml:space="preserve">Úklid průběžný, včetně kompletního úklidu po provedení prací před předáním díla objednavateli. </t>
  </si>
  <si>
    <t>59</t>
  </si>
  <si>
    <t>OST</t>
  </si>
  <si>
    <t>Pomocné práce nezahrnuté v rozpočtu</t>
  </si>
  <si>
    <t>-1029801357</t>
  </si>
  <si>
    <t>Pomocné práce nezahrnuté v rozpočtu - stavební přípomoce, přisekání otvorů atd.</t>
  </si>
  <si>
    <t>60</t>
  </si>
  <si>
    <t>OST-2</t>
  </si>
  <si>
    <t>Dokumentace skutečného provedení stavby, doklady k předání, štítky</t>
  </si>
  <si>
    <t>-1640797960</t>
  </si>
  <si>
    <t>61</t>
  </si>
  <si>
    <t>EL-14</t>
  </si>
  <si>
    <t>Revize elektro</t>
  </si>
  <si>
    <t>1284299893</t>
  </si>
  <si>
    <t>63</t>
  </si>
  <si>
    <t>715009</t>
  </si>
  <si>
    <t>Koordinace prací na stavbě</t>
  </si>
  <si>
    <t>129284542</t>
  </si>
  <si>
    <t>Koordinace prací na stavbě, účast na kontrolních dnech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</si>
</sst>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4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0" xfId="0" applyFont="1" applyAlignment="1" applyProtection="1">
      <alignment horizontal="left" vertical="center"/>
    </xf>
    <xf numFmtId="0" fontId="31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2" fillId="0" borderId="0" xfId="0" applyFont="1" applyAlignment="1" applyProtection="1">
      <alignment vertical="center" wrapText="1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="1" customFormat="1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s="1" customFormat="1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21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28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28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26</v>
      </c>
      <c r="AL14" s="19"/>
      <c r="AM14" s="19"/>
      <c r="AN14" s="31" t="s">
        <v>28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21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30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21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30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32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33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34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35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36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37</v>
      </c>
      <c r="E29" s="44"/>
      <c r="F29" s="29" t="s">
        <v>38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3" customFormat="1" ht="14.4" customHeight="1">
      <c r="A30" s="3"/>
      <c r="B30" s="43"/>
      <c r="C30" s="44"/>
      <c r="D30" s="44"/>
      <c r="E30" s="44"/>
      <c r="F30" s="29" t="s">
        <v>39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3" customFormat="1" ht="14.4" customHeight="1">
      <c r="A31" s="3"/>
      <c r="B31" s="43"/>
      <c r="C31" s="44"/>
      <c r="D31" s="44"/>
      <c r="E31" s="44"/>
      <c r="F31" s="29" t="s">
        <v>40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3" customFormat="1" ht="14.4" customHeight="1">
      <c r="A32" s="3"/>
      <c r="B32" s="43"/>
      <c r="C32" s="44"/>
      <c r="D32" s="44"/>
      <c r="E32" s="44"/>
      <c r="F32" s="29" t="s">
        <v>41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3" customFormat="1" ht="14.4" customHeight="1">
      <c r="A33" s="3"/>
      <c r="B33" s="43"/>
      <c r="C33" s="44"/>
      <c r="D33" s="44"/>
      <c r="E33" s="44"/>
      <c r="F33" s="29" t="s">
        <v>42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49"/>
      <c r="D35" s="50" t="s">
        <v>43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44</v>
      </c>
      <c r="U35" s="51"/>
      <c r="V35" s="51"/>
      <c r="W35" s="51"/>
      <c r="X35" s="53" t="s">
        <v>45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6"/>
      <c r="C49" s="57"/>
      <c r="D49" s="58" t="s">
        <v>46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47</v>
      </c>
      <c r="AI49" s="59"/>
      <c r="AJ49" s="59"/>
      <c r="AK49" s="59"/>
      <c r="AL49" s="59"/>
      <c r="AM49" s="59"/>
      <c r="AN49" s="59"/>
      <c r="AO49" s="59"/>
      <c r="AP49" s="57"/>
      <c r="AQ49" s="57"/>
      <c r="AR49" s="6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1" t="s">
        <v>48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1" t="s">
        <v>49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1" t="s">
        <v>48</v>
      </c>
      <c r="AI60" s="39"/>
      <c r="AJ60" s="39"/>
      <c r="AK60" s="39"/>
      <c r="AL60" s="39"/>
      <c r="AM60" s="61" t="s">
        <v>49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58" t="s">
        <v>50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58" t="s">
        <v>51</v>
      </c>
      <c r="AI64" s="62"/>
      <c r="AJ64" s="62"/>
      <c r="AK64" s="62"/>
      <c r="AL64" s="62"/>
      <c r="AM64" s="62"/>
      <c r="AN64" s="62"/>
      <c r="AO64" s="62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1" t="s">
        <v>48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1" t="s">
        <v>49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1" t="s">
        <v>48</v>
      </c>
      <c r="AI75" s="39"/>
      <c r="AJ75" s="39"/>
      <c r="AK75" s="39"/>
      <c r="AL75" s="39"/>
      <c r="AM75" s="61" t="s">
        <v>49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41"/>
      <c r="BE77" s="35"/>
    </row>
    <row r="81" s="2" customFormat="1" ht="6.96" customHeight="1">
      <c r="A81" s="35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41"/>
      <c r="BE81" s="35"/>
    </row>
    <row r="82" s="2" customFormat="1" ht="24.96" customHeight="1">
      <c r="A82" s="35"/>
      <c r="B82" s="36"/>
      <c r="C82" s="20" t="s">
        <v>52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67"/>
      <c r="C84" s="29" t="s">
        <v>13</v>
      </c>
      <c r="D84" s="68"/>
      <c r="E84" s="68"/>
      <c r="F84" s="68"/>
      <c r="G84" s="68"/>
      <c r="H84" s="68"/>
      <c r="I84" s="68"/>
      <c r="J84" s="68"/>
      <c r="K84" s="68"/>
      <c r="L84" s="68" t="str">
        <f>K5</f>
        <v>SO-01</v>
      </c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9"/>
      <c r="BE84" s="4"/>
    </row>
    <row r="85" s="5" customFormat="1" ht="36.96" customHeight="1">
      <c r="A85" s="5"/>
      <c r="B85" s="70"/>
      <c r="C85" s="71" t="s">
        <v>16</v>
      </c>
      <c r="D85" s="72"/>
      <c r="E85" s="72"/>
      <c r="F85" s="72"/>
      <c r="G85" s="72"/>
      <c r="H85" s="72"/>
      <c r="I85" s="72"/>
      <c r="J85" s="72"/>
      <c r="K85" s="72"/>
      <c r="L85" s="73" t="str">
        <f>K6</f>
        <v>MŠ Třebíč - ul.Benešova 564 - VZT kuchyně</v>
      </c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4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20</v>
      </c>
      <c r="D87" s="37"/>
      <c r="E87" s="37"/>
      <c r="F87" s="37"/>
      <c r="G87" s="37"/>
      <c r="H87" s="37"/>
      <c r="I87" s="37"/>
      <c r="J87" s="37"/>
      <c r="K87" s="37"/>
      <c r="L87" s="75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22</v>
      </c>
      <c r="AJ87" s="37"/>
      <c r="AK87" s="37"/>
      <c r="AL87" s="37"/>
      <c r="AM87" s="76" t="str">
        <f>IF(AN8= "","",AN8)</f>
        <v>21. 12. 2021</v>
      </c>
      <c r="AN87" s="76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24</v>
      </c>
      <c r="D89" s="37"/>
      <c r="E89" s="37"/>
      <c r="F89" s="37"/>
      <c r="G89" s="37"/>
      <c r="H89" s="37"/>
      <c r="I89" s="37"/>
      <c r="J89" s="37"/>
      <c r="K89" s="37"/>
      <c r="L89" s="68" t="str">
        <f>IF(E11= "","",E11)</f>
        <v xml:space="preserve">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29</v>
      </c>
      <c r="AJ89" s="37"/>
      <c r="AK89" s="37"/>
      <c r="AL89" s="37"/>
      <c r="AM89" s="77" t="str">
        <f>IF(E17="","",E17)</f>
        <v xml:space="preserve"> </v>
      </c>
      <c r="AN89" s="68"/>
      <c r="AO89" s="68"/>
      <c r="AP89" s="68"/>
      <c r="AQ89" s="37"/>
      <c r="AR89" s="41"/>
      <c r="AS89" s="78" t="s">
        <v>53</v>
      </c>
      <c r="AT89" s="79"/>
      <c r="AU89" s="80"/>
      <c r="AV89" s="80"/>
      <c r="AW89" s="80"/>
      <c r="AX89" s="80"/>
      <c r="AY89" s="80"/>
      <c r="AZ89" s="80"/>
      <c r="BA89" s="80"/>
      <c r="BB89" s="80"/>
      <c r="BC89" s="80"/>
      <c r="BD89" s="81"/>
      <c r="BE89" s="35"/>
    </row>
    <row r="90" s="2" customFormat="1" ht="15.15" customHeight="1">
      <c r="A90" s="35"/>
      <c r="B90" s="36"/>
      <c r="C90" s="29" t="s">
        <v>27</v>
      </c>
      <c r="D90" s="37"/>
      <c r="E90" s="37"/>
      <c r="F90" s="37"/>
      <c r="G90" s="37"/>
      <c r="H90" s="37"/>
      <c r="I90" s="37"/>
      <c r="J90" s="37"/>
      <c r="K90" s="37"/>
      <c r="L90" s="68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31</v>
      </c>
      <c r="AJ90" s="37"/>
      <c r="AK90" s="37"/>
      <c r="AL90" s="37"/>
      <c r="AM90" s="77" t="str">
        <f>IF(E20="","",E20)</f>
        <v xml:space="preserve"> </v>
      </c>
      <c r="AN90" s="68"/>
      <c r="AO90" s="68"/>
      <c r="AP90" s="68"/>
      <c r="AQ90" s="37"/>
      <c r="AR90" s="41"/>
      <c r="AS90" s="82"/>
      <c r="AT90" s="83"/>
      <c r="AU90" s="84"/>
      <c r="AV90" s="84"/>
      <c r="AW90" s="84"/>
      <c r="AX90" s="84"/>
      <c r="AY90" s="84"/>
      <c r="AZ90" s="84"/>
      <c r="BA90" s="84"/>
      <c r="BB90" s="84"/>
      <c r="BC90" s="84"/>
      <c r="BD90" s="85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6"/>
      <c r="AT91" s="87"/>
      <c r="AU91" s="88"/>
      <c r="AV91" s="88"/>
      <c r="AW91" s="88"/>
      <c r="AX91" s="88"/>
      <c r="AY91" s="88"/>
      <c r="AZ91" s="88"/>
      <c r="BA91" s="88"/>
      <c r="BB91" s="88"/>
      <c r="BC91" s="88"/>
      <c r="BD91" s="89"/>
      <c r="BE91" s="35"/>
    </row>
    <row r="92" s="2" customFormat="1" ht="29.28" customHeight="1">
      <c r="A92" s="35"/>
      <c r="B92" s="36"/>
      <c r="C92" s="90" t="s">
        <v>54</v>
      </c>
      <c r="D92" s="91"/>
      <c r="E92" s="91"/>
      <c r="F92" s="91"/>
      <c r="G92" s="91"/>
      <c r="H92" s="92"/>
      <c r="I92" s="93" t="s">
        <v>55</v>
      </c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4" t="s">
        <v>56</v>
      </c>
      <c r="AH92" s="91"/>
      <c r="AI92" s="91"/>
      <c r="AJ92" s="91"/>
      <c r="AK92" s="91"/>
      <c r="AL92" s="91"/>
      <c r="AM92" s="91"/>
      <c r="AN92" s="93" t="s">
        <v>57</v>
      </c>
      <c r="AO92" s="91"/>
      <c r="AP92" s="95"/>
      <c r="AQ92" s="96" t="s">
        <v>58</v>
      </c>
      <c r="AR92" s="41"/>
      <c r="AS92" s="97" t="s">
        <v>59</v>
      </c>
      <c r="AT92" s="98" t="s">
        <v>60</v>
      </c>
      <c r="AU92" s="98" t="s">
        <v>61</v>
      </c>
      <c r="AV92" s="98" t="s">
        <v>62</v>
      </c>
      <c r="AW92" s="98" t="s">
        <v>63</v>
      </c>
      <c r="AX92" s="98" t="s">
        <v>64</v>
      </c>
      <c r="AY92" s="98" t="s">
        <v>65</v>
      </c>
      <c r="AZ92" s="98" t="s">
        <v>66</v>
      </c>
      <c r="BA92" s="98" t="s">
        <v>67</v>
      </c>
      <c r="BB92" s="98" t="s">
        <v>68</v>
      </c>
      <c r="BC92" s="98" t="s">
        <v>69</v>
      </c>
      <c r="BD92" s="99" t="s">
        <v>70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0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2"/>
      <c r="BE93" s="35"/>
    </row>
    <row r="94" s="6" customFormat="1" ht="32.4" customHeight="1">
      <c r="A94" s="6"/>
      <c r="B94" s="103"/>
      <c r="C94" s="104" t="s">
        <v>71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6">
        <f>ROUND(AG95,2)</f>
        <v>0</v>
      </c>
      <c r="AH94" s="106"/>
      <c r="AI94" s="106"/>
      <c r="AJ94" s="106"/>
      <c r="AK94" s="106"/>
      <c r="AL94" s="106"/>
      <c r="AM94" s="106"/>
      <c r="AN94" s="107">
        <f>SUM(AG94,AT94)</f>
        <v>0</v>
      </c>
      <c r="AO94" s="107"/>
      <c r="AP94" s="107"/>
      <c r="AQ94" s="108" t="s">
        <v>1</v>
      </c>
      <c r="AR94" s="109"/>
      <c r="AS94" s="110">
        <f>ROUND(AS95,2)</f>
        <v>0</v>
      </c>
      <c r="AT94" s="111">
        <f>ROUND(SUM(AV94:AW94),2)</f>
        <v>0</v>
      </c>
      <c r="AU94" s="112">
        <f>ROUND(AU95,5)</f>
        <v>0</v>
      </c>
      <c r="AV94" s="111">
        <f>ROUND(AZ94*L29,2)</f>
        <v>0</v>
      </c>
      <c r="AW94" s="111">
        <f>ROUND(BA94*L30,2)</f>
        <v>0</v>
      </c>
      <c r="AX94" s="111">
        <f>ROUND(BB94*L29,2)</f>
        <v>0</v>
      </c>
      <c r="AY94" s="111">
        <f>ROUND(BC94*L30,2)</f>
        <v>0</v>
      </c>
      <c r="AZ94" s="111">
        <f>ROUND(AZ95,2)</f>
        <v>0</v>
      </c>
      <c r="BA94" s="111">
        <f>ROUND(BA95,2)</f>
        <v>0</v>
      </c>
      <c r="BB94" s="111">
        <f>ROUND(BB95,2)</f>
        <v>0</v>
      </c>
      <c r="BC94" s="111">
        <f>ROUND(BC95,2)</f>
        <v>0</v>
      </c>
      <c r="BD94" s="113">
        <f>ROUND(BD95,2)</f>
        <v>0</v>
      </c>
      <c r="BE94" s="6"/>
      <c r="BS94" s="114" t="s">
        <v>72</v>
      </c>
      <c r="BT94" s="114" t="s">
        <v>73</v>
      </c>
      <c r="BV94" s="114" t="s">
        <v>74</v>
      </c>
      <c r="BW94" s="114" t="s">
        <v>5</v>
      </c>
      <c r="BX94" s="114" t="s">
        <v>75</v>
      </c>
      <c r="CL94" s="114" t="s">
        <v>1</v>
      </c>
    </row>
    <row r="95" s="7" customFormat="1" ht="24.75" customHeight="1">
      <c r="A95" s="115" t="s">
        <v>76</v>
      </c>
      <c r="B95" s="116"/>
      <c r="C95" s="117"/>
      <c r="D95" s="118" t="s">
        <v>14</v>
      </c>
      <c r="E95" s="118"/>
      <c r="F95" s="118"/>
      <c r="G95" s="118"/>
      <c r="H95" s="118"/>
      <c r="I95" s="119"/>
      <c r="J95" s="118" t="s">
        <v>17</v>
      </c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20">
        <f>'SO-01 - MŠ Třebíč - ul.Be...'!J28</f>
        <v>0</v>
      </c>
      <c r="AH95" s="119"/>
      <c r="AI95" s="119"/>
      <c r="AJ95" s="119"/>
      <c r="AK95" s="119"/>
      <c r="AL95" s="119"/>
      <c r="AM95" s="119"/>
      <c r="AN95" s="120">
        <f>SUM(AG95,AT95)</f>
        <v>0</v>
      </c>
      <c r="AO95" s="119"/>
      <c r="AP95" s="119"/>
      <c r="AQ95" s="121" t="s">
        <v>77</v>
      </c>
      <c r="AR95" s="122"/>
      <c r="AS95" s="123">
        <v>0</v>
      </c>
      <c r="AT95" s="124">
        <f>ROUND(SUM(AV95:AW95),2)</f>
        <v>0</v>
      </c>
      <c r="AU95" s="125">
        <f>'SO-01 - MŠ Třebíč - ul.Be...'!P114</f>
        <v>0</v>
      </c>
      <c r="AV95" s="124">
        <f>'SO-01 - MŠ Třebíč - ul.Be...'!J31</f>
        <v>0</v>
      </c>
      <c r="AW95" s="124">
        <f>'SO-01 - MŠ Třebíč - ul.Be...'!J32</f>
        <v>0</v>
      </c>
      <c r="AX95" s="124">
        <f>'SO-01 - MŠ Třebíč - ul.Be...'!J33</f>
        <v>0</v>
      </c>
      <c r="AY95" s="124">
        <f>'SO-01 - MŠ Třebíč - ul.Be...'!J34</f>
        <v>0</v>
      </c>
      <c r="AZ95" s="124">
        <f>'SO-01 - MŠ Třebíč - ul.Be...'!F31</f>
        <v>0</v>
      </c>
      <c r="BA95" s="124">
        <f>'SO-01 - MŠ Třebíč - ul.Be...'!F32</f>
        <v>0</v>
      </c>
      <c r="BB95" s="124">
        <f>'SO-01 - MŠ Třebíč - ul.Be...'!F33</f>
        <v>0</v>
      </c>
      <c r="BC95" s="124">
        <f>'SO-01 - MŠ Třebíč - ul.Be...'!F34</f>
        <v>0</v>
      </c>
      <c r="BD95" s="126">
        <f>'SO-01 - MŠ Třebíč - ul.Be...'!F35</f>
        <v>0</v>
      </c>
      <c r="BE95" s="7"/>
      <c r="BT95" s="127" t="s">
        <v>78</v>
      </c>
      <c r="BU95" s="127" t="s">
        <v>79</v>
      </c>
      <c r="BV95" s="127" t="s">
        <v>74</v>
      </c>
      <c r="BW95" s="127" t="s">
        <v>5</v>
      </c>
      <c r="BX95" s="127" t="s">
        <v>75</v>
      </c>
      <c r="CL95" s="127" t="s">
        <v>1</v>
      </c>
    </row>
    <row r="96" s="2" customFormat="1" ht="30" customHeight="1">
      <c r="A96" s="35"/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1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="2" customFormat="1" ht="6.96" customHeight="1">
      <c r="A97" s="35"/>
      <c r="B97" s="63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41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</sheetData>
  <sheetProtection sheet="1" formatColumns="0" formatRows="0" objects="1" scenarios="1" spinCount="100000" saltValue="tt6Yxzi9Txlg0zrOvKl8+Gscu1OzIzmX530RnQqS1f2hzCnXj4ZM4T3EYCwnmEboHoZJrFm0KF4rzyxguExhrQ==" hashValue="tPkGp8/4SZ4Zm93bv4BcKo+BEeC8vdEEfhGBg12G99zVFfEGOIJcQ2QKXFgcSg5px8ofHnbxwotw/iAstFqk9w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SO-01 - MŠ Třebíč - ul.Be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5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7"/>
      <c r="AT3" s="14" t="s">
        <v>80</v>
      </c>
    </row>
    <row r="4" s="1" customFormat="1" ht="24.96" customHeight="1">
      <c r="B4" s="17"/>
      <c r="D4" s="130" t="s">
        <v>81</v>
      </c>
      <c r="L4" s="17"/>
      <c r="M4" s="131" t="s">
        <v>10</v>
      </c>
      <c r="AT4" s="14" t="s">
        <v>4</v>
      </c>
    </row>
    <row r="5" s="1" customFormat="1" ht="6.96" customHeight="1">
      <c r="B5" s="17"/>
      <c r="L5" s="17"/>
    </row>
    <row r="6" s="2" customFormat="1" ht="12" customHeight="1">
      <c r="A6" s="35"/>
      <c r="B6" s="41"/>
      <c r="C6" s="35"/>
      <c r="D6" s="132" t="s">
        <v>16</v>
      </c>
      <c r="E6" s="35"/>
      <c r="F6" s="35"/>
      <c r="G6" s="35"/>
      <c r="H6" s="35"/>
      <c r="I6" s="35"/>
      <c r="J6" s="35"/>
      <c r="K6" s="35"/>
      <c r="L6" s="60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="2" customFormat="1" ht="16.5" customHeight="1">
      <c r="A7" s="35"/>
      <c r="B7" s="41"/>
      <c r="C7" s="35"/>
      <c r="D7" s="35"/>
      <c r="E7" s="133" t="s">
        <v>17</v>
      </c>
      <c r="F7" s="35"/>
      <c r="G7" s="35"/>
      <c r="H7" s="35"/>
      <c r="I7" s="35"/>
      <c r="J7" s="35"/>
      <c r="K7" s="35"/>
      <c r="L7" s="60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</row>
    <row r="8" s="2" customFormat="1">
      <c r="A8" s="35"/>
      <c r="B8" s="41"/>
      <c r="C8" s="35"/>
      <c r="D8" s="35"/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2" customHeight="1">
      <c r="A9" s="35"/>
      <c r="B9" s="41"/>
      <c r="C9" s="35"/>
      <c r="D9" s="132" t="s">
        <v>18</v>
      </c>
      <c r="E9" s="35"/>
      <c r="F9" s="134" t="s">
        <v>1</v>
      </c>
      <c r="G9" s="35"/>
      <c r="H9" s="35"/>
      <c r="I9" s="132" t="s">
        <v>19</v>
      </c>
      <c r="J9" s="134" t="s">
        <v>1</v>
      </c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32" t="s">
        <v>20</v>
      </c>
      <c r="E10" s="35"/>
      <c r="F10" s="134" t="s">
        <v>21</v>
      </c>
      <c r="G10" s="35"/>
      <c r="H10" s="35"/>
      <c r="I10" s="132" t="s">
        <v>22</v>
      </c>
      <c r="J10" s="135" t="str">
        <f>'Rekapitulace stavby'!AN8</f>
        <v>21. 12. 2021</v>
      </c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0.8" customHeight="1">
      <c r="A11" s="35"/>
      <c r="B11" s="41"/>
      <c r="C11" s="35"/>
      <c r="D11" s="35"/>
      <c r="E11" s="35"/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2" t="s">
        <v>24</v>
      </c>
      <c r="E12" s="35"/>
      <c r="F12" s="35"/>
      <c r="G12" s="35"/>
      <c r="H12" s="35"/>
      <c r="I12" s="132" t="s">
        <v>25</v>
      </c>
      <c r="J12" s="134" t="str">
        <f>IF('Rekapitulace stavby'!AN10="","",'Rekapitulace stavby'!AN10)</f>
        <v/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8" customHeight="1">
      <c r="A13" s="35"/>
      <c r="B13" s="41"/>
      <c r="C13" s="35"/>
      <c r="D13" s="35"/>
      <c r="E13" s="134" t="str">
        <f>IF('Rekapitulace stavby'!E11="","",'Rekapitulace stavby'!E11)</f>
        <v xml:space="preserve"> </v>
      </c>
      <c r="F13" s="35"/>
      <c r="G13" s="35"/>
      <c r="H13" s="35"/>
      <c r="I13" s="132" t="s">
        <v>26</v>
      </c>
      <c r="J13" s="134" t="str">
        <f>IF('Rekapitulace stavby'!AN11="","",'Rekapitulace stavby'!AN11)</f>
        <v/>
      </c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6.96" customHeigh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32" t="s">
        <v>27</v>
      </c>
      <c r="E15" s="35"/>
      <c r="F15" s="35"/>
      <c r="G15" s="35"/>
      <c r="H15" s="35"/>
      <c r="I15" s="132" t="s">
        <v>25</v>
      </c>
      <c r="J15" s="30" t="str">
        <f>'Rekapitulace stavby'!AN13</f>
        <v>Vyplň údaj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8" customHeight="1">
      <c r="A16" s="35"/>
      <c r="B16" s="41"/>
      <c r="C16" s="35"/>
      <c r="D16" s="35"/>
      <c r="E16" s="30" t="str">
        <f>'Rekapitulace stavby'!E14</f>
        <v>Vyplň údaj</v>
      </c>
      <c r="F16" s="134"/>
      <c r="G16" s="134"/>
      <c r="H16" s="134"/>
      <c r="I16" s="132" t="s">
        <v>26</v>
      </c>
      <c r="J16" s="30" t="str">
        <f>'Rekapitulace stavby'!AN14</f>
        <v>Vyplň údaj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6.96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32" t="s">
        <v>29</v>
      </c>
      <c r="E18" s="35"/>
      <c r="F18" s="35"/>
      <c r="G18" s="35"/>
      <c r="H18" s="35"/>
      <c r="I18" s="132" t="s">
        <v>25</v>
      </c>
      <c r="J18" s="134" t="str">
        <f>IF('Rekapitulace stavby'!AN16="","",'Rekapitulace stavby'!AN16)</f>
        <v/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34" t="str">
        <f>IF('Rekapitulace stavby'!E17="","",'Rekapitulace stavby'!E17)</f>
        <v xml:space="preserve"> </v>
      </c>
      <c r="F19" s="35"/>
      <c r="G19" s="35"/>
      <c r="H19" s="35"/>
      <c r="I19" s="132" t="s">
        <v>26</v>
      </c>
      <c r="J19" s="134" t="str">
        <f>IF('Rekapitulace stavby'!AN17="","",'Rekapitulace stavby'!AN17)</f>
        <v/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32" t="s">
        <v>31</v>
      </c>
      <c r="E21" s="35"/>
      <c r="F21" s="35"/>
      <c r="G21" s="35"/>
      <c r="H21" s="35"/>
      <c r="I21" s="132" t="s">
        <v>25</v>
      </c>
      <c r="J21" s="134" t="str">
        <f>IF('Rekapitulace stavby'!AN19="","",'Rekapitulace stavby'!AN19)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134" t="str">
        <f>IF('Rekapitulace stavby'!E20="","",'Rekapitulace stavby'!E20)</f>
        <v xml:space="preserve"> </v>
      </c>
      <c r="F22" s="35"/>
      <c r="G22" s="35"/>
      <c r="H22" s="35"/>
      <c r="I22" s="132" t="s">
        <v>26</v>
      </c>
      <c r="J22" s="134" t="str">
        <f>IF('Rekapitulace stavby'!AN20="","",'Rekapitulace stavby'!AN20)</f>
        <v/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32" t="s">
        <v>32</v>
      </c>
      <c r="E24" s="35"/>
      <c r="F24" s="35"/>
      <c r="G24" s="35"/>
      <c r="H24" s="35"/>
      <c r="I24" s="35"/>
      <c r="J24" s="35"/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8" customFormat="1" ht="16.5" customHeight="1">
      <c r="A25" s="136"/>
      <c r="B25" s="137"/>
      <c r="C25" s="136"/>
      <c r="D25" s="136"/>
      <c r="E25" s="138" t="s">
        <v>1</v>
      </c>
      <c r="F25" s="138"/>
      <c r="G25" s="138"/>
      <c r="H25" s="138"/>
      <c r="I25" s="136"/>
      <c r="J25" s="136"/>
      <c r="K25" s="136"/>
      <c r="L25" s="139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140"/>
      <c r="E27" s="140"/>
      <c r="F27" s="140"/>
      <c r="G27" s="140"/>
      <c r="H27" s="140"/>
      <c r="I27" s="140"/>
      <c r="J27" s="140"/>
      <c r="K27" s="140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25.44" customHeight="1">
      <c r="A28" s="35"/>
      <c r="B28" s="41"/>
      <c r="C28" s="35"/>
      <c r="D28" s="141" t="s">
        <v>33</v>
      </c>
      <c r="E28" s="35"/>
      <c r="F28" s="35"/>
      <c r="G28" s="35"/>
      <c r="H28" s="35"/>
      <c r="I28" s="35"/>
      <c r="J28" s="142">
        <f>ROUND(J114, 2)</f>
        <v>0</v>
      </c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0"/>
      <c r="E29" s="140"/>
      <c r="F29" s="140"/>
      <c r="G29" s="140"/>
      <c r="H29" s="140"/>
      <c r="I29" s="140"/>
      <c r="J29" s="140"/>
      <c r="K29" s="140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4.4" customHeight="1">
      <c r="A30" s="35"/>
      <c r="B30" s="41"/>
      <c r="C30" s="35"/>
      <c r="D30" s="35"/>
      <c r="E30" s="35"/>
      <c r="F30" s="143" t="s">
        <v>35</v>
      </c>
      <c r="G30" s="35"/>
      <c r="H30" s="35"/>
      <c r="I30" s="143" t="s">
        <v>34</v>
      </c>
      <c r="J30" s="143" t="s">
        <v>36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14.4" customHeight="1">
      <c r="A31" s="35"/>
      <c r="B31" s="41"/>
      <c r="C31" s="35"/>
      <c r="D31" s="144" t="s">
        <v>37</v>
      </c>
      <c r="E31" s="132" t="s">
        <v>38</v>
      </c>
      <c r="F31" s="145">
        <f>ROUND((SUM(BE114:BE244)),  2)</f>
        <v>0</v>
      </c>
      <c r="G31" s="35"/>
      <c r="H31" s="35"/>
      <c r="I31" s="146">
        <v>0.20999999999999999</v>
      </c>
      <c r="J31" s="145">
        <f>ROUND(((SUM(BE114:BE244))*I31),  2)</f>
        <v>0</v>
      </c>
      <c r="K31" s="35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132" t="s">
        <v>39</v>
      </c>
      <c r="F32" s="145">
        <f>ROUND((SUM(BF114:BF244)),  2)</f>
        <v>0</v>
      </c>
      <c r="G32" s="35"/>
      <c r="H32" s="35"/>
      <c r="I32" s="146">
        <v>0.14999999999999999</v>
      </c>
      <c r="J32" s="145">
        <f>ROUND(((SUM(BF114:BF244))*I32),  2)</f>
        <v>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14.4" customHeight="1">
      <c r="A33" s="35"/>
      <c r="B33" s="41"/>
      <c r="C33" s="35"/>
      <c r="D33" s="35"/>
      <c r="E33" s="132" t="s">
        <v>40</v>
      </c>
      <c r="F33" s="145">
        <f>ROUND((SUM(BG114:BG244)),  2)</f>
        <v>0</v>
      </c>
      <c r="G33" s="35"/>
      <c r="H33" s="35"/>
      <c r="I33" s="146">
        <v>0.20999999999999999</v>
      </c>
      <c r="J33" s="145">
        <f>0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132" t="s">
        <v>41</v>
      </c>
      <c r="F34" s="145">
        <f>ROUND((SUM(BH114:BH244)),  2)</f>
        <v>0</v>
      </c>
      <c r="G34" s="35"/>
      <c r="H34" s="35"/>
      <c r="I34" s="146">
        <v>0.14999999999999999</v>
      </c>
      <c r="J34" s="145">
        <f>0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2" t="s">
        <v>42</v>
      </c>
      <c r="F35" s="145">
        <f>ROUND((SUM(BI114:BI244)),  2)</f>
        <v>0</v>
      </c>
      <c r="G35" s="35"/>
      <c r="H35" s="35"/>
      <c r="I35" s="146">
        <v>0</v>
      </c>
      <c r="J35" s="145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6.96" customHeight="1">
      <c r="A36" s="35"/>
      <c r="B36" s="41"/>
      <c r="C36" s="35"/>
      <c r="D36" s="35"/>
      <c r="E36" s="35"/>
      <c r="F36" s="35"/>
      <c r="G36" s="35"/>
      <c r="H36" s="35"/>
      <c r="I36" s="35"/>
      <c r="J36" s="35"/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25.44" customHeight="1">
      <c r="A37" s="35"/>
      <c r="B37" s="41"/>
      <c r="C37" s="147"/>
      <c r="D37" s="148" t="s">
        <v>43</v>
      </c>
      <c r="E37" s="149"/>
      <c r="F37" s="149"/>
      <c r="G37" s="150" t="s">
        <v>44</v>
      </c>
      <c r="H37" s="151" t="s">
        <v>45</v>
      </c>
      <c r="I37" s="149"/>
      <c r="J37" s="152">
        <f>SUM(J28:J35)</f>
        <v>0</v>
      </c>
      <c r="K37" s="153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1" customFormat="1" ht="14.4" customHeight="1">
      <c r="B39" s="17"/>
      <c r="L39" s="17"/>
    </row>
    <row r="40" s="1" customFormat="1" ht="14.4" customHeight="1">
      <c r="B40" s="17"/>
      <c r="L40" s="17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54" t="s">
        <v>46</v>
      </c>
      <c r="E50" s="155"/>
      <c r="F50" s="155"/>
      <c r="G50" s="154" t="s">
        <v>47</v>
      </c>
      <c r="H50" s="155"/>
      <c r="I50" s="155"/>
      <c r="J50" s="155"/>
      <c r="K50" s="155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56" t="s">
        <v>48</v>
      </c>
      <c r="E61" s="157"/>
      <c r="F61" s="158" t="s">
        <v>49</v>
      </c>
      <c r="G61" s="156" t="s">
        <v>48</v>
      </c>
      <c r="H61" s="157"/>
      <c r="I61" s="157"/>
      <c r="J61" s="159" t="s">
        <v>49</v>
      </c>
      <c r="K61" s="157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54" t="s">
        <v>50</v>
      </c>
      <c r="E65" s="160"/>
      <c r="F65" s="160"/>
      <c r="G65" s="154" t="s">
        <v>51</v>
      </c>
      <c r="H65" s="160"/>
      <c r="I65" s="160"/>
      <c r="J65" s="160"/>
      <c r="K65" s="160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56" t="s">
        <v>48</v>
      </c>
      <c r="E76" s="157"/>
      <c r="F76" s="158" t="s">
        <v>49</v>
      </c>
      <c r="G76" s="156" t="s">
        <v>48</v>
      </c>
      <c r="H76" s="157"/>
      <c r="I76" s="157"/>
      <c r="J76" s="159" t="s">
        <v>49</v>
      </c>
      <c r="K76" s="157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1"/>
      <c r="C77" s="162"/>
      <c r="D77" s="162"/>
      <c r="E77" s="162"/>
      <c r="F77" s="162"/>
      <c r="G77" s="162"/>
      <c r="H77" s="162"/>
      <c r="I77" s="162"/>
      <c r="J77" s="162"/>
      <c r="K77" s="162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82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73" t="str">
        <f>E7</f>
        <v>MŠ Třebíč - ul.Benešova 564 - VZT kuchyně</v>
      </c>
      <c r="F85" s="37"/>
      <c r="G85" s="37"/>
      <c r="H85" s="37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2" customHeight="1">
      <c r="A87" s="35"/>
      <c r="B87" s="36"/>
      <c r="C87" s="29" t="s">
        <v>20</v>
      </c>
      <c r="D87" s="37"/>
      <c r="E87" s="37"/>
      <c r="F87" s="24" t="str">
        <f>F10</f>
        <v xml:space="preserve"> </v>
      </c>
      <c r="G87" s="37"/>
      <c r="H87" s="37"/>
      <c r="I87" s="29" t="s">
        <v>22</v>
      </c>
      <c r="J87" s="76" t="str">
        <f>IF(J10="","",J10)</f>
        <v>21. 12. 2021</v>
      </c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5.15" customHeight="1">
      <c r="A89" s="35"/>
      <c r="B89" s="36"/>
      <c r="C89" s="29" t="s">
        <v>24</v>
      </c>
      <c r="D89" s="37"/>
      <c r="E89" s="37"/>
      <c r="F89" s="24" t="str">
        <f>E13</f>
        <v xml:space="preserve"> </v>
      </c>
      <c r="G89" s="37"/>
      <c r="H89" s="37"/>
      <c r="I89" s="29" t="s">
        <v>29</v>
      </c>
      <c r="J89" s="33" t="str">
        <f>E19</f>
        <v xml:space="preserve"> 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5.15" customHeight="1">
      <c r="A90" s="35"/>
      <c r="B90" s="36"/>
      <c r="C90" s="29" t="s">
        <v>27</v>
      </c>
      <c r="D90" s="37"/>
      <c r="E90" s="37"/>
      <c r="F90" s="24" t="str">
        <f>IF(E16="","",E16)</f>
        <v>Vyplň údaj</v>
      </c>
      <c r="G90" s="37"/>
      <c r="H90" s="37"/>
      <c r="I90" s="29" t="s">
        <v>31</v>
      </c>
      <c r="J90" s="33" t="str">
        <f>E22</f>
        <v xml:space="preserve"> </v>
      </c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0.32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29.28" customHeight="1">
      <c r="A92" s="35"/>
      <c r="B92" s="36"/>
      <c r="C92" s="165" t="s">
        <v>83</v>
      </c>
      <c r="D92" s="166"/>
      <c r="E92" s="166"/>
      <c r="F92" s="166"/>
      <c r="G92" s="166"/>
      <c r="H92" s="166"/>
      <c r="I92" s="166"/>
      <c r="J92" s="167" t="s">
        <v>84</v>
      </c>
      <c r="K92" s="166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2.8" customHeight="1">
      <c r="A94" s="35"/>
      <c r="B94" s="36"/>
      <c r="C94" s="168" t="s">
        <v>85</v>
      </c>
      <c r="D94" s="37"/>
      <c r="E94" s="37"/>
      <c r="F94" s="37"/>
      <c r="G94" s="37"/>
      <c r="H94" s="37"/>
      <c r="I94" s="37"/>
      <c r="J94" s="107">
        <f>J114</f>
        <v>0</v>
      </c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U94" s="14" t="s">
        <v>86</v>
      </c>
    </row>
    <row r="95" s="9" customFormat="1" ht="24.96" customHeight="1">
      <c r="A95" s="9"/>
      <c r="B95" s="169"/>
      <c r="C95" s="170"/>
      <c r="D95" s="171" t="s">
        <v>87</v>
      </c>
      <c r="E95" s="172"/>
      <c r="F95" s="172"/>
      <c r="G95" s="172"/>
      <c r="H95" s="172"/>
      <c r="I95" s="172"/>
      <c r="J95" s="173">
        <f>J115</f>
        <v>0</v>
      </c>
      <c r="K95" s="170"/>
      <c r="L95" s="174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75"/>
      <c r="C96" s="176"/>
      <c r="D96" s="177" t="s">
        <v>88</v>
      </c>
      <c r="E96" s="178"/>
      <c r="F96" s="178"/>
      <c r="G96" s="178"/>
      <c r="H96" s="178"/>
      <c r="I96" s="178"/>
      <c r="J96" s="179">
        <f>J116</f>
        <v>0</v>
      </c>
      <c r="K96" s="176"/>
      <c r="L96" s="18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2" customFormat="1" ht="21.84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60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6.96" customHeight="1">
      <c r="A98" s="35"/>
      <c r="B98" s="63"/>
      <c r="C98" s="64"/>
      <c r="D98" s="64"/>
      <c r="E98" s="64"/>
      <c r="F98" s="64"/>
      <c r="G98" s="64"/>
      <c r="H98" s="64"/>
      <c r="I98" s="64"/>
      <c r="J98" s="64"/>
      <c r="K98" s="64"/>
      <c r="L98" s="60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102" s="2" customFormat="1" ht="6.96" customHeight="1">
      <c r="A102" s="35"/>
      <c r="B102" s="65"/>
      <c r="C102" s="66"/>
      <c r="D102" s="66"/>
      <c r="E102" s="66"/>
      <c r="F102" s="66"/>
      <c r="G102" s="66"/>
      <c r="H102" s="66"/>
      <c r="I102" s="66"/>
      <c r="J102" s="66"/>
      <c r="K102" s="66"/>
      <c r="L102" s="60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="2" customFormat="1" ht="24.96" customHeight="1">
      <c r="A103" s="35"/>
      <c r="B103" s="36"/>
      <c r="C103" s="20" t="s">
        <v>89</v>
      </c>
      <c r="D103" s="37"/>
      <c r="E103" s="37"/>
      <c r="F103" s="37"/>
      <c r="G103" s="37"/>
      <c r="H103" s="37"/>
      <c r="I103" s="37"/>
      <c r="J103" s="37"/>
      <c r="K103" s="37"/>
      <c r="L103" s="60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12" customHeight="1">
      <c r="A105" s="35"/>
      <c r="B105" s="36"/>
      <c r="C105" s="29" t="s">
        <v>16</v>
      </c>
      <c r="D105" s="37"/>
      <c r="E105" s="37"/>
      <c r="F105" s="37"/>
      <c r="G105" s="37"/>
      <c r="H105" s="37"/>
      <c r="I105" s="37"/>
      <c r="J105" s="37"/>
      <c r="K105" s="37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16.5" customHeight="1">
      <c r="A106" s="35"/>
      <c r="B106" s="36"/>
      <c r="C106" s="37"/>
      <c r="D106" s="37"/>
      <c r="E106" s="73" t="str">
        <f>E7</f>
        <v>MŠ Třebíč - ul.Benešova 564 - VZT kuchyně</v>
      </c>
      <c r="F106" s="37"/>
      <c r="G106" s="37"/>
      <c r="H106" s="37"/>
      <c r="I106" s="37"/>
      <c r="J106" s="37"/>
      <c r="K106" s="37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6.96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12" customHeight="1">
      <c r="A108" s="35"/>
      <c r="B108" s="36"/>
      <c r="C108" s="29" t="s">
        <v>20</v>
      </c>
      <c r="D108" s="37"/>
      <c r="E108" s="37"/>
      <c r="F108" s="24" t="str">
        <f>F10</f>
        <v xml:space="preserve"> </v>
      </c>
      <c r="G108" s="37"/>
      <c r="H108" s="37"/>
      <c r="I108" s="29" t="s">
        <v>22</v>
      </c>
      <c r="J108" s="76" t="str">
        <f>IF(J10="","",J10)</f>
        <v>21. 12. 2021</v>
      </c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5.15" customHeight="1">
      <c r="A110" s="35"/>
      <c r="B110" s="36"/>
      <c r="C110" s="29" t="s">
        <v>24</v>
      </c>
      <c r="D110" s="37"/>
      <c r="E110" s="37"/>
      <c r="F110" s="24" t="str">
        <f>E13</f>
        <v xml:space="preserve"> </v>
      </c>
      <c r="G110" s="37"/>
      <c r="H110" s="37"/>
      <c r="I110" s="29" t="s">
        <v>29</v>
      </c>
      <c r="J110" s="33" t="str">
        <f>E19</f>
        <v xml:space="preserve"> </v>
      </c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5.15" customHeight="1">
      <c r="A111" s="35"/>
      <c r="B111" s="36"/>
      <c r="C111" s="29" t="s">
        <v>27</v>
      </c>
      <c r="D111" s="37"/>
      <c r="E111" s="37"/>
      <c r="F111" s="24" t="str">
        <f>IF(E16="","",E16)</f>
        <v>Vyplň údaj</v>
      </c>
      <c r="G111" s="37"/>
      <c r="H111" s="37"/>
      <c r="I111" s="29" t="s">
        <v>31</v>
      </c>
      <c r="J111" s="33" t="str">
        <f>E22</f>
        <v xml:space="preserve"> </v>
      </c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0.32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1" customFormat="1" ht="29.28" customHeight="1">
      <c r="A113" s="181"/>
      <c r="B113" s="182"/>
      <c r="C113" s="183" t="s">
        <v>90</v>
      </c>
      <c r="D113" s="184" t="s">
        <v>58</v>
      </c>
      <c r="E113" s="184" t="s">
        <v>54</v>
      </c>
      <c r="F113" s="184" t="s">
        <v>55</v>
      </c>
      <c r="G113" s="184" t="s">
        <v>91</v>
      </c>
      <c r="H113" s="184" t="s">
        <v>92</v>
      </c>
      <c r="I113" s="184" t="s">
        <v>93</v>
      </c>
      <c r="J113" s="185" t="s">
        <v>84</v>
      </c>
      <c r="K113" s="186" t="s">
        <v>94</v>
      </c>
      <c r="L113" s="187"/>
      <c r="M113" s="97" t="s">
        <v>1</v>
      </c>
      <c r="N113" s="98" t="s">
        <v>37</v>
      </c>
      <c r="O113" s="98" t="s">
        <v>95</v>
      </c>
      <c r="P113" s="98" t="s">
        <v>96</v>
      </c>
      <c r="Q113" s="98" t="s">
        <v>97</v>
      </c>
      <c r="R113" s="98" t="s">
        <v>98</v>
      </c>
      <c r="S113" s="98" t="s">
        <v>99</v>
      </c>
      <c r="T113" s="99" t="s">
        <v>100</v>
      </c>
      <c r="U113" s="181"/>
      <c r="V113" s="181"/>
      <c r="W113" s="181"/>
      <c r="X113" s="181"/>
      <c r="Y113" s="181"/>
      <c r="Z113" s="181"/>
      <c r="AA113" s="181"/>
      <c r="AB113" s="181"/>
      <c r="AC113" s="181"/>
      <c r="AD113" s="181"/>
      <c r="AE113" s="181"/>
    </row>
    <row r="114" s="2" customFormat="1" ht="22.8" customHeight="1">
      <c r="A114" s="35"/>
      <c r="B114" s="36"/>
      <c r="C114" s="104" t="s">
        <v>101</v>
      </c>
      <c r="D114" s="37"/>
      <c r="E114" s="37"/>
      <c r="F114" s="37"/>
      <c r="G114" s="37"/>
      <c r="H114" s="37"/>
      <c r="I114" s="37"/>
      <c r="J114" s="188">
        <f>BK114</f>
        <v>0</v>
      </c>
      <c r="K114" s="37"/>
      <c r="L114" s="41"/>
      <c r="M114" s="100"/>
      <c r="N114" s="189"/>
      <c r="O114" s="101"/>
      <c r="P114" s="190">
        <f>P115</f>
        <v>0</v>
      </c>
      <c r="Q114" s="101"/>
      <c r="R114" s="190">
        <f>R115</f>
        <v>0.39890000000000003</v>
      </c>
      <c r="S114" s="101"/>
      <c r="T114" s="191">
        <f>T115</f>
        <v>0</v>
      </c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T114" s="14" t="s">
        <v>72</v>
      </c>
      <c r="AU114" s="14" t="s">
        <v>86</v>
      </c>
      <c r="BK114" s="192">
        <f>BK115</f>
        <v>0</v>
      </c>
    </row>
    <row r="115" s="12" customFormat="1" ht="25.92" customHeight="1">
      <c r="A115" s="12"/>
      <c r="B115" s="193"/>
      <c r="C115" s="194"/>
      <c r="D115" s="195" t="s">
        <v>72</v>
      </c>
      <c r="E115" s="196" t="s">
        <v>102</v>
      </c>
      <c r="F115" s="196" t="s">
        <v>102</v>
      </c>
      <c r="G115" s="194"/>
      <c r="H115" s="194"/>
      <c r="I115" s="197"/>
      <c r="J115" s="198">
        <f>BK115</f>
        <v>0</v>
      </c>
      <c r="K115" s="194"/>
      <c r="L115" s="199"/>
      <c r="M115" s="200"/>
      <c r="N115" s="201"/>
      <c r="O115" s="201"/>
      <c r="P115" s="202">
        <f>P116</f>
        <v>0</v>
      </c>
      <c r="Q115" s="201"/>
      <c r="R115" s="202">
        <f>R116</f>
        <v>0.39890000000000003</v>
      </c>
      <c r="S115" s="201"/>
      <c r="T115" s="203">
        <f>T116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4" t="s">
        <v>80</v>
      </c>
      <c r="AT115" s="205" t="s">
        <v>72</v>
      </c>
      <c r="AU115" s="205" t="s">
        <v>73</v>
      </c>
      <c r="AY115" s="204" t="s">
        <v>103</v>
      </c>
      <c r="BK115" s="206">
        <f>BK116</f>
        <v>0</v>
      </c>
    </row>
    <row r="116" s="12" customFormat="1" ht="22.8" customHeight="1">
      <c r="A116" s="12"/>
      <c r="B116" s="193"/>
      <c r="C116" s="194"/>
      <c r="D116" s="195" t="s">
        <v>72</v>
      </c>
      <c r="E116" s="207" t="s">
        <v>104</v>
      </c>
      <c r="F116" s="207" t="s">
        <v>105</v>
      </c>
      <c r="G116" s="194"/>
      <c r="H116" s="194"/>
      <c r="I116" s="197"/>
      <c r="J116" s="208">
        <f>BK116</f>
        <v>0</v>
      </c>
      <c r="K116" s="194"/>
      <c r="L116" s="199"/>
      <c r="M116" s="200"/>
      <c r="N116" s="201"/>
      <c r="O116" s="201"/>
      <c r="P116" s="202">
        <f>SUM(P117:P244)</f>
        <v>0</v>
      </c>
      <c r="Q116" s="201"/>
      <c r="R116" s="202">
        <f>SUM(R117:R244)</f>
        <v>0.39890000000000003</v>
      </c>
      <c r="S116" s="201"/>
      <c r="T116" s="203">
        <f>SUM(T117:T244)</f>
        <v>0</v>
      </c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R116" s="204" t="s">
        <v>80</v>
      </c>
      <c r="AT116" s="205" t="s">
        <v>72</v>
      </c>
      <c r="AU116" s="205" t="s">
        <v>78</v>
      </c>
      <c r="AY116" s="204" t="s">
        <v>103</v>
      </c>
      <c r="BK116" s="206">
        <f>SUM(BK117:BK244)</f>
        <v>0</v>
      </c>
    </row>
    <row r="117" s="2" customFormat="1" ht="24.15" customHeight="1">
      <c r="A117" s="35"/>
      <c r="B117" s="36"/>
      <c r="C117" s="209" t="s">
        <v>78</v>
      </c>
      <c r="D117" s="209" t="s">
        <v>106</v>
      </c>
      <c r="E117" s="210" t="s">
        <v>107</v>
      </c>
      <c r="F117" s="211" t="s">
        <v>108</v>
      </c>
      <c r="G117" s="212" t="s">
        <v>109</v>
      </c>
      <c r="H117" s="213">
        <v>1</v>
      </c>
      <c r="I117" s="214"/>
      <c r="J117" s="215">
        <f>ROUND(I117*H117,2)</f>
        <v>0</v>
      </c>
      <c r="K117" s="216"/>
      <c r="L117" s="41"/>
      <c r="M117" s="217" t="s">
        <v>1</v>
      </c>
      <c r="N117" s="218" t="s">
        <v>38</v>
      </c>
      <c r="O117" s="88"/>
      <c r="P117" s="219">
        <f>O117*H117</f>
        <v>0</v>
      </c>
      <c r="Q117" s="219">
        <v>0</v>
      </c>
      <c r="R117" s="219">
        <f>Q117*H117</f>
        <v>0</v>
      </c>
      <c r="S117" s="219">
        <v>0</v>
      </c>
      <c r="T117" s="220">
        <f>S117*H117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R117" s="221" t="s">
        <v>110</v>
      </c>
      <c r="AT117" s="221" t="s">
        <v>106</v>
      </c>
      <c r="AU117" s="221" t="s">
        <v>80</v>
      </c>
      <c r="AY117" s="14" t="s">
        <v>103</v>
      </c>
      <c r="BE117" s="222">
        <f>IF(N117="základní",J117,0)</f>
        <v>0</v>
      </c>
      <c r="BF117" s="222">
        <f>IF(N117="snížená",J117,0)</f>
        <v>0</v>
      </c>
      <c r="BG117" s="222">
        <f>IF(N117="zákl. přenesená",J117,0)</f>
        <v>0</v>
      </c>
      <c r="BH117" s="222">
        <f>IF(N117="sníž. přenesená",J117,0)</f>
        <v>0</v>
      </c>
      <c r="BI117" s="222">
        <f>IF(N117="nulová",J117,0)</f>
        <v>0</v>
      </c>
      <c r="BJ117" s="14" t="s">
        <v>78</v>
      </c>
      <c r="BK117" s="222">
        <f>ROUND(I117*H117,2)</f>
        <v>0</v>
      </c>
      <c r="BL117" s="14" t="s">
        <v>110</v>
      </c>
      <c r="BM117" s="221" t="s">
        <v>111</v>
      </c>
    </row>
    <row r="118" s="2" customFormat="1">
      <c r="A118" s="35"/>
      <c r="B118" s="36"/>
      <c r="C118" s="37"/>
      <c r="D118" s="223" t="s">
        <v>112</v>
      </c>
      <c r="E118" s="37"/>
      <c r="F118" s="224" t="s">
        <v>113</v>
      </c>
      <c r="G118" s="37"/>
      <c r="H118" s="37"/>
      <c r="I118" s="225"/>
      <c r="J118" s="37"/>
      <c r="K118" s="37"/>
      <c r="L118" s="41"/>
      <c r="M118" s="226"/>
      <c r="N118" s="227"/>
      <c r="O118" s="88"/>
      <c r="P118" s="88"/>
      <c r="Q118" s="88"/>
      <c r="R118" s="88"/>
      <c r="S118" s="88"/>
      <c r="T118" s="89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T118" s="14" t="s">
        <v>112</v>
      </c>
      <c r="AU118" s="14" t="s">
        <v>80</v>
      </c>
    </row>
    <row r="119" s="2" customFormat="1">
      <c r="A119" s="35"/>
      <c r="B119" s="36"/>
      <c r="C119" s="37"/>
      <c r="D119" s="223" t="s">
        <v>114</v>
      </c>
      <c r="E119" s="37"/>
      <c r="F119" s="228" t="s">
        <v>115</v>
      </c>
      <c r="G119" s="37"/>
      <c r="H119" s="37"/>
      <c r="I119" s="225"/>
      <c r="J119" s="37"/>
      <c r="K119" s="37"/>
      <c r="L119" s="41"/>
      <c r="M119" s="226"/>
      <c r="N119" s="227"/>
      <c r="O119" s="88"/>
      <c r="P119" s="88"/>
      <c r="Q119" s="88"/>
      <c r="R119" s="88"/>
      <c r="S119" s="88"/>
      <c r="T119" s="89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T119" s="14" t="s">
        <v>114</v>
      </c>
      <c r="AU119" s="14" t="s">
        <v>80</v>
      </c>
    </row>
    <row r="120" s="2" customFormat="1" ht="14.4" customHeight="1">
      <c r="A120" s="35"/>
      <c r="B120" s="36"/>
      <c r="C120" s="209" t="s">
        <v>80</v>
      </c>
      <c r="D120" s="209" t="s">
        <v>106</v>
      </c>
      <c r="E120" s="210" t="s">
        <v>116</v>
      </c>
      <c r="F120" s="211" t="s">
        <v>117</v>
      </c>
      <c r="G120" s="212" t="s">
        <v>109</v>
      </c>
      <c r="H120" s="213">
        <v>1</v>
      </c>
      <c r="I120" s="214"/>
      <c r="J120" s="215">
        <f>ROUND(I120*H120,2)</f>
        <v>0</v>
      </c>
      <c r="K120" s="216"/>
      <c r="L120" s="41"/>
      <c r="M120" s="217" t="s">
        <v>1</v>
      </c>
      <c r="N120" s="218" t="s">
        <v>38</v>
      </c>
      <c r="O120" s="88"/>
      <c r="P120" s="219">
        <f>O120*H120</f>
        <v>0</v>
      </c>
      <c r="Q120" s="219">
        <v>0</v>
      </c>
      <c r="R120" s="219">
        <f>Q120*H120</f>
        <v>0</v>
      </c>
      <c r="S120" s="219">
        <v>0</v>
      </c>
      <c r="T120" s="220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221" t="s">
        <v>110</v>
      </c>
      <c r="AT120" s="221" t="s">
        <v>106</v>
      </c>
      <c r="AU120" s="221" t="s">
        <v>80</v>
      </c>
      <c r="AY120" s="14" t="s">
        <v>103</v>
      </c>
      <c r="BE120" s="222">
        <f>IF(N120="základní",J120,0)</f>
        <v>0</v>
      </c>
      <c r="BF120" s="222">
        <f>IF(N120="snížená",J120,0)</f>
        <v>0</v>
      </c>
      <c r="BG120" s="222">
        <f>IF(N120="zákl. přenesená",J120,0)</f>
        <v>0</v>
      </c>
      <c r="BH120" s="222">
        <f>IF(N120="sníž. přenesená",J120,0)</f>
        <v>0</v>
      </c>
      <c r="BI120" s="222">
        <f>IF(N120="nulová",J120,0)</f>
        <v>0</v>
      </c>
      <c r="BJ120" s="14" t="s">
        <v>78</v>
      </c>
      <c r="BK120" s="222">
        <f>ROUND(I120*H120,2)</f>
        <v>0</v>
      </c>
      <c r="BL120" s="14" t="s">
        <v>110</v>
      </c>
      <c r="BM120" s="221" t="s">
        <v>118</v>
      </c>
    </row>
    <row r="121" s="2" customFormat="1">
      <c r="A121" s="35"/>
      <c r="B121" s="36"/>
      <c r="C121" s="37"/>
      <c r="D121" s="223" t="s">
        <v>112</v>
      </c>
      <c r="E121" s="37"/>
      <c r="F121" s="224" t="s">
        <v>119</v>
      </c>
      <c r="G121" s="37"/>
      <c r="H121" s="37"/>
      <c r="I121" s="225"/>
      <c r="J121" s="37"/>
      <c r="K121" s="37"/>
      <c r="L121" s="41"/>
      <c r="M121" s="226"/>
      <c r="N121" s="227"/>
      <c r="O121" s="88"/>
      <c r="P121" s="88"/>
      <c r="Q121" s="88"/>
      <c r="R121" s="88"/>
      <c r="S121" s="88"/>
      <c r="T121" s="89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T121" s="14" t="s">
        <v>112</v>
      </c>
      <c r="AU121" s="14" t="s">
        <v>80</v>
      </c>
    </row>
    <row r="122" s="2" customFormat="1" ht="14.4" customHeight="1">
      <c r="A122" s="35"/>
      <c r="B122" s="36"/>
      <c r="C122" s="229" t="s">
        <v>120</v>
      </c>
      <c r="D122" s="229" t="s">
        <v>121</v>
      </c>
      <c r="E122" s="230" t="s">
        <v>122</v>
      </c>
      <c r="F122" s="231" t="s">
        <v>123</v>
      </c>
      <c r="G122" s="232" t="s">
        <v>109</v>
      </c>
      <c r="H122" s="233">
        <v>1</v>
      </c>
      <c r="I122" s="234"/>
      <c r="J122" s="235">
        <f>ROUND(I122*H122,2)</f>
        <v>0</v>
      </c>
      <c r="K122" s="236"/>
      <c r="L122" s="237"/>
      <c r="M122" s="238" t="s">
        <v>1</v>
      </c>
      <c r="N122" s="239" t="s">
        <v>38</v>
      </c>
      <c r="O122" s="88"/>
      <c r="P122" s="219">
        <f>O122*H122</f>
        <v>0</v>
      </c>
      <c r="Q122" s="219">
        <v>0</v>
      </c>
      <c r="R122" s="219">
        <f>Q122*H122</f>
        <v>0</v>
      </c>
      <c r="S122" s="219">
        <v>0</v>
      </c>
      <c r="T122" s="220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21" t="s">
        <v>124</v>
      </c>
      <c r="AT122" s="221" t="s">
        <v>121</v>
      </c>
      <c r="AU122" s="221" t="s">
        <v>80</v>
      </c>
      <c r="AY122" s="14" t="s">
        <v>103</v>
      </c>
      <c r="BE122" s="222">
        <f>IF(N122="základní",J122,0)</f>
        <v>0</v>
      </c>
      <c r="BF122" s="222">
        <f>IF(N122="snížená",J122,0)</f>
        <v>0</v>
      </c>
      <c r="BG122" s="222">
        <f>IF(N122="zákl. přenesená",J122,0)</f>
        <v>0</v>
      </c>
      <c r="BH122" s="222">
        <f>IF(N122="sníž. přenesená",J122,0)</f>
        <v>0</v>
      </c>
      <c r="BI122" s="222">
        <f>IF(N122="nulová",J122,0)</f>
        <v>0</v>
      </c>
      <c r="BJ122" s="14" t="s">
        <v>78</v>
      </c>
      <c r="BK122" s="222">
        <f>ROUND(I122*H122,2)</f>
        <v>0</v>
      </c>
      <c r="BL122" s="14" t="s">
        <v>110</v>
      </c>
      <c r="BM122" s="221" t="s">
        <v>125</v>
      </c>
    </row>
    <row r="123" s="2" customFormat="1">
      <c r="A123" s="35"/>
      <c r="B123" s="36"/>
      <c r="C123" s="37"/>
      <c r="D123" s="223" t="s">
        <v>112</v>
      </c>
      <c r="E123" s="37"/>
      <c r="F123" s="224" t="s">
        <v>126</v>
      </c>
      <c r="G123" s="37"/>
      <c r="H123" s="37"/>
      <c r="I123" s="225"/>
      <c r="J123" s="37"/>
      <c r="K123" s="37"/>
      <c r="L123" s="41"/>
      <c r="M123" s="226"/>
      <c r="N123" s="227"/>
      <c r="O123" s="88"/>
      <c r="P123" s="88"/>
      <c r="Q123" s="88"/>
      <c r="R123" s="88"/>
      <c r="S123" s="88"/>
      <c r="T123" s="89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4" t="s">
        <v>112</v>
      </c>
      <c r="AU123" s="14" t="s">
        <v>80</v>
      </c>
    </row>
    <row r="124" s="2" customFormat="1" ht="24.15" customHeight="1">
      <c r="A124" s="35"/>
      <c r="B124" s="36"/>
      <c r="C124" s="229" t="s">
        <v>127</v>
      </c>
      <c r="D124" s="229" t="s">
        <v>121</v>
      </c>
      <c r="E124" s="230" t="s">
        <v>128</v>
      </c>
      <c r="F124" s="231" t="s">
        <v>129</v>
      </c>
      <c r="G124" s="232" t="s">
        <v>109</v>
      </c>
      <c r="H124" s="233">
        <v>1</v>
      </c>
      <c r="I124" s="234"/>
      <c r="J124" s="235">
        <f>ROUND(I124*H124,2)</f>
        <v>0</v>
      </c>
      <c r="K124" s="236"/>
      <c r="L124" s="237"/>
      <c r="M124" s="238" t="s">
        <v>1</v>
      </c>
      <c r="N124" s="239" t="s">
        <v>38</v>
      </c>
      <c r="O124" s="88"/>
      <c r="P124" s="219">
        <f>O124*H124</f>
        <v>0</v>
      </c>
      <c r="Q124" s="219">
        <v>0</v>
      </c>
      <c r="R124" s="219">
        <f>Q124*H124</f>
        <v>0</v>
      </c>
      <c r="S124" s="219">
        <v>0</v>
      </c>
      <c r="T124" s="220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21" t="s">
        <v>124</v>
      </c>
      <c r="AT124" s="221" t="s">
        <v>121</v>
      </c>
      <c r="AU124" s="221" t="s">
        <v>80</v>
      </c>
      <c r="AY124" s="14" t="s">
        <v>103</v>
      </c>
      <c r="BE124" s="222">
        <f>IF(N124="základní",J124,0)</f>
        <v>0</v>
      </c>
      <c r="BF124" s="222">
        <f>IF(N124="snížená",J124,0)</f>
        <v>0</v>
      </c>
      <c r="BG124" s="222">
        <f>IF(N124="zákl. přenesená",J124,0)</f>
        <v>0</v>
      </c>
      <c r="BH124" s="222">
        <f>IF(N124="sníž. přenesená",J124,0)</f>
        <v>0</v>
      </c>
      <c r="BI124" s="222">
        <f>IF(N124="nulová",J124,0)</f>
        <v>0</v>
      </c>
      <c r="BJ124" s="14" t="s">
        <v>78</v>
      </c>
      <c r="BK124" s="222">
        <f>ROUND(I124*H124,2)</f>
        <v>0</v>
      </c>
      <c r="BL124" s="14" t="s">
        <v>110</v>
      </c>
      <c r="BM124" s="221" t="s">
        <v>130</v>
      </c>
    </row>
    <row r="125" s="2" customFormat="1">
      <c r="A125" s="35"/>
      <c r="B125" s="36"/>
      <c r="C125" s="37"/>
      <c r="D125" s="223" t="s">
        <v>112</v>
      </c>
      <c r="E125" s="37"/>
      <c r="F125" s="224" t="s">
        <v>131</v>
      </c>
      <c r="G125" s="37"/>
      <c r="H125" s="37"/>
      <c r="I125" s="225"/>
      <c r="J125" s="37"/>
      <c r="K125" s="37"/>
      <c r="L125" s="41"/>
      <c r="M125" s="226"/>
      <c r="N125" s="227"/>
      <c r="O125" s="88"/>
      <c r="P125" s="88"/>
      <c r="Q125" s="88"/>
      <c r="R125" s="88"/>
      <c r="S125" s="88"/>
      <c r="T125" s="89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4" t="s">
        <v>112</v>
      </c>
      <c r="AU125" s="14" t="s">
        <v>80</v>
      </c>
    </row>
    <row r="126" s="2" customFormat="1" ht="24.15" customHeight="1">
      <c r="A126" s="35"/>
      <c r="B126" s="36"/>
      <c r="C126" s="229" t="s">
        <v>132</v>
      </c>
      <c r="D126" s="229" t="s">
        <v>121</v>
      </c>
      <c r="E126" s="230" t="s">
        <v>133</v>
      </c>
      <c r="F126" s="231" t="s">
        <v>134</v>
      </c>
      <c r="G126" s="232" t="s">
        <v>109</v>
      </c>
      <c r="H126" s="233">
        <v>1</v>
      </c>
      <c r="I126" s="234"/>
      <c r="J126" s="235">
        <f>ROUND(I126*H126,2)</f>
        <v>0</v>
      </c>
      <c r="K126" s="236"/>
      <c r="L126" s="237"/>
      <c r="M126" s="238" t="s">
        <v>1</v>
      </c>
      <c r="N126" s="239" t="s">
        <v>38</v>
      </c>
      <c r="O126" s="88"/>
      <c r="P126" s="219">
        <f>O126*H126</f>
        <v>0</v>
      </c>
      <c r="Q126" s="219">
        <v>0</v>
      </c>
      <c r="R126" s="219">
        <f>Q126*H126</f>
        <v>0</v>
      </c>
      <c r="S126" s="219">
        <v>0</v>
      </c>
      <c r="T126" s="220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21" t="s">
        <v>124</v>
      </c>
      <c r="AT126" s="221" t="s">
        <v>121</v>
      </c>
      <c r="AU126" s="221" t="s">
        <v>80</v>
      </c>
      <c r="AY126" s="14" t="s">
        <v>103</v>
      </c>
      <c r="BE126" s="222">
        <f>IF(N126="základní",J126,0)</f>
        <v>0</v>
      </c>
      <c r="BF126" s="222">
        <f>IF(N126="snížená",J126,0)</f>
        <v>0</v>
      </c>
      <c r="BG126" s="222">
        <f>IF(N126="zákl. přenesená",J126,0)</f>
        <v>0</v>
      </c>
      <c r="BH126" s="222">
        <f>IF(N126="sníž. přenesená",J126,0)</f>
        <v>0</v>
      </c>
      <c r="BI126" s="222">
        <f>IF(N126="nulová",J126,0)</f>
        <v>0</v>
      </c>
      <c r="BJ126" s="14" t="s">
        <v>78</v>
      </c>
      <c r="BK126" s="222">
        <f>ROUND(I126*H126,2)</f>
        <v>0</v>
      </c>
      <c r="BL126" s="14" t="s">
        <v>110</v>
      </c>
      <c r="BM126" s="221" t="s">
        <v>135</v>
      </c>
    </row>
    <row r="127" s="2" customFormat="1">
      <c r="A127" s="35"/>
      <c r="B127" s="36"/>
      <c r="C127" s="37"/>
      <c r="D127" s="223" t="s">
        <v>112</v>
      </c>
      <c r="E127" s="37"/>
      <c r="F127" s="224" t="s">
        <v>134</v>
      </c>
      <c r="G127" s="37"/>
      <c r="H127" s="37"/>
      <c r="I127" s="225"/>
      <c r="J127" s="37"/>
      <c r="K127" s="37"/>
      <c r="L127" s="41"/>
      <c r="M127" s="226"/>
      <c r="N127" s="227"/>
      <c r="O127" s="88"/>
      <c r="P127" s="88"/>
      <c r="Q127" s="88"/>
      <c r="R127" s="88"/>
      <c r="S127" s="88"/>
      <c r="T127" s="89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112</v>
      </c>
      <c r="AU127" s="14" t="s">
        <v>80</v>
      </c>
    </row>
    <row r="128" s="2" customFormat="1" ht="14.4" customHeight="1">
      <c r="A128" s="35"/>
      <c r="B128" s="36"/>
      <c r="C128" s="229" t="s">
        <v>136</v>
      </c>
      <c r="D128" s="229" t="s">
        <v>121</v>
      </c>
      <c r="E128" s="230" t="s">
        <v>137</v>
      </c>
      <c r="F128" s="231" t="s">
        <v>138</v>
      </c>
      <c r="G128" s="232" t="s">
        <v>109</v>
      </c>
      <c r="H128" s="233">
        <v>1</v>
      </c>
      <c r="I128" s="234"/>
      <c r="J128" s="235">
        <f>ROUND(I128*H128,2)</f>
        <v>0</v>
      </c>
      <c r="K128" s="236"/>
      <c r="L128" s="237"/>
      <c r="M128" s="238" t="s">
        <v>1</v>
      </c>
      <c r="N128" s="239" t="s">
        <v>38</v>
      </c>
      <c r="O128" s="88"/>
      <c r="P128" s="219">
        <f>O128*H128</f>
        <v>0</v>
      </c>
      <c r="Q128" s="219">
        <v>0</v>
      </c>
      <c r="R128" s="219">
        <f>Q128*H128</f>
        <v>0</v>
      </c>
      <c r="S128" s="219">
        <v>0</v>
      </c>
      <c r="T128" s="220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21" t="s">
        <v>124</v>
      </c>
      <c r="AT128" s="221" t="s">
        <v>121</v>
      </c>
      <c r="AU128" s="221" t="s">
        <v>80</v>
      </c>
      <c r="AY128" s="14" t="s">
        <v>103</v>
      </c>
      <c r="BE128" s="222">
        <f>IF(N128="základní",J128,0)</f>
        <v>0</v>
      </c>
      <c r="BF128" s="222">
        <f>IF(N128="snížená",J128,0)</f>
        <v>0</v>
      </c>
      <c r="BG128" s="222">
        <f>IF(N128="zákl. přenesená",J128,0)</f>
        <v>0</v>
      </c>
      <c r="BH128" s="222">
        <f>IF(N128="sníž. přenesená",J128,0)</f>
        <v>0</v>
      </c>
      <c r="BI128" s="222">
        <f>IF(N128="nulová",J128,0)</f>
        <v>0</v>
      </c>
      <c r="BJ128" s="14" t="s">
        <v>78</v>
      </c>
      <c r="BK128" s="222">
        <f>ROUND(I128*H128,2)</f>
        <v>0</v>
      </c>
      <c r="BL128" s="14" t="s">
        <v>110</v>
      </c>
      <c r="BM128" s="221" t="s">
        <v>139</v>
      </c>
    </row>
    <row r="129" s="2" customFormat="1">
      <c r="A129" s="35"/>
      <c r="B129" s="36"/>
      <c r="C129" s="37"/>
      <c r="D129" s="223" t="s">
        <v>112</v>
      </c>
      <c r="E129" s="37"/>
      <c r="F129" s="224" t="s">
        <v>140</v>
      </c>
      <c r="G129" s="37"/>
      <c r="H129" s="37"/>
      <c r="I129" s="225"/>
      <c r="J129" s="37"/>
      <c r="K129" s="37"/>
      <c r="L129" s="41"/>
      <c r="M129" s="226"/>
      <c r="N129" s="227"/>
      <c r="O129" s="88"/>
      <c r="P129" s="88"/>
      <c r="Q129" s="88"/>
      <c r="R129" s="88"/>
      <c r="S129" s="88"/>
      <c r="T129" s="89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4" t="s">
        <v>112</v>
      </c>
      <c r="AU129" s="14" t="s">
        <v>80</v>
      </c>
    </row>
    <row r="130" s="2" customFormat="1" ht="37.8" customHeight="1">
      <c r="A130" s="35"/>
      <c r="B130" s="36"/>
      <c r="C130" s="229" t="s">
        <v>141</v>
      </c>
      <c r="D130" s="229" t="s">
        <v>121</v>
      </c>
      <c r="E130" s="230" t="s">
        <v>142</v>
      </c>
      <c r="F130" s="231" t="s">
        <v>143</v>
      </c>
      <c r="G130" s="232" t="s">
        <v>109</v>
      </c>
      <c r="H130" s="233">
        <v>1</v>
      </c>
      <c r="I130" s="234"/>
      <c r="J130" s="235">
        <f>ROUND(I130*H130,2)</f>
        <v>0</v>
      </c>
      <c r="K130" s="236"/>
      <c r="L130" s="237"/>
      <c r="M130" s="238" t="s">
        <v>1</v>
      </c>
      <c r="N130" s="239" t="s">
        <v>38</v>
      </c>
      <c r="O130" s="88"/>
      <c r="P130" s="219">
        <f>O130*H130</f>
        <v>0</v>
      </c>
      <c r="Q130" s="219">
        <v>0</v>
      </c>
      <c r="R130" s="219">
        <f>Q130*H130</f>
        <v>0</v>
      </c>
      <c r="S130" s="219">
        <v>0</v>
      </c>
      <c r="T130" s="220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21" t="s">
        <v>124</v>
      </c>
      <c r="AT130" s="221" t="s">
        <v>121</v>
      </c>
      <c r="AU130" s="221" t="s">
        <v>80</v>
      </c>
      <c r="AY130" s="14" t="s">
        <v>103</v>
      </c>
      <c r="BE130" s="222">
        <f>IF(N130="základní",J130,0)</f>
        <v>0</v>
      </c>
      <c r="BF130" s="222">
        <f>IF(N130="snížená",J130,0)</f>
        <v>0</v>
      </c>
      <c r="BG130" s="222">
        <f>IF(N130="zákl. přenesená",J130,0)</f>
        <v>0</v>
      </c>
      <c r="BH130" s="222">
        <f>IF(N130="sníž. přenesená",J130,0)</f>
        <v>0</v>
      </c>
      <c r="BI130" s="222">
        <f>IF(N130="nulová",J130,0)</f>
        <v>0</v>
      </c>
      <c r="BJ130" s="14" t="s">
        <v>78</v>
      </c>
      <c r="BK130" s="222">
        <f>ROUND(I130*H130,2)</f>
        <v>0</v>
      </c>
      <c r="BL130" s="14" t="s">
        <v>110</v>
      </c>
      <c r="BM130" s="221" t="s">
        <v>144</v>
      </c>
    </row>
    <row r="131" s="2" customFormat="1">
      <c r="A131" s="35"/>
      <c r="B131" s="36"/>
      <c r="C131" s="37"/>
      <c r="D131" s="223" t="s">
        <v>112</v>
      </c>
      <c r="E131" s="37"/>
      <c r="F131" s="224" t="s">
        <v>145</v>
      </c>
      <c r="G131" s="37"/>
      <c r="H131" s="37"/>
      <c r="I131" s="225"/>
      <c r="J131" s="37"/>
      <c r="K131" s="37"/>
      <c r="L131" s="41"/>
      <c r="M131" s="226"/>
      <c r="N131" s="227"/>
      <c r="O131" s="88"/>
      <c r="P131" s="88"/>
      <c r="Q131" s="88"/>
      <c r="R131" s="88"/>
      <c r="S131" s="88"/>
      <c r="T131" s="89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4" t="s">
        <v>112</v>
      </c>
      <c r="AU131" s="14" t="s">
        <v>80</v>
      </c>
    </row>
    <row r="132" s="2" customFormat="1" ht="24.15" customHeight="1">
      <c r="A132" s="35"/>
      <c r="B132" s="36"/>
      <c r="C132" s="209" t="s">
        <v>146</v>
      </c>
      <c r="D132" s="209" t="s">
        <v>106</v>
      </c>
      <c r="E132" s="210" t="s">
        <v>147</v>
      </c>
      <c r="F132" s="211" t="s">
        <v>148</v>
      </c>
      <c r="G132" s="212" t="s">
        <v>149</v>
      </c>
      <c r="H132" s="213">
        <v>1</v>
      </c>
      <c r="I132" s="214"/>
      <c r="J132" s="215">
        <f>ROUND(I132*H132,2)</f>
        <v>0</v>
      </c>
      <c r="K132" s="216"/>
      <c r="L132" s="41"/>
      <c r="M132" s="217" t="s">
        <v>1</v>
      </c>
      <c r="N132" s="218" t="s">
        <v>38</v>
      </c>
      <c r="O132" s="88"/>
      <c r="P132" s="219">
        <f>O132*H132</f>
        <v>0</v>
      </c>
      <c r="Q132" s="219">
        <v>0</v>
      </c>
      <c r="R132" s="219">
        <f>Q132*H132</f>
        <v>0</v>
      </c>
      <c r="S132" s="219">
        <v>0</v>
      </c>
      <c r="T132" s="220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21" t="s">
        <v>150</v>
      </c>
      <c r="AT132" s="221" t="s">
        <v>106</v>
      </c>
      <c r="AU132" s="221" t="s">
        <v>80</v>
      </c>
      <c r="AY132" s="14" t="s">
        <v>103</v>
      </c>
      <c r="BE132" s="222">
        <f>IF(N132="základní",J132,0)</f>
        <v>0</v>
      </c>
      <c r="BF132" s="222">
        <f>IF(N132="snížená",J132,0)</f>
        <v>0</v>
      </c>
      <c r="BG132" s="222">
        <f>IF(N132="zákl. přenesená",J132,0)</f>
        <v>0</v>
      </c>
      <c r="BH132" s="222">
        <f>IF(N132="sníž. přenesená",J132,0)</f>
        <v>0</v>
      </c>
      <c r="BI132" s="222">
        <f>IF(N132="nulová",J132,0)</f>
        <v>0</v>
      </c>
      <c r="BJ132" s="14" t="s">
        <v>78</v>
      </c>
      <c r="BK132" s="222">
        <f>ROUND(I132*H132,2)</f>
        <v>0</v>
      </c>
      <c r="BL132" s="14" t="s">
        <v>150</v>
      </c>
      <c r="BM132" s="221" t="s">
        <v>151</v>
      </c>
    </row>
    <row r="133" s="2" customFormat="1">
      <c r="A133" s="35"/>
      <c r="B133" s="36"/>
      <c r="C133" s="37"/>
      <c r="D133" s="223" t="s">
        <v>112</v>
      </c>
      <c r="E133" s="37"/>
      <c r="F133" s="224" t="s">
        <v>152</v>
      </c>
      <c r="G133" s="37"/>
      <c r="H133" s="37"/>
      <c r="I133" s="225"/>
      <c r="J133" s="37"/>
      <c r="K133" s="37"/>
      <c r="L133" s="41"/>
      <c r="M133" s="226"/>
      <c r="N133" s="227"/>
      <c r="O133" s="88"/>
      <c r="P133" s="88"/>
      <c r="Q133" s="88"/>
      <c r="R133" s="88"/>
      <c r="S133" s="88"/>
      <c r="T133" s="89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4" t="s">
        <v>112</v>
      </c>
      <c r="AU133" s="14" t="s">
        <v>80</v>
      </c>
    </row>
    <row r="134" s="2" customFormat="1" ht="14.4" customHeight="1">
      <c r="A134" s="35"/>
      <c r="B134" s="36"/>
      <c r="C134" s="209" t="s">
        <v>153</v>
      </c>
      <c r="D134" s="209" t="s">
        <v>106</v>
      </c>
      <c r="E134" s="210" t="s">
        <v>154</v>
      </c>
      <c r="F134" s="211" t="s">
        <v>155</v>
      </c>
      <c r="G134" s="212" t="s">
        <v>149</v>
      </c>
      <c r="H134" s="213">
        <v>1</v>
      </c>
      <c r="I134" s="214"/>
      <c r="J134" s="215">
        <f>ROUND(I134*H134,2)</f>
        <v>0</v>
      </c>
      <c r="K134" s="216"/>
      <c r="L134" s="41"/>
      <c r="M134" s="217" t="s">
        <v>1</v>
      </c>
      <c r="N134" s="218" t="s">
        <v>38</v>
      </c>
      <c r="O134" s="88"/>
      <c r="P134" s="219">
        <f>O134*H134</f>
        <v>0</v>
      </c>
      <c r="Q134" s="219">
        <v>0</v>
      </c>
      <c r="R134" s="219">
        <f>Q134*H134</f>
        <v>0</v>
      </c>
      <c r="S134" s="219">
        <v>0</v>
      </c>
      <c r="T134" s="220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21" t="s">
        <v>150</v>
      </c>
      <c r="AT134" s="221" t="s">
        <v>106</v>
      </c>
      <c r="AU134" s="221" t="s">
        <v>80</v>
      </c>
      <c r="AY134" s="14" t="s">
        <v>103</v>
      </c>
      <c r="BE134" s="222">
        <f>IF(N134="základní",J134,0)</f>
        <v>0</v>
      </c>
      <c r="BF134" s="222">
        <f>IF(N134="snížená",J134,0)</f>
        <v>0</v>
      </c>
      <c r="BG134" s="222">
        <f>IF(N134="zákl. přenesená",J134,0)</f>
        <v>0</v>
      </c>
      <c r="BH134" s="222">
        <f>IF(N134="sníž. přenesená",J134,0)</f>
        <v>0</v>
      </c>
      <c r="BI134" s="222">
        <f>IF(N134="nulová",J134,0)</f>
        <v>0</v>
      </c>
      <c r="BJ134" s="14" t="s">
        <v>78</v>
      </c>
      <c r="BK134" s="222">
        <f>ROUND(I134*H134,2)</f>
        <v>0</v>
      </c>
      <c r="BL134" s="14" t="s">
        <v>150</v>
      </c>
      <c r="BM134" s="221" t="s">
        <v>156</v>
      </c>
    </row>
    <row r="135" s="2" customFormat="1">
      <c r="A135" s="35"/>
      <c r="B135" s="36"/>
      <c r="C135" s="37"/>
      <c r="D135" s="223" t="s">
        <v>112</v>
      </c>
      <c r="E135" s="37"/>
      <c r="F135" s="224" t="s">
        <v>157</v>
      </c>
      <c r="G135" s="37"/>
      <c r="H135" s="37"/>
      <c r="I135" s="225"/>
      <c r="J135" s="37"/>
      <c r="K135" s="37"/>
      <c r="L135" s="41"/>
      <c r="M135" s="226"/>
      <c r="N135" s="227"/>
      <c r="O135" s="88"/>
      <c r="P135" s="88"/>
      <c r="Q135" s="88"/>
      <c r="R135" s="88"/>
      <c r="S135" s="88"/>
      <c r="T135" s="89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T135" s="14" t="s">
        <v>112</v>
      </c>
      <c r="AU135" s="14" t="s">
        <v>80</v>
      </c>
    </row>
    <row r="136" s="2" customFormat="1" ht="24.15" customHeight="1">
      <c r="A136" s="35"/>
      <c r="B136" s="36"/>
      <c r="C136" s="209" t="s">
        <v>158</v>
      </c>
      <c r="D136" s="209" t="s">
        <v>106</v>
      </c>
      <c r="E136" s="210" t="s">
        <v>159</v>
      </c>
      <c r="F136" s="211" t="s">
        <v>160</v>
      </c>
      <c r="G136" s="212" t="s">
        <v>161</v>
      </c>
      <c r="H136" s="213">
        <v>6</v>
      </c>
      <c r="I136" s="214"/>
      <c r="J136" s="215">
        <f>ROUND(I136*H136,2)</f>
        <v>0</v>
      </c>
      <c r="K136" s="216"/>
      <c r="L136" s="41"/>
      <c r="M136" s="217" t="s">
        <v>1</v>
      </c>
      <c r="N136" s="218" t="s">
        <v>38</v>
      </c>
      <c r="O136" s="88"/>
      <c r="P136" s="219">
        <f>O136*H136</f>
        <v>0</v>
      </c>
      <c r="Q136" s="219">
        <v>0</v>
      </c>
      <c r="R136" s="219">
        <f>Q136*H136</f>
        <v>0</v>
      </c>
      <c r="S136" s="219">
        <v>0</v>
      </c>
      <c r="T136" s="220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21" t="s">
        <v>150</v>
      </c>
      <c r="AT136" s="221" t="s">
        <v>106</v>
      </c>
      <c r="AU136" s="221" t="s">
        <v>80</v>
      </c>
      <c r="AY136" s="14" t="s">
        <v>103</v>
      </c>
      <c r="BE136" s="222">
        <f>IF(N136="základní",J136,0)</f>
        <v>0</v>
      </c>
      <c r="BF136" s="222">
        <f>IF(N136="snížená",J136,0)</f>
        <v>0</v>
      </c>
      <c r="BG136" s="222">
        <f>IF(N136="zákl. přenesená",J136,0)</f>
        <v>0</v>
      </c>
      <c r="BH136" s="222">
        <f>IF(N136="sníž. přenesená",J136,0)</f>
        <v>0</v>
      </c>
      <c r="BI136" s="222">
        <f>IF(N136="nulová",J136,0)</f>
        <v>0</v>
      </c>
      <c r="BJ136" s="14" t="s">
        <v>78</v>
      </c>
      <c r="BK136" s="222">
        <f>ROUND(I136*H136,2)</f>
        <v>0</v>
      </c>
      <c r="BL136" s="14" t="s">
        <v>150</v>
      </c>
      <c r="BM136" s="221" t="s">
        <v>162</v>
      </c>
    </row>
    <row r="137" s="2" customFormat="1">
      <c r="A137" s="35"/>
      <c r="B137" s="36"/>
      <c r="C137" s="37"/>
      <c r="D137" s="223" t="s">
        <v>112</v>
      </c>
      <c r="E137" s="37"/>
      <c r="F137" s="224" t="s">
        <v>160</v>
      </c>
      <c r="G137" s="37"/>
      <c r="H137" s="37"/>
      <c r="I137" s="225"/>
      <c r="J137" s="37"/>
      <c r="K137" s="37"/>
      <c r="L137" s="41"/>
      <c r="M137" s="226"/>
      <c r="N137" s="227"/>
      <c r="O137" s="88"/>
      <c r="P137" s="88"/>
      <c r="Q137" s="88"/>
      <c r="R137" s="88"/>
      <c r="S137" s="88"/>
      <c r="T137" s="89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T137" s="14" t="s">
        <v>112</v>
      </c>
      <c r="AU137" s="14" t="s">
        <v>80</v>
      </c>
    </row>
    <row r="138" s="2" customFormat="1" ht="14.4" customHeight="1">
      <c r="A138" s="35"/>
      <c r="B138" s="36"/>
      <c r="C138" s="209" t="s">
        <v>163</v>
      </c>
      <c r="D138" s="209" t="s">
        <v>106</v>
      </c>
      <c r="E138" s="210" t="s">
        <v>164</v>
      </c>
      <c r="F138" s="211" t="s">
        <v>165</v>
      </c>
      <c r="G138" s="212" t="s">
        <v>166</v>
      </c>
      <c r="H138" s="213">
        <v>1</v>
      </c>
      <c r="I138" s="214"/>
      <c r="J138" s="215">
        <f>ROUND(I138*H138,2)</f>
        <v>0</v>
      </c>
      <c r="K138" s="216"/>
      <c r="L138" s="41"/>
      <c r="M138" s="217" t="s">
        <v>1</v>
      </c>
      <c r="N138" s="218" t="s">
        <v>38</v>
      </c>
      <c r="O138" s="88"/>
      <c r="P138" s="219">
        <f>O138*H138</f>
        <v>0</v>
      </c>
      <c r="Q138" s="219">
        <v>0</v>
      </c>
      <c r="R138" s="219">
        <f>Q138*H138</f>
        <v>0</v>
      </c>
      <c r="S138" s="219">
        <v>0</v>
      </c>
      <c r="T138" s="220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21" t="s">
        <v>150</v>
      </c>
      <c r="AT138" s="221" t="s">
        <v>106</v>
      </c>
      <c r="AU138" s="221" t="s">
        <v>80</v>
      </c>
      <c r="AY138" s="14" t="s">
        <v>103</v>
      </c>
      <c r="BE138" s="222">
        <f>IF(N138="základní",J138,0)</f>
        <v>0</v>
      </c>
      <c r="BF138" s="222">
        <f>IF(N138="snížená",J138,0)</f>
        <v>0</v>
      </c>
      <c r="BG138" s="222">
        <f>IF(N138="zákl. přenesená",J138,0)</f>
        <v>0</v>
      </c>
      <c r="BH138" s="222">
        <f>IF(N138="sníž. přenesená",J138,0)</f>
        <v>0</v>
      </c>
      <c r="BI138" s="222">
        <f>IF(N138="nulová",J138,0)</f>
        <v>0</v>
      </c>
      <c r="BJ138" s="14" t="s">
        <v>78</v>
      </c>
      <c r="BK138" s="222">
        <f>ROUND(I138*H138,2)</f>
        <v>0</v>
      </c>
      <c r="BL138" s="14" t="s">
        <v>150</v>
      </c>
      <c r="BM138" s="221" t="s">
        <v>167</v>
      </c>
    </row>
    <row r="139" s="2" customFormat="1">
      <c r="A139" s="35"/>
      <c r="B139" s="36"/>
      <c r="C139" s="37"/>
      <c r="D139" s="223" t="s">
        <v>112</v>
      </c>
      <c r="E139" s="37"/>
      <c r="F139" s="224" t="s">
        <v>168</v>
      </c>
      <c r="G139" s="37"/>
      <c r="H139" s="37"/>
      <c r="I139" s="225"/>
      <c r="J139" s="37"/>
      <c r="K139" s="37"/>
      <c r="L139" s="41"/>
      <c r="M139" s="226"/>
      <c r="N139" s="227"/>
      <c r="O139" s="88"/>
      <c r="P139" s="88"/>
      <c r="Q139" s="88"/>
      <c r="R139" s="88"/>
      <c r="S139" s="88"/>
      <c r="T139" s="89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T139" s="14" t="s">
        <v>112</v>
      </c>
      <c r="AU139" s="14" t="s">
        <v>80</v>
      </c>
    </row>
    <row r="140" s="2" customFormat="1" ht="14.4" customHeight="1">
      <c r="A140" s="35"/>
      <c r="B140" s="36"/>
      <c r="C140" s="209" t="s">
        <v>169</v>
      </c>
      <c r="D140" s="209" t="s">
        <v>106</v>
      </c>
      <c r="E140" s="210" t="s">
        <v>170</v>
      </c>
      <c r="F140" s="211" t="s">
        <v>171</v>
      </c>
      <c r="G140" s="212" t="s">
        <v>166</v>
      </c>
      <c r="H140" s="213">
        <v>1</v>
      </c>
      <c r="I140" s="214"/>
      <c r="J140" s="215">
        <f>ROUND(I140*H140,2)</f>
        <v>0</v>
      </c>
      <c r="K140" s="216"/>
      <c r="L140" s="41"/>
      <c r="M140" s="217" t="s">
        <v>1</v>
      </c>
      <c r="N140" s="218" t="s">
        <v>38</v>
      </c>
      <c r="O140" s="88"/>
      <c r="P140" s="219">
        <f>O140*H140</f>
        <v>0</v>
      </c>
      <c r="Q140" s="219">
        <v>0</v>
      </c>
      <c r="R140" s="219">
        <f>Q140*H140</f>
        <v>0</v>
      </c>
      <c r="S140" s="219">
        <v>0</v>
      </c>
      <c r="T140" s="220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21" t="s">
        <v>150</v>
      </c>
      <c r="AT140" s="221" t="s">
        <v>106</v>
      </c>
      <c r="AU140" s="221" t="s">
        <v>80</v>
      </c>
      <c r="AY140" s="14" t="s">
        <v>103</v>
      </c>
      <c r="BE140" s="222">
        <f>IF(N140="základní",J140,0)</f>
        <v>0</v>
      </c>
      <c r="BF140" s="222">
        <f>IF(N140="snížená",J140,0)</f>
        <v>0</v>
      </c>
      <c r="BG140" s="222">
        <f>IF(N140="zákl. přenesená",J140,0)</f>
        <v>0</v>
      </c>
      <c r="BH140" s="222">
        <f>IF(N140="sníž. přenesená",J140,0)</f>
        <v>0</v>
      </c>
      <c r="BI140" s="222">
        <f>IF(N140="nulová",J140,0)</f>
        <v>0</v>
      </c>
      <c r="BJ140" s="14" t="s">
        <v>78</v>
      </c>
      <c r="BK140" s="222">
        <f>ROUND(I140*H140,2)</f>
        <v>0</v>
      </c>
      <c r="BL140" s="14" t="s">
        <v>150</v>
      </c>
      <c r="BM140" s="221" t="s">
        <v>172</v>
      </c>
    </row>
    <row r="141" s="2" customFormat="1">
      <c r="A141" s="35"/>
      <c r="B141" s="36"/>
      <c r="C141" s="37"/>
      <c r="D141" s="223" t="s">
        <v>112</v>
      </c>
      <c r="E141" s="37"/>
      <c r="F141" s="224" t="s">
        <v>171</v>
      </c>
      <c r="G141" s="37"/>
      <c r="H141" s="37"/>
      <c r="I141" s="225"/>
      <c r="J141" s="37"/>
      <c r="K141" s="37"/>
      <c r="L141" s="41"/>
      <c r="M141" s="226"/>
      <c r="N141" s="227"/>
      <c r="O141" s="88"/>
      <c r="P141" s="88"/>
      <c r="Q141" s="88"/>
      <c r="R141" s="88"/>
      <c r="S141" s="88"/>
      <c r="T141" s="89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T141" s="14" t="s">
        <v>112</v>
      </c>
      <c r="AU141" s="14" t="s">
        <v>80</v>
      </c>
    </row>
    <row r="142" s="2" customFormat="1" ht="14.4" customHeight="1">
      <c r="A142" s="35"/>
      <c r="B142" s="36"/>
      <c r="C142" s="209" t="s">
        <v>173</v>
      </c>
      <c r="D142" s="209" t="s">
        <v>106</v>
      </c>
      <c r="E142" s="210" t="s">
        <v>174</v>
      </c>
      <c r="F142" s="211" t="s">
        <v>175</v>
      </c>
      <c r="G142" s="212" t="s">
        <v>109</v>
      </c>
      <c r="H142" s="213">
        <v>1</v>
      </c>
      <c r="I142" s="214"/>
      <c r="J142" s="215">
        <f>ROUND(I142*H142,2)</f>
        <v>0</v>
      </c>
      <c r="K142" s="216"/>
      <c r="L142" s="41"/>
      <c r="M142" s="217" t="s">
        <v>1</v>
      </c>
      <c r="N142" s="218" t="s">
        <v>38</v>
      </c>
      <c r="O142" s="88"/>
      <c r="P142" s="219">
        <f>O142*H142</f>
        <v>0</v>
      </c>
      <c r="Q142" s="219">
        <v>0</v>
      </c>
      <c r="R142" s="219">
        <f>Q142*H142</f>
        <v>0</v>
      </c>
      <c r="S142" s="219">
        <v>0</v>
      </c>
      <c r="T142" s="220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21" t="s">
        <v>150</v>
      </c>
      <c r="AT142" s="221" t="s">
        <v>106</v>
      </c>
      <c r="AU142" s="221" t="s">
        <v>80</v>
      </c>
      <c r="AY142" s="14" t="s">
        <v>103</v>
      </c>
      <c r="BE142" s="222">
        <f>IF(N142="základní",J142,0)</f>
        <v>0</v>
      </c>
      <c r="BF142" s="222">
        <f>IF(N142="snížená",J142,0)</f>
        <v>0</v>
      </c>
      <c r="BG142" s="222">
        <f>IF(N142="zákl. přenesená",J142,0)</f>
        <v>0</v>
      </c>
      <c r="BH142" s="222">
        <f>IF(N142="sníž. přenesená",J142,0)</f>
        <v>0</v>
      </c>
      <c r="BI142" s="222">
        <f>IF(N142="nulová",J142,0)</f>
        <v>0</v>
      </c>
      <c r="BJ142" s="14" t="s">
        <v>78</v>
      </c>
      <c r="BK142" s="222">
        <f>ROUND(I142*H142,2)</f>
        <v>0</v>
      </c>
      <c r="BL142" s="14" t="s">
        <v>150</v>
      </c>
      <c r="BM142" s="221" t="s">
        <v>176</v>
      </c>
    </row>
    <row r="143" s="2" customFormat="1">
      <c r="A143" s="35"/>
      <c r="B143" s="36"/>
      <c r="C143" s="37"/>
      <c r="D143" s="223" t="s">
        <v>112</v>
      </c>
      <c r="E143" s="37"/>
      <c r="F143" s="224" t="s">
        <v>177</v>
      </c>
      <c r="G143" s="37"/>
      <c r="H143" s="37"/>
      <c r="I143" s="225"/>
      <c r="J143" s="37"/>
      <c r="K143" s="37"/>
      <c r="L143" s="41"/>
      <c r="M143" s="226"/>
      <c r="N143" s="227"/>
      <c r="O143" s="88"/>
      <c r="P143" s="88"/>
      <c r="Q143" s="88"/>
      <c r="R143" s="88"/>
      <c r="S143" s="88"/>
      <c r="T143" s="89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T143" s="14" t="s">
        <v>112</v>
      </c>
      <c r="AU143" s="14" t="s">
        <v>80</v>
      </c>
    </row>
    <row r="144" s="2" customFormat="1" ht="14.4" customHeight="1">
      <c r="A144" s="35"/>
      <c r="B144" s="36"/>
      <c r="C144" s="209" t="s">
        <v>178</v>
      </c>
      <c r="D144" s="209" t="s">
        <v>106</v>
      </c>
      <c r="E144" s="210" t="s">
        <v>179</v>
      </c>
      <c r="F144" s="211" t="s">
        <v>180</v>
      </c>
      <c r="G144" s="212" t="s">
        <v>109</v>
      </c>
      <c r="H144" s="213">
        <v>1</v>
      </c>
      <c r="I144" s="214"/>
      <c r="J144" s="215">
        <f>ROUND(I144*H144,2)</f>
        <v>0</v>
      </c>
      <c r="K144" s="216"/>
      <c r="L144" s="41"/>
      <c r="M144" s="217" t="s">
        <v>1</v>
      </c>
      <c r="N144" s="218" t="s">
        <v>38</v>
      </c>
      <c r="O144" s="88"/>
      <c r="P144" s="219">
        <f>O144*H144</f>
        <v>0</v>
      </c>
      <c r="Q144" s="219">
        <v>0</v>
      </c>
      <c r="R144" s="219">
        <f>Q144*H144</f>
        <v>0</v>
      </c>
      <c r="S144" s="219">
        <v>0</v>
      </c>
      <c r="T144" s="220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21" t="s">
        <v>110</v>
      </c>
      <c r="AT144" s="221" t="s">
        <v>106</v>
      </c>
      <c r="AU144" s="221" t="s">
        <v>80</v>
      </c>
      <c r="AY144" s="14" t="s">
        <v>103</v>
      </c>
      <c r="BE144" s="222">
        <f>IF(N144="základní",J144,0)</f>
        <v>0</v>
      </c>
      <c r="BF144" s="222">
        <f>IF(N144="snížená",J144,0)</f>
        <v>0</v>
      </c>
      <c r="BG144" s="222">
        <f>IF(N144="zákl. přenesená",J144,0)</f>
        <v>0</v>
      </c>
      <c r="BH144" s="222">
        <f>IF(N144="sníž. přenesená",J144,0)</f>
        <v>0</v>
      </c>
      <c r="BI144" s="222">
        <f>IF(N144="nulová",J144,0)</f>
        <v>0</v>
      </c>
      <c r="BJ144" s="14" t="s">
        <v>78</v>
      </c>
      <c r="BK144" s="222">
        <f>ROUND(I144*H144,2)</f>
        <v>0</v>
      </c>
      <c r="BL144" s="14" t="s">
        <v>110</v>
      </c>
      <c r="BM144" s="221" t="s">
        <v>181</v>
      </c>
    </row>
    <row r="145" s="2" customFormat="1">
      <c r="A145" s="35"/>
      <c r="B145" s="36"/>
      <c r="C145" s="37"/>
      <c r="D145" s="223" t="s">
        <v>112</v>
      </c>
      <c r="E145" s="37"/>
      <c r="F145" s="224" t="s">
        <v>180</v>
      </c>
      <c r="G145" s="37"/>
      <c r="H145" s="37"/>
      <c r="I145" s="225"/>
      <c r="J145" s="37"/>
      <c r="K145" s="37"/>
      <c r="L145" s="41"/>
      <c r="M145" s="226"/>
      <c r="N145" s="227"/>
      <c r="O145" s="88"/>
      <c r="P145" s="88"/>
      <c r="Q145" s="88"/>
      <c r="R145" s="88"/>
      <c r="S145" s="88"/>
      <c r="T145" s="89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T145" s="14" t="s">
        <v>112</v>
      </c>
      <c r="AU145" s="14" t="s">
        <v>80</v>
      </c>
    </row>
    <row r="146" s="2" customFormat="1" ht="24.15" customHeight="1">
      <c r="A146" s="35"/>
      <c r="B146" s="36"/>
      <c r="C146" s="229" t="s">
        <v>8</v>
      </c>
      <c r="D146" s="229" t="s">
        <v>121</v>
      </c>
      <c r="E146" s="230" t="s">
        <v>182</v>
      </c>
      <c r="F146" s="231" t="s">
        <v>183</v>
      </c>
      <c r="G146" s="232" t="s">
        <v>109</v>
      </c>
      <c r="H146" s="233">
        <v>1</v>
      </c>
      <c r="I146" s="234"/>
      <c r="J146" s="235">
        <f>ROUND(I146*H146,2)</f>
        <v>0</v>
      </c>
      <c r="K146" s="236"/>
      <c r="L146" s="237"/>
      <c r="M146" s="238" t="s">
        <v>1</v>
      </c>
      <c r="N146" s="239" t="s">
        <v>38</v>
      </c>
      <c r="O146" s="88"/>
      <c r="P146" s="219">
        <f>O146*H146</f>
        <v>0</v>
      </c>
      <c r="Q146" s="219">
        <v>0</v>
      </c>
      <c r="R146" s="219">
        <f>Q146*H146</f>
        <v>0</v>
      </c>
      <c r="S146" s="219">
        <v>0</v>
      </c>
      <c r="T146" s="220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21" t="s">
        <v>124</v>
      </c>
      <c r="AT146" s="221" t="s">
        <v>121</v>
      </c>
      <c r="AU146" s="221" t="s">
        <v>80</v>
      </c>
      <c r="AY146" s="14" t="s">
        <v>103</v>
      </c>
      <c r="BE146" s="222">
        <f>IF(N146="základní",J146,0)</f>
        <v>0</v>
      </c>
      <c r="BF146" s="222">
        <f>IF(N146="snížená",J146,0)</f>
        <v>0</v>
      </c>
      <c r="BG146" s="222">
        <f>IF(N146="zákl. přenesená",J146,0)</f>
        <v>0</v>
      </c>
      <c r="BH146" s="222">
        <f>IF(N146="sníž. přenesená",J146,0)</f>
        <v>0</v>
      </c>
      <c r="BI146" s="222">
        <f>IF(N146="nulová",J146,0)</f>
        <v>0</v>
      </c>
      <c r="BJ146" s="14" t="s">
        <v>78</v>
      </c>
      <c r="BK146" s="222">
        <f>ROUND(I146*H146,2)</f>
        <v>0</v>
      </c>
      <c r="BL146" s="14" t="s">
        <v>110</v>
      </c>
      <c r="BM146" s="221" t="s">
        <v>184</v>
      </c>
    </row>
    <row r="147" s="2" customFormat="1">
      <c r="A147" s="35"/>
      <c r="B147" s="36"/>
      <c r="C147" s="37"/>
      <c r="D147" s="223" t="s">
        <v>112</v>
      </c>
      <c r="E147" s="37"/>
      <c r="F147" s="224" t="s">
        <v>183</v>
      </c>
      <c r="G147" s="37"/>
      <c r="H147" s="37"/>
      <c r="I147" s="225"/>
      <c r="J147" s="37"/>
      <c r="K147" s="37"/>
      <c r="L147" s="41"/>
      <c r="M147" s="226"/>
      <c r="N147" s="227"/>
      <c r="O147" s="88"/>
      <c r="P147" s="88"/>
      <c r="Q147" s="88"/>
      <c r="R147" s="88"/>
      <c r="S147" s="88"/>
      <c r="T147" s="89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T147" s="14" t="s">
        <v>112</v>
      </c>
      <c r="AU147" s="14" t="s">
        <v>80</v>
      </c>
    </row>
    <row r="148" s="2" customFormat="1" ht="24.15" customHeight="1">
      <c r="A148" s="35"/>
      <c r="B148" s="36"/>
      <c r="C148" s="229" t="s">
        <v>110</v>
      </c>
      <c r="D148" s="229" t="s">
        <v>121</v>
      </c>
      <c r="E148" s="230" t="s">
        <v>185</v>
      </c>
      <c r="F148" s="231" t="s">
        <v>186</v>
      </c>
      <c r="G148" s="232" t="s">
        <v>109</v>
      </c>
      <c r="H148" s="233">
        <v>1</v>
      </c>
      <c r="I148" s="234"/>
      <c r="J148" s="235">
        <f>ROUND(I148*H148,2)</f>
        <v>0</v>
      </c>
      <c r="K148" s="236"/>
      <c r="L148" s="237"/>
      <c r="M148" s="238" t="s">
        <v>1</v>
      </c>
      <c r="N148" s="239" t="s">
        <v>38</v>
      </c>
      <c r="O148" s="88"/>
      <c r="P148" s="219">
        <f>O148*H148</f>
        <v>0</v>
      </c>
      <c r="Q148" s="219">
        <v>0</v>
      </c>
      <c r="R148" s="219">
        <f>Q148*H148</f>
        <v>0</v>
      </c>
      <c r="S148" s="219">
        <v>0</v>
      </c>
      <c r="T148" s="220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21" t="s">
        <v>124</v>
      </c>
      <c r="AT148" s="221" t="s">
        <v>121</v>
      </c>
      <c r="AU148" s="221" t="s">
        <v>80</v>
      </c>
      <c r="AY148" s="14" t="s">
        <v>103</v>
      </c>
      <c r="BE148" s="222">
        <f>IF(N148="základní",J148,0)</f>
        <v>0</v>
      </c>
      <c r="BF148" s="222">
        <f>IF(N148="snížená",J148,0)</f>
        <v>0</v>
      </c>
      <c r="BG148" s="222">
        <f>IF(N148="zákl. přenesená",J148,0)</f>
        <v>0</v>
      </c>
      <c r="BH148" s="222">
        <f>IF(N148="sníž. přenesená",J148,0)</f>
        <v>0</v>
      </c>
      <c r="BI148" s="222">
        <f>IF(N148="nulová",J148,0)</f>
        <v>0</v>
      </c>
      <c r="BJ148" s="14" t="s">
        <v>78</v>
      </c>
      <c r="BK148" s="222">
        <f>ROUND(I148*H148,2)</f>
        <v>0</v>
      </c>
      <c r="BL148" s="14" t="s">
        <v>110</v>
      </c>
      <c r="BM148" s="221" t="s">
        <v>187</v>
      </c>
    </row>
    <row r="149" s="2" customFormat="1">
      <c r="A149" s="35"/>
      <c r="B149" s="36"/>
      <c r="C149" s="37"/>
      <c r="D149" s="223" t="s">
        <v>112</v>
      </c>
      <c r="E149" s="37"/>
      <c r="F149" s="224" t="s">
        <v>186</v>
      </c>
      <c r="G149" s="37"/>
      <c r="H149" s="37"/>
      <c r="I149" s="225"/>
      <c r="J149" s="37"/>
      <c r="K149" s="37"/>
      <c r="L149" s="41"/>
      <c r="M149" s="226"/>
      <c r="N149" s="227"/>
      <c r="O149" s="88"/>
      <c r="P149" s="88"/>
      <c r="Q149" s="88"/>
      <c r="R149" s="88"/>
      <c r="S149" s="88"/>
      <c r="T149" s="89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T149" s="14" t="s">
        <v>112</v>
      </c>
      <c r="AU149" s="14" t="s">
        <v>80</v>
      </c>
    </row>
    <row r="150" s="2" customFormat="1" ht="24.15" customHeight="1">
      <c r="A150" s="35"/>
      <c r="B150" s="36"/>
      <c r="C150" s="229" t="s">
        <v>188</v>
      </c>
      <c r="D150" s="229" t="s">
        <v>121</v>
      </c>
      <c r="E150" s="230" t="s">
        <v>189</v>
      </c>
      <c r="F150" s="231" t="s">
        <v>190</v>
      </c>
      <c r="G150" s="232" t="s">
        <v>109</v>
      </c>
      <c r="H150" s="233">
        <v>1</v>
      </c>
      <c r="I150" s="234"/>
      <c r="J150" s="235">
        <f>ROUND(I150*H150,2)</f>
        <v>0</v>
      </c>
      <c r="K150" s="236"/>
      <c r="L150" s="237"/>
      <c r="M150" s="238" t="s">
        <v>1</v>
      </c>
      <c r="N150" s="239" t="s">
        <v>38</v>
      </c>
      <c r="O150" s="88"/>
      <c r="P150" s="219">
        <f>O150*H150</f>
        <v>0</v>
      </c>
      <c r="Q150" s="219">
        <v>0</v>
      </c>
      <c r="R150" s="219">
        <f>Q150*H150</f>
        <v>0</v>
      </c>
      <c r="S150" s="219">
        <v>0</v>
      </c>
      <c r="T150" s="220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21" t="s">
        <v>124</v>
      </c>
      <c r="AT150" s="221" t="s">
        <v>121</v>
      </c>
      <c r="AU150" s="221" t="s">
        <v>80</v>
      </c>
      <c r="AY150" s="14" t="s">
        <v>103</v>
      </c>
      <c r="BE150" s="222">
        <f>IF(N150="základní",J150,0)</f>
        <v>0</v>
      </c>
      <c r="BF150" s="222">
        <f>IF(N150="snížená",J150,0)</f>
        <v>0</v>
      </c>
      <c r="BG150" s="222">
        <f>IF(N150="zákl. přenesená",J150,0)</f>
        <v>0</v>
      </c>
      <c r="BH150" s="222">
        <f>IF(N150="sníž. přenesená",J150,0)</f>
        <v>0</v>
      </c>
      <c r="BI150" s="222">
        <f>IF(N150="nulová",J150,0)</f>
        <v>0</v>
      </c>
      <c r="BJ150" s="14" t="s">
        <v>78</v>
      </c>
      <c r="BK150" s="222">
        <f>ROUND(I150*H150,2)</f>
        <v>0</v>
      </c>
      <c r="BL150" s="14" t="s">
        <v>110</v>
      </c>
      <c r="BM150" s="221" t="s">
        <v>191</v>
      </c>
    </row>
    <row r="151" s="2" customFormat="1">
      <c r="A151" s="35"/>
      <c r="B151" s="36"/>
      <c r="C151" s="37"/>
      <c r="D151" s="223" t="s">
        <v>112</v>
      </c>
      <c r="E151" s="37"/>
      <c r="F151" s="224" t="s">
        <v>190</v>
      </c>
      <c r="G151" s="37"/>
      <c r="H151" s="37"/>
      <c r="I151" s="225"/>
      <c r="J151" s="37"/>
      <c r="K151" s="37"/>
      <c r="L151" s="41"/>
      <c r="M151" s="226"/>
      <c r="N151" s="227"/>
      <c r="O151" s="88"/>
      <c r="P151" s="88"/>
      <c r="Q151" s="88"/>
      <c r="R151" s="88"/>
      <c r="S151" s="88"/>
      <c r="T151" s="89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T151" s="14" t="s">
        <v>112</v>
      </c>
      <c r="AU151" s="14" t="s">
        <v>80</v>
      </c>
    </row>
    <row r="152" s="2" customFormat="1" ht="14.4" customHeight="1">
      <c r="A152" s="35"/>
      <c r="B152" s="36"/>
      <c r="C152" s="209" t="s">
        <v>192</v>
      </c>
      <c r="D152" s="209" t="s">
        <v>106</v>
      </c>
      <c r="E152" s="210" t="s">
        <v>193</v>
      </c>
      <c r="F152" s="211" t="s">
        <v>194</v>
      </c>
      <c r="G152" s="212" t="s">
        <v>161</v>
      </c>
      <c r="H152" s="213">
        <v>10.5</v>
      </c>
      <c r="I152" s="214"/>
      <c r="J152" s="215">
        <f>ROUND(I152*H152,2)</f>
        <v>0</v>
      </c>
      <c r="K152" s="216"/>
      <c r="L152" s="41"/>
      <c r="M152" s="217" t="s">
        <v>1</v>
      </c>
      <c r="N152" s="218" t="s">
        <v>38</v>
      </c>
      <c r="O152" s="88"/>
      <c r="P152" s="219">
        <f>O152*H152</f>
        <v>0</v>
      </c>
      <c r="Q152" s="219">
        <v>0</v>
      </c>
      <c r="R152" s="219">
        <f>Q152*H152</f>
        <v>0</v>
      </c>
      <c r="S152" s="219">
        <v>0</v>
      </c>
      <c r="T152" s="220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21" t="s">
        <v>110</v>
      </c>
      <c r="AT152" s="221" t="s">
        <v>106</v>
      </c>
      <c r="AU152" s="221" t="s">
        <v>80</v>
      </c>
      <c r="AY152" s="14" t="s">
        <v>103</v>
      </c>
      <c r="BE152" s="222">
        <f>IF(N152="základní",J152,0)</f>
        <v>0</v>
      </c>
      <c r="BF152" s="222">
        <f>IF(N152="snížená",J152,0)</f>
        <v>0</v>
      </c>
      <c r="BG152" s="222">
        <f>IF(N152="zákl. přenesená",J152,0)</f>
        <v>0</v>
      </c>
      <c r="BH152" s="222">
        <f>IF(N152="sníž. přenesená",J152,0)</f>
        <v>0</v>
      </c>
      <c r="BI152" s="222">
        <f>IF(N152="nulová",J152,0)</f>
        <v>0</v>
      </c>
      <c r="BJ152" s="14" t="s">
        <v>78</v>
      </c>
      <c r="BK152" s="222">
        <f>ROUND(I152*H152,2)</f>
        <v>0</v>
      </c>
      <c r="BL152" s="14" t="s">
        <v>110</v>
      </c>
      <c r="BM152" s="221" t="s">
        <v>195</v>
      </c>
    </row>
    <row r="153" s="2" customFormat="1">
      <c r="A153" s="35"/>
      <c r="B153" s="36"/>
      <c r="C153" s="37"/>
      <c r="D153" s="223" t="s">
        <v>112</v>
      </c>
      <c r="E153" s="37"/>
      <c r="F153" s="224" t="s">
        <v>196</v>
      </c>
      <c r="G153" s="37"/>
      <c r="H153" s="37"/>
      <c r="I153" s="225"/>
      <c r="J153" s="37"/>
      <c r="K153" s="37"/>
      <c r="L153" s="41"/>
      <c r="M153" s="226"/>
      <c r="N153" s="227"/>
      <c r="O153" s="88"/>
      <c r="P153" s="88"/>
      <c r="Q153" s="88"/>
      <c r="R153" s="88"/>
      <c r="S153" s="88"/>
      <c r="T153" s="89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T153" s="14" t="s">
        <v>112</v>
      </c>
      <c r="AU153" s="14" t="s">
        <v>80</v>
      </c>
    </row>
    <row r="154" s="2" customFormat="1" ht="14.4" customHeight="1">
      <c r="A154" s="35"/>
      <c r="B154" s="36"/>
      <c r="C154" s="229" t="s">
        <v>197</v>
      </c>
      <c r="D154" s="229" t="s">
        <v>121</v>
      </c>
      <c r="E154" s="230" t="s">
        <v>198</v>
      </c>
      <c r="F154" s="231" t="s">
        <v>199</v>
      </c>
      <c r="G154" s="232" t="s">
        <v>161</v>
      </c>
      <c r="H154" s="233">
        <v>10.5</v>
      </c>
      <c r="I154" s="234"/>
      <c r="J154" s="235">
        <f>ROUND(I154*H154,2)</f>
        <v>0</v>
      </c>
      <c r="K154" s="236"/>
      <c r="L154" s="237"/>
      <c r="M154" s="238" t="s">
        <v>1</v>
      </c>
      <c r="N154" s="239" t="s">
        <v>38</v>
      </c>
      <c r="O154" s="88"/>
      <c r="P154" s="219">
        <f>O154*H154</f>
        <v>0</v>
      </c>
      <c r="Q154" s="219">
        <v>0</v>
      </c>
      <c r="R154" s="219">
        <f>Q154*H154</f>
        <v>0</v>
      </c>
      <c r="S154" s="219">
        <v>0</v>
      </c>
      <c r="T154" s="220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21" t="s">
        <v>124</v>
      </c>
      <c r="AT154" s="221" t="s">
        <v>121</v>
      </c>
      <c r="AU154" s="221" t="s">
        <v>80</v>
      </c>
      <c r="AY154" s="14" t="s">
        <v>103</v>
      </c>
      <c r="BE154" s="222">
        <f>IF(N154="základní",J154,0)</f>
        <v>0</v>
      </c>
      <c r="BF154" s="222">
        <f>IF(N154="snížená",J154,0)</f>
        <v>0</v>
      </c>
      <c r="BG154" s="222">
        <f>IF(N154="zákl. přenesená",J154,0)</f>
        <v>0</v>
      </c>
      <c r="BH154" s="222">
        <f>IF(N154="sníž. přenesená",J154,0)</f>
        <v>0</v>
      </c>
      <c r="BI154" s="222">
        <f>IF(N154="nulová",J154,0)</f>
        <v>0</v>
      </c>
      <c r="BJ154" s="14" t="s">
        <v>78</v>
      </c>
      <c r="BK154" s="222">
        <f>ROUND(I154*H154,2)</f>
        <v>0</v>
      </c>
      <c r="BL154" s="14" t="s">
        <v>110</v>
      </c>
      <c r="BM154" s="221" t="s">
        <v>200</v>
      </c>
    </row>
    <row r="155" s="2" customFormat="1">
      <c r="A155" s="35"/>
      <c r="B155" s="36"/>
      <c r="C155" s="37"/>
      <c r="D155" s="223" t="s">
        <v>112</v>
      </c>
      <c r="E155" s="37"/>
      <c r="F155" s="224" t="s">
        <v>201</v>
      </c>
      <c r="G155" s="37"/>
      <c r="H155" s="37"/>
      <c r="I155" s="225"/>
      <c r="J155" s="37"/>
      <c r="K155" s="37"/>
      <c r="L155" s="41"/>
      <c r="M155" s="226"/>
      <c r="N155" s="227"/>
      <c r="O155" s="88"/>
      <c r="P155" s="88"/>
      <c r="Q155" s="88"/>
      <c r="R155" s="88"/>
      <c r="S155" s="88"/>
      <c r="T155" s="89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T155" s="14" t="s">
        <v>112</v>
      </c>
      <c r="AU155" s="14" t="s">
        <v>80</v>
      </c>
    </row>
    <row r="156" s="2" customFormat="1" ht="14.4" customHeight="1">
      <c r="A156" s="35"/>
      <c r="B156" s="36"/>
      <c r="C156" s="209" t="s">
        <v>202</v>
      </c>
      <c r="D156" s="209" t="s">
        <v>106</v>
      </c>
      <c r="E156" s="210" t="s">
        <v>203</v>
      </c>
      <c r="F156" s="211" t="s">
        <v>204</v>
      </c>
      <c r="G156" s="212" t="s">
        <v>109</v>
      </c>
      <c r="H156" s="213">
        <v>3</v>
      </c>
      <c r="I156" s="214"/>
      <c r="J156" s="215">
        <f>ROUND(I156*H156,2)</f>
        <v>0</v>
      </c>
      <c r="K156" s="216"/>
      <c r="L156" s="41"/>
      <c r="M156" s="217" t="s">
        <v>1</v>
      </c>
      <c r="N156" s="218" t="s">
        <v>38</v>
      </c>
      <c r="O156" s="88"/>
      <c r="P156" s="219">
        <f>O156*H156</f>
        <v>0</v>
      </c>
      <c r="Q156" s="219">
        <v>0</v>
      </c>
      <c r="R156" s="219">
        <f>Q156*H156</f>
        <v>0</v>
      </c>
      <c r="S156" s="219">
        <v>0</v>
      </c>
      <c r="T156" s="220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21" t="s">
        <v>110</v>
      </c>
      <c r="AT156" s="221" t="s">
        <v>106</v>
      </c>
      <c r="AU156" s="221" t="s">
        <v>80</v>
      </c>
      <c r="AY156" s="14" t="s">
        <v>103</v>
      </c>
      <c r="BE156" s="222">
        <f>IF(N156="základní",J156,0)</f>
        <v>0</v>
      </c>
      <c r="BF156" s="222">
        <f>IF(N156="snížená",J156,0)</f>
        <v>0</v>
      </c>
      <c r="BG156" s="222">
        <f>IF(N156="zákl. přenesená",J156,0)</f>
        <v>0</v>
      </c>
      <c r="BH156" s="222">
        <f>IF(N156="sníž. přenesená",J156,0)</f>
        <v>0</v>
      </c>
      <c r="BI156" s="222">
        <f>IF(N156="nulová",J156,0)</f>
        <v>0</v>
      </c>
      <c r="BJ156" s="14" t="s">
        <v>78</v>
      </c>
      <c r="BK156" s="222">
        <f>ROUND(I156*H156,2)</f>
        <v>0</v>
      </c>
      <c r="BL156" s="14" t="s">
        <v>110</v>
      </c>
      <c r="BM156" s="221" t="s">
        <v>205</v>
      </c>
    </row>
    <row r="157" s="2" customFormat="1">
      <c r="A157" s="35"/>
      <c r="B157" s="36"/>
      <c r="C157" s="37"/>
      <c r="D157" s="223" t="s">
        <v>112</v>
      </c>
      <c r="E157" s="37"/>
      <c r="F157" s="224" t="s">
        <v>206</v>
      </c>
      <c r="G157" s="37"/>
      <c r="H157" s="37"/>
      <c r="I157" s="225"/>
      <c r="J157" s="37"/>
      <c r="K157" s="37"/>
      <c r="L157" s="41"/>
      <c r="M157" s="226"/>
      <c r="N157" s="227"/>
      <c r="O157" s="88"/>
      <c r="P157" s="88"/>
      <c r="Q157" s="88"/>
      <c r="R157" s="88"/>
      <c r="S157" s="88"/>
      <c r="T157" s="89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T157" s="14" t="s">
        <v>112</v>
      </c>
      <c r="AU157" s="14" t="s">
        <v>80</v>
      </c>
    </row>
    <row r="158" s="2" customFormat="1" ht="24.15" customHeight="1">
      <c r="A158" s="35"/>
      <c r="B158" s="36"/>
      <c r="C158" s="229" t="s">
        <v>7</v>
      </c>
      <c r="D158" s="229" t="s">
        <v>121</v>
      </c>
      <c r="E158" s="230" t="s">
        <v>207</v>
      </c>
      <c r="F158" s="231" t="s">
        <v>208</v>
      </c>
      <c r="G158" s="232" t="s">
        <v>109</v>
      </c>
      <c r="H158" s="233">
        <v>1</v>
      </c>
      <c r="I158" s="234"/>
      <c r="J158" s="235">
        <f>ROUND(I158*H158,2)</f>
        <v>0</v>
      </c>
      <c r="K158" s="236"/>
      <c r="L158" s="237"/>
      <c r="M158" s="238" t="s">
        <v>1</v>
      </c>
      <c r="N158" s="239" t="s">
        <v>38</v>
      </c>
      <c r="O158" s="88"/>
      <c r="P158" s="219">
        <f>O158*H158</f>
        <v>0</v>
      </c>
      <c r="Q158" s="219">
        <v>0</v>
      </c>
      <c r="R158" s="219">
        <f>Q158*H158</f>
        <v>0</v>
      </c>
      <c r="S158" s="219">
        <v>0</v>
      </c>
      <c r="T158" s="220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21" t="s">
        <v>124</v>
      </c>
      <c r="AT158" s="221" t="s">
        <v>121</v>
      </c>
      <c r="AU158" s="221" t="s">
        <v>80</v>
      </c>
      <c r="AY158" s="14" t="s">
        <v>103</v>
      </c>
      <c r="BE158" s="222">
        <f>IF(N158="základní",J158,0)</f>
        <v>0</v>
      </c>
      <c r="BF158" s="222">
        <f>IF(N158="snížená",J158,0)</f>
        <v>0</v>
      </c>
      <c r="BG158" s="222">
        <f>IF(N158="zákl. přenesená",J158,0)</f>
        <v>0</v>
      </c>
      <c r="BH158" s="222">
        <f>IF(N158="sníž. přenesená",J158,0)</f>
        <v>0</v>
      </c>
      <c r="BI158" s="222">
        <f>IF(N158="nulová",J158,0)</f>
        <v>0</v>
      </c>
      <c r="BJ158" s="14" t="s">
        <v>78</v>
      </c>
      <c r="BK158" s="222">
        <f>ROUND(I158*H158,2)</f>
        <v>0</v>
      </c>
      <c r="BL158" s="14" t="s">
        <v>110</v>
      </c>
      <c r="BM158" s="221" t="s">
        <v>209</v>
      </c>
    </row>
    <row r="159" s="2" customFormat="1">
      <c r="A159" s="35"/>
      <c r="B159" s="36"/>
      <c r="C159" s="37"/>
      <c r="D159" s="223" t="s">
        <v>112</v>
      </c>
      <c r="E159" s="37"/>
      <c r="F159" s="224" t="s">
        <v>208</v>
      </c>
      <c r="G159" s="37"/>
      <c r="H159" s="37"/>
      <c r="I159" s="225"/>
      <c r="J159" s="37"/>
      <c r="K159" s="37"/>
      <c r="L159" s="41"/>
      <c r="M159" s="226"/>
      <c r="N159" s="227"/>
      <c r="O159" s="88"/>
      <c r="P159" s="88"/>
      <c r="Q159" s="88"/>
      <c r="R159" s="88"/>
      <c r="S159" s="88"/>
      <c r="T159" s="89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T159" s="14" t="s">
        <v>112</v>
      </c>
      <c r="AU159" s="14" t="s">
        <v>80</v>
      </c>
    </row>
    <row r="160" s="2" customFormat="1" ht="24.15" customHeight="1">
      <c r="A160" s="35"/>
      <c r="B160" s="36"/>
      <c r="C160" s="229" t="s">
        <v>210</v>
      </c>
      <c r="D160" s="229" t="s">
        <v>121</v>
      </c>
      <c r="E160" s="230" t="s">
        <v>211</v>
      </c>
      <c r="F160" s="231" t="s">
        <v>208</v>
      </c>
      <c r="G160" s="232" t="s">
        <v>109</v>
      </c>
      <c r="H160" s="233">
        <v>1</v>
      </c>
      <c r="I160" s="234"/>
      <c r="J160" s="235">
        <f>ROUND(I160*H160,2)</f>
        <v>0</v>
      </c>
      <c r="K160" s="236"/>
      <c r="L160" s="237"/>
      <c r="M160" s="238" t="s">
        <v>1</v>
      </c>
      <c r="N160" s="239" t="s">
        <v>38</v>
      </c>
      <c r="O160" s="88"/>
      <c r="P160" s="219">
        <f>O160*H160</f>
        <v>0</v>
      </c>
      <c r="Q160" s="219">
        <v>0</v>
      </c>
      <c r="R160" s="219">
        <f>Q160*H160</f>
        <v>0</v>
      </c>
      <c r="S160" s="219">
        <v>0</v>
      </c>
      <c r="T160" s="220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21" t="s">
        <v>124</v>
      </c>
      <c r="AT160" s="221" t="s">
        <v>121</v>
      </c>
      <c r="AU160" s="221" t="s">
        <v>80</v>
      </c>
      <c r="AY160" s="14" t="s">
        <v>103</v>
      </c>
      <c r="BE160" s="222">
        <f>IF(N160="základní",J160,0)</f>
        <v>0</v>
      </c>
      <c r="BF160" s="222">
        <f>IF(N160="snížená",J160,0)</f>
        <v>0</v>
      </c>
      <c r="BG160" s="222">
        <f>IF(N160="zákl. přenesená",J160,0)</f>
        <v>0</v>
      </c>
      <c r="BH160" s="222">
        <f>IF(N160="sníž. přenesená",J160,0)</f>
        <v>0</v>
      </c>
      <c r="BI160" s="222">
        <f>IF(N160="nulová",J160,0)</f>
        <v>0</v>
      </c>
      <c r="BJ160" s="14" t="s">
        <v>78</v>
      </c>
      <c r="BK160" s="222">
        <f>ROUND(I160*H160,2)</f>
        <v>0</v>
      </c>
      <c r="BL160" s="14" t="s">
        <v>110</v>
      </c>
      <c r="BM160" s="221" t="s">
        <v>212</v>
      </c>
    </row>
    <row r="161" s="2" customFormat="1">
      <c r="A161" s="35"/>
      <c r="B161" s="36"/>
      <c r="C161" s="37"/>
      <c r="D161" s="223" t="s">
        <v>112</v>
      </c>
      <c r="E161" s="37"/>
      <c r="F161" s="224" t="s">
        <v>208</v>
      </c>
      <c r="G161" s="37"/>
      <c r="H161" s="37"/>
      <c r="I161" s="225"/>
      <c r="J161" s="37"/>
      <c r="K161" s="37"/>
      <c r="L161" s="41"/>
      <c r="M161" s="226"/>
      <c r="N161" s="227"/>
      <c r="O161" s="88"/>
      <c r="P161" s="88"/>
      <c r="Q161" s="88"/>
      <c r="R161" s="88"/>
      <c r="S161" s="88"/>
      <c r="T161" s="89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T161" s="14" t="s">
        <v>112</v>
      </c>
      <c r="AU161" s="14" t="s">
        <v>80</v>
      </c>
    </row>
    <row r="162" s="2" customFormat="1" ht="24.15" customHeight="1">
      <c r="A162" s="35"/>
      <c r="B162" s="36"/>
      <c r="C162" s="229" t="s">
        <v>213</v>
      </c>
      <c r="D162" s="229" t="s">
        <v>121</v>
      </c>
      <c r="E162" s="230" t="s">
        <v>214</v>
      </c>
      <c r="F162" s="231" t="s">
        <v>215</v>
      </c>
      <c r="G162" s="232" t="s">
        <v>109</v>
      </c>
      <c r="H162" s="233">
        <v>1</v>
      </c>
      <c r="I162" s="234"/>
      <c r="J162" s="235">
        <f>ROUND(I162*H162,2)</f>
        <v>0</v>
      </c>
      <c r="K162" s="236"/>
      <c r="L162" s="237"/>
      <c r="M162" s="238" t="s">
        <v>1</v>
      </c>
      <c r="N162" s="239" t="s">
        <v>38</v>
      </c>
      <c r="O162" s="88"/>
      <c r="P162" s="219">
        <f>O162*H162</f>
        <v>0</v>
      </c>
      <c r="Q162" s="219">
        <v>0</v>
      </c>
      <c r="R162" s="219">
        <f>Q162*H162</f>
        <v>0</v>
      </c>
      <c r="S162" s="219">
        <v>0</v>
      </c>
      <c r="T162" s="220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21" t="s">
        <v>124</v>
      </c>
      <c r="AT162" s="221" t="s">
        <v>121</v>
      </c>
      <c r="AU162" s="221" t="s">
        <v>80</v>
      </c>
      <c r="AY162" s="14" t="s">
        <v>103</v>
      </c>
      <c r="BE162" s="222">
        <f>IF(N162="základní",J162,0)</f>
        <v>0</v>
      </c>
      <c r="BF162" s="222">
        <f>IF(N162="snížená",J162,0)</f>
        <v>0</v>
      </c>
      <c r="BG162" s="222">
        <f>IF(N162="zákl. přenesená",J162,0)</f>
        <v>0</v>
      </c>
      <c r="BH162" s="222">
        <f>IF(N162="sníž. přenesená",J162,0)</f>
        <v>0</v>
      </c>
      <c r="BI162" s="222">
        <f>IF(N162="nulová",J162,0)</f>
        <v>0</v>
      </c>
      <c r="BJ162" s="14" t="s">
        <v>78</v>
      </c>
      <c r="BK162" s="222">
        <f>ROUND(I162*H162,2)</f>
        <v>0</v>
      </c>
      <c r="BL162" s="14" t="s">
        <v>110</v>
      </c>
      <c r="BM162" s="221" t="s">
        <v>216</v>
      </c>
    </row>
    <row r="163" s="2" customFormat="1">
      <c r="A163" s="35"/>
      <c r="B163" s="36"/>
      <c r="C163" s="37"/>
      <c r="D163" s="223" t="s">
        <v>112</v>
      </c>
      <c r="E163" s="37"/>
      <c r="F163" s="224" t="s">
        <v>215</v>
      </c>
      <c r="G163" s="37"/>
      <c r="H163" s="37"/>
      <c r="I163" s="225"/>
      <c r="J163" s="37"/>
      <c r="K163" s="37"/>
      <c r="L163" s="41"/>
      <c r="M163" s="226"/>
      <c r="N163" s="227"/>
      <c r="O163" s="88"/>
      <c r="P163" s="88"/>
      <c r="Q163" s="88"/>
      <c r="R163" s="88"/>
      <c r="S163" s="88"/>
      <c r="T163" s="89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T163" s="14" t="s">
        <v>112</v>
      </c>
      <c r="AU163" s="14" t="s">
        <v>80</v>
      </c>
    </row>
    <row r="164" s="2" customFormat="1" ht="24.15" customHeight="1">
      <c r="A164" s="35"/>
      <c r="B164" s="36"/>
      <c r="C164" s="209" t="s">
        <v>217</v>
      </c>
      <c r="D164" s="209" t="s">
        <v>106</v>
      </c>
      <c r="E164" s="210" t="s">
        <v>218</v>
      </c>
      <c r="F164" s="211" t="s">
        <v>219</v>
      </c>
      <c r="G164" s="212" t="s">
        <v>109</v>
      </c>
      <c r="H164" s="213">
        <v>4</v>
      </c>
      <c r="I164" s="214"/>
      <c r="J164" s="215">
        <f>ROUND(I164*H164,2)</f>
        <v>0</v>
      </c>
      <c r="K164" s="216"/>
      <c r="L164" s="41"/>
      <c r="M164" s="217" t="s">
        <v>1</v>
      </c>
      <c r="N164" s="218" t="s">
        <v>38</v>
      </c>
      <c r="O164" s="88"/>
      <c r="P164" s="219">
        <f>O164*H164</f>
        <v>0</v>
      </c>
      <c r="Q164" s="219">
        <v>0</v>
      </c>
      <c r="R164" s="219">
        <f>Q164*H164</f>
        <v>0</v>
      </c>
      <c r="S164" s="219">
        <v>0</v>
      </c>
      <c r="T164" s="220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21" t="s">
        <v>110</v>
      </c>
      <c r="AT164" s="221" t="s">
        <v>106</v>
      </c>
      <c r="AU164" s="221" t="s">
        <v>80</v>
      </c>
      <c r="AY164" s="14" t="s">
        <v>103</v>
      </c>
      <c r="BE164" s="222">
        <f>IF(N164="základní",J164,0)</f>
        <v>0</v>
      </c>
      <c r="BF164" s="222">
        <f>IF(N164="snížená",J164,0)</f>
        <v>0</v>
      </c>
      <c r="BG164" s="222">
        <f>IF(N164="zákl. přenesená",J164,0)</f>
        <v>0</v>
      </c>
      <c r="BH164" s="222">
        <f>IF(N164="sníž. přenesená",J164,0)</f>
        <v>0</v>
      </c>
      <c r="BI164" s="222">
        <f>IF(N164="nulová",J164,0)</f>
        <v>0</v>
      </c>
      <c r="BJ164" s="14" t="s">
        <v>78</v>
      </c>
      <c r="BK164" s="222">
        <f>ROUND(I164*H164,2)</f>
        <v>0</v>
      </c>
      <c r="BL164" s="14" t="s">
        <v>110</v>
      </c>
      <c r="BM164" s="221" t="s">
        <v>220</v>
      </c>
    </row>
    <row r="165" s="2" customFormat="1">
      <c r="A165" s="35"/>
      <c r="B165" s="36"/>
      <c r="C165" s="37"/>
      <c r="D165" s="223" t="s">
        <v>112</v>
      </c>
      <c r="E165" s="37"/>
      <c r="F165" s="224" t="s">
        <v>221</v>
      </c>
      <c r="G165" s="37"/>
      <c r="H165" s="37"/>
      <c r="I165" s="225"/>
      <c r="J165" s="37"/>
      <c r="K165" s="37"/>
      <c r="L165" s="41"/>
      <c r="M165" s="226"/>
      <c r="N165" s="227"/>
      <c r="O165" s="88"/>
      <c r="P165" s="88"/>
      <c r="Q165" s="88"/>
      <c r="R165" s="88"/>
      <c r="S165" s="88"/>
      <c r="T165" s="89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T165" s="14" t="s">
        <v>112</v>
      </c>
      <c r="AU165" s="14" t="s">
        <v>80</v>
      </c>
    </row>
    <row r="166" s="2" customFormat="1" ht="14.4" customHeight="1">
      <c r="A166" s="35"/>
      <c r="B166" s="36"/>
      <c r="C166" s="229" t="s">
        <v>222</v>
      </c>
      <c r="D166" s="229" t="s">
        <v>121</v>
      </c>
      <c r="E166" s="230" t="s">
        <v>223</v>
      </c>
      <c r="F166" s="231" t="s">
        <v>224</v>
      </c>
      <c r="G166" s="232" t="s">
        <v>149</v>
      </c>
      <c r="H166" s="233">
        <v>4</v>
      </c>
      <c r="I166" s="234"/>
      <c r="J166" s="235">
        <f>ROUND(I166*H166,2)</f>
        <v>0</v>
      </c>
      <c r="K166" s="236"/>
      <c r="L166" s="237"/>
      <c r="M166" s="238" t="s">
        <v>1</v>
      </c>
      <c r="N166" s="239" t="s">
        <v>38</v>
      </c>
      <c r="O166" s="88"/>
      <c r="P166" s="219">
        <f>O166*H166</f>
        <v>0</v>
      </c>
      <c r="Q166" s="219">
        <v>0</v>
      </c>
      <c r="R166" s="219">
        <f>Q166*H166</f>
        <v>0</v>
      </c>
      <c r="S166" s="219">
        <v>0</v>
      </c>
      <c r="T166" s="220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21" t="s">
        <v>124</v>
      </c>
      <c r="AT166" s="221" t="s">
        <v>121</v>
      </c>
      <c r="AU166" s="221" t="s">
        <v>80</v>
      </c>
      <c r="AY166" s="14" t="s">
        <v>103</v>
      </c>
      <c r="BE166" s="222">
        <f>IF(N166="základní",J166,0)</f>
        <v>0</v>
      </c>
      <c r="BF166" s="222">
        <f>IF(N166="snížená",J166,0)</f>
        <v>0</v>
      </c>
      <c r="BG166" s="222">
        <f>IF(N166="zákl. přenesená",J166,0)</f>
        <v>0</v>
      </c>
      <c r="BH166" s="222">
        <f>IF(N166="sníž. přenesená",J166,0)</f>
        <v>0</v>
      </c>
      <c r="BI166" s="222">
        <f>IF(N166="nulová",J166,0)</f>
        <v>0</v>
      </c>
      <c r="BJ166" s="14" t="s">
        <v>78</v>
      </c>
      <c r="BK166" s="222">
        <f>ROUND(I166*H166,2)</f>
        <v>0</v>
      </c>
      <c r="BL166" s="14" t="s">
        <v>110</v>
      </c>
      <c r="BM166" s="221" t="s">
        <v>225</v>
      </c>
    </row>
    <row r="167" s="2" customFormat="1">
      <c r="A167" s="35"/>
      <c r="B167" s="36"/>
      <c r="C167" s="37"/>
      <c r="D167" s="223" t="s">
        <v>112</v>
      </c>
      <c r="E167" s="37"/>
      <c r="F167" s="224" t="s">
        <v>224</v>
      </c>
      <c r="G167" s="37"/>
      <c r="H167" s="37"/>
      <c r="I167" s="225"/>
      <c r="J167" s="37"/>
      <c r="K167" s="37"/>
      <c r="L167" s="41"/>
      <c r="M167" s="226"/>
      <c r="N167" s="227"/>
      <c r="O167" s="88"/>
      <c r="P167" s="88"/>
      <c r="Q167" s="88"/>
      <c r="R167" s="88"/>
      <c r="S167" s="88"/>
      <c r="T167" s="89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T167" s="14" t="s">
        <v>112</v>
      </c>
      <c r="AU167" s="14" t="s">
        <v>80</v>
      </c>
    </row>
    <row r="168" s="2" customFormat="1" ht="14.4" customHeight="1">
      <c r="A168" s="35"/>
      <c r="B168" s="36"/>
      <c r="C168" s="209" t="s">
        <v>226</v>
      </c>
      <c r="D168" s="209" t="s">
        <v>106</v>
      </c>
      <c r="E168" s="210" t="s">
        <v>227</v>
      </c>
      <c r="F168" s="211" t="s">
        <v>228</v>
      </c>
      <c r="G168" s="212" t="s">
        <v>109</v>
      </c>
      <c r="H168" s="213">
        <v>3</v>
      </c>
      <c r="I168" s="214"/>
      <c r="J168" s="215">
        <f>ROUND(I168*H168,2)</f>
        <v>0</v>
      </c>
      <c r="K168" s="216"/>
      <c r="L168" s="41"/>
      <c r="M168" s="217" t="s">
        <v>1</v>
      </c>
      <c r="N168" s="218" t="s">
        <v>38</v>
      </c>
      <c r="O168" s="88"/>
      <c r="P168" s="219">
        <f>O168*H168</f>
        <v>0</v>
      </c>
      <c r="Q168" s="219">
        <v>0</v>
      </c>
      <c r="R168" s="219">
        <f>Q168*H168</f>
        <v>0</v>
      </c>
      <c r="S168" s="219">
        <v>0</v>
      </c>
      <c r="T168" s="220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21" t="s">
        <v>110</v>
      </c>
      <c r="AT168" s="221" t="s">
        <v>106</v>
      </c>
      <c r="AU168" s="221" t="s">
        <v>80</v>
      </c>
      <c r="AY168" s="14" t="s">
        <v>103</v>
      </c>
      <c r="BE168" s="222">
        <f>IF(N168="základní",J168,0)</f>
        <v>0</v>
      </c>
      <c r="BF168" s="222">
        <f>IF(N168="snížená",J168,0)</f>
        <v>0</v>
      </c>
      <c r="BG168" s="222">
        <f>IF(N168="zákl. přenesená",J168,0)</f>
        <v>0</v>
      </c>
      <c r="BH168" s="222">
        <f>IF(N168="sníž. přenesená",J168,0)</f>
        <v>0</v>
      </c>
      <c r="BI168" s="222">
        <f>IF(N168="nulová",J168,0)</f>
        <v>0</v>
      </c>
      <c r="BJ168" s="14" t="s">
        <v>78</v>
      </c>
      <c r="BK168" s="222">
        <f>ROUND(I168*H168,2)</f>
        <v>0</v>
      </c>
      <c r="BL168" s="14" t="s">
        <v>110</v>
      </c>
      <c r="BM168" s="221" t="s">
        <v>229</v>
      </c>
    </row>
    <row r="169" s="2" customFormat="1">
      <c r="A169" s="35"/>
      <c r="B169" s="36"/>
      <c r="C169" s="37"/>
      <c r="D169" s="223" t="s">
        <v>112</v>
      </c>
      <c r="E169" s="37"/>
      <c r="F169" s="224" t="s">
        <v>230</v>
      </c>
      <c r="G169" s="37"/>
      <c r="H169" s="37"/>
      <c r="I169" s="225"/>
      <c r="J169" s="37"/>
      <c r="K169" s="37"/>
      <c r="L169" s="41"/>
      <c r="M169" s="226"/>
      <c r="N169" s="227"/>
      <c r="O169" s="88"/>
      <c r="P169" s="88"/>
      <c r="Q169" s="88"/>
      <c r="R169" s="88"/>
      <c r="S169" s="88"/>
      <c r="T169" s="89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T169" s="14" t="s">
        <v>112</v>
      </c>
      <c r="AU169" s="14" t="s">
        <v>80</v>
      </c>
    </row>
    <row r="170" s="2" customFormat="1" ht="14.4" customHeight="1">
      <c r="A170" s="35"/>
      <c r="B170" s="36"/>
      <c r="C170" s="209" t="s">
        <v>231</v>
      </c>
      <c r="D170" s="209" t="s">
        <v>106</v>
      </c>
      <c r="E170" s="210" t="s">
        <v>232</v>
      </c>
      <c r="F170" s="211" t="s">
        <v>233</v>
      </c>
      <c r="G170" s="212" t="s">
        <v>109</v>
      </c>
      <c r="H170" s="213">
        <v>3</v>
      </c>
      <c r="I170" s="214"/>
      <c r="J170" s="215">
        <f>ROUND(I170*H170,2)</f>
        <v>0</v>
      </c>
      <c r="K170" s="216"/>
      <c r="L170" s="41"/>
      <c r="M170" s="217" t="s">
        <v>1</v>
      </c>
      <c r="N170" s="218" t="s">
        <v>38</v>
      </c>
      <c r="O170" s="88"/>
      <c r="P170" s="219">
        <f>O170*H170</f>
        <v>0</v>
      </c>
      <c r="Q170" s="219">
        <v>0</v>
      </c>
      <c r="R170" s="219">
        <f>Q170*H170</f>
        <v>0</v>
      </c>
      <c r="S170" s="219">
        <v>0</v>
      </c>
      <c r="T170" s="220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21" t="s">
        <v>110</v>
      </c>
      <c r="AT170" s="221" t="s">
        <v>106</v>
      </c>
      <c r="AU170" s="221" t="s">
        <v>80</v>
      </c>
      <c r="AY170" s="14" t="s">
        <v>103</v>
      </c>
      <c r="BE170" s="222">
        <f>IF(N170="základní",J170,0)</f>
        <v>0</v>
      </c>
      <c r="BF170" s="222">
        <f>IF(N170="snížená",J170,0)</f>
        <v>0</v>
      </c>
      <c r="BG170" s="222">
        <f>IF(N170="zákl. přenesená",J170,0)</f>
        <v>0</v>
      </c>
      <c r="BH170" s="222">
        <f>IF(N170="sníž. přenesená",J170,0)</f>
        <v>0</v>
      </c>
      <c r="BI170" s="222">
        <f>IF(N170="nulová",J170,0)</f>
        <v>0</v>
      </c>
      <c r="BJ170" s="14" t="s">
        <v>78</v>
      </c>
      <c r="BK170" s="222">
        <f>ROUND(I170*H170,2)</f>
        <v>0</v>
      </c>
      <c r="BL170" s="14" t="s">
        <v>110</v>
      </c>
      <c r="BM170" s="221" t="s">
        <v>234</v>
      </c>
    </row>
    <row r="171" s="2" customFormat="1">
      <c r="A171" s="35"/>
      <c r="B171" s="36"/>
      <c r="C171" s="37"/>
      <c r="D171" s="223" t="s">
        <v>112</v>
      </c>
      <c r="E171" s="37"/>
      <c r="F171" s="224" t="s">
        <v>233</v>
      </c>
      <c r="G171" s="37"/>
      <c r="H171" s="37"/>
      <c r="I171" s="225"/>
      <c r="J171" s="37"/>
      <c r="K171" s="37"/>
      <c r="L171" s="41"/>
      <c r="M171" s="226"/>
      <c r="N171" s="227"/>
      <c r="O171" s="88"/>
      <c r="P171" s="88"/>
      <c r="Q171" s="88"/>
      <c r="R171" s="88"/>
      <c r="S171" s="88"/>
      <c r="T171" s="89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T171" s="14" t="s">
        <v>112</v>
      </c>
      <c r="AU171" s="14" t="s">
        <v>80</v>
      </c>
    </row>
    <row r="172" s="2" customFormat="1" ht="24.15" customHeight="1">
      <c r="A172" s="35"/>
      <c r="B172" s="36"/>
      <c r="C172" s="209" t="s">
        <v>235</v>
      </c>
      <c r="D172" s="209" t="s">
        <v>106</v>
      </c>
      <c r="E172" s="210" t="s">
        <v>236</v>
      </c>
      <c r="F172" s="211" t="s">
        <v>237</v>
      </c>
      <c r="G172" s="212" t="s">
        <v>161</v>
      </c>
      <c r="H172" s="213">
        <v>10</v>
      </c>
      <c r="I172" s="214"/>
      <c r="J172" s="215">
        <f>ROUND(I172*H172,2)</f>
        <v>0</v>
      </c>
      <c r="K172" s="216"/>
      <c r="L172" s="41"/>
      <c r="M172" s="217" t="s">
        <v>1</v>
      </c>
      <c r="N172" s="218" t="s">
        <v>38</v>
      </c>
      <c r="O172" s="88"/>
      <c r="P172" s="219">
        <f>O172*H172</f>
        <v>0</v>
      </c>
      <c r="Q172" s="219">
        <v>0.01081</v>
      </c>
      <c r="R172" s="219">
        <f>Q172*H172</f>
        <v>0.1081</v>
      </c>
      <c r="S172" s="219">
        <v>0</v>
      </c>
      <c r="T172" s="220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21" t="s">
        <v>110</v>
      </c>
      <c r="AT172" s="221" t="s">
        <v>106</v>
      </c>
      <c r="AU172" s="221" t="s">
        <v>80</v>
      </c>
      <c r="AY172" s="14" t="s">
        <v>103</v>
      </c>
      <c r="BE172" s="222">
        <f>IF(N172="základní",J172,0)</f>
        <v>0</v>
      </c>
      <c r="BF172" s="222">
        <f>IF(N172="snížená",J172,0)</f>
        <v>0</v>
      </c>
      <c r="BG172" s="222">
        <f>IF(N172="zákl. přenesená",J172,0)</f>
        <v>0</v>
      </c>
      <c r="BH172" s="222">
        <f>IF(N172="sníž. přenesená",J172,0)</f>
        <v>0</v>
      </c>
      <c r="BI172" s="222">
        <f>IF(N172="nulová",J172,0)</f>
        <v>0</v>
      </c>
      <c r="BJ172" s="14" t="s">
        <v>78</v>
      </c>
      <c r="BK172" s="222">
        <f>ROUND(I172*H172,2)</f>
        <v>0</v>
      </c>
      <c r="BL172" s="14" t="s">
        <v>110</v>
      </c>
      <c r="BM172" s="221" t="s">
        <v>238</v>
      </c>
    </row>
    <row r="173" s="2" customFormat="1">
      <c r="A173" s="35"/>
      <c r="B173" s="36"/>
      <c r="C173" s="37"/>
      <c r="D173" s="223" t="s">
        <v>112</v>
      </c>
      <c r="E173" s="37"/>
      <c r="F173" s="224" t="s">
        <v>239</v>
      </c>
      <c r="G173" s="37"/>
      <c r="H173" s="37"/>
      <c r="I173" s="225"/>
      <c r="J173" s="37"/>
      <c r="K173" s="37"/>
      <c r="L173" s="41"/>
      <c r="M173" s="226"/>
      <c r="N173" s="227"/>
      <c r="O173" s="88"/>
      <c r="P173" s="88"/>
      <c r="Q173" s="88"/>
      <c r="R173" s="88"/>
      <c r="S173" s="88"/>
      <c r="T173" s="89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T173" s="14" t="s">
        <v>112</v>
      </c>
      <c r="AU173" s="14" t="s">
        <v>80</v>
      </c>
    </row>
    <row r="174" s="2" customFormat="1">
      <c r="A174" s="35"/>
      <c r="B174" s="36"/>
      <c r="C174" s="37"/>
      <c r="D174" s="223" t="s">
        <v>114</v>
      </c>
      <c r="E174" s="37"/>
      <c r="F174" s="228" t="s">
        <v>240</v>
      </c>
      <c r="G174" s="37"/>
      <c r="H174" s="37"/>
      <c r="I174" s="225"/>
      <c r="J174" s="37"/>
      <c r="K174" s="37"/>
      <c r="L174" s="41"/>
      <c r="M174" s="226"/>
      <c r="N174" s="227"/>
      <c r="O174" s="88"/>
      <c r="P174" s="88"/>
      <c r="Q174" s="88"/>
      <c r="R174" s="88"/>
      <c r="S174" s="88"/>
      <c r="T174" s="89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T174" s="14" t="s">
        <v>114</v>
      </c>
      <c r="AU174" s="14" t="s">
        <v>80</v>
      </c>
    </row>
    <row r="175" s="2" customFormat="1" ht="24.15" customHeight="1">
      <c r="A175" s="35"/>
      <c r="B175" s="36"/>
      <c r="C175" s="209" t="s">
        <v>241</v>
      </c>
      <c r="D175" s="209" t="s">
        <v>106</v>
      </c>
      <c r="E175" s="210" t="s">
        <v>242</v>
      </c>
      <c r="F175" s="211" t="s">
        <v>243</v>
      </c>
      <c r="G175" s="212" t="s">
        <v>161</v>
      </c>
      <c r="H175" s="213">
        <v>4</v>
      </c>
      <c r="I175" s="214"/>
      <c r="J175" s="215">
        <f>ROUND(I175*H175,2)</f>
        <v>0</v>
      </c>
      <c r="K175" s="216"/>
      <c r="L175" s="41"/>
      <c r="M175" s="217" t="s">
        <v>1</v>
      </c>
      <c r="N175" s="218" t="s">
        <v>38</v>
      </c>
      <c r="O175" s="88"/>
      <c r="P175" s="219">
        <f>O175*H175</f>
        <v>0</v>
      </c>
      <c r="Q175" s="219">
        <v>0.018579999999999999</v>
      </c>
      <c r="R175" s="219">
        <f>Q175*H175</f>
        <v>0.074319999999999997</v>
      </c>
      <c r="S175" s="219">
        <v>0</v>
      </c>
      <c r="T175" s="220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21" t="s">
        <v>110</v>
      </c>
      <c r="AT175" s="221" t="s">
        <v>106</v>
      </c>
      <c r="AU175" s="221" t="s">
        <v>80</v>
      </c>
      <c r="AY175" s="14" t="s">
        <v>103</v>
      </c>
      <c r="BE175" s="222">
        <f>IF(N175="základní",J175,0)</f>
        <v>0</v>
      </c>
      <c r="BF175" s="222">
        <f>IF(N175="snížená",J175,0)</f>
        <v>0</v>
      </c>
      <c r="BG175" s="222">
        <f>IF(N175="zákl. přenesená",J175,0)</f>
        <v>0</v>
      </c>
      <c r="BH175" s="222">
        <f>IF(N175="sníž. přenesená",J175,0)</f>
        <v>0</v>
      </c>
      <c r="BI175" s="222">
        <f>IF(N175="nulová",J175,0)</f>
        <v>0</v>
      </c>
      <c r="BJ175" s="14" t="s">
        <v>78</v>
      </c>
      <c r="BK175" s="222">
        <f>ROUND(I175*H175,2)</f>
        <v>0</v>
      </c>
      <c r="BL175" s="14" t="s">
        <v>110</v>
      </c>
      <c r="BM175" s="221" t="s">
        <v>244</v>
      </c>
    </row>
    <row r="176" s="2" customFormat="1">
      <c r="A176" s="35"/>
      <c r="B176" s="36"/>
      <c r="C176" s="37"/>
      <c r="D176" s="223" t="s">
        <v>112</v>
      </c>
      <c r="E176" s="37"/>
      <c r="F176" s="224" t="s">
        <v>245</v>
      </c>
      <c r="G176" s="37"/>
      <c r="H176" s="37"/>
      <c r="I176" s="225"/>
      <c r="J176" s="37"/>
      <c r="K176" s="37"/>
      <c r="L176" s="41"/>
      <c r="M176" s="226"/>
      <c r="N176" s="227"/>
      <c r="O176" s="88"/>
      <c r="P176" s="88"/>
      <c r="Q176" s="88"/>
      <c r="R176" s="88"/>
      <c r="S176" s="88"/>
      <c r="T176" s="89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T176" s="14" t="s">
        <v>112</v>
      </c>
      <c r="AU176" s="14" t="s">
        <v>80</v>
      </c>
    </row>
    <row r="177" s="2" customFormat="1">
      <c r="A177" s="35"/>
      <c r="B177" s="36"/>
      <c r="C177" s="37"/>
      <c r="D177" s="223" t="s">
        <v>114</v>
      </c>
      <c r="E177" s="37"/>
      <c r="F177" s="228" t="s">
        <v>240</v>
      </c>
      <c r="G177" s="37"/>
      <c r="H177" s="37"/>
      <c r="I177" s="225"/>
      <c r="J177" s="37"/>
      <c r="K177" s="37"/>
      <c r="L177" s="41"/>
      <c r="M177" s="226"/>
      <c r="N177" s="227"/>
      <c r="O177" s="88"/>
      <c r="P177" s="88"/>
      <c r="Q177" s="88"/>
      <c r="R177" s="88"/>
      <c r="S177" s="88"/>
      <c r="T177" s="89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T177" s="14" t="s">
        <v>114</v>
      </c>
      <c r="AU177" s="14" t="s">
        <v>80</v>
      </c>
    </row>
    <row r="178" s="2" customFormat="1" ht="24.15" customHeight="1">
      <c r="A178" s="35"/>
      <c r="B178" s="36"/>
      <c r="C178" s="209" t="s">
        <v>246</v>
      </c>
      <c r="D178" s="209" t="s">
        <v>106</v>
      </c>
      <c r="E178" s="210" t="s">
        <v>247</v>
      </c>
      <c r="F178" s="211" t="s">
        <v>248</v>
      </c>
      <c r="G178" s="212" t="s">
        <v>161</v>
      </c>
      <c r="H178" s="213">
        <v>8</v>
      </c>
      <c r="I178" s="214"/>
      <c r="J178" s="215">
        <f>ROUND(I178*H178,2)</f>
        <v>0</v>
      </c>
      <c r="K178" s="216"/>
      <c r="L178" s="41"/>
      <c r="M178" s="217" t="s">
        <v>1</v>
      </c>
      <c r="N178" s="218" t="s">
        <v>38</v>
      </c>
      <c r="O178" s="88"/>
      <c r="P178" s="219">
        <f>O178*H178</f>
        <v>0</v>
      </c>
      <c r="Q178" s="219">
        <v>0.027060000000000001</v>
      </c>
      <c r="R178" s="219">
        <f>Q178*H178</f>
        <v>0.21648000000000001</v>
      </c>
      <c r="S178" s="219">
        <v>0</v>
      </c>
      <c r="T178" s="220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21" t="s">
        <v>110</v>
      </c>
      <c r="AT178" s="221" t="s">
        <v>106</v>
      </c>
      <c r="AU178" s="221" t="s">
        <v>80</v>
      </c>
      <c r="AY178" s="14" t="s">
        <v>103</v>
      </c>
      <c r="BE178" s="222">
        <f>IF(N178="základní",J178,0)</f>
        <v>0</v>
      </c>
      <c r="BF178" s="222">
        <f>IF(N178="snížená",J178,0)</f>
        <v>0</v>
      </c>
      <c r="BG178" s="222">
        <f>IF(N178="zákl. přenesená",J178,0)</f>
        <v>0</v>
      </c>
      <c r="BH178" s="222">
        <f>IF(N178="sníž. přenesená",J178,0)</f>
        <v>0</v>
      </c>
      <c r="BI178" s="222">
        <f>IF(N178="nulová",J178,0)</f>
        <v>0</v>
      </c>
      <c r="BJ178" s="14" t="s">
        <v>78</v>
      </c>
      <c r="BK178" s="222">
        <f>ROUND(I178*H178,2)</f>
        <v>0</v>
      </c>
      <c r="BL178" s="14" t="s">
        <v>110</v>
      </c>
      <c r="BM178" s="221" t="s">
        <v>249</v>
      </c>
    </row>
    <row r="179" s="2" customFormat="1">
      <c r="A179" s="35"/>
      <c r="B179" s="36"/>
      <c r="C179" s="37"/>
      <c r="D179" s="223" t="s">
        <v>112</v>
      </c>
      <c r="E179" s="37"/>
      <c r="F179" s="224" t="s">
        <v>250</v>
      </c>
      <c r="G179" s="37"/>
      <c r="H179" s="37"/>
      <c r="I179" s="225"/>
      <c r="J179" s="37"/>
      <c r="K179" s="37"/>
      <c r="L179" s="41"/>
      <c r="M179" s="226"/>
      <c r="N179" s="227"/>
      <c r="O179" s="88"/>
      <c r="P179" s="88"/>
      <c r="Q179" s="88"/>
      <c r="R179" s="88"/>
      <c r="S179" s="88"/>
      <c r="T179" s="89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T179" s="14" t="s">
        <v>112</v>
      </c>
      <c r="AU179" s="14" t="s">
        <v>80</v>
      </c>
    </row>
    <row r="180" s="2" customFormat="1">
      <c r="A180" s="35"/>
      <c r="B180" s="36"/>
      <c r="C180" s="37"/>
      <c r="D180" s="223" t="s">
        <v>114</v>
      </c>
      <c r="E180" s="37"/>
      <c r="F180" s="228" t="s">
        <v>240</v>
      </c>
      <c r="G180" s="37"/>
      <c r="H180" s="37"/>
      <c r="I180" s="225"/>
      <c r="J180" s="37"/>
      <c r="K180" s="37"/>
      <c r="L180" s="41"/>
      <c r="M180" s="226"/>
      <c r="N180" s="227"/>
      <c r="O180" s="88"/>
      <c r="P180" s="88"/>
      <c r="Q180" s="88"/>
      <c r="R180" s="88"/>
      <c r="S180" s="88"/>
      <c r="T180" s="89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T180" s="14" t="s">
        <v>114</v>
      </c>
      <c r="AU180" s="14" t="s">
        <v>80</v>
      </c>
    </row>
    <row r="181" s="2" customFormat="1" ht="14.4" customHeight="1">
      <c r="A181" s="35"/>
      <c r="B181" s="36"/>
      <c r="C181" s="209" t="s">
        <v>251</v>
      </c>
      <c r="D181" s="209" t="s">
        <v>106</v>
      </c>
      <c r="E181" s="210" t="s">
        <v>252</v>
      </c>
      <c r="F181" s="211" t="s">
        <v>253</v>
      </c>
      <c r="G181" s="212" t="s">
        <v>254</v>
      </c>
      <c r="H181" s="213">
        <v>6</v>
      </c>
      <c r="I181" s="214"/>
      <c r="J181" s="215">
        <f>ROUND(I181*H181,2)</f>
        <v>0</v>
      </c>
      <c r="K181" s="216"/>
      <c r="L181" s="41"/>
      <c r="M181" s="217" t="s">
        <v>1</v>
      </c>
      <c r="N181" s="218" t="s">
        <v>38</v>
      </c>
      <c r="O181" s="88"/>
      <c r="P181" s="219">
        <f>O181*H181</f>
        <v>0</v>
      </c>
      <c r="Q181" s="219">
        <v>0</v>
      </c>
      <c r="R181" s="219">
        <f>Q181*H181</f>
        <v>0</v>
      </c>
      <c r="S181" s="219">
        <v>0</v>
      </c>
      <c r="T181" s="220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21" t="s">
        <v>110</v>
      </c>
      <c r="AT181" s="221" t="s">
        <v>106</v>
      </c>
      <c r="AU181" s="221" t="s">
        <v>80</v>
      </c>
      <c r="AY181" s="14" t="s">
        <v>103</v>
      </c>
      <c r="BE181" s="222">
        <f>IF(N181="základní",J181,0)</f>
        <v>0</v>
      </c>
      <c r="BF181" s="222">
        <f>IF(N181="snížená",J181,0)</f>
        <v>0</v>
      </c>
      <c r="BG181" s="222">
        <f>IF(N181="zákl. přenesená",J181,0)</f>
        <v>0</v>
      </c>
      <c r="BH181" s="222">
        <f>IF(N181="sníž. přenesená",J181,0)</f>
        <v>0</v>
      </c>
      <c r="BI181" s="222">
        <f>IF(N181="nulová",J181,0)</f>
        <v>0</v>
      </c>
      <c r="BJ181" s="14" t="s">
        <v>78</v>
      </c>
      <c r="BK181" s="222">
        <f>ROUND(I181*H181,2)</f>
        <v>0</v>
      </c>
      <c r="BL181" s="14" t="s">
        <v>110</v>
      </c>
      <c r="BM181" s="221" t="s">
        <v>255</v>
      </c>
    </row>
    <row r="182" s="2" customFormat="1">
      <c r="A182" s="35"/>
      <c r="B182" s="36"/>
      <c r="C182" s="37"/>
      <c r="D182" s="223" t="s">
        <v>112</v>
      </c>
      <c r="E182" s="37"/>
      <c r="F182" s="224" t="s">
        <v>256</v>
      </c>
      <c r="G182" s="37"/>
      <c r="H182" s="37"/>
      <c r="I182" s="225"/>
      <c r="J182" s="37"/>
      <c r="K182" s="37"/>
      <c r="L182" s="41"/>
      <c r="M182" s="226"/>
      <c r="N182" s="227"/>
      <c r="O182" s="88"/>
      <c r="P182" s="88"/>
      <c r="Q182" s="88"/>
      <c r="R182" s="88"/>
      <c r="S182" s="88"/>
      <c r="T182" s="89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T182" s="14" t="s">
        <v>112</v>
      </c>
      <c r="AU182" s="14" t="s">
        <v>80</v>
      </c>
    </row>
    <row r="183" s="2" customFormat="1" ht="37.8" customHeight="1">
      <c r="A183" s="35"/>
      <c r="B183" s="36"/>
      <c r="C183" s="209" t="s">
        <v>124</v>
      </c>
      <c r="D183" s="209" t="s">
        <v>106</v>
      </c>
      <c r="E183" s="210" t="s">
        <v>257</v>
      </c>
      <c r="F183" s="211" t="s">
        <v>258</v>
      </c>
      <c r="G183" s="212" t="s">
        <v>254</v>
      </c>
      <c r="H183" s="213">
        <v>50</v>
      </c>
      <c r="I183" s="214"/>
      <c r="J183" s="215">
        <f>ROUND(I183*H183,2)</f>
        <v>0</v>
      </c>
      <c r="K183" s="216"/>
      <c r="L183" s="41"/>
      <c r="M183" s="217" t="s">
        <v>1</v>
      </c>
      <c r="N183" s="218" t="s">
        <v>38</v>
      </c>
      <c r="O183" s="88"/>
      <c r="P183" s="219">
        <f>O183*H183</f>
        <v>0</v>
      </c>
      <c r="Q183" s="219">
        <v>0</v>
      </c>
      <c r="R183" s="219">
        <f>Q183*H183</f>
        <v>0</v>
      </c>
      <c r="S183" s="219">
        <v>0</v>
      </c>
      <c r="T183" s="220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21" t="s">
        <v>110</v>
      </c>
      <c r="AT183" s="221" t="s">
        <v>106</v>
      </c>
      <c r="AU183" s="221" t="s">
        <v>80</v>
      </c>
      <c r="AY183" s="14" t="s">
        <v>103</v>
      </c>
      <c r="BE183" s="222">
        <f>IF(N183="základní",J183,0)</f>
        <v>0</v>
      </c>
      <c r="BF183" s="222">
        <f>IF(N183="snížená",J183,0)</f>
        <v>0</v>
      </c>
      <c r="BG183" s="222">
        <f>IF(N183="zákl. přenesená",J183,0)</f>
        <v>0</v>
      </c>
      <c r="BH183" s="222">
        <f>IF(N183="sníž. přenesená",J183,0)</f>
        <v>0</v>
      </c>
      <c r="BI183" s="222">
        <f>IF(N183="nulová",J183,0)</f>
        <v>0</v>
      </c>
      <c r="BJ183" s="14" t="s">
        <v>78</v>
      </c>
      <c r="BK183" s="222">
        <f>ROUND(I183*H183,2)</f>
        <v>0</v>
      </c>
      <c r="BL183" s="14" t="s">
        <v>110</v>
      </c>
      <c r="BM183" s="221" t="s">
        <v>259</v>
      </c>
    </row>
    <row r="184" s="2" customFormat="1">
      <c r="A184" s="35"/>
      <c r="B184" s="36"/>
      <c r="C184" s="37"/>
      <c r="D184" s="223" t="s">
        <v>112</v>
      </c>
      <c r="E184" s="37"/>
      <c r="F184" s="224" t="s">
        <v>258</v>
      </c>
      <c r="G184" s="37"/>
      <c r="H184" s="37"/>
      <c r="I184" s="225"/>
      <c r="J184" s="37"/>
      <c r="K184" s="37"/>
      <c r="L184" s="41"/>
      <c r="M184" s="226"/>
      <c r="N184" s="227"/>
      <c r="O184" s="88"/>
      <c r="P184" s="88"/>
      <c r="Q184" s="88"/>
      <c r="R184" s="88"/>
      <c r="S184" s="88"/>
      <c r="T184" s="89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T184" s="14" t="s">
        <v>112</v>
      </c>
      <c r="AU184" s="14" t="s">
        <v>80</v>
      </c>
    </row>
    <row r="185" s="2" customFormat="1" ht="14.4" customHeight="1">
      <c r="A185" s="35"/>
      <c r="B185" s="36"/>
      <c r="C185" s="209" t="s">
        <v>260</v>
      </c>
      <c r="D185" s="209" t="s">
        <v>106</v>
      </c>
      <c r="E185" s="210" t="s">
        <v>261</v>
      </c>
      <c r="F185" s="211" t="s">
        <v>262</v>
      </c>
      <c r="G185" s="212" t="s">
        <v>161</v>
      </c>
      <c r="H185" s="213">
        <v>20</v>
      </c>
      <c r="I185" s="214"/>
      <c r="J185" s="215">
        <f>ROUND(I185*H185,2)</f>
        <v>0</v>
      </c>
      <c r="K185" s="216"/>
      <c r="L185" s="41"/>
      <c r="M185" s="217" t="s">
        <v>1</v>
      </c>
      <c r="N185" s="218" t="s">
        <v>38</v>
      </c>
      <c r="O185" s="88"/>
      <c r="P185" s="219">
        <f>O185*H185</f>
        <v>0</v>
      </c>
      <c r="Q185" s="219">
        <v>0</v>
      </c>
      <c r="R185" s="219">
        <f>Q185*H185</f>
        <v>0</v>
      </c>
      <c r="S185" s="219">
        <v>0</v>
      </c>
      <c r="T185" s="220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21" t="s">
        <v>110</v>
      </c>
      <c r="AT185" s="221" t="s">
        <v>106</v>
      </c>
      <c r="AU185" s="221" t="s">
        <v>80</v>
      </c>
      <c r="AY185" s="14" t="s">
        <v>103</v>
      </c>
      <c r="BE185" s="222">
        <f>IF(N185="základní",J185,0)</f>
        <v>0</v>
      </c>
      <c r="BF185" s="222">
        <f>IF(N185="snížená",J185,0)</f>
        <v>0</v>
      </c>
      <c r="BG185" s="222">
        <f>IF(N185="zákl. přenesená",J185,0)</f>
        <v>0</v>
      </c>
      <c r="BH185" s="222">
        <f>IF(N185="sníž. přenesená",J185,0)</f>
        <v>0</v>
      </c>
      <c r="BI185" s="222">
        <f>IF(N185="nulová",J185,0)</f>
        <v>0</v>
      </c>
      <c r="BJ185" s="14" t="s">
        <v>78</v>
      </c>
      <c r="BK185" s="222">
        <f>ROUND(I185*H185,2)</f>
        <v>0</v>
      </c>
      <c r="BL185" s="14" t="s">
        <v>110</v>
      </c>
      <c r="BM185" s="221" t="s">
        <v>263</v>
      </c>
    </row>
    <row r="186" s="2" customFormat="1">
      <c r="A186" s="35"/>
      <c r="B186" s="36"/>
      <c r="C186" s="37"/>
      <c r="D186" s="223" t="s">
        <v>112</v>
      </c>
      <c r="E186" s="37"/>
      <c r="F186" s="224" t="s">
        <v>264</v>
      </c>
      <c r="G186" s="37"/>
      <c r="H186" s="37"/>
      <c r="I186" s="225"/>
      <c r="J186" s="37"/>
      <c r="K186" s="37"/>
      <c r="L186" s="41"/>
      <c r="M186" s="226"/>
      <c r="N186" s="227"/>
      <c r="O186" s="88"/>
      <c r="P186" s="88"/>
      <c r="Q186" s="88"/>
      <c r="R186" s="88"/>
      <c r="S186" s="88"/>
      <c r="T186" s="89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T186" s="14" t="s">
        <v>112</v>
      </c>
      <c r="AU186" s="14" t="s">
        <v>80</v>
      </c>
    </row>
    <row r="187" s="2" customFormat="1" ht="14.4" customHeight="1">
      <c r="A187" s="35"/>
      <c r="B187" s="36"/>
      <c r="C187" s="209" t="s">
        <v>265</v>
      </c>
      <c r="D187" s="209" t="s">
        <v>106</v>
      </c>
      <c r="E187" s="210" t="s">
        <v>266</v>
      </c>
      <c r="F187" s="211" t="s">
        <v>262</v>
      </c>
      <c r="G187" s="212" t="s">
        <v>161</v>
      </c>
      <c r="H187" s="213">
        <v>12</v>
      </c>
      <c r="I187" s="214"/>
      <c r="J187" s="215">
        <f>ROUND(I187*H187,2)</f>
        <v>0</v>
      </c>
      <c r="K187" s="216"/>
      <c r="L187" s="41"/>
      <c r="M187" s="217" t="s">
        <v>1</v>
      </c>
      <c r="N187" s="218" t="s">
        <v>38</v>
      </c>
      <c r="O187" s="88"/>
      <c r="P187" s="219">
        <f>O187*H187</f>
        <v>0</v>
      </c>
      <c r="Q187" s="219">
        <v>0</v>
      </c>
      <c r="R187" s="219">
        <f>Q187*H187</f>
        <v>0</v>
      </c>
      <c r="S187" s="219">
        <v>0</v>
      </c>
      <c r="T187" s="220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21" t="s">
        <v>110</v>
      </c>
      <c r="AT187" s="221" t="s">
        <v>106</v>
      </c>
      <c r="AU187" s="221" t="s">
        <v>80</v>
      </c>
      <c r="AY187" s="14" t="s">
        <v>103</v>
      </c>
      <c r="BE187" s="222">
        <f>IF(N187="základní",J187,0)</f>
        <v>0</v>
      </c>
      <c r="BF187" s="222">
        <f>IF(N187="snížená",J187,0)</f>
        <v>0</v>
      </c>
      <c r="BG187" s="222">
        <f>IF(N187="zákl. přenesená",J187,0)</f>
        <v>0</v>
      </c>
      <c r="BH187" s="222">
        <f>IF(N187="sníž. přenesená",J187,0)</f>
        <v>0</v>
      </c>
      <c r="BI187" s="222">
        <f>IF(N187="nulová",J187,0)</f>
        <v>0</v>
      </c>
      <c r="BJ187" s="14" t="s">
        <v>78</v>
      </c>
      <c r="BK187" s="222">
        <f>ROUND(I187*H187,2)</f>
        <v>0</v>
      </c>
      <c r="BL187" s="14" t="s">
        <v>110</v>
      </c>
      <c r="BM187" s="221" t="s">
        <v>267</v>
      </c>
    </row>
    <row r="188" s="2" customFormat="1">
      <c r="A188" s="35"/>
      <c r="B188" s="36"/>
      <c r="C188" s="37"/>
      <c r="D188" s="223" t="s">
        <v>112</v>
      </c>
      <c r="E188" s="37"/>
      <c r="F188" s="224" t="s">
        <v>268</v>
      </c>
      <c r="G188" s="37"/>
      <c r="H188" s="37"/>
      <c r="I188" s="225"/>
      <c r="J188" s="37"/>
      <c r="K188" s="37"/>
      <c r="L188" s="41"/>
      <c r="M188" s="226"/>
      <c r="N188" s="227"/>
      <c r="O188" s="88"/>
      <c r="P188" s="88"/>
      <c r="Q188" s="88"/>
      <c r="R188" s="88"/>
      <c r="S188" s="88"/>
      <c r="T188" s="89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T188" s="14" t="s">
        <v>112</v>
      </c>
      <c r="AU188" s="14" t="s">
        <v>80</v>
      </c>
    </row>
    <row r="189" s="2" customFormat="1" ht="14.4" customHeight="1">
      <c r="A189" s="35"/>
      <c r="B189" s="36"/>
      <c r="C189" s="209" t="s">
        <v>269</v>
      </c>
      <c r="D189" s="209" t="s">
        <v>106</v>
      </c>
      <c r="E189" s="210" t="s">
        <v>270</v>
      </c>
      <c r="F189" s="211" t="s">
        <v>271</v>
      </c>
      <c r="G189" s="212" t="s">
        <v>272</v>
      </c>
      <c r="H189" s="213">
        <v>120</v>
      </c>
      <c r="I189" s="214"/>
      <c r="J189" s="215">
        <f>ROUND(I189*H189,2)</f>
        <v>0</v>
      </c>
      <c r="K189" s="216"/>
      <c r="L189" s="41"/>
      <c r="M189" s="217" t="s">
        <v>1</v>
      </c>
      <c r="N189" s="218" t="s">
        <v>38</v>
      </c>
      <c r="O189" s="88"/>
      <c r="P189" s="219">
        <f>O189*H189</f>
        <v>0</v>
      </c>
      <c r="Q189" s="219">
        <v>0</v>
      </c>
      <c r="R189" s="219">
        <f>Q189*H189</f>
        <v>0</v>
      </c>
      <c r="S189" s="219">
        <v>0</v>
      </c>
      <c r="T189" s="220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21" t="s">
        <v>110</v>
      </c>
      <c r="AT189" s="221" t="s">
        <v>106</v>
      </c>
      <c r="AU189" s="221" t="s">
        <v>80</v>
      </c>
      <c r="AY189" s="14" t="s">
        <v>103</v>
      </c>
      <c r="BE189" s="222">
        <f>IF(N189="základní",J189,0)</f>
        <v>0</v>
      </c>
      <c r="BF189" s="222">
        <f>IF(N189="snížená",J189,0)</f>
        <v>0</v>
      </c>
      <c r="BG189" s="222">
        <f>IF(N189="zákl. přenesená",J189,0)</f>
        <v>0</v>
      </c>
      <c r="BH189" s="222">
        <f>IF(N189="sníž. přenesená",J189,0)</f>
        <v>0</v>
      </c>
      <c r="BI189" s="222">
        <f>IF(N189="nulová",J189,0)</f>
        <v>0</v>
      </c>
      <c r="BJ189" s="14" t="s">
        <v>78</v>
      </c>
      <c r="BK189" s="222">
        <f>ROUND(I189*H189,2)</f>
        <v>0</v>
      </c>
      <c r="BL189" s="14" t="s">
        <v>110</v>
      </c>
      <c r="BM189" s="221" t="s">
        <v>273</v>
      </c>
    </row>
    <row r="190" s="2" customFormat="1">
      <c r="A190" s="35"/>
      <c r="B190" s="36"/>
      <c r="C190" s="37"/>
      <c r="D190" s="223" t="s">
        <v>112</v>
      </c>
      <c r="E190" s="37"/>
      <c r="F190" s="224" t="s">
        <v>271</v>
      </c>
      <c r="G190" s="37"/>
      <c r="H190" s="37"/>
      <c r="I190" s="225"/>
      <c r="J190" s="37"/>
      <c r="K190" s="37"/>
      <c r="L190" s="41"/>
      <c r="M190" s="226"/>
      <c r="N190" s="227"/>
      <c r="O190" s="88"/>
      <c r="P190" s="88"/>
      <c r="Q190" s="88"/>
      <c r="R190" s="88"/>
      <c r="S190" s="88"/>
      <c r="T190" s="89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T190" s="14" t="s">
        <v>112</v>
      </c>
      <c r="AU190" s="14" t="s">
        <v>80</v>
      </c>
    </row>
    <row r="191" s="2" customFormat="1" ht="24.15" customHeight="1">
      <c r="A191" s="35"/>
      <c r="B191" s="36"/>
      <c r="C191" s="209" t="s">
        <v>274</v>
      </c>
      <c r="D191" s="209" t="s">
        <v>106</v>
      </c>
      <c r="E191" s="210" t="s">
        <v>275</v>
      </c>
      <c r="F191" s="211" t="s">
        <v>276</v>
      </c>
      <c r="G191" s="212" t="s">
        <v>277</v>
      </c>
      <c r="H191" s="213">
        <v>20</v>
      </c>
      <c r="I191" s="214"/>
      <c r="J191" s="215">
        <f>ROUND(I191*H191,2)</f>
        <v>0</v>
      </c>
      <c r="K191" s="216"/>
      <c r="L191" s="41"/>
      <c r="M191" s="217" t="s">
        <v>1</v>
      </c>
      <c r="N191" s="218" t="s">
        <v>38</v>
      </c>
      <c r="O191" s="88"/>
      <c r="P191" s="219">
        <f>O191*H191</f>
        <v>0</v>
      </c>
      <c r="Q191" s="219">
        <v>0</v>
      </c>
      <c r="R191" s="219">
        <f>Q191*H191</f>
        <v>0</v>
      </c>
      <c r="S191" s="219">
        <v>0</v>
      </c>
      <c r="T191" s="220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21" t="s">
        <v>110</v>
      </c>
      <c r="AT191" s="221" t="s">
        <v>106</v>
      </c>
      <c r="AU191" s="221" t="s">
        <v>80</v>
      </c>
      <c r="AY191" s="14" t="s">
        <v>103</v>
      </c>
      <c r="BE191" s="222">
        <f>IF(N191="základní",J191,0)</f>
        <v>0</v>
      </c>
      <c r="BF191" s="222">
        <f>IF(N191="snížená",J191,0)</f>
        <v>0</v>
      </c>
      <c r="BG191" s="222">
        <f>IF(N191="zákl. přenesená",J191,0)</f>
        <v>0</v>
      </c>
      <c r="BH191" s="222">
        <f>IF(N191="sníž. přenesená",J191,0)</f>
        <v>0</v>
      </c>
      <c r="BI191" s="222">
        <f>IF(N191="nulová",J191,0)</f>
        <v>0</v>
      </c>
      <c r="BJ191" s="14" t="s">
        <v>78</v>
      </c>
      <c r="BK191" s="222">
        <f>ROUND(I191*H191,2)</f>
        <v>0</v>
      </c>
      <c r="BL191" s="14" t="s">
        <v>110</v>
      </c>
      <c r="BM191" s="221" t="s">
        <v>278</v>
      </c>
    </row>
    <row r="192" s="2" customFormat="1">
      <c r="A192" s="35"/>
      <c r="B192" s="36"/>
      <c r="C192" s="37"/>
      <c r="D192" s="223" t="s">
        <v>112</v>
      </c>
      <c r="E192" s="37"/>
      <c r="F192" s="224" t="s">
        <v>279</v>
      </c>
      <c r="G192" s="37"/>
      <c r="H192" s="37"/>
      <c r="I192" s="225"/>
      <c r="J192" s="37"/>
      <c r="K192" s="37"/>
      <c r="L192" s="41"/>
      <c r="M192" s="226"/>
      <c r="N192" s="227"/>
      <c r="O192" s="88"/>
      <c r="P192" s="88"/>
      <c r="Q192" s="88"/>
      <c r="R192" s="88"/>
      <c r="S192" s="88"/>
      <c r="T192" s="89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T192" s="14" t="s">
        <v>112</v>
      </c>
      <c r="AU192" s="14" t="s">
        <v>80</v>
      </c>
    </row>
    <row r="193" s="2" customFormat="1" ht="24.15" customHeight="1">
      <c r="A193" s="35"/>
      <c r="B193" s="36"/>
      <c r="C193" s="209" t="s">
        <v>280</v>
      </c>
      <c r="D193" s="209" t="s">
        <v>106</v>
      </c>
      <c r="E193" s="210" t="s">
        <v>281</v>
      </c>
      <c r="F193" s="211" t="s">
        <v>282</v>
      </c>
      <c r="G193" s="212" t="s">
        <v>277</v>
      </c>
      <c r="H193" s="213">
        <v>20</v>
      </c>
      <c r="I193" s="214"/>
      <c r="J193" s="215">
        <f>ROUND(I193*H193,2)</f>
        <v>0</v>
      </c>
      <c r="K193" s="216"/>
      <c r="L193" s="41"/>
      <c r="M193" s="217" t="s">
        <v>1</v>
      </c>
      <c r="N193" s="218" t="s">
        <v>38</v>
      </c>
      <c r="O193" s="88"/>
      <c r="P193" s="219">
        <f>O193*H193</f>
        <v>0</v>
      </c>
      <c r="Q193" s="219">
        <v>0</v>
      </c>
      <c r="R193" s="219">
        <f>Q193*H193</f>
        <v>0</v>
      </c>
      <c r="S193" s="219">
        <v>0</v>
      </c>
      <c r="T193" s="220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21" t="s">
        <v>110</v>
      </c>
      <c r="AT193" s="221" t="s">
        <v>106</v>
      </c>
      <c r="AU193" s="221" t="s">
        <v>80</v>
      </c>
      <c r="AY193" s="14" t="s">
        <v>103</v>
      </c>
      <c r="BE193" s="222">
        <f>IF(N193="základní",J193,0)</f>
        <v>0</v>
      </c>
      <c r="BF193" s="222">
        <f>IF(N193="snížená",J193,0)</f>
        <v>0</v>
      </c>
      <c r="BG193" s="222">
        <f>IF(N193="zákl. přenesená",J193,0)</f>
        <v>0</v>
      </c>
      <c r="BH193" s="222">
        <f>IF(N193="sníž. přenesená",J193,0)</f>
        <v>0</v>
      </c>
      <c r="BI193" s="222">
        <f>IF(N193="nulová",J193,0)</f>
        <v>0</v>
      </c>
      <c r="BJ193" s="14" t="s">
        <v>78</v>
      </c>
      <c r="BK193" s="222">
        <f>ROUND(I193*H193,2)</f>
        <v>0</v>
      </c>
      <c r="BL193" s="14" t="s">
        <v>110</v>
      </c>
      <c r="BM193" s="221" t="s">
        <v>283</v>
      </c>
    </row>
    <row r="194" s="2" customFormat="1">
      <c r="A194" s="35"/>
      <c r="B194" s="36"/>
      <c r="C194" s="37"/>
      <c r="D194" s="223" t="s">
        <v>112</v>
      </c>
      <c r="E194" s="37"/>
      <c r="F194" s="224" t="s">
        <v>284</v>
      </c>
      <c r="G194" s="37"/>
      <c r="H194" s="37"/>
      <c r="I194" s="225"/>
      <c r="J194" s="37"/>
      <c r="K194" s="37"/>
      <c r="L194" s="41"/>
      <c r="M194" s="226"/>
      <c r="N194" s="227"/>
      <c r="O194" s="88"/>
      <c r="P194" s="88"/>
      <c r="Q194" s="88"/>
      <c r="R194" s="88"/>
      <c r="S194" s="88"/>
      <c r="T194" s="89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T194" s="14" t="s">
        <v>112</v>
      </c>
      <c r="AU194" s="14" t="s">
        <v>80</v>
      </c>
    </row>
    <row r="195" s="2" customFormat="1" ht="24.15" customHeight="1">
      <c r="A195" s="35"/>
      <c r="B195" s="36"/>
      <c r="C195" s="209" t="s">
        <v>285</v>
      </c>
      <c r="D195" s="209" t="s">
        <v>106</v>
      </c>
      <c r="E195" s="210" t="s">
        <v>286</v>
      </c>
      <c r="F195" s="211" t="s">
        <v>287</v>
      </c>
      <c r="G195" s="212" t="s">
        <v>166</v>
      </c>
      <c r="H195" s="213">
        <v>1</v>
      </c>
      <c r="I195" s="214"/>
      <c r="J195" s="215">
        <f>ROUND(I195*H195,2)</f>
        <v>0</v>
      </c>
      <c r="K195" s="216"/>
      <c r="L195" s="41"/>
      <c r="M195" s="217" t="s">
        <v>1</v>
      </c>
      <c r="N195" s="218" t="s">
        <v>38</v>
      </c>
      <c r="O195" s="88"/>
      <c r="P195" s="219">
        <f>O195*H195</f>
        <v>0</v>
      </c>
      <c r="Q195" s="219">
        <v>0</v>
      </c>
      <c r="R195" s="219">
        <f>Q195*H195</f>
        <v>0</v>
      </c>
      <c r="S195" s="219">
        <v>0</v>
      </c>
      <c r="T195" s="220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21" t="s">
        <v>110</v>
      </c>
      <c r="AT195" s="221" t="s">
        <v>106</v>
      </c>
      <c r="AU195" s="221" t="s">
        <v>80</v>
      </c>
      <c r="AY195" s="14" t="s">
        <v>103</v>
      </c>
      <c r="BE195" s="222">
        <f>IF(N195="základní",J195,0)</f>
        <v>0</v>
      </c>
      <c r="BF195" s="222">
        <f>IF(N195="snížená",J195,0)</f>
        <v>0</v>
      </c>
      <c r="BG195" s="222">
        <f>IF(N195="zákl. přenesená",J195,0)</f>
        <v>0</v>
      </c>
      <c r="BH195" s="222">
        <f>IF(N195="sníž. přenesená",J195,0)</f>
        <v>0</v>
      </c>
      <c r="BI195" s="222">
        <f>IF(N195="nulová",J195,0)</f>
        <v>0</v>
      </c>
      <c r="BJ195" s="14" t="s">
        <v>78</v>
      </c>
      <c r="BK195" s="222">
        <f>ROUND(I195*H195,2)</f>
        <v>0</v>
      </c>
      <c r="BL195" s="14" t="s">
        <v>110</v>
      </c>
      <c r="BM195" s="221" t="s">
        <v>288</v>
      </c>
    </row>
    <row r="196" s="2" customFormat="1">
      <c r="A196" s="35"/>
      <c r="B196" s="36"/>
      <c r="C196" s="37"/>
      <c r="D196" s="223" t="s">
        <v>112</v>
      </c>
      <c r="E196" s="37"/>
      <c r="F196" s="224" t="s">
        <v>287</v>
      </c>
      <c r="G196" s="37"/>
      <c r="H196" s="37"/>
      <c r="I196" s="225"/>
      <c r="J196" s="37"/>
      <c r="K196" s="37"/>
      <c r="L196" s="41"/>
      <c r="M196" s="226"/>
      <c r="N196" s="227"/>
      <c r="O196" s="88"/>
      <c r="P196" s="88"/>
      <c r="Q196" s="88"/>
      <c r="R196" s="88"/>
      <c r="S196" s="88"/>
      <c r="T196" s="89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T196" s="14" t="s">
        <v>112</v>
      </c>
      <c r="AU196" s="14" t="s">
        <v>80</v>
      </c>
    </row>
    <row r="197" s="2" customFormat="1" ht="14.4" customHeight="1">
      <c r="A197" s="35"/>
      <c r="B197" s="36"/>
      <c r="C197" s="209" t="s">
        <v>289</v>
      </c>
      <c r="D197" s="209" t="s">
        <v>106</v>
      </c>
      <c r="E197" s="210" t="s">
        <v>290</v>
      </c>
      <c r="F197" s="211" t="s">
        <v>291</v>
      </c>
      <c r="G197" s="212" t="s">
        <v>277</v>
      </c>
      <c r="H197" s="213">
        <v>60</v>
      </c>
      <c r="I197" s="214"/>
      <c r="J197" s="215">
        <f>ROUND(I197*H197,2)</f>
        <v>0</v>
      </c>
      <c r="K197" s="216"/>
      <c r="L197" s="41"/>
      <c r="M197" s="217" t="s">
        <v>1</v>
      </c>
      <c r="N197" s="218" t="s">
        <v>38</v>
      </c>
      <c r="O197" s="88"/>
      <c r="P197" s="219">
        <f>O197*H197</f>
        <v>0</v>
      </c>
      <c r="Q197" s="219">
        <v>0</v>
      </c>
      <c r="R197" s="219">
        <f>Q197*H197</f>
        <v>0</v>
      </c>
      <c r="S197" s="219">
        <v>0</v>
      </c>
      <c r="T197" s="220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21" t="s">
        <v>110</v>
      </c>
      <c r="AT197" s="221" t="s">
        <v>106</v>
      </c>
      <c r="AU197" s="221" t="s">
        <v>80</v>
      </c>
      <c r="AY197" s="14" t="s">
        <v>103</v>
      </c>
      <c r="BE197" s="222">
        <f>IF(N197="základní",J197,0)</f>
        <v>0</v>
      </c>
      <c r="BF197" s="222">
        <f>IF(N197="snížená",J197,0)</f>
        <v>0</v>
      </c>
      <c r="BG197" s="222">
        <f>IF(N197="zákl. přenesená",J197,0)</f>
        <v>0</v>
      </c>
      <c r="BH197" s="222">
        <f>IF(N197="sníž. přenesená",J197,0)</f>
        <v>0</v>
      </c>
      <c r="BI197" s="222">
        <f>IF(N197="nulová",J197,0)</f>
        <v>0</v>
      </c>
      <c r="BJ197" s="14" t="s">
        <v>78</v>
      </c>
      <c r="BK197" s="222">
        <f>ROUND(I197*H197,2)</f>
        <v>0</v>
      </c>
      <c r="BL197" s="14" t="s">
        <v>110</v>
      </c>
      <c r="BM197" s="221" t="s">
        <v>292</v>
      </c>
    </row>
    <row r="198" s="2" customFormat="1">
      <c r="A198" s="35"/>
      <c r="B198" s="36"/>
      <c r="C198" s="37"/>
      <c r="D198" s="223" t="s">
        <v>112</v>
      </c>
      <c r="E198" s="37"/>
      <c r="F198" s="224" t="s">
        <v>293</v>
      </c>
      <c r="G198" s="37"/>
      <c r="H198" s="37"/>
      <c r="I198" s="225"/>
      <c r="J198" s="37"/>
      <c r="K198" s="37"/>
      <c r="L198" s="41"/>
      <c r="M198" s="226"/>
      <c r="N198" s="227"/>
      <c r="O198" s="88"/>
      <c r="P198" s="88"/>
      <c r="Q198" s="88"/>
      <c r="R198" s="88"/>
      <c r="S198" s="88"/>
      <c r="T198" s="89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T198" s="14" t="s">
        <v>112</v>
      </c>
      <c r="AU198" s="14" t="s">
        <v>80</v>
      </c>
    </row>
    <row r="199" s="2" customFormat="1" ht="14.4" customHeight="1">
      <c r="A199" s="35"/>
      <c r="B199" s="36"/>
      <c r="C199" s="229" t="s">
        <v>294</v>
      </c>
      <c r="D199" s="229" t="s">
        <v>121</v>
      </c>
      <c r="E199" s="230" t="s">
        <v>295</v>
      </c>
      <c r="F199" s="231" t="s">
        <v>296</v>
      </c>
      <c r="G199" s="232" t="s">
        <v>254</v>
      </c>
      <c r="H199" s="233">
        <v>40</v>
      </c>
      <c r="I199" s="234"/>
      <c r="J199" s="235">
        <f>ROUND(I199*H199,2)</f>
        <v>0</v>
      </c>
      <c r="K199" s="236"/>
      <c r="L199" s="237"/>
      <c r="M199" s="238" t="s">
        <v>1</v>
      </c>
      <c r="N199" s="239" t="s">
        <v>38</v>
      </c>
      <c r="O199" s="88"/>
      <c r="P199" s="219">
        <f>O199*H199</f>
        <v>0</v>
      </c>
      <c r="Q199" s="219">
        <v>0</v>
      </c>
      <c r="R199" s="219">
        <f>Q199*H199</f>
        <v>0</v>
      </c>
      <c r="S199" s="219">
        <v>0</v>
      </c>
      <c r="T199" s="220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21" t="s">
        <v>124</v>
      </c>
      <c r="AT199" s="221" t="s">
        <v>121</v>
      </c>
      <c r="AU199" s="221" t="s">
        <v>80</v>
      </c>
      <c r="AY199" s="14" t="s">
        <v>103</v>
      </c>
      <c r="BE199" s="222">
        <f>IF(N199="základní",J199,0)</f>
        <v>0</v>
      </c>
      <c r="BF199" s="222">
        <f>IF(N199="snížená",J199,0)</f>
        <v>0</v>
      </c>
      <c r="BG199" s="222">
        <f>IF(N199="zákl. přenesená",J199,0)</f>
        <v>0</v>
      </c>
      <c r="BH199" s="222">
        <f>IF(N199="sníž. přenesená",J199,0)</f>
        <v>0</v>
      </c>
      <c r="BI199" s="222">
        <f>IF(N199="nulová",J199,0)</f>
        <v>0</v>
      </c>
      <c r="BJ199" s="14" t="s">
        <v>78</v>
      </c>
      <c r="BK199" s="222">
        <f>ROUND(I199*H199,2)</f>
        <v>0</v>
      </c>
      <c r="BL199" s="14" t="s">
        <v>110</v>
      </c>
      <c r="BM199" s="221" t="s">
        <v>297</v>
      </c>
    </row>
    <row r="200" s="2" customFormat="1">
      <c r="A200" s="35"/>
      <c r="B200" s="36"/>
      <c r="C200" s="37"/>
      <c r="D200" s="223" t="s">
        <v>112</v>
      </c>
      <c r="E200" s="37"/>
      <c r="F200" s="224" t="s">
        <v>298</v>
      </c>
      <c r="G200" s="37"/>
      <c r="H200" s="37"/>
      <c r="I200" s="225"/>
      <c r="J200" s="37"/>
      <c r="K200" s="37"/>
      <c r="L200" s="41"/>
      <c r="M200" s="226"/>
      <c r="N200" s="227"/>
      <c r="O200" s="88"/>
      <c r="P200" s="88"/>
      <c r="Q200" s="88"/>
      <c r="R200" s="88"/>
      <c r="S200" s="88"/>
      <c r="T200" s="89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T200" s="14" t="s">
        <v>112</v>
      </c>
      <c r="AU200" s="14" t="s">
        <v>80</v>
      </c>
    </row>
    <row r="201" s="2" customFormat="1" ht="24.15" customHeight="1">
      <c r="A201" s="35"/>
      <c r="B201" s="36"/>
      <c r="C201" s="209" t="s">
        <v>299</v>
      </c>
      <c r="D201" s="209" t="s">
        <v>106</v>
      </c>
      <c r="E201" s="210" t="s">
        <v>300</v>
      </c>
      <c r="F201" s="211" t="s">
        <v>301</v>
      </c>
      <c r="G201" s="212" t="s">
        <v>166</v>
      </c>
      <c r="H201" s="213">
        <v>1</v>
      </c>
      <c r="I201" s="214"/>
      <c r="J201" s="215">
        <f>ROUND(I201*H201,2)</f>
        <v>0</v>
      </c>
      <c r="K201" s="216"/>
      <c r="L201" s="41"/>
      <c r="M201" s="217" t="s">
        <v>1</v>
      </c>
      <c r="N201" s="218" t="s">
        <v>38</v>
      </c>
      <c r="O201" s="88"/>
      <c r="P201" s="219">
        <f>O201*H201</f>
        <v>0</v>
      </c>
      <c r="Q201" s="219">
        <v>0</v>
      </c>
      <c r="R201" s="219">
        <f>Q201*H201</f>
        <v>0</v>
      </c>
      <c r="S201" s="219">
        <v>0</v>
      </c>
      <c r="T201" s="220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21" t="s">
        <v>110</v>
      </c>
      <c r="AT201" s="221" t="s">
        <v>106</v>
      </c>
      <c r="AU201" s="221" t="s">
        <v>80</v>
      </c>
      <c r="AY201" s="14" t="s">
        <v>103</v>
      </c>
      <c r="BE201" s="222">
        <f>IF(N201="základní",J201,0)</f>
        <v>0</v>
      </c>
      <c r="BF201" s="222">
        <f>IF(N201="snížená",J201,0)</f>
        <v>0</v>
      </c>
      <c r="BG201" s="222">
        <f>IF(N201="zákl. přenesená",J201,0)</f>
        <v>0</v>
      </c>
      <c r="BH201" s="222">
        <f>IF(N201="sníž. přenesená",J201,0)</f>
        <v>0</v>
      </c>
      <c r="BI201" s="222">
        <f>IF(N201="nulová",J201,0)</f>
        <v>0</v>
      </c>
      <c r="BJ201" s="14" t="s">
        <v>78</v>
      </c>
      <c r="BK201" s="222">
        <f>ROUND(I201*H201,2)</f>
        <v>0</v>
      </c>
      <c r="BL201" s="14" t="s">
        <v>110</v>
      </c>
      <c r="BM201" s="221" t="s">
        <v>302</v>
      </c>
    </row>
    <row r="202" s="2" customFormat="1">
      <c r="A202" s="35"/>
      <c r="B202" s="36"/>
      <c r="C202" s="37"/>
      <c r="D202" s="223" t="s">
        <v>112</v>
      </c>
      <c r="E202" s="37"/>
      <c r="F202" s="224" t="s">
        <v>303</v>
      </c>
      <c r="G202" s="37"/>
      <c r="H202" s="37"/>
      <c r="I202" s="225"/>
      <c r="J202" s="37"/>
      <c r="K202" s="37"/>
      <c r="L202" s="41"/>
      <c r="M202" s="226"/>
      <c r="N202" s="227"/>
      <c r="O202" s="88"/>
      <c r="P202" s="88"/>
      <c r="Q202" s="88"/>
      <c r="R202" s="88"/>
      <c r="S202" s="88"/>
      <c r="T202" s="89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T202" s="14" t="s">
        <v>112</v>
      </c>
      <c r="AU202" s="14" t="s">
        <v>80</v>
      </c>
    </row>
    <row r="203" s="2" customFormat="1" ht="14.4" customHeight="1">
      <c r="A203" s="35"/>
      <c r="B203" s="36"/>
      <c r="C203" s="209" t="s">
        <v>304</v>
      </c>
      <c r="D203" s="209" t="s">
        <v>106</v>
      </c>
      <c r="E203" s="210" t="s">
        <v>305</v>
      </c>
      <c r="F203" s="211" t="s">
        <v>306</v>
      </c>
      <c r="G203" s="212" t="s">
        <v>166</v>
      </c>
      <c r="H203" s="213">
        <v>1</v>
      </c>
      <c r="I203" s="214"/>
      <c r="J203" s="215">
        <f>ROUND(I203*H203,2)</f>
        <v>0</v>
      </c>
      <c r="K203" s="216"/>
      <c r="L203" s="41"/>
      <c r="M203" s="217" t="s">
        <v>1</v>
      </c>
      <c r="N203" s="218" t="s">
        <v>38</v>
      </c>
      <c r="O203" s="88"/>
      <c r="P203" s="219">
        <f>O203*H203</f>
        <v>0</v>
      </c>
      <c r="Q203" s="219">
        <v>0</v>
      </c>
      <c r="R203" s="219">
        <f>Q203*H203</f>
        <v>0</v>
      </c>
      <c r="S203" s="219">
        <v>0</v>
      </c>
      <c r="T203" s="220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21" t="s">
        <v>110</v>
      </c>
      <c r="AT203" s="221" t="s">
        <v>106</v>
      </c>
      <c r="AU203" s="221" t="s">
        <v>80</v>
      </c>
      <c r="AY203" s="14" t="s">
        <v>103</v>
      </c>
      <c r="BE203" s="222">
        <f>IF(N203="základní",J203,0)</f>
        <v>0</v>
      </c>
      <c r="BF203" s="222">
        <f>IF(N203="snížená",J203,0)</f>
        <v>0</v>
      </c>
      <c r="BG203" s="222">
        <f>IF(N203="zákl. přenesená",J203,0)</f>
        <v>0</v>
      </c>
      <c r="BH203" s="222">
        <f>IF(N203="sníž. přenesená",J203,0)</f>
        <v>0</v>
      </c>
      <c r="BI203" s="222">
        <f>IF(N203="nulová",J203,0)</f>
        <v>0</v>
      </c>
      <c r="BJ203" s="14" t="s">
        <v>78</v>
      </c>
      <c r="BK203" s="222">
        <f>ROUND(I203*H203,2)</f>
        <v>0</v>
      </c>
      <c r="BL203" s="14" t="s">
        <v>110</v>
      </c>
      <c r="BM203" s="221" t="s">
        <v>307</v>
      </c>
    </row>
    <row r="204" s="2" customFormat="1">
      <c r="A204" s="35"/>
      <c r="B204" s="36"/>
      <c r="C204" s="37"/>
      <c r="D204" s="223" t="s">
        <v>112</v>
      </c>
      <c r="E204" s="37"/>
      <c r="F204" s="224" t="s">
        <v>308</v>
      </c>
      <c r="G204" s="37"/>
      <c r="H204" s="37"/>
      <c r="I204" s="225"/>
      <c r="J204" s="37"/>
      <c r="K204" s="37"/>
      <c r="L204" s="41"/>
      <c r="M204" s="226"/>
      <c r="N204" s="227"/>
      <c r="O204" s="88"/>
      <c r="P204" s="88"/>
      <c r="Q204" s="88"/>
      <c r="R204" s="88"/>
      <c r="S204" s="88"/>
      <c r="T204" s="89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T204" s="14" t="s">
        <v>112</v>
      </c>
      <c r="AU204" s="14" t="s">
        <v>80</v>
      </c>
    </row>
    <row r="205" s="2" customFormat="1" ht="14.4" customHeight="1">
      <c r="A205" s="35"/>
      <c r="B205" s="36"/>
      <c r="C205" s="209" t="s">
        <v>309</v>
      </c>
      <c r="D205" s="209" t="s">
        <v>106</v>
      </c>
      <c r="E205" s="210" t="s">
        <v>310</v>
      </c>
      <c r="F205" s="211" t="s">
        <v>311</v>
      </c>
      <c r="G205" s="212" t="s">
        <v>166</v>
      </c>
      <c r="H205" s="213">
        <v>1</v>
      </c>
      <c r="I205" s="214"/>
      <c r="J205" s="215">
        <f>ROUND(I205*H205,2)</f>
        <v>0</v>
      </c>
      <c r="K205" s="216"/>
      <c r="L205" s="41"/>
      <c r="M205" s="217" t="s">
        <v>1</v>
      </c>
      <c r="N205" s="218" t="s">
        <v>38</v>
      </c>
      <c r="O205" s="88"/>
      <c r="P205" s="219">
        <f>O205*H205</f>
        <v>0</v>
      </c>
      <c r="Q205" s="219">
        <v>0</v>
      </c>
      <c r="R205" s="219">
        <f>Q205*H205</f>
        <v>0</v>
      </c>
      <c r="S205" s="219">
        <v>0</v>
      </c>
      <c r="T205" s="220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21" t="s">
        <v>110</v>
      </c>
      <c r="AT205" s="221" t="s">
        <v>106</v>
      </c>
      <c r="AU205" s="221" t="s">
        <v>80</v>
      </c>
      <c r="AY205" s="14" t="s">
        <v>103</v>
      </c>
      <c r="BE205" s="222">
        <f>IF(N205="základní",J205,0)</f>
        <v>0</v>
      </c>
      <c r="BF205" s="222">
        <f>IF(N205="snížená",J205,0)</f>
        <v>0</v>
      </c>
      <c r="BG205" s="222">
        <f>IF(N205="zákl. přenesená",J205,0)</f>
        <v>0</v>
      </c>
      <c r="BH205" s="222">
        <f>IF(N205="sníž. přenesená",J205,0)</f>
        <v>0</v>
      </c>
      <c r="BI205" s="222">
        <f>IF(N205="nulová",J205,0)</f>
        <v>0</v>
      </c>
      <c r="BJ205" s="14" t="s">
        <v>78</v>
      </c>
      <c r="BK205" s="222">
        <f>ROUND(I205*H205,2)</f>
        <v>0</v>
      </c>
      <c r="BL205" s="14" t="s">
        <v>110</v>
      </c>
      <c r="BM205" s="221" t="s">
        <v>312</v>
      </c>
    </row>
    <row r="206" s="2" customFormat="1">
      <c r="A206" s="35"/>
      <c r="B206" s="36"/>
      <c r="C206" s="37"/>
      <c r="D206" s="223" t="s">
        <v>112</v>
      </c>
      <c r="E206" s="37"/>
      <c r="F206" s="224" t="s">
        <v>313</v>
      </c>
      <c r="G206" s="37"/>
      <c r="H206" s="37"/>
      <c r="I206" s="225"/>
      <c r="J206" s="37"/>
      <c r="K206" s="37"/>
      <c r="L206" s="41"/>
      <c r="M206" s="226"/>
      <c r="N206" s="227"/>
      <c r="O206" s="88"/>
      <c r="P206" s="88"/>
      <c r="Q206" s="88"/>
      <c r="R206" s="88"/>
      <c r="S206" s="88"/>
      <c r="T206" s="89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T206" s="14" t="s">
        <v>112</v>
      </c>
      <c r="AU206" s="14" t="s">
        <v>80</v>
      </c>
    </row>
    <row r="207" s="2" customFormat="1" ht="14.4" customHeight="1">
      <c r="A207" s="35"/>
      <c r="B207" s="36"/>
      <c r="C207" s="209" t="s">
        <v>314</v>
      </c>
      <c r="D207" s="209" t="s">
        <v>106</v>
      </c>
      <c r="E207" s="210" t="s">
        <v>315</v>
      </c>
      <c r="F207" s="211" t="s">
        <v>316</v>
      </c>
      <c r="G207" s="212" t="s">
        <v>254</v>
      </c>
      <c r="H207" s="213">
        <v>90</v>
      </c>
      <c r="I207" s="214"/>
      <c r="J207" s="215">
        <f>ROUND(I207*H207,2)</f>
        <v>0</v>
      </c>
      <c r="K207" s="216"/>
      <c r="L207" s="41"/>
      <c r="M207" s="217" t="s">
        <v>1</v>
      </c>
      <c r="N207" s="218" t="s">
        <v>38</v>
      </c>
      <c r="O207" s="88"/>
      <c r="P207" s="219">
        <f>O207*H207</f>
        <v>0</v>
      </c>
      <c r="Q207" s="219">
        <v>0</v>
      </c>
      <c r="R207" s="219">
        <f>Q207*H207</f>
        <v>0</v>
      </c>
      <c r="S207" s="219">
        <v>0</v>
      </c>
      <c r="T207" s="220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21" t="s">
        <v>110</v>
      </c>
      <c r="AT207" s="221" t="s">
        <v>106</v>
      </c>
      <c r="AU207" s="221" t="s">
        <v>80</v>
      </c>
      <c r="AY207" s="14" t="s">
        <v>103</v>
      </c>
      <c r="BE207" s="222">
        <f>IF(N207="základní",J207,0)</f>
        <v>0</v>
      </c>
      <c r="BF207" s="222">
        <f>IF(N207="snížená",J207,0)</f>
        <v>0</v>
      </c>
      <c r="BG207" s="222">
        <f>IF(N207="zákl. přenesená",J207,0)</f>
        <v>0</v>
      </c>
      <c r="BH207" s="222">
        <f>IF(N207="sníž. přenesená",J207,0)</f>
        <v>0</v>
      </c>
      <c r="BI207" s="222">
        <f>IF(N207="nulová",J207,0)</f>
        <v>0</v>
      </c>
      <c r="BJ207" s="14" t="s">
        <v>78</v>
      </c>
      <c r="BK207" s="222">
        <f>ROUND(I207*H207,2)</f>
        <v>0</v>
      </c>
      <c r="BL207" s="14" t="s">
        <v>110</v>
      </c>
      <c r="BM207" s="221" t="s">
        <v>317</v>
      </c>
    </row>
    <row r="208" s="2" customFormat="1">
      <c r="A208" s="35"/>
      <c r="B208" s="36"/>
      <c r="C208" s="37"/>
      <c r="D208" s="223" t="s">
        <v>112</v>
      </c>
      <c r="E208" s="37"/>
      <c r="F208" s="224" t="s">
        <v>316</v>
      </c>
      <c r="G208" s="37"/>
      <c r="H208" s="37"/>
      <c r="I208" s="225"/>
      <c r="J208" s="37"/>
      <c r="K208" s="37"/>
      <c r="L208" s="41"/>
      <c r="M208" s="226"/>
      <c r="N208" s="227"/>
      <c r="O208" s="88"/>
      <c r="P208" s="88"/>
      <c r="Q208" s="88"/>
      <c r="R208" s="88"/>
      <c r="S208" s="88"/>
      <c r="T208" s="89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T208" s="14" t="s">
        <v>112</v>
      </c>
      <c r="AU208" s="14" t="s">
        <v>80</v>
      </c>
    </row>
    <row r="209" s="2" customFormat="1" ht="24.15" customHeight="1">
      <c r="A209" s="35"/>
      <c r="B209" s="36"/>
      <c r="C209" s="209" t="s">
        <v>318</v>
      </c>
      <c r="D209" s="209" t="s">
        <v>106</v>
      </c>
      <c r="E209" s="210" t="s">
        <v>319</v>
      </c>
      <c r="F209" s="211" t="s">
        <v>320</v>
      </c>
      <c r="G209" s="212" t="s">
        <v>166</v>
      </c>
      <c r="H209" s="213">
        <v>1</v>
      </c>
      <c r="I209" s="214"/>
      <c r="J209" s="215">
        <f>ROUND(I209*H209,2)</f>
        <v>0</v>
      </c>
      <c r="K209" s="216"/>
      <c r="L209" s="41"/>
      <c r="M209" s="217" t="s">
        <v>1</v>
      </c>
      <c r="N209" s="218" t="s">
        <v>38</v>
      </c>
      <c r="O209" s="88"/>
      <c r="P209" s="219">
        <f>O209*H209</f>
        <v>0</v>
      </c>
      <c r="Q209" s="219">
        <v>0</v>
      </c>
      <c r="R209" s="219">
        <f>Q209*H209</f>
        <v>0</v>
      </c>
      <c r="S209" s="219">
        <v>0</v>
      </c>
      <c r="T209" s="220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21" t="s">
        <v>110</v>
      </c>
      <c r="AT209" s="221" t="s">
        <v>106</v>
      </c>
      <c r="AU209" s="221" t="s">
        <v>80</v>
      </c>
      <c r="AY209" s="14" t="s">
        <v>103</v>
      </c>
      <c r="BE209" s="222">
        <f>IF(N209="základní",J209,0)</f>
        <v>0</v>
      </c>
      <c r="BF209" s="222">
        <f>IF(N209="snížená",J209,0)</f>
        <v>0</v>
      </c>
      <c r="BG209" s="222">
        <f>IF(N209="zákl. přenesená",J209,0)</f>
        <v>0</v>
      </c>
      <c r="BH209" s="222">
        <f>IF(N209="sníž. přenesená",J209,0)</f>
        <v>0</v>
      </c>
      <c r="BI209" s="222">
        <f>IF(N209="nulová",J209,0)</f>
        <v>0</v>
      </c>
      <c r="BJ209" s="14" t="s">
        <v>78</v>
      </c>
      <c r="BK209" s="222">
        <f>ROUND(I209*H209,2)</f>
        <v>0</v>
      </c>
      <c r="BL209" s="14" t="s">
        <v>110</v>
      </c>
      <c r="BM209" s="221" t="s">
        <v>321</v>
      </c>
    </row>
    <row r="210" s="2" customFormat="1">
      <c r="A210" s="35"/>
      <c r="B210" s="36"/>
      <c r="C210" s="37"/>
      <c r="D210" s="223" t="s">
        <v>112</v>
      </c>
      <c r="E210" s="37"/>
      <c r="F210" s="224" t="s">
        <v>322</v>
      </c>
      <c r="G210" s="37"/>
      <c r="H210" s="37"/>
      <c r="I210" s="225"/>
      <c r="J210" s="37"/>
      <c r="K210" s="37"/>
      <c r="L210" s="41"/>
      <c r="M210" s="226"/>
      <c r="N210" s="227"/>
      <c r="O210" s="88"/>
      <c r="P210" s="88"/>
      <c r="Q210" s="88"/>
      <c r="R210" s="88"/>
      <c r="S210" s="88"/>
      <c r="T210" s="89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T210" s="14" t="s">
        <v>112</v>
      </c>
      <c r="AU210" s="14" t="s">
        <v>80</v>
      </c>
    </row>
    <row r="211" s="2" customFormat="1" ht="14.4" customHeight="1">
      <c r="A211" s="35"/>
      <c r="B211" s="36"/>
      <c r="C211" s="209" t="s">
        <v>323</v>
      </c>
      <c r="D211" s="209" t="s">
        <v>106</v>
      </c>
      <c r="E211" s="210" t="s">
        <v>324</v>
      </c>
      <c r="F211" s="211" t="s">
        <v>325</v>
      </c>
      <c r="G211" s="212" t="s">
        <v>166</v>
      </c>
      <c r="H211" s="213">
        <v>1</v>
      </c>
      <c r="I211" s="214"/>
      <c r="J211" s="215">
        <f>ROUND(I211*H211,2)</f>
        <v>0</v>
      </c>
      <c r="K211" s="216"/>
      <c r="L211" s="41"/>
      <c r="M211" s="217" t="s">
        <v>1</v>
      </c>
      <c r="N211" s="218" t="s">
        <v>38</v>
      </c>
      <c r="O211" s="88"/>
      <c r="P211" s="219">
        <f>O211*H211</f>
        <v>0</v>
      </c>
      <c r="Q211" s="219">
        <v>0</v>
      </c>
      <c r="R211" s="219">
        <f>Q211*H211</f>
        <v>0</v>
      </c>
      <c r="S211" s="219">
        <v>0</v>
      </c>
      <c r="T211" s="220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21" t="s">
        <v>110</v>
      </c>
      <c r="AT211" s="221" t="s">
        <v>106</v>
      </c>
      <c r="AU211" s="221" t="s">
        <v>80</v>
      </c>
      <c r="AY211" s="14" t="s">
        <v>103</v>
      </c>
      <c r="BE211" s="222">
        <f>IF(N211="základní",J211,0)</f>
        <v>0</v>
      </c>
      <c r="BF211" s="222">
        <f>IF(N211="snížená",J211,0)</f>
        <v>0</v>
      </c>
      <c r="BG211" s="222">
        <f>IF(N211="zákl. přenesená",J211,0)</f>
        <v>0</v>
      </c>
      <c r="BH211" s="222">
        <f>IF(N211="sníž. přenesená",J211,0)</f>
        <v>0</v>
      </c>
      <c r="BI211" s="222">
        <f>IF(N211="nulová",J211,0)</f>
        <v>0</v>
      </c>
      <c r="BJ211" s="14" t="s">
        <v>78</v>
      </c>
      <c r="BK211" s="222">
        <f>ROUND(I211*H211,2)</f>
        <v>0</v>
      </c>
      <c r="BL211" s="14" t="s">
        <v>110</v>
      </c>
      <c r="BM211" s="221" t="s">
        <v>326</v>
      </c>
    </row>
    <row r="212" s="2" customFormat="1">
      <c r="A212" s="35"/>
      <c r="B212" s="36"/>
      <c r="C212" s="37"/>
      <c r="D212" s="223" t="s">
        <v>112</v>
      </c>
      <c r="E212" s="37"/>
      <c r="F212" s="224" t="s">
        <v>325</v>
      </c>
      <c r="G212" s="37"/>
      <c r="H212" s="37"/>
      <c r="I212" s="225"/>
      <c r="J212" s="37"/>
      <c r="K212" s="37"/>
      <c r="L212" s="41"/>
      <c r="M212" s="226"/>
      <c r="N212" s="227"/>
      <c r="O212" s="88"/>
      <c r="P212" s="88"/>
      <c r="Q212" s="88"/>
      <c r="R212" s="88"/>
      <c r="S212" s="88"/>
      <c r="T212" s="89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T212" s="14" t="s">
        <v>112</v>
      </c>
      <c r="AU212" s="14" t="s">
        <v>80</v>
      </c>
    </row>
    <row r="213" s="2" customFormat="1" ht="24.15" customHeight="1">
      <c r="A213" s="35"/>
      <c r="B213" s="36"/>
      <c r="C213" s="209" t="s">
        <v>327</v>
      </c>
      <c r="D213" s="209" t="s">
        <v>106</v>
      </c>
      <c r="E213" s="210" t="s">
        <v>328</v>
      </c>
      <c r="F213" s="211" t="s">
        <v>329</v>
      </c>
      <c r="G213" s="212" t="s">
        <v>166</v>
      </c>
      <c r="H213" s="213">
        <v>1</v>
      </c>
      <c r="I213" s="214"/>
      <c r="J213" s="215">
        <f>ROUND(I213*H213,2)</f>
        <v>0</v>
      </c>
      <c r="K213" s="216"/>
      <c r="L213" s="41"/>
      <c r="M213" s="217" t="s">
        <v>1</v>
      </c>
      <c r="N213" s="218" t="s">
        <v>38</v>
      </c>
      <c r="O213" s="88"/>
      <c r="P213" s="219">
        <f>O213*H213</f>
        <v>0</v>
      </c>
      <c r="Q213" s="219">
        <v>0</v>
      </c>
      <c r="R213" s="219">
        <f>Q213*H213</f>
        <v>0</v>
      </c>
      <c r="S213" s="219">
        <v>0</v>
      </c>
      <c r="T213" s="220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21" t="s">
        <v>110</v>
      </c>
      <c r="AT213" s="221" t="s">
        <v>106</v>
      </c>
      <c r="AU213" s="221" t="s">
        <v>80</v>
      </c>
      <c r="AY213" s="14" t="s">
        <v>103</v>
      </c>
      <c r="BE213" s="222">
        <f>IF(N213="základní",J213,0)</f>
        <v>0</v>
      </c>
      <c r="BF213" s="222">
        <f>IF(N213="snížená",J213,0)</f>
        <v>0</v>
      </c>
      <c r="BG213" s="222">
        <f>IF(N213="zákl. přenesená",J213,0)</f>
        <v>0</v>
      </c>
      <c r="BH213" s="222">
        <f>IF(N213="sníž. přenesená",J213,0)</f>
        <v>0</v>
      </c>
      <c r="BI213" s="222">
        <f>IF(N213="nulová",J213,0)</f>
        <v>0</v>
      </c>
      <c r="BJ213" s="14" t="s">
        <v>78</v>
      </c>
      <c r="BK213" s="222">
        <f>ROUND(I213*H213,2)</f>
        <v>0</v>
      </c>
      <c r="BL213" s="14" t="s">
        <v>110</v>
      </c>
      <c r="BM213" s="221" t="s">
        <v>330</v>
      </c>
    </row>
    <row r="214" s="2" customFormat="1">
      <c r="A214" s="35"/>
      <c r="B214" s="36"/>
      <c r="C214" s="37"/>
      <c r="D214" s="223" t="s">
        <v>112</v>
      </c>
      <c r="E214" s="37"/>
      <c r="F214" s="224" t="s">
        <v>331</v>
      </c>
      <c r="G214" s="37"/>
      <c r="H214" s="37"/>
      <c r="I214" s="225"/>
      <c r="J214" s="37"/>
      <c r="K214" s="37"/>
      <c r="L214" s="41"/>
      <c r="M214" s="226"/>
      <c r="N214" s="227"/>
      <c r="O214" s="88"/>
      <c r="P214" s="88"/>
      <c r="Q214" s="88"/>
      <c r="R214" s="88"/>
      <c r="S214" s="88"/>
      <c r="T214" s="89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T214" s="14" t="s">
        <v>112</v>
      </c>
      <c r="AU214" s="14" t="s">
        <v>80</v>
      </c>
    </row>
    <row r="215" s="2" customFormat="1" ht="14.4" customHeight="1">
      <c r="A215" s="35"/>
      <c r="B215" s="36"/>
      <c r="C215" s="209" t="s">
        <v>332</v>
      </c>
      <c r="D215" s="209" t="s">
        <v>106</v>
      </c>
      <c r="E215" s="210" t="s">
        <v>333</v>
      </c>
      <c r="F215" s="211" t="s">
        <v>334</v>
      </c>
      <c r="G215" s="212" t="s">
        <v>166</v>
      </c>
      <c r="H215" s="213">
        <v>1</v>
      </c>
      <c r="I215" s="214"/>
      <c r="J215" s="215">
        <f>ROUND(I215*H215,2)</f>
        <v>0</v>
      </c>
      <c r="K215" s="216"/>
      <c r="L215" s="41"/>
      <c r="M215" s="217" t="s">
        <v>1</v>
      </c>
      <c r="N215" s="218" t="s">
        <v>38</v>
      </c>
      <c r="O215" s="88"/>
      <c r="P215" s="219">
        <f>O215*H215</f>
        <v>0</v>
      </c>
      <c r="Q215" s="219">
        <v>0</v>
      </c>
      <c r="R215" s="219">
        <f>Q215*H215</f>
        <v>0</v>
      </c>
      <c r="S215" s="219">
        <v>0</v>
      </c>
      <c r="T215" s="220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21" t="s">
        <v>110</v>
      </c>
      <c r="AT215" s="221" t="s">
        <v>106</v>
      </c>
      <c r="AU215" s="221" t="s">
        <v>80</v>
      </c>
      <c r="AY215" s="14" t="s">
        <v>103</v>
      </c>
      <c r="BE215" s="222">
        <f>IF(N215="základní",J215,0)</f>
        <v>0</v>
      </c>
      <c r="BF215" s="222">
        <f>IF(N215="snížená",J215,0)</f>
        <v>0</v>
      </c>
      <c r="BG215" s="222">
        <f>IF(N215="zákl. přenesená",J215,0)</f>
        <v>0</v>
      </c>
      <c r="BH215" s="222">
        <f>IF(N215="sníž. přenesená",J215,0)</f>
        <v>0</v>
      </c>
      <c r="BI215" s="222">
        <f>IF(N215="nulová",J215,0)</f>
        <v>0</v>
      </c>
      <c r="BJ215" s="14" t="s">
        <v>78</v>
      </c>
      <c r="BK215" s="222">
        <f>ROUND(I215*H215,2)</f>
        <v>0</v>
      </c>
      <c r="BL215" s="14" t="s">
        <v>110</v>
      </c>
      <c r="BM215" s="221" t="s">
        <v>335</v>
      </c>
    </row>
    <row r="216" s="2" customFormat="1">
      <c r="A216" s="35"/>
      <c r="B216" s="36"/>
      <c r="C216" s="37"/>
      <c r="D216" s="223" t="s">
        <v>112</v>
      </c>
      <c r="E216" s="37"/>
      <c r="F216" s="224" t="s">
        <v>336</v>
      </c>
      <c r="G216" s="37"/>
      <c r="H216" s="37"/>
      <c r="I216" s="225"/>
      <c r="J216" s="37"/>
      <c r="K216" s="37"/>
      <c r="L216" s="41"/>
      <c r="M216" s="226"/>
      <c r="N216" s="227"/>
      <c r="O216" s="88"/>
      <c r="P216" s="88"/>
      <c r="Q216" s="88"/>
      <c r="R216" s="88"/>
      <c r="S216" s="88"/>
      <c r="T216" s="89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T216" s="14" t="s">
        <v>112</v>
      </c>
      <c r="AU216" s="14" t="s">
        <v>80</v>
      </c>
    </row>
    <row r="217" s="2" customFormat="1" ht="14.4" customHeight="1">
      <c r="A217" s="35"/>
      <c r="B217" s="36"/>
      <c r="C217" s="209" t="s">
        <v>337</v>
      </c>
      <c r="D217" s="209" t="s">
        <v>106</v>
      </c>
      <c r="E217" s="210" t="s">
        <v>338</v>
      </c>
      <c r="F217" s="211" t="s">
        <v>339</v>
      </c>
      <c r="G217" s="212" t="s">
        <v>166</v>
      </c>
      <c r="H217" s="213">
        <v>1</v>
      </c>
      <c r="I217" s="214"/>
      <c r="J217" s="215">
        <f>ROUND(I217*H217,2)</f>
        <v>0</v>
      </c>
      <c r="K217" s="216"/>
      <c r="L217" s="41"/>
      <c r="M217" s="217" t="s">
        <v>1</v>
      </c>
      <c r="N217" s="218" t="s">
        <v>38</v>
      </c>
      <c r="O217" s="88"/>
      <c r="P217" s="219">
        <f>O217*H217</f>
        <v>0</v>
      </c>
      <c r="Q217" s="219">
        <v>0</v>
      </c>
      <c r="R217" s="219">
        <f>Q217*H217</f>
        <v>0</v>
      </c>
      <c r="S217" s="219">
        <v>0</v>
      </c>
      <c r="T217" s="220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21" t="s">
        <v>110</v>
      </c>
      <c r="AT217" s="221" t="s">
        <v>106</v>
      </c>
      <c r="AU217" s="221" t="s">
        <v>80</v>
      </c>
      <c r="AY217" s="14" t="s">
        <v>103</v>
      </c>
      <c r="BE217" s="222">
        <f>IF(N217="základní",J217,0)</f>
        <v>0</v>
      </c>
      <c r="BF217" s="222">
        <f>IF(N217="snížená",J217,0)</f>
        <v>0</v>
      </c>
      <c r="BG217" s="222">
        <f>IF(N217="zákl. přenesená",J217,0)</f>
        <v>0</v>
      </c>
      <c r="BH217" s="222">
        <f>IF(N217="sníž. přenesená",J217,0)</f>
        <v>0</v>
      </c>
      <c r="BI217" s="222">
        <f>IF(N217="nulová",J217,0)</f>
        <v>0</v>
      </c>
      <c r="BJ217" s="14" t="s">
        <v>78</v>
      </c>
      <c r="BK217" s="222">
        <f>ROUND(I217*H217,2)</f>
        <v>0</v>
      </c>
      <c r="BL217" s="14" t="s">
        <v>110</v>
      </c>
      <c r="BM217" s="221" t="s">
        <v>340</v>
      </c>
    </row>
    <row r="218" s="2" customFormat="1">
      <c r="A218" s="35"/>
      <c r="B218" s="36"/>
      <c r="C218" s="37"/>
      <c r="D218" s="223" t="s">
        <v>112</v>
      </c>
      <c r="E218" s="37"/>
      <c r="F218" s="224" t="s">
        <v>341</v>
      </c>
      <c r="G218" s="37"/>
      <c r="H218" s="37"/>
      <c r="I218" s="225"/>
      <c r="J218" s="37"/>
      <c r="K218" s="37"/>
      <c r="L218" s="41"/>
      <c r="M218" s="226"/>
      <c r="N218" s="227"/>
      <c r="O218" s="88"/>
      <c r="P218" s="88"/>
      <c r="Q218" s="88"/>
      <c r="R218" s="88"/>
      <c r="S218" s="88"/>
      <c r="T218" s="89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T218" s="14" t="s">
        <v>112</v>
      </c>
      <c r="AU218" s="14" t="s">
        <v>80</v>
      </c>
    </row>
    <row r="219" s="2" customFormat="1" ht="14.4" customHeight="1">
      <c r="A219" s="35"/>
      <c r="B219" s="36"/>
      <c r="C219" s="209" t="s">
        <v>342</v>
      </c>
      <c r="D219" s="209" t="s">
        <v>106</v>
      </c>
      <c r="E219" s="210" t="s">
        <v>343</v>
      </c>
      <c r="F219" s="211" t="s">
        <v>344</v>
      </c>
      <c r="G219" s="212" t="s">
        <v>166</v>
      </c>
      <c r="H219" s="213">
        <v>1</v>
      </c>
      <c r="I219" s="214"/>
      <c r="J219" s="215">
        <f>ROUND(I219*H219,2)</f>
        <v>0</v>
      </c>
      <c r="K219" s="216"/>
      <c r="L219" s="41"/>
      <c r="M219" s="217" t="s">
        <v>1</v>
      </c>
      <c r="N219" s="218" t="s">
        <v>38</v>
      </c>
      <c r="O219" s="88"/>
      <c r="P219" s="219">
        <f>O219*H219</f>
        <v>0</v>
      </c>
      <c r="Q219" s="219">
        <v>0</v>
      </c>
      <c r="R219" s="219">
        <f>Q219*H219</f>
        <v>0</v>
      </c>
      <c r="S219" s="219">
        <v>0</v>
      </c>
      <c r="T219" s="220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21" t="s">
        <v>110</v>
      </c>
      <c r="AT219" s="221" t="s">
        <v>106</v>
      </c>
      <c r="AU219" s="221" t="s">
        <v>80</v>
      </c>
      <c r="AY219" s="14" t="s">
        <v>103</v>
      </c>
      <c r="BE219" s="222">
        <f>IF(N219="základní",J219,0)</f>
        <v>0</v>
      </c>
      <c r="BF219" s="222">
        <f>IF(N219="snížená",J219,0)</f>
        <v>0</v>
      </c>
      <c r="BG219" s="222">
        <f>IF(N219="zákl. přenesená",J219,0)</f>
        <v>0</v>
      </c>
      <c r="BH219" s="222">
        <f>IF(N219="sníž. přenesená",J219,0)</f>
        <v>0</v>
      </c>
      <c r="BI219" s="222">
        <f>IF(N219="nulová",J219,0)</f>
        <v>0</v>
      </c>
      <c r="BJ219" s="14" t="s">
        <v>78</v>
      </c>
      <c r="BK219" s="222">
        <f>ROUND(I219*H219,2)</f>
        <v>0</v>
      </c>
      <c r="BL219" s="14" t="s">
        <v>110</v>
      </c>
      <c r="BM219" s="221" t="s">
        <v>345</v>
      </c>
    </row>
    <row r="220" s="2" customFormat="1">
      <c r="A220" s="35"/>
      <c r="B220" s="36"/>
      <c r="C220" s="37"/>
      <c r="D220" s="223" t="s">
        <v>112</v>
      </c>
      <c r="E220" s="37"/>
      <c r="F220" s="224" t="s">
        <v>346</v>
      </c>
      <c r="G220" s="37"/>
      <c r="H220" s="37"/>
      <c r="I220" s="225"/>
      <c r="J220" s="37"/>
      <c r="K220" s="37"/>
      <c r="L220" s="41"/>
      <c r="M220" s="226"/>
      <c r="N220" s="227"/>
      <c r="O220" s="88"/>
      <c r="P220" s="88"/>
      <c r="Q220" s="88"/>
      <c r="R220" s="88"/>
      <c r="S220" s="88"/>
      <c r="T220" s="89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T220" s="14" t="s">
        <v>112</v>
      </c>
      <c r="AU220" s="14" t="s">
        <v>80</v>
      </c>
    </row>
    <row r="221" s="2" customFormat="1" ht="14.4" customHeight="1">
      <c r="A221" s="35"/>
      <c r="B221" s="36"/>
      <c r="C221" s="209" t="s">
        <v>347</v>
      </c>
      <c r="D221" s="209" t="s">
        <v>106</v>
      </c>
      <c r="E221" s="210" t="s">
        <v>348</v>
      </c>
      <c r="F221" s="211" t="s">
        <v>349</v>
      </c>
      <c r="G221" s="212" t="s">
        <v>166</v>
      </c>
      <c r="H221" s="213">
        <v>1</v>
      </c>
      <c r="I221" s="214"/>
      <c r="J221" s="215">
        <f>ROUND(I221*H221,2)</f>
        <v>0</v>
      </c>
      <c r="K221" s="216"/>
      <c r="L221" s="41"/>
      <c r="M221" s="217" t="s">
        <v>1</v>
      </c>
      <c r="N221" s="218" t="s">
        <v>38</v>
      </c>
      <c r="O221" s="88"/>
      <c r="P221" s="219">
        <f>O221*H221</f>
        <v>0</v>
      </c>
      <c r="Q221" s="219">
        <v>0</v>
      </c>
      <c r="R221" s="219">
        <f>Q221*H221</f>
        <v>0</v>
      </c>
      <c r="S221" s="219">
        <v>0</v>
      </c>
      <c r="T221" s="220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21" t="s">
        <v>110</v>
      </c>
      <c r="AT221" s="221" t="s">
        <v>106</v>
      </c>
      <c r="AU221" s="221" t="s">
        <v>80</v>
      </c>
      <c r="AY221" s="14" t="s">
        <v>103</v>
      </c>
      <c r="BE221" s="222">
        <f>IF(N221="základní",J221,0)</f>
        <v>0</v>
      </c>
      <c r="BF221" s="222">
        <f>IF(N221="snížená",J221,0)</f>
        <v>0</v>
      </c>
      <c r="BG221" s="222">
        <f>IF(N221="zákl. přenesená",J221,0)</f>
        <v>0</v>
      </c>
      <c r="BH221" s="222">
        <f>IF(N221="sníž. přenesená",J221,0)</f>
        <v>0</v>
      </c>
      <c r="BI221" s="222">
        <f>IF(N221="nulová",J221,0)</f>
        <v>0</v>
      </c>
      <c r="BJ221" s="14" t="s">
        <v>78</v>
      </c>
      <c r="BK221" s="222">
        <f>ROUND(I221*H221,2)</f>
        <v>0</v>
      </c>
      <c r="BL221" s="14" t="s">
        <v>110</v>
      </c>
      <c r="BM221" s="221" t="s">
        <v>350</v>
      </c>
    </row>
    <row r="222" s="2" customFormat="1">
      <c r="A222" s="35"/>
      <c r="B222" s="36"/>
      <c r="C222" s="37"/>
      <c r="D222" s="223" t="s">
        <v>112</v>
      </c>
      <c r="E222" s="37"/>
      <c r="F222" s="224" t="s">
        <v>351</v>
      </c>
      <c r="G222" s="37"/>
      <c r="H222" s="37"/>
      <c r="I222" s="225"/>
      <c r="J222" s="37"/>
      <c r="K222" s="37"/>
      <c r="L222" s="41"/>
      <c r="M222" s="226"/>
      <c r="N222" s="227"/>
      <c r="O222" s="88"/>
      <c r="P222" s="88"/>
      <c r="Q222" s="88"/>
      <c r="R222" s="88"/>
      <c r="S222" s="88"/>
      <c r="T222" s="89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T222" s="14" t="s">
        <v>112</v>
      </c>
      <c r="AU222" s="14" t="s">
        <v>80</v>
      </c>
    </row>
    <row r="223" s="2" customFormat="1" ht="14.4" customHeight="1">
      <c r="A223" s="35"/>
      <c r="B223" s="36"/>
      <c r="C223" s="209" t="s">
        <v>352</v>
      </c>
      <c r="D223" s="209" t="s">
        <v>106</v>
      </c>
      <c r="E223" s="210" t="s">
        <v>353</v>
      </c>
      <c r="F223" s="211" t="s">
        <v>354</v>
      </c>
      <c r="G223" s="212" t="s">
        <v>166</v>
      </c>
      <c r="H223" s="213">
        <v>1</v>
      </c>
      <c r="I223" s="214"/>
      <c r="J223" s="215">
        <f>ROUND(I223*H223,2)</f>
        <v>0</v>
      </c>
      <c r="K223" s="216"/>
      <c r="L223" s="41"/>
      <c r="M223" s="217" t="s">
        <v>1</v>
      </c>
      <c r="N223" s="218" t="s">
        <v>38</v>
      </c>
      <c r="O223" s="88"/>
      <c r="P223" s="219">
        <f>O223*H223</f>
        <v>0</v>
      </c>
      <c r="Q223" s="219">
        <v>0</v>
      </c>
      <c r="R223" s="219">
        <f>Q223*H223</f>
        <v>0</v>
      </c>
      <c r="S223" s="219">
        <v>0</v>
      </c>
      <c r="T223" s="220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21" t="s">
        <v>110</v>
      </c>
      <c r="AT223" s="221" t="s">
        <v>106</v>
      </c>
      <c r="AU223" s="221" t="s">
        <v>80</v>
      </c>
      <c r="AY223" s="14" t="s">
        <v>103</v>
      </c>
      <c r="BE223" s="222">
        <f>IF(N223="základní",J223,0)</f>
        <v>0</v>
      </c>
      <c r="BF223" s="222">
        <f>IF(N223="snížená",J223,0)</f>
        <v>0</v>
      </c>
      <c r="BG223" s="222">
        <f>IF(N223="zákl. přenesená",J223,0)</f>
        <v>0</v>
      </c>
      <c r="BH223" s="222">
        <f>IF(N223="sníž. přenesená",J223,0)</f>
        <v>0</v>
      </c>
      <c r="BI223" s="222">
        <f>IF(N223="nulová",J223,0)</f>
        <v>0</v>
      </c>
      <c r="BJ223" s="14" t="s">
        <v>78</v>
      </c>
      <c r="BK223" s="222">
        <f>ROUND(I223*H223,2)</f>
        <v>0</v>
      </c>
      <c r="BL223" s="14" t="s">
        <v>110</v>
      </c>
      <c r="BM223" s="221" t="s">
        <v>355</v>
      </c>
    </row>
    <row r="224" s="2" customFormat="1">
      <c r="A224" s="35"/>
      <c r="B224" s="36"/>
      <c r="C224" s="37"/>
      <c r="D224" s="223" t="s">
        <v>112</v>
      </c>
      <c r="E224" s="37"/>
      <c r="F224" s="224" t="s">
        <v>354</v>
      </c>
      <c r="G224" s="37"/>
      <c r="H224" s="37"/>
      <c r="I224" s="225"/>
      <c r="J224" s="37"/>
      <c r="K224" s="37"/>
      <c r="L224" s="41"/>
      <c r="M224" s="226"/>
      <c r="N224" s="227"/>
      <c r="O224" s="88"/>
      <c r="P224" s="88"/>
      <c r="Q224" s="88"/>
      <c r="R224" s="88"/>
      <c r="S224" s="88"/>
      <c r="T224" s="89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T224" s="14" t="s">
        <v>112</v>
      </c>
      <c r="AU224" s="14" t="s">
        <v>80</v>
      </c>
    </row>
    <row r="225" s="2" customFormat="1" ht="14.4" customHeight="1">
      <c r="A225" s="35"/>
      <c r="B225" s="36"/>
      <c r="C225" s="209" t="s">
        <v>356</v>
      </c>
      <c r="D225" s="209" t="s">
        <v>106</v>
      </c>
      <c r="E225" s="210" t="s">
        <v>357</v>
      </c>
      <c r="F225" s="211" t="s">
        <v>358</v>
      </c>
      <c r="G225" s="212" t="s">
        <v>166</v>
      </c>
      <c r="H225" s="213">
        <v>1</v>
      </c>
      <c r="I225" s="214"/>
      <c r="J225" s="215">
        <f>ROUND(I225*H225,2)</f>
        <v>0</v>
      </c>
      <c r="K225" s="216"/>
      <c r="L225" s="41"/>
      <c r="M225" s="217" t="s">
        <v>1</v>
      </c>
      <c r="N225" s="218" t="s">
        <v>38</v>
      </c>
      <c r="O225" s="88"/>
      <c r="P225" s="219">
        <f>O225*H225</f>
        <v>0</v>
      </c>
      <c r="Q225" s="219">
        <v>0</v>
      </c>
      <c r="R225" s="219">
        <f>Q225*H225</f>
        <v>0</v>
      </c>
      <c r="S225" s="219">
        <v>0</v>
      </c>
      <c r="T225" s="220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21" t="s">
        <v>110</v>
      </c>
      <c r="AT225" s="221" t="s">
        <v>106</v>
      </c>
      <c r="AU225" s="221" t="s">
        <v>80</v>
      </c>
      <c r="AY225" s="14" t="s">
        <v>103</v>
      </c>
      <c r="BE225" s="222">
        <f>IF(N225="základní",J225,0)</f>
        <v>0</v>
      </c>
      <c r="BF225" s="222">
        <f>IF(N225="snížená",J225,0)</f>
        <v>0</v>
      </c>
      <c r="BG225" s="222">
        <f>IF(N225="zákl. přenesená",J225,0)</f>
        <v>0</v>
      </c>
      <c r="BH225" s="222">
        <f>IF(N225="sníž. přenesená",J225,0)</f>
        <v>0</v>
      </c>
      <c r="BI225" s="222">
        <f>IF(N225="nulová",J225,0)</f>
        <v>0</v>
      </c>
      <c r="BJ225" s="14" t="s">
        <v>78</v>
      </c>
      <c r="BK225" s="222">
        <f>ROUND(I225*H225,2)</f>
        <v>0</v>
      </c>
      <c r="BL225" s="14" t="s">
        <v>110</v>
      </c>
      <c r="BM225" s="221" t="s">
        <v>359</v>
      </c>
    </row>
    <row r="226" s="2" customFormat="1">
      <c r="A226" s="35"/>
      <c r="B226" s="36"/>
      <c r="C226" s="37"/>
      <c r="D226" s="223" t="s">
        <v>112</v>
      </c>
      <c r="E226" s="37"/>
      <c r="F226" s="224" t="s">
        <v>360</v>
      </c>
      <c r="G226" s="37"/>
      <c r="H226" s="37"/>
      <c r="I226" s="225"/>
      <c r="J226" s="37"/>
      <c r="K226" s="37"/>
      <c r="L226" s="41"/>
      <c r="M226" s="226"/>
      <c r="N226" s="227"/>
      <c r="O226" s="88"/>
      <c r="P226" s="88"/>
      <c r="Q226" s="88"/>
      <c r="R226" s="88"/>
      <c r="S226" s="88"/>
      <c r="T226" s="89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T226" s="14" t="s">
        <v>112</v>
      </c>
      <c r="AU226" s="14" t="s">
        <v>80</v>
      </c>
    </row>
    <row r="227" s="2" customFormat="1" ht="14.4" customHeight="1">
      <c r="A227" s="35"/>
      <c r="B227" s="36"/>
      <c r="C227" s="209" t="s">
        <v>361</v>
      </c>
      <c r="D227" s="209" t="s">
        <v>106</v>
      </c>
      <c r="E227" s="210" t="s">
        <v>362</v>
      </c>
      <c r="F227" s="211" t="s">
        <v>363</v>
      </c>
      <c r="G227" s="212" t="s">
        <v>166</v>
      </c>
      <c r="H227" s="213">
        <v>1</v>
      </c>
      <c r="I227" s="214"/>
      <c r="J227" s="215">
        <f>ROUND(I227*H227,2)</f>
        <v>0</v>
      </c>
      <c r="K227" s="216"/>
      <c r="L227" s="41"/>
      <c r="M227" s="217" t="s">
        <v>1</v>
      </c>
      <c r="N227" s="218" t="s">
        <v>38</v>
      </c>
      <c r="O227" s="88"/>
      <c r="P227" s="219">
        <f>O227*H227</f>
        <v>0</v>
      </c>
      <c r="Q227" s="219">
        <v>0</v>
      </c>
      <c r="R227" s="219">
        <f>Q227*H227</f>
        <v>0</v>
      </c>
      <c r="S227" s="219">
        <v>0</v>
      </c>
      <c r="T227" s="220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21" t="s">
        <v>110</v>
      </c>
      <c r="AT227" s="221" t="s">
        <v>106</v>
      </c>
      <c r="AU227" s="221" t="s">
        <v>80</v>
      </c>
      <c r="AY227" s="14" t="s">
        <v>103</v>
      </c>
      <c r="BE227" s="222">
        <f>IF(N227="základní",J227,0)</f>
        <v>0</v>
      </c>
      <c r="BF227" s="222">
        <f>IF(N227="snížená",J227,0)</f>
        <v>0</v>
      </c>
      <c r="BG227" s="222">
        <f>IF(N227="zákl. přenesená",J227,0)</f>
        <v>0</v>
      </c>
      <c r="BH227" s="222">
        <f>IF(N227="sníž. přenesená",J227,0)</f>
        <v>0</v>
      </c>
      <c r="BI227" s="222">
        <f>IF(N227="nulová",J227,0)</f>
        <v>0</v>
      </c>
      <c r="BJ227" s="14" t="s">
        <v>78</v>
      </c>
      <c r="BK227" s="222">
        <f>ROUND(I227*H227,2)</f>
        <v>0</v>
      </c>
      <c r="BL227" s="14" t="s">
        <v>110</v>
      </c>
      <c r="BM227" s="221" t="s">
        <v>364</v>
      </c>
    </row>
    <row r="228" s="2" customFormat="1">
      <c r="A228" s="35"/>
      <c r="B228" s="36"/>
      <c r="C228" s="37"/>
      <c r="D228" s="223" t="s">
        <v>112</v>
      </c>
      <c r="E228" s="37"/>
      <c r="F228" s="224" t="s">
        <v>360</v>
      </c>
      <c r="G228" s="37"/>
      <c r="H228" s="37"/>
      <c r="I228" s="225"/>
      <c r="J228" s="37"/>
      <c r="K228" s="37"/>
      <c r="L228" s="41"/>
      <c r="M228" s="226"/>
      <c r="N228" s="227"/>
      <c r="O228" s="88"/>
      <c r="P228" s="88"/>
      <c r="Q228" s="88"/>
      <c r="R228" s="88"/>
      <c r="S228" s="88"/>
      <c r="T228" s="89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T228" s="14" t="s">
        <v>112</v>
      </c>
      <c r="AU228" s="14" t="s">
        <v>80</v>
      </c>
    </row>
    <row r="229" s="2" customFormat="1" ht="14.4" customHeight="1">
      <c r="A229" s="35"/>
      <c r="B229" s="36"/>
      <c r="C229" s="209" t="s">
        <v>365</v>
      </c>
      <c r="D229" s="209" t="s">
        <v>106</v>
      </c>
      <c r="E229" s="210" t="s">
        <v>366</v>
      </c>
      <c r="F229" s="211" t="s">
        <v>367</v>
      </c>
      <c r="G229" s="212" t="s">
        <v>166</v>
      </c>
      <c r="H229" s="213">
        <v>1</v>
      </c>
      <c r="I229" s="214"/>
      <c r="J229" s="215">
        <f>ROUND(I229*H229,2)</f>
        <v>0</v>
      </c>
      <c r="K229" s="216"/>
      <c r="L229" s="41"/>
      <c r="M229" s="217" t="s">
        <v>1</v>
      </c>
      <c r="N229" s="218" t="s">
        <v>38</v>
      </c>
      <c r="O229" s="88"/>
      <c r="P229" s="219">
        <f>O229*H229</f>
        <v>0</v>
      </c>
      <c r="Q229" s="219">
        <v>0</v>
      </c>
      <c r="R229" s="219">
        <f>Q229*H229</f>
        <v>0</v>
      </c>
      <c r="S229" s="219">
        <v>0</v>
      </c>
      <c r="T229" s="220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21" t="s">
        <v>110</v>
      </c>
      <c r="AT229" s="221" t="s">
        <v>106</v>
      </c>
      <c r="AU229" s="221" t="s">
        <v>80</v>
      </c>
      <c r="AY229" s="14" t="s">
        <v>103</v>
      </c>
      <c r="BE229" s="222">
        <f>IF(N229="základní",J229,0)</f>
        <v>0</v>
      </c>
      <c r="BF229" s="222">
        <f>IF(N229="snížená",J229,0)</f>
        <v>0</v>
      </c>
      <c r="BG229" s="222">
        <f>IF(N229="zákl. přenesená",J229,0)</f>
        <v>0</v>
      </c>
      <c r="BH229" s="222">
        <f>IF(N229="sníž. přenesená",J229,0)</f>
        <v>0</v>
      </c>
      <c r="BI229" s="222">
        <f>IF(N229="nulová",J229,0)</f>
        <v>0</v>
      </c>
      <c r="BJ229" s="14" t="s">
        <v>78</v>
      </c>
      <c r="BK229" s="222">
        <f>ROUND(I229*H229,2)</f>
        <v>0</v>
      </c>
      <c r="BL229" s="14" t="s">
        <v>110</v>
      </c>
      <c r="BM229" s="221" t="s">
        <v>368</v>
      </c>
    </row>
    <row r="230" s="2" customFormat="1">
      <c r="A230" s="35"/>
      <c r="B230" s="36"/>
      <c r="C230" s="37"/>
      <c r="D230" s="223" t="s">
        <v>112</v>
      </c>
      <c r="E230" s="37"/>
      <c r="F230" s="224" t="s">
        <v>369</v>
      </c>
      <c r="G230" s="37"/>
      <c r="H230" s="37"/>
      <c r="I230" s="225"/>
      <c r="J230" s="37"/>
      <c r="K230" s="37"/>
      <c r="L230" s="41"/>
      <c r="M230" s="226"/>
      <c r="N230" s="227"/>
      <c r="O230" s="88"/>
      <c r="P230" s="88"/>
      <c r="Q230" s="88"/>
      <c r="R230" s="88"/>
      <c r="S230" s="88"/>
      <c r="T230" s="89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T230" s="14" t="s">
        <v>112</v>
      </c>
      <c r="AU230" s="14" t="s">
        <v>80</v>
      </c>
    </row>
    <row r="231" s="2" customFormat="1" ht="14.4" customHeight="1">
      <c r="A231" s="35"/>
      <c r="B231" s="36"/>
      <c r="C231" s="209" t="s">
        <v>370</v>
      </c>
      <c r="D231" s="209" t="s">
        <v>106</v>
      </c>
      <c r="E231" s="210" t="s">
        <v>371</v>
      </c>
      <c r="F231" s="211" t="s">
        <v>372</v>
      </c>
      <c r="G231" s="212" t="s">
        <v>166</v>
      </c>
      <c r="H231" s="213">
        <v>1</v>
      </c>
      <c r="I231" s="214"/>
      <c r="J231" s="215">
        <f>ROUND(I231*H231,2)</f>
        <v>0</v>
      </c>
      <c r="K231" s="216"/>
      <c r="L231" s="41"/>
      <c r="M231" s="217" t="s">
        <v>1</v>
      </c>
      <c r="N231" s="218" t="s">
        <v>38</v>
      </c>
      <c r="O231" s="88"/>
      <c r="P231" s="219">
        <f>O231*H231</f>
        <v>0</v>
      </c>
      <c r="Q231" s="219">
        <v>0</v>
      </c>
      <c r="R231" s="219">
        <f>Q231*H231</f>
        <v>0</v>
      </c>
      <c r="S231" s="219">
        <v>0</v>
      </c>
      <c r="T231" s="220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21" t="s">
        <v>110</v>
      </c>
      <c r="AT231" s="221" t="s">
        <v>106</v>
      </c>
      <c r="AU231" s="221" t="s">
        <v>80</v>
      </c>
      <c r="AY231" s="14" t="s">
        <v>103</v>
      </c>
      <c r="BE231" s="222">
        <f>IF(N231="základní",J231,0)</f>
        <v>0</v>
      </c>
      <c r="BF231" s="222">
        <f>IF(N231="snížená",J231,0)</f>
        <v>0</v>
      </c>
      <c r="BG231" s="222">
        <f>IF(N231="zákl. přenesená",J231,0)</f>
        <v>0</v>
      </c>
      <c r="BH231" s="222">
        <f>IF(N231="sníž. přenesená",J231,0)</f>
        <v>0</v>
      </c>
      <c r="BI231" s="222">
        <f>IF(N231="nulová",J231,0)</f>
        <v>0</v>
      </c>
      <c r="BJ231" s="14" t="s">
        <v>78</v>
      </c>
      <c r="BK231" s="222">
        <f>ROUND(I231*H231,2)</f>
        <v>0</v>
      </c>
      <c r="BL231" s="14" t="s">
        <v>110</v>
      </c>
      <c r="BM231" s="221" t="s">
        <v>373</v>
      </c>
    </row>
    <row r="232" s="2" customFormat="1">
      <c r="A232" s="35"/>
      <c r="B232" s="36"/>
      <c r="C232" s="37"/>
      <c r="D232" s="223" t="s">
        <v>112</v>
      </c>
      <c r="E232" s="37"/>
      <c r="F232" s="224" t="s">
        <v>374</v>
      </c>
      <c r="G232" s="37"/>
      <c r="H232" s="37"/>
      <c r="I232" s="225"/>
      <c r="J232" s="37"/>
      <c r="K232" s="37"/>
      <c r="L232" s="41"/>
      <c r="M232" s="226"/>
      <c r="N232" s="227"/>
      <c r="O232" s="88"/>
      <c r="P232" s="88"/>
      <c r="Q232" s="88"/>
      <c r="R232" s="88"/>
      <c r="S232" s="88"/>
      <c r="T232" s="89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T232" s="14" t="s">
        <v>112</v>
      </c>
      <c r="AU232" s="14" t="s">
        <v>80</v>
      </c>
    </row>
    <row r="233" s="2" customFormat="1" ht="14.4" customHeight="1">
      <c r="A233" s="35"/>
      <c r="B233" s="36"/>
      <c r="C233" s="209" t="s">
        <v>375</v>
      </c>
      <c r="D233" s="209" t="s">
        <v>106</v>
      </c>
      <c r="E233" s="210" t="s">
        <v>376</v>
      </c>
      <c r="F233" s="211" t="s">
        <v>377</v>
      </c>
      <c r="G233" s="212" t="s">
        <v>254</v>
      </c>
      <c r="H233" s="213">
        <v>250</v>
      </c>
      <c r="I233" s="214"/>
      <c r="J233" s="215">
        <f>ROUND(I233*H233,2)</f>
        <v>0</v>
      </c>
      <c r="K233" s="216"/>
      <c r="L233" s="41"/>
      <c r="M233" s="217" t="s">
        <v>1</v>
      </c>
      <c r="N233" s="218" t="s">
        <v>38</v>
      </c>
      <c r="O233" s="88"/>
      <c r="P233" s="219">
        <f>O233*H233</f>
        <v>0</v>
      </c>
      <c r="Q233" s="219">
        <v>0</v>
      </c>
      <c r="R233" s="219">
        <f>Q233*H233</f>
        <v>0</v>
      </c>
      <c r="S233" s="219">
        <v>0</v>
      </c>
      <c r="T233" s="220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21" t="s">
        <v>110</v>
      </c>
      <c r="AT233" s="221" t="s">
        <v>106</v>
      </c>
      <c r="AU233" s="221" t="s">
        <v>80</v>
      </c>
      <c r="AY233" s="14" t="s">
        <v>103</v>
      </c>
      <c r="BE233" s="222">
        <f>IF(N233="základní",J233,0)</f>
        <v>0</v>
      </c>
      <c r="BF233" s="222">
        <f>IF(N233="snížená",J233,0)</f>
        <v>0</v>
      </c>
      <c r="BG233" s="222">
        <f>IF(N233="zákl. přenesená",J233,0)</f>
        <v>0</v>
      </c>
      <c r="BH233" s="222">
        <f>IF(N233="sníž. přenesená",J233,0)</f>
        <v>0</v>
      </c>
      <c r="BI233" s="222">
        <f>IF(N233="nulová",J233,0)</f>
        <v>0</v>
      </c>
      <c r="BJ233" s="14" t="s">
        <v>78</v>
      </c>
      <c r="BK233" s="222">
        <f>ROUND(I233*H233,2)</f>
        <v>0</v>
      </c>
      <c r="BL233" s="14" t="s">
        <v>110</v>
      </c>
      <c r="BM233" s="221" t="s">
        <v>378</v>
      </c>
    </row>
    <row r="234" s="2" customFormat="1">
      <c r="A234" s="35"/>
      <c r="B234" s="36"/>
      <c r="C234" s="37"/>
      <c r="D234" s="223" t="s">
        <v>112</v>
      </c>
      <c r="E234" s="37"/>
      <c r="F234" s="224" t="s">
        <v>379</v>
      </c>
      <c r="G234" s="37"/>
      <c r="H234" s="37"/>
      <c r="I234" s="225"/>
      <c r="J234" s="37"/>
      <c r="K234" s="37"/>
      <c r="L234" s="41"/>
      <c r="M234" s="226"/>
      <c r="N234" s="227"/>
      <c r="O234" s="88"/>
      <c r="P234" s="88"/>
      <c r="Q234" s="88"/>
      <c r="R234" s="88"/>
      <c r="S234" s="88"/>
      <c r="T234" s="89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T234" s="14" t="s">
        <v>112</v>
      </c>
      <c r="AU234" s="14" t="s">
        <v>80</v>
      </c>
    </row>
    <row r="235" s="2" customFormat="1" ht="14.4" customHeight="1">
      <c r="A235" s="35"/>
      <c r="B235" s="36"/>
      <c r="C235" s="209" t="s">
        <v>380</v>
      </c>
      <c r="D235" s="209" t="s">
        <v>106</v>
      </c>
      <c r="E235" s="210" t="s">
        <v>381</v>
      </c>
      <c r="F235" s="211" t="s">
        <v>382</v>
      </c>
      <c r="G235" s="212" t="s">
        <v>166</v>
      </c>
      <c r="H235" s="213">
        <v>1</v>
      </c>
      <c r="I235" s="214"/>
      <c r="J235" s="215">
        <f>ROUND(I235*H235,2)</f>
        <v>0</v>
      </c>
      <c r="K235" s="216"/>
      <c r="L235" s="41"/>
      <c r="M235" s="217" t="s">
        <v>1</v>
      </c>
      <c r="N235" s="218" t="s">
        <v>38</v>
      </c>
      <c r="O235" s="88"/>
      <c r="P235" s="219">
        <f>O235*H235</f>
        <v>0</v>
      </c>
      <c r="Q235" s="219">
        <v>0</v>
      </c>
      <c r="R235" s="219">
        <f>Q235*H235</f>
        <v>0</v>
      </c>
      <c r="S235" s="219">
        <v>0</v>
      </c>
      <c r="T235" s="220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21" t="s">
        <v>110</v>
      </c>
      <c r="AT235" s="221" t="s">
        <v>106</v>
      </c>
      <c r="AU235" s="221" t="s">
        <v>80</v>
      </c>
      <c r="AY235" s="14" t="s">
        <v>103</v>
      </c>
      <c r="BE235" s="222">
        <f>IF(N235="základní",J235,0)</f>
        <v>0</v>
      </c>
      <c r="BF235" s="222">
        <f>IF(N235="snížená",J235,0)</f>
        <v>0</v>
      </c>
      <c r="BG235" s="222">
        <f>IF(N235="zákl. přenesená",J235,0)</f>
        <v>0</v>
      </c>
      <c r="BH235" s="222">
        <f>IF(N235="sníž. přenesená",J235,0)</f>
        <v>0</v>
      </c>
      <c r="BI235" s="222">
        <f>IF(N235="nulová",J235,0)</f>
        <v>0</v>
      </c>
      <c r="BJ235" s="14" t="s">
        <v>78</v>
      </c>
      <c r="BK235" s="222">
        <f>ROUND(I235*H235,2)</f>
        <v>0</v>
      </c>
      <c r="BL235" s="14" t="s">
        <v>110</v>
      </c>
      <c r="BM235" s="221" t="s">
        <v>383</v>
      </c>
    </row>
    <row r="236" s="2" customFormat="1">
      <c r="A236" s="35"/>
      <c r="B236" s="36"/>
      <c r="C236" s="37"/>
      <c r="D236" s="223" t="s">
        <v>112</v>
      </c>
      <c r="E236" s="37"/>
      <c r="F236" s="224" t="s">
        <v>384</v>
      </c>
      <c r="G236" s="37"/>
      <c r="H236" s="37"/>
      <c r="I236" s="225"/>
      <c r="J236" s="37"/>
      <c r="K236" s="37"/>
      <c r="L236" s="41"/>
      <c r="M236" s="226"/>
      <c r="N236" s="227"/>
      <c r="O236" s="88"/>
      <c r="P236" s="88"/>
      <c r="Q236" s="88"/>
      <c r="R236" s="88"/>
      <c r="S236" s="88"/>
      <c r="T236" s="89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T236" s="14" t="s">
        <v>112</v>
      </c>
      <c r="AU236" s="14" t="s">
        <v>80</v>
      </c>
    </row>
    <row r="237" s="2" customFormat="1" ht="14.4" customHeight="1">
      <c r="A237" s="35"/>
      <c r="B237" s="36"/>
      <c r="C237" s="209" t="s">
        <v>385</v>
      </c>
      <c r="D237" s="209" t="s">
        <v>106</v>
      </c>
      <c r="E237" s="210" t="s">
        <v>386</v>
      </c>
      <c r="F237" s="211" t="s">
        <v>387</v>
      </c>
      <c r="G237" s="212" t="s">
        <v>277</v>
      </c>
      <c r="H237" s="213">
        <v>20</v>
      </c>
      <c r="I237" s="214"/>
      <c r="J237" s="215">
        <f>ROUND(I237*H237,2)</f>
        <v>0</v>
      </c>
      <c r="K237" s="216"/>
      <c r="L237" s="41"/>
      <c r="M237" s="217" t="s">
        <v>1</v>
      </c>
      <c r="N237" s="218" t="s">
        <v>38</v>
      </c>
      <c r="O237" s="88"/>
      <c r="P237" s="219">
        <f>O237*H237</f>
        <v>0</v>
      </c>
      <c r="Q237" s="219">
        <v>0</v>
      </c>
      <c r="R237" s="219">
        <f>Q237*H237</f>
        <v>0</v>
      </c>
      <c r="S237" s="219">
        <v>0</v>
      </c>
      <c r="T237" s="220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21" t="s">
        <v>110</v>
      </c>
      <c r="AT237" s="221" t="s">
        <v>106</v>
      </c>
      <c r="AU237" s="221" t="s">
        <v>80</v>
      </c>
      <c r="AY237" s="14" t="s">
        <v>103</v>
      </c>
      <c r="BE237" s="222">
        <f>IF(N237="základní",J237,0)</f>
        <v>0</v>
      </c>
      <c r="BF237" s="222">
        <f>IF(N237="snížená",J237,0)</f>
        <v>0</v>
      </c>
      <c r="BG237" s="222">
        <f>IF(N237="zákl. přenesená",J237,0)</f>
        <v>0</v>
      </c>
      <c r="BH237" s="222">
        <f>IF(N237="sníž. přenesená",J237,0)</f>
        <v>0</v>
      </c>
      <c r="BI237" s="222">
        <f>IF(N237="nulová",J237,0)</f>
        <v>0</v>
      </c>
      <c r="BJ237" s="14" t="s">
        <v>78</v>
      </c>
      <c r="BK237" s="222">
        <f>ROUND(I237*H237,2)</f>
        <v>0</v>
      </c>
      <c r="BL237" s="14" t="s">
        <v>110</v>
      </c>
      <c r="BM237" s="221" t="s">
        <v>388</v>
      </c>
    </row>
    <row r="238" s="2" customFormat="1">
      <c r="A238" s="35"/>
      <c r="B238" s="36"/>
      <c r="C238" s="37"/>
      <c r="D238" s="223" t="s">
        <v>112</v>
      </c>
      <c r="E238" s="37"/>
      <c r="F238" s="224" t="s">
        <v>389</v>
      </c>
      <c r="G238" s="37"/>
      <c r="H238" s="37"/>
      <c r="I238" s="225"/>
      <c r="J238" s="37"/>
      <c r="K238" s="37"/>
      <c r="L238" s="41"/>
      <c r="M238" s="226"/>
      <c r="N238" s="227"/>
      <c r="O238" s="88"/>
      <c r="P238" s="88"/>
      <c r="Q238" s="88"/>
      <c r="R238" s="88"/>
      <c r="S238" s="88"/>
      <c r="T238" s="89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T238" s="14" t="s">
        <v>112</v>
      </c>
      <c r="AU238" s="14" t="s">
        <v>80</v>
      </c>
    </row>
    <row r="239" s="2" customFormat="1" ht="24.15" customHeight="1">
      <c r="A239" s="35"/>
      <c r="B239" s="36"/>
      <c r="C239" s="209" t="s">
        <v>390</v>
      </c>
      <c r="D239" s="209" t="s">
        <v>106</v>
      </c>
      <c r="E239" s="210" t="s">
        <v>391</v>
      </c>
      <c r="F239" s="211" t="s">
        <v>392</v>
      </c>
      <c r="G239" s="212" t="s">
        <v>166</v>
      </c>
      <c r="H239" s="213">
        <v>1</v>
      </c>
      <c r="I239" s="214"/>
      <c r="J239" s="215">
        <f>ROUND(I239*H239,2)</f>
        <v>0</v>
      </c>
      <c r="K239" s="216"/>
      <c r="L239" s="41"/>
      <c r="M239" s="217" t="s">
        <v>1</v>
      </c>
      <c r="N239" s="218" t="s">
        <v>38</v>
      </c>
      <c r="O239" s="88"/>
      <c r="P239" s="219">
        <f>O239*H239</f>
        <v>0</v>
      </c>
      <c r="Q239" s="219">
        <v>0</v>
      </c>
      <c r="R239" s="219">
        <f>Q239*H239</f>
        <v>0</v>
      </c>
      <c r="S239" s="219">
        <v>0</v>
      </c>
      <c r="T239" s="220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21" t="s">
        <v>110</v>
      </c>
      <c r="AT239" s="221" t="s">
        <v>106</v>
      </c>
      <c r="AU239" s="221" t="s">
        <v>80</v>
      </c>
      <c r="AY239" s="14" t="s">
        <v>103</v>
      </c>
      <c r="BE239" s="222">
        <f>IF(N239="základní",J239,0)</f>
        <v>0</v>
      </c>
      <c r="BF239" s="222">
        <f>IF(N239="snížená",J239,0)</f>
        <v>0</v>
      </c>
      <c r="BG239" s="222">
        <f>IF(N239="zákl. přenesená",J239,0)</f>
        <v>0</v>
      </c>
      <c r="BH239" s="222">
        <f>IF(N239="sníž. přenesená",J239,0)</f>
        <v>0</v>
      </c>
      <c r="BI239" s="222">
        <f>IF(N239="nulová",J239,0)</f>
        <v>0</v>
      </c>
      <c r="BJ239" s="14" t="s">
        <v>78</v>
      </c>
      <c r="BK239" s="222">
        <f>ROUND(I239*H239,2)</f>
        <v>0</v>
      </c>
      <c r="BL239" s="14" t="s">
        <v>110</v>
      </c>
      <c r="BM239" s="221" t="s">
        <v>393</v>
      </c>
    </row>
    <row r="240" s="2" customFormat="1">
      <c r="A240" s="35"/>
      <c r="B240" s="36"/>
      <c r="C240" s="37"/>
      <c r="D240" s="223" t="s">
        <v>112</v>
      </c>
      <c r="E240" s="37"/>
      <c r="F240" s="224" t="s">
        <v>392</v>
      </c>
      <c r="G240" s="37"/>
      <c r="H240" s="37"/>
      <c r="I240" s="225"/>
      <c r="J240" s="37"/>
      <c r="K240" s="37"/>
      <c r="L240" s="41"/>
      <c r="M240" s="226"/>
      <c r="N240" s="227"/>
      <c r="O240" s="88"/>
      <c r="P240" s="88"/>
      <c r="Q240" s="88"/>
      <c r="R240" s="88"/>
      <c r="S240" s="88"/>
      <c r="T240" s="89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T240" s="14" t="s">
        <v>112</v>
      </c>
      <c r="AU240" s="14" t="s">
        <v>80</v>
      </c>
    </row>
    <row r="241" s="2" customFormat="1" ht="14.4" customHeight="1">
      <c r="A241" s="35"/>
      <c r="B241" s="36"/>
      <c r="C241" s="209" t="s">
        <v>394</v>
      </c>
      <c r="D241" s="209" t="s">
        <v>106</v>
      </c>
      <c r="E241" s="210" t="s">
        <v>395</v>
      </c>
      <c r="F241" s="211" t="s">
        <v>396</v>
      </c>
      <c r="G241" s="212" t="s">
        <v>166</v>
      </c>
      <c r="H241" s="213">
        <v>1</v>
      </c>
      <c r="I241" s="214"/>
      <c r="J241" s="215">
        <f>ROUND(I241*H241,2)</f>
        <v>0</v>
      </c>
      <c r="K241" s="216"/>
      <c r="L241" s="41"/>
      <c r="M241" s="217" t="s">
        <v>1</v>
      </c>
      <c r="N241" s="218" t="s">
        <v>38</v>
      </c>
      <c r="O241" s="88"/>
      <c r="P241" s="219">
        <f>O241*H241</f>
        <v>0</v>
      </c>
      <c r="Q241" s="219">
        <v>0</v>
      </c>
      <c r="R241" s="219">
        <f>Q241*H241</f>
        <v>0</v>
      </c>
      <c r="S241" s="219">
        <v>0</v>
      </c>
      <c r="T241" s="220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21" t="s">
        <v>110</v>
      </c>
      <c r="AT241" s="221" t="s">
        <v>106</v>
      </c>
      <c r="AU241" s="221" t="s">
        <v>80</v>
      </c>
      <c r="AY241" s="14" t="s">
        <v>103</v>
      </c>
      <c r="BE241" s="222">
        <f>IF(N241="základní",J241,0)</f>
        <v>0</v>
      </c>
      <c r="BF241" s="222">
        <f>IF(N241="snížená",J241,0)</f>
        <v>0</v>
      </c>
      <c r="BG241" s="222">
        <f>IF(N241="zákl. přenesená",J241,0)</f>
        <v>0</v>
      </c>
      <c r="BH241" s="222">
        <f>IF(N241="sníž. přenesená",J241,0)</f>
        <v>0</v>
      </c>
      <c r="BI241" s="222">
        <f>IF(N241="nulová",J241,0)</f>
        <v>0</v>
      </c>
      <c r="BJ241" s="14" t="s">
        <v>78</v>
      </c>
      <c r="BK241" s="222">
        <f>ROUND(I241*H241,2)</f>
        <v>0</v>
      </c>
      <c r="BL241" s="14" t="s">
        <v>110</v>
      </c>
      <c r="BM241" s="221" t="s">
        <v>397</v>
      </c>
    </row>
    <row r="242" s="2" customFormat="1">
      <c r="A242" s="35"/>
      <c r="B242" s="36"/>
      <c r="C242" s="37"/>
      <c r="D242" s="223" t="s">
        <v>112</v>
      </c>
      <c r="E242" s="37"/>
      <c r="F242" s="224" t="s">
        <v>396</v>
      </c>
      <c r="G242" s="37"/>
      <c r="H242" s="37"/>
      <c r="I242" s="225"/>
      <c r="J242" s="37"/>
      <c r="K242" s="37"/>
      <c r="L242" s="41"/>
      <c r="M242" s="226"/>
      <c r="N242" s="227"/>
      <c r="O242" s="88"/>
      <c r="P242" s="88"/>
      <c r="Q242" s="88"/>
      <c r="R242" s="88"/>
      <c r="S242" s="88"/>
      <c r="T242" s="89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T242" s="14" t="s">
        <v>112</v>
      </c>
      <c r="AU242" s="14" t="s">
        <v>80</v>
      </c>
    </row>
    <row r="243" s="2" customFormat="1" ht="14.4" customHeight="1">
      <c r="A243" s="35"/>
      <c r="B243" s="36"/>
      <c r="C243" s="209" t="s">
        <v>398</v>
      </c>
      <c r="D243" s="209" t="s">
        <v>106</v>
      </c>
      <c r="E243" s="210" t="s">
        <v>399</v>
      </c>
      <c r="F243" s="211" t="s">
        <v>400</v>
      </c>
      <c r="G243" s="212" t="s">
        <v>277</v>
      </c>
      <c r="H243" s="213">
        <v>20</v>
      </c>
      <c r="I243" s="214"/>
      <c r="J243" s="215">
        <f>ROUND(I243*H243,2)</f>
        <v>0</v>
      </c>
      <c r="K243" s="216"/>
      <c r="L243" s="41"/>
      <c r="M243" s="217" t="s">
        <v>1</v>
      </c>
      <c r="N243" s="218" t="s">
        <v>38</v>
      </c>
      <c r="O243" s="88"/>
      <c r="P243" s="219">
        <f>O243*H243</f>
        <v>0</v>
      </c>
      <c r="Q243" s="219">
        <v>0</v>
      </c>
      <c r="R243" s="219">
        <f>Q243*H243</f>
        <v>0</v>
      </c>
      <c r="S243" s="219">
        <v>0</v>
      </c>
      <c r="T243" s="220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21" t="s">
        <v>110</v>
      </c>
      <c r="AT243" s="221" t="s">
        <v>106</v>
      </c>
      <c r="AU243" s="221" t="s">
        <v>80</v>
      </c>
      <c r="AY243" s="14" t="s">
        <v>103</v>
      </c>
      <c r="BE243" s="222">
        <f>IF(N243="základní",J243,0)</f>
        <v>0</v>
      </c>
      <c r="BF243" s="222">
        <f>IF(N243="snížená",J243,0)</f>
        <v>0</v>
      </c>
      <c r="BG243" s="222">
        <f>IF(N243="zákl. přenesená",J243,0)</f>
        <v>0</v>
      </c>
      <c r="BH243" s="222">
        <f>IF(N243="sníž. přenesená",J243,0)</f>
        <v>0</v>
      </c>
      <c r="BI243" s="222">
        <f>IF(N243="nulová",J243,0)</f>
        <v>0</v>
      </c>
      <c r="BJ243" s="14" t="s">
        <v>78</v>
      </c>
      <c r="BK243" s="222">
        <f>ROUND(I243*H243,2)</f>
        <v>0</v>
      </c>
      <c r="BL243" s="14" t="s">
        <v>110</v>
      </c>
      <c r="BM243" s="221" t="s">
        <v>401</v>
      </c>
    </row>
    <row r="244" s="2" customFormat="1">
      <c r="A244" s="35"/>
      <c r="B244" s="36"/>
      <c r="C244" s="37"/>
      <c r="D244" s="223" t="s">
        <v>112</v>
      </c>
      <c r="E244" s="37"/>
      <c r="F244" s="224" t="s">
        <v>402</v>
      </c>
      <c r="G244" s="37"/>
      <c r="H244" s="37"/>
      <c r="I244" s="225"/>
      <c r="J244" s="37"/>
      <c r="K244" s="37"/>
      <c r="L244" s="41"/>
      <c r="M244" s="240"/>
      <c r="N244" s="241"/>
      <c r="O244" s="242"/>
      <c r="P244" s="242"/>
      <c r="Q244" s="242"/>
      <c r="R244" s="242"/>
      <c r="S244" s="242"/>
      <c r="T244" s="243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T244" s="14" t="s">
        <v>112</v>
      </c>
      <c r="AU244" s="14" t="s">
        <v>80</v>
      </c>
    </row>
    <row r="245" s="2" customFormat="1" ht="6.96" customHeight="1">
      <c r="A245" s="35"/>
      <c r="B245" s="63"/>
      <c r="C245" s="64"/>
      <c r="D245" s="64"/>
      <c r="E245" s="64"/>
      <c r="F245" s="64"/>
      <c r="G245" s="64"/>
      <c r="H245" s="64"/>
      <c r="I245" s="64"/>
      <c r="J245" s="64"/>
      <c r="K245" s="64"/>
      <c r="L245" s="41"/>
      <c r="M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</row>
  </sheetData>
  <sheetProtection sheet="1" autoFilter="0" formatColumns="0" formatRows="0" objects="1" scenarios="1" spinCount="100000" saltValue="S7P2IjMsBBI4WqbOINfvHmTxdM6AjOBsdYPe8PgXoYnCdeTO5Up3+1/I5pA37ryGLQPHv+E5X6rhpIfg20Iueg==" hashValue="DXK8KO0YL42dBpEW7Wl3ZzwXRSC89oS8NyU4oLEKWkGhwCVDD4zFFwDARZPBjPoKgvHiwRUJaPB/0nCT8kyo6w==" algorithmName="SHA-512" password="CC35"/>
  <autoFilter ref="C113:K244"/>
  <mergeCells count="6">
    <mergeCell ref="E7:H7"/>
    <mergeCell ref="E16:H16"/>
    <mergeCell ref="E25:H25"/>
    <mergeCell ref="E85:H85"/>
    <mergeCell ref="E106:H10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PETRA_PC\Petra</dc:creator>
  <cp:lastModifiedBy>PETRA_PC\Petra</cp:lastModifiedBy>
  <dcterms:created xsi:type="dcterms:W3CDTF">2022-01-31T22:01:38Z</dcterms:created>
  <dcterms:modified xsi:type="dcterms:W3CDTF">2022-01-31T22:01:40Z</dcterms:modified>
</cp:coreProperties>
</file>