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Investice\Investiční akce\akce 2022\REVITALIZACE LOKALITY MARTINSKÉ NÁM\Zadavaci_rizeni_2023_Realizace\02_ZD\Soupis_stavebnich_praci_dodavek_a_sluzeb_Zadavatel_1\"/>
    </mc:Choice>
  </mc:AlternateContent>
  <bookViews>
    <workbookView xWindow="-120" yWindow="-120" windowWidth="29040" windowHeight="1596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Položky!$A$1:$G$89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2" l="1"/>
  <c r="BE88" i="3" l="1"/>
  <c r="BE89" i="3" s="1"/>
  <c r="I15" i="2" s="1"/>
  <c r="BD88" i="3"/>
  <c r="BD89" i="3" s="1"/>
  <c r="H15" i="2" s="1"/>
  <c r="BC88" i="3"/>
  <c r="BC89" i="3" s="1"/>
  <c r="G15" i="2" s="1"/>
  <c r="BB88" i="3"/>
  <c r="G88" i="3"/>
  <c r="BA88" i="3" s="1"/>
  <c r="BA89" i="3" s="1"/>
  <c r="B15" i="2"/>
  <c r="A15" i="2"/>
  <c r="BB89" i="3"/>
  <c r="F15" i="2" s="1"/>
  <c r="C89" i="3"/>
  <c r="BE85" i="3"/>
  <c r="BE86" i="3" s="1"/>
  <c r="I14" i="2" s="1"/>
  <c r="BD85" i="3"/>
  <c r="BD86" i="3" s="1"/>
  <c r="H14" i="2" s="1"/>
  <c r="BC85" i="3"/>
  <c r="BB85" i="3"/>
  <c r="BB86" i="3" s="1"/>
  <c r="F14" i="2" s="1"/>
  <c r="G85" i="3"/>
  <c r="B14" i="2"/>
  <c r="A14" i="2"/>
  <c r="BC86" i="3"/>
  <c r="G14" i="2" s="1"/>
  <c r="C86" i="3"/>
  <c r="BE82" i="3"/>
  <c r="BE83" i="3" s="1"/>
  <c r="I13" i="2" s="1"/>
  <c r="BD82" i="3"/>
  <c r="BC82" i="3"/>
  <c r="BC83" i="3" s="1"/>
  <c r="G13" i="2" s="1"/>
  <c r="BB82" i="3"/>
  <c r="BB83" i="3" s="1"/>
  <c r="F13" i="2" s="1"/>
  <c r="G82" i="3"/>
  <c r="G83" i="3" s="1"/>
  <c r="E13" i="2" s="1"/>
  <c r="B13" i="2"/>
  <c r="A13" i="2"/>
  <c r="BD83" i="3"/>
  <c r="H13" i="2" s="1"/>
  <c r="C83" i="3"/>
  <c r="BE78" i="3"/>
  <c r="BD78" i="3"/>
  <c r="BC78" i="3"/>
  <c r="BB78" i="3"/>
  <c r="G78" i="3"/>
  <c r="BA78" i="3" s="1"/>
  <c r="BE75" i="3"/>
  <c r="BD75" i="3"/>
  <c r="BC75" i="3"/>
  <c r="BB75" i="3"/>
  <c r="G75" i="3"/>
  <c r="BA75" i="3" s="1"/>
  <c r="BE73" i="3"/>
  <c r="BD73" i="3"/>
  <c r="BC73" i="3"/>
  <c r="BB73" i="3"/>
  <c r="G73" i="3"/>
  <c r="BA73" i="3" s="1"/>
  <c r="BE71" i="3"/>
  <c r="BD71" i="3"/>
  <c r="BC71" i="3"/>
  <c r="BB71" i="3"/>
  <c r="G71" i="3"/>
  <c r="BA71" i="3" s="1"/>
  <c r="BE69" i="3"/>
  <c r="BD69" i="3"/>
  <c r="BC69" i="3"/>
  <c r="BB69" i="3"/>
  <c r="G69" i="3"/>
  <c r="BA69" i="3" s="1"/>
  <c r="BE67" i="3"/>
  <c r="BD67" i="3"/>
  <c r="BC67" i="3"/>
  <c r="BB67" i="3"/>
  <c r="G67" i="3"/>
  <c r="BA67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E60" i="3"/>
  <c r="BD60" i="3"/>
  <c r="BC60" i="3"/>
  <c r="BB60" i="3"/>
  <c r="G60" i="3"/>
  <c r="BA60" i="3" s="1"/>
  <c r="B12" i="2"/>
  <c r="A12" i="2"/>
  <c r="C80" i="3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11" i="2"/>
  <c r="A11" i="2"/>
  <c r="BE58" i="3"/>
  <c r="I11" i="2" s="1"/>
  <c r="C58" i="3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8" i="3"/>
  <c r="BD48" i="3"/>
  <c r="BC48" i="3"/>
  <c r="BB48" i="3"/>
  <c r="G48" i="3"/>
  <c r="BA48" i="3" s="1"/>
  <c r="BE46" i="3"/>
  <c r="BD46" i="3"/>
  <c r="BC46" i="3"/>
  <c r="BB46" i="3"/>
  <c r="G46" i="3"/>
  <c r="BA46" i="3" s="1"/>
  <c r="BE44" i="3"/>
  <c r="BD44" i="3"/>
  <c r="BC44" i="3"/>
  <c r="BB44" i="3"/>
  <c r="G44" i="3"/>
  <c r="BA44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A10" i="2"/>
  <c r="C53" i="3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9" i="2"/>
  <c r="A9" i="2"/>
  <c r="C37" i="3"/>
  <c r="BD22" i="3"/>
  <c r="BC22" i="3"/>
  <c r="BB22" i="3"/>
  <c r="BA22" i="3"/>
  <c r="G22" i="3"/>
  <c r="BE22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8" i="2"/>
  <c r="A8" i="2"/>
  <c r="C23" i="3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G8" i="3"/>
  <c r="G9" i="3" s="1"/>
  <c r="E7" i="2" s="1"/>
  <c r="B7" i="2"/>
  <c r="A7" i="2"/>
  <c r="C9" i="3"/>
  <c r="E4" i="3"/>
  <c r="C4" i="3"/>
  <c r="F3" i="3"/>
  <c r="C3" i="3"/>
  <c r="C2" i="2"/>
  <c r="C1" i="2"/>
  <c r="C33" i="1"/>
  <c r="F33" i="1" s="1"/>
  <c r="C31" i="1"/>
  <c r="C9" i="1"/>
  <c r="G7" i="1"/>
  <c r="C2" i="1"/>
  <c r="G89" i="3" l="1"/>
  <c r="E15" i="2" s="1"/>
  <c r="BB80" i="3"/>
  <c r="F12" i="2" s="1"/>
  <c r="BC80" i="3"/>
  <c r="G12" i="2" s="1"/>
  <c r="BD80" i="3"/>
  <c r="H12" i="2" s="1"/>
  <c r="BE80" i="3"/>
  <c r="I12" i="2" s="1"/>
  <c r="BC58" i="3"/>
  <c r="G11" i="2" s="1"/>
  <c r="BC53" i="3"/>
  <c r="G10" i="2" s="1"/>
  <c r="BE53" i="3"/>
  <c r="I10" i="2" s="1"/>
  <c r="G53" i="3"/>
  <c r="E10" i="2" s="1"/>
  <c r="BB53" i="3"/>
  <c r="F10" i="2" s="1"/>
  <c r="BB37" i="3"/>
  <c r="F9" i="2" s="1"/>
  <c r="BC37" i="3"/>
  <c r="G9" i="2" s="1"/>
  <c r="BD37" i="3"/>
  <c r="H9" i="2" s="1"/>
  <c r="BE37" i="3"/>
  <c r="I9" i="2" s="1"/>
  <c r="BA23" i="3"/>
  <c r="BB23" i="3"/>
  <c r="F8" i="2" s="1"/>
  <c r="BC23" i="3"/>
  <c r="G8" i="2" s="1"/>
  <c r="BD23" i="3"/>
  <c r="H8" i="2" s="1"/>
  <c r="BE23" i="3"/>
  <c r="I8" i="2" s="1"/>
  <c r="BD53" i="3"/>
  <c r="H10" i="2" s="1"/>
  <c r="BB58" i="3"/>
  <c r="F11" i="2" s="1"/>
  <c r="BD58" i="3"/>
  <c r="H11" i="2" s="1"/>
  <c r="G86" i="3"/>
  <c r="E14" i="2" s="1"/>
  <c r="BA85" i="3"/>
  <c r="BA86" i="3" s="1"/>
  <c r="BA58" i="3"/>
  <c r="BA37" i="3"/>
  <c r="BA80" i="3"/>
  <c r="BA8" i="3"/>
  <c r="BA9" i="3" s="1"/>
  <c r="BA39" i="3"/>
  <c r="BA53" i="3" s="1"/>
  <c r="G58" i="3"/>
  <c r="E11" i="2" s="1"/>
  <c r="BA82" i="3"/>
  <c r="BA83" i="3" s="1"/>
  <c r="G23" i="3"/>
  <c r="E8" i="2" s="1"/>
  <c r="G37" i="3"/>
  <c r="E9" i="2" s="1"/>
  <c r="G80" i="3"/>
  <c r="E12" i="2" s="1"/>
  <c r="G16" i="2" l="1"/>
  <c r="C18" i="1" s="1"/>
  <c r="I16" i="2"/>
  <c r="F16" i="2"/>
  <c r="C16" i="1" s="1"/>
  <c r="H16" i="2"/>
  <c r="C17" i="1" s="1"/>
  <c r="E16" i="2"/>
  <c r="C15" i="1" l="1"/>
  <c r="C19" i="1" s="1"/>
  <c r="F30" i="1" s="1"/>
  <c r="F34" i="1" s="1"/>
</calcChain>
</file>

<file path=xl/sharedStrings.xml><?xml version="1.0" encoding="utf-8"?>
<sst xmlns="http://schemas.openxmlformats.org/spreadsheetml/2006/main" count="307" uniqueCount="195">
  <si>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</si>
  <si>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</si>
  <si>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</si>
  <si>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</si>
  <si>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</si>
  <si>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</si>
  <si>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</si>
  <si>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</si>
  <si>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</si>
  <si>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</si>
  <si>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</si>
  <si>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</si>
  <si>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</si>
  <si>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</si>
  <si>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</si>
  <si>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</si>
  <si>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</si>
  <si>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</si>
  <si>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</si>
  <si>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</si>
  <si>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</si>
  <si>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</si>
  <si>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</si>
  <si>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</si>
  <si>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</si>
  <si>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</si>
  <si>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</si>
  <si>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</si>
  <si>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</si>
  <si>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</si>
  <si>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</si>
  <si>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</si>
  <si>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</si>
  <si>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</si>
  <si>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</si>
  <si>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</si>
  <si>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</si>
  <si>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</si>
  <si>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</si>
  <si>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</si>
  <si>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</si>
  <si>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</si>
  <si>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</si>
  <si>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</si>
  <si>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</si>
  <si>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</si>
  <si>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</si>
  <si>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</si>
  <si>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</si>
  <si>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</si>
  <si>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</si>
  <si>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</si>
  <si>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</si>
  <si>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</si>
  <si>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</si>
  <si>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</si>
  <si>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</si>
  <si>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</si>
  <si>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</si>
  <si>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</si>
  <si>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</si>
  <si>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</si>
  <si>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</si>
  <si>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</si>
  <si>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</si>
  <si>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</si>
  <si>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N980/12/2</t>
  </si>
  <si>
    <t>Třebíč - Martinské náměstí - sadové úpravy</t>
  </si>
  <si>
    <t>SO 802</t>
  </si>
  <si>
    <t>sadové úpravy</t>
  </si>
  <si>
    <t>0</t>
  </si>
  <si>
    <t>Přípravné práce</t>
  </si>
  <si>
    <t>110001111U0S</t>
  </si>
  <si>
    <t xml:space="preserve">Vytyčení sítí v dané lokalitě před započetím prací </t>
  </si>
  <si>
    <t>kpl</t>
  </si>
  <si>
    <t>111251111R00</t>
  </si>
  <si>
    <t xml:space="preserve">Drcení ořezaných keřů(zbývající části stromů a keř </t>
  </si>
  <si>
    <t>m3</t>
  </si>
  <si>
    <t>161201399RRT</t>
  </si>
  <si>
    <t xml:space="preserve">Dřevní hmota drcená odvoz na deponii do 200 m </t>
  </si>
  <si>
    <t>181301102R00</t>
  </si>
  <si>
    <t>Rozprostření ornice, rovina, tl. 10-15 cm,do 500m2 na nově zakládané trávníky tl.150 mm</t>
  </si>
  <si>
    <t>m2</t>
  </si>
  <si>
    <t>ornice pro nově zakládané trávníky:122,5</t>
  </si>
  <si>
    <t>181301106R00</t>
  </si>
  <si>
    <t>Rozprostření ornice, rovina, tl. 30-40 cm,do 500m2 doplnění na plochy nových záhonů tl.350 mm</t>
  </si>
  <si>
    <t>plochy nových záhonů:12</t>
  </si>
  <si>
    <t>184805219R01</t>
  </si>
  <si>
    <t xml:space="preserve">Řez stromu lezecky zdravot pl-270m2 </t>
  </si>
  <si>
    <t>kus</t>
  </si>
  <si>
    <t>952901412R00</t>
  </si>
  <si>
    <t>Vyčištění  plochy po stavební činnosti-odstranění zbytků stavebního materiálu + ostatních odpadů</t>
  </si>
  <si>
    <t>10364200</t>
  </si>
  <si>
    <t>Ornice pro pozemkové úpravy</t>
  </si>
  <si>
    <t>trávníky tl 150 mm:122,5*0,15</t>
  </si>
  <si>
    <t>nové záhony tl.350 mm:12*0,35</t>
  </si>
  <si>
    <t>900      RT1</t>
  </si>
  <si>
    <t>Hzs - nezmeřitelné práce   čl.17-1a Práce v tarifní třídě 4</t>
  </si>
  <si>
    <t>h</t>
  </si>
  <si>
    <t>13</t>
  </si>
  <si>
    <t>Popínavé rostliny</t>
  </si>
  <si>
    <t>183101112R00</t>
  </si>
  <si>
    <t xml:space="preserve">Hloub. jamek bez výměny půdy do 0,02 m3, rovina </t>
  </si>
  <si>
    <t>184102111R00</t>
  </si>
  <si>
    <t>Výsadba dřevin s balem D do 20 cm, v rovině a svah do 1:5 se zalitím</t>
  </si>
  <si>
    <t>184921093R00</t>
  </si>
  <si>
    <t>Mulčování rostlin tl. do 0,1 m, rovina,štěpka použít štěpku z místního zdroje</t>
  </si>
  <si>
    <t>0,4m2/rostlina:3*0,4</t>
  </si>
  <si>
    <t>185804311R00</t>
  </si>
  <si>
    <t xml:space="preserve">Zalití rostlin vodou plochy do 20 m2 </t>
  </si>
  <si>
    <t>5l/rostlina:3*0,005</t>
  </si>
  <si>
    <t>185851111R00</t>
  </si>
  <si>
    <t xml:space="preserve">Dovoz vody pro zálivku rostlin do 6 km </t>
  </si>
  <si>
    <t>nezatříděno</t>
  </si>
  <si>
    <t xml:space="preserve">Údržba keřů po dobu 60 měsíců </t>
  </si>
  <si>
    <t>800Kč/rok:3</t>
  </si>
  <si>
    <t xml:space="preserve">Dodávka hnojivé tablety k výsadbě </t>
  </si>
  <si>
    <t>1 ks rostlina:3</t>
  </si>
  <si>
    <t>0262S</t>
  </si>
  <si>
    <t>Parthenocissus tricuspidata / V 80 - 100 cm/ 2-3 výhony</t>
  </si>
  <si>
    <t>14</t>
  </si>
  <si>
    <t>Podrostové rostliny</t>
  </si>
  <si>
    <t>183204115R00</t>
  </si>
  <si>
    <t>Výsadba květin do připravené půdy se zalitím trvalky</t>
  </si>
  <si>
    <t>183205111R00</t>
  </si>
  <si>
    <t xml:space="preserve">Založení záhonu v rovině/svah 1 : 5, hor. 1 - 2 </t>
  </si>
  <si>
    <t>184921093R01</t>
  </si>
  <si>
    <t>Mulčování rostlin tl. do 0,07 m, rovina - použít štěpku z místního zdroje</t>
  </si>
  <si>
    <t>75+5*1</t>
  </si>
  <si>
    <t xml:space="preserve">Zeolit doplnění do záhonu 0,1kg/m2 </t>
  </si>
  <si>
    <t>kg</t>
  </si>
  <si>
    <t>0,1*12</t>
  </si>
  <si>
    <t xml:space="preserve">Údržba rostlin po dobu 60 měsíců </t>
  </si>
  <si>
    <t>100Kč/rok:12</t>
  </si>
  <si>
    <t xml:space="preserve">Přihnojení zahradním kompostem </t>
  </si>
  <si>
    <t>50l/m2:12</t>
  </si>
  <si>
    <t>0262A</t>
  </si>
  <si>
    <t>Vinca minor</t>
  </si>
  <si>
    <t>0262B</t>
  </si>
  <si>
    <t>Geranium"Rozanne"</t>
  </si>
  <si>
    <t>103715201</t>
  </si>
  <si>
    <t>Substrát zahradnický B bal PE po 75 litrech přihnojení zahradním kompostem</t>
  </si>
  <si>
    <t>15</t>
  </si>
  <si>
    <t>Cibuloviny</t>
  </si>
  <si>
    <t>183204113R00</t>
  </si>
  <si>
    <t xml:space="preserve">Výsadba cibulí nebo hlíz prostokořenných </t>
  </si>
  <si>
    <t>02656008</t>
  </si>
  <si>
    <t>Narcissus "Passionale"</t>
  </si>
  <si>
    <t>02656009</t>
  </si>
  <si>
    <t>Scilla siberica</t>
  </si>
  <si>
    <t>16</t>
  </si>
  <si>
    <t>Trávník sečený</t>
  </si>
  <si>
    <t>111104111R00</t>
  </si>
  <si>
    <t>Pokosení trávníku  s odvozem do 20 km 2x pokos</t>
  </si>
  <si>
    <t>plocha regenerace trávníku:81,5</t>
  </si>
  <si>
    <t>založení nového trávníku:122,5</t>
  </si>
  <si>
    <t>180402111R00</t>
  </si>
  <si>
    <t xml:space="preserve">Založení trávníku parkového výsevem v rovině </t>
  </si>
  <si>
    <t>180406114R00</t>
  </si>
  <si>
    <t>Vertikulace trávníku s přísevem,ploch do 1500m2 výsevek 10g/m2</t>
  </si>
  <si>
    <t>183403114R00</t>
  </si>
  <si>
    <t>Obdělání půdy kultivátorováním v rovině úprava 100% plochy</t>
  </si>
  <si>
    <t>nový trávník:122,5</t>
  </si>
  <si>
    <t>183403151R00</t>
  </si>
  <si>
    <t xml:space="preserve">Obdělání půdy smykováním, v rovině </t>
  </si>
  <si>
    <t>80%/nový trávník:122,5*0,8</t>
  </si>
  <si>
    <t>183403153R01</t>
  </si>
  <si>
    <t xml:space="preserve">Obdělání půdy hrabáním, </t>
  </si>
  <si>
    <t>20%/nový trávník:122,5*0,2</t>
  </si>
  <si>
    <t>183403161R00</t>
  </si>
  <si>
    <t xml:space="preserve">Obdělání půdy válením, v rovině 100% plochy </t>
  </si>
  <si>
    <t xml:space="preserve">Plošné přihnojení umělím hnojivem na široko 5g/m2 </t>
  </si>
  <si>
    <t>regener.plocha trávníku vč.materiálu:81,5</t>
  </si>
  <si>
    <t xml:space="preserve">Zeolit doplnění - 100g/m2 </t>
  </si>
  <si>
    <t>regener.plocha:81,5</t>
  </si>
  <si>
    <t>00572440gfd</t>
  </si>
  <si>
    <t>Směs travní pro pobytové plochy</t>
  </si>
  <si>
    <t>30g/m2:(81,5+122,5)*0,03</t>
  </si>
  <si>
    <t>95</t>
  </si>
  <si>
    <t>Dokončovací konstrukce na pozemních stavbách</t>
  </si>
  <si>
    <t>99</t>
  </si>
  <si>
    <t>Staveništní přesun hmot</t>
  </si>
  <si>
    <t>998231311R00</t>
  </si>
  <si>
    <t xml:space="preserve">Přesun hmot pro sadovnické a krajin. úpravy do 5km </t>
  </si>
  <si>
    <t>t</t>
  </si>
  <si>
    <t>D96</t>
  </si>
  <si>
    <t>Přesuny suti a vybouraných hmot</t>
  </si>
  <si>
    <t>Zbytkový materiál,kontejnery z dodávek zeleně, baly a ostatní odp.materiál z vegetační úpravy</t>
  </si>
  <si>
    <t>Město Třebíč</t>
  </si>
  <si>
    <t>Ing.Eva Wágnerová</t>
  </si>
  <si>
    <t>Dodávka hnojivé tablety k výsadbě 1ks/rostlina</t>
  </si>
  <si>
    <t>Soupis stavebních prací, dodávek a služeb</t>
  </si>
  <si>
    <t>Sadové úpravy ul. Kotlářská</t>
  </si>
  <si>
    <t>Sadové úpravy ulice Kotlářská</t>
  </si>
  <si>
    <t>CENA ZA OBJEKT CELKEM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</si>
</sst>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.0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9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3" fillId="0" borderId="0" xfId="0" applyFont="1" applyProtection="1">
      <protection locked="0"/>
    </xf>
    <xf numFmtId="0" fontId="3" fillId="0" borderId="34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37" xfId="0" applyFont="1" applyBorder="1" applyProtection="1">
      <protection locked="0"/>
    </xf>
    <xf numFmtId="0" fontId="3" fillId="0" borderId="36" xfId="0" applyFont="1" applyBorder="1" applyProtection="1">
      <protection locked="0"/>
    </xf>
    <xf numFmtId="4" fontId="3" fillId="0" borderId="6" xfId="0" applyNumberFormat="1" applyFont="1" applyBorder="1"/>
    <xf numFmtId="4" fontId="3" fillId="0" borderId="13" xfId="0" applyNumberFormat="1" applyFont="1" applyBorder="1"/>
    <xf numFmtId="4" fontId="4" fillId="2" borderId="53" xfId="0" applyNumberFormat="1" applyFont="1" applyFill="1" applyBorder="1"/>
    <xf numFmtId="4" fontId="17" fillId="4" borderId="58" xfId="1" applyNumberFormat="1" applyFont="1" applyFill="1" applyBorder="1" applyAlignment="1" applyProtection="1">
      <alignment horizontal="right"/>
      <protection locked="0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E16" sqref="E1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191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N980/12/2</v>
      </c>
      <c r="D2" s="5" t="s">
        <v>192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68</v>
      </c>
      <c r="B5" s="16"/>
      <c r="C5" s="17" t="s">
        <v>69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11" t="s">
        <v>9</v>
      </c>
      <c r="G6" s="20">
        <v>0</v>
      </c>
    </row>
    <row r="7" spans="1:57" ht="12.95" customHeight="1" x14ac:dyDescent="0.2">
      <c r="A7" s="21" t="s">
        <v>66</v>
      </c>
      <c r="B7" s="22"/>
      <c r="C7" s="23" t="s">
        <v>67</v>
      </c>
      <c r="D7" s="24"/>
      <c r="E7" s="24"/>
      <c r="F7" s="25" t="s">
        <v>10</v>
      </c>
      <c r="G7" s="20">
        <f>IF(PocetMJ=0,,ROUND((F30+F32)/PocetMJ,1))</f>
        <v>0</v>
      </c>
    </row>
    <row r="8" spans="1:57" x14ac:dyDescent="0.2">
      <c r="A8" s="26" t="s">
        <v>11</v>
      </c>
      <c r="B8" s="11"/>
      <c r="C8" s="169" t="s">
        <v>189</v>
      </c>
      <c r="D8" s="169"/>
      <c r="E8" s="170"/>
      <c r="F8" s="11" t="s">
        <v>12</v>
      </c>
      <c r="G8" s="27"/>
    </row>
    <row r="9" spans="1:57" x14ac:dyDescent="0.2">
      <c r="A9" s="26" t="s">
        <v>13</v>
      </c>
      <c r="B9" s="11"/>
      <c r="C9" s="169" t="str">
        <f>Projektant</f>
        <v>Ing.Eva Wágnerová</v>
      </c>
      <c r="D9" s="169"/>
      <c r="E9" s="170"/>
      <c r="F9" s="11"/>
      <c r="G9" s="27"/>
    </row>
    <row r="10" spans="1:57" x14ac:dyDescent="0.2">
      <c r="A10" s="26" t="s">
        <v>14</v>
      </c>
      <c r="B10" s="11"/>
      <c r="C10" s="169" t="s">
        <v>188</v>
      </c>
      <c r="D10" s="169"/>
      <c r="E10" s="169"/>
      <c r="F10" s="11"/>
      <c r="G10" s="28"/>
      <c r="H10" s="29"/>
    </row>
    <row r="11" spans="1:57" ht="13.5" customHeight="1" x14ac:dyDescent="0.2">
      <c r="A11" s="26" t="s">
        <v>15</v>
      </c>
      <c r="B11" s="11"/>
      <c r="C11" s="169"/>
      <c r="D11" s="169"/>
      <c r="E11" s="169"/>
      <c r="F11" s="11" t="s">
        <v>16</v>
      </c>
      <c r="G11" s="28" t="s">
        <v>66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17</v>
      </c>
      <c r="B12" s="9"/>
      <c r="C12" s="171"/>
      <c r="D12" s="171"/>
      <c r="E12" s="171"/>
      <c r="F12" s="32" t="s">
        <v>18</v>
      </c>
      <c r="G12" s="33"/>
    </row>
    <row r="13" spans="1:57" ht="28.5" customHeight="1" thickBot="1" x14ac:dyDescent="0.25">
      <c r="A13" s="34" t="s">
        <v>19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20</v>
      </c>
      <c r="B14" s="39"/>
      <c r="C14" s="40"/>
      <c r="D14" s="41" t="s">
        <v>21</v>
      </c>
      <c r="E14" s="42"/>
      <c r="F14" s="42"/>
      <c r="G14" s="40"/>
    </row>
    <row r="15" spans="1:57" ht="15.95" customHeight="1" x14ac:dyDescent="0.2">
      <c r="A15" s="43"/>
      <c r="B15" s="44" t="s">
        <v>22</v>
      </c>
      <c r="C15" s="164">
        <f>HSV</f>
        <v>0</v>
      </c>
      <c r="D15" s="46"/>
      <c r="E15" s="47"/>
      <c r="F15" s="48"/>
      <c r="G15" s="45"/>
    </row>
    <row r="16" spans="1:57" ht="15.95" customHeight="1" x14ac:dyDescent="0.2">
      <c r="A16" s="43" t="s">
        <v>23</v>
      </c>
      <c r="B16" s="44" t="s">
        <v>24</v>
      </c>
      <c r="C16" s="164">
        <f>PSV</f>
        <v>0</v>
      </c>
      <c r="D16" s="8"/>
      <c r="E16" s="49"/>
      <c r="F16" s="50"/>
      <c r="G16" s="45"/>
    </row>
    <row r="17" spans="1:7" ht="15.95" customHeight="1" x14ac:dyDescent="0.2">
      <c r="A17" s="43" t="s">
        <v>25</v>
      </c>
      <c r="B17" s="44" t="s">
        <v>26</v>
      </c>
      <c r="C17" s="164">
        <f>Mont</f>
        <v>0</v>
      </c>
      <c r="D17" s="8"/>
      <c r="E17" s="49"/>
      <c r="F17" s="50"/>
      <c r="G17" s="45"/>
    </row>
    <row r="18" spans="1:7" ht="15.95" customHeight="1" x14ac:dyDescent="0.2">
      <c r="A18" s="51" t="s">
        <v>27</v>
      </c>
      <c r="B18" s="52" t="s">
        <v>28</v>
      </c>
      <c r="C18" s="164">
        <f>Dodavka</f>
        <v>0</v>
      </c>
      <c r="D18" s="8"/>
      <c r="E18" s="49"/>
      <c r="F18" s="50"/>
      <c r="G18" s="45"/>
    </row>
    <row r="19" spans="1:7" ht="15.95" customHeight="1" x14ac:dyDescent="0.2">
      <c r="A19" s="53" t="s">
        <v>29</v>
      </c>
      <c r="B19" s="44"/>
      <c r="C19" s="164">
        <f>SUM(C15:C18)</f>
        <v>0</v>
      </c>
      <c r="D19" s="8"/>
      <c r="E19" s="49"/>
      <c r="F19" s="50"/>
      <c r="G19" s="45"/>
    </row>
    <row r="20" spans="1:7" ht="15.95" customHeight="1" x14ac:dyDescent="0.2">
      <c r="A20" s="53"/>
      <c r="B20" s="44"/>
      <c r="C20" s="45"/>
      <c r="D20" s="8"/>
      <c r="E20" s="49"/>
      <c r="F20" s="50"/>
      <c r="G20" s="45"/>
    </row>
    <row r="21" spans="1:7" ht="15.95" customHeight="1" x14ac:dyDescent="0.2">
      <c r="A21" s="53"/>
      <c r="B21" s="44"/>
      <c r="C21" s="45"/>
      <c r="D21" s="8"/>
      <c r="E21" s="49"/>
      <c r="F21" s="50"/>
      <c r="G21" s="45"/>
    </row>
    <row r="22" spans="1:7" ht="15.95" customHeight="1" x14ac:dyDescent="0.2">
      <c r="A22" s="54"/>
      <c r="B22" s="55"/>
      <c r="C22" s="45"/>
      <c r="D22" s="8"/>
      <c r="E22" s="49"/>
      <c r="F22" s="50"/>
      <c r="G22" s="45"/>
    </row>
    <row r="23" spans="1:7" ht="15.95" customHeight="1" thickBot="1" x14ac:dyDescent="0.25">
      <c r="A23" s="172"/>
      <c r="B23" s="173"/>
      <c r="C23" s="56"/>
      <c r="D23" s="57"/>
      <c r="E23" s="58"/>
      <c r="F23" s="59"/>
      <c r="G23" s="45"/>
    </row>
    <row r="24" spans="1:7" x14ac:dyDescent="0.2">
      <c r="A24" s="60" t="s">
        <v>31</v>
      </c>
      <c r="B24" s="61"/>
      <c r="C24" s="62"/>
      <c r="D24" s="61" t="s">
        <v>32</v>
      </c>
      <c r="E24" s="61"/>
      <c r="F24" s="63" t="s">
        <v>33</v>
      </c>
      <c r="G24" s="64"/>
    </row>
    <row r="25" spans="1:7" x14ac:dyDescent="0.2">
      <c r="A25" s="54" t="s">
        <v>34</v>
      </c>
      <c r="B25" s="55"/>
      <c r="C25" s="65"/>
      <c r="D25" s="159" t="s">
        <v>34</v>
      </c>
      <c r="E25" s="159"/>
      <c r="F25" s="66" t="s">
        <v>34</v>
      </c>
      <c r="G25" s="67"/>
    </row>
    <row r="26" spans="1:7" ht="37.5" customHeight="1" x14ac:dyDescent="0.2">
      <c r="A26" s="54" t="s">
        <v>35</v>
      </c>
      <c r="B26" s="68"/>
      <c r="C26" s="65"/>
      <c r="D26" s="159" t="s">
        <v>35</v>
      </c>
      <c r="E26" s="159"/>
      <c r="F26" s="66" t="s">
        <v>35</v>
      </c>
      <c r="G26" s="67"/>
    </row>
    <row r="27" spans="1:7" x14ac:dyDescent="0.2">
      <c r="A27" s="54"/>
      <c r="B27" s="69"/>
      <c r="C27" s="65"/>
      <c r="D27" s="159"/>
      <c r="E27" s="159"/>
      <c r="F27" s="66"/>
      <c r="G27" s="67"/>
    </row>
    <row r="28" spans="1:7" x14ac:dyDescent="0.2">
      <c r="A28" s="54" t="s">
        <v>36</v>
      </c>
      <c r="B28" s="55"/>
      <c r="C28" s="65"/>
      <c r="D28" s="160" t="s">
        <v>37</v>
      </c>
      <c r="E28" s="161"/>
      <c r="F28" s="55" t="s">
        <v>37</v>
      </c>
      <c r="G28" s="67"/>
    </row>
    <row r="29" spans="1:7" ht="69" customHeight="1" x14ac:dyDescent="0.2">
      <c r="A29" s="54"/>
      <c r="B29" s="55"/>
      <c r="C29" s="70"/>
      <c r="D29" s="162"/>
      <c r="E29" s="163"/>
      <c r="F29" s="55"/>
      <c r="G29" s="67"/>
    </row>
    <row r="30" spans="1:7" x14ac:dyDescent="0.2">
      <c r="A30" s="71" t="s">
        <v>38</v>
      </c>
      <c r="B30" s="72"/>
      <c r="C30" s="73">
        <v>21</v>
      </c>
      <c r="D30" s="72" t="s">
        <v>39</v>
      </c>
      <c r="E30" s="74"/>
      <c r="F30" s="174">
        <f>C19</f>
        <v>0</v>
      </c>
      <c r="G30" s="175"/>
    </row>
    <row r="31" spans="1:7" x14ac:dyDescent="0.2">
      <c r="A31" s="71" t="s">
        <v>40</v>
      </c>
      <c r="B31" s="72"/>
      <c r="C31" s="73">
        <f>SazbaDPH1</f>
        <v>21</v>
      </c>
      <c r="D31" s="72" t="s">
        <v>41</v>
      </c>
      <c r="E31" s="74"/>
      <c r="F31" s="174">
        <v>0</v>
      </c>
      <c r="G31" s="175"/>
    </row>
    <row r="32" spans="1:7" x14ac:dyDescent="0.2">
      <c r="A32" s="71" t="s">
        <v>38</v>
      </c>
      <c r="B32" s="72"/>
      <c r="C32" s="73">
        <v>0</v>
      </c>
      <c r="D32" s="72" t="s">
        <v>41</v>
      </c>
      <c r="E32" s="74"/>
      <c r="F32" s="174">
        <v>0</v>
      </c>
      <c r="G32" s="175"/>
    </row>
    <row r="33" spans="1:8" x14ac:dyDescent="0.2">
      <c r="A33" s="71" t="s">
        <v>40</v>
      </c>
      <c r="B33" s="75"/>
      <c r="C33" s="76">
        <f>SazbaDPH2</f>
        <v>0</v>
      </c>
      <c r="D33" s="72" t="s">
        <v>41</v>
      </c>
      <c r="E33" s="50"/>
      <c r="F33" s="174">
        <f>ROUND(PRODUCT(F32,C33/100),0)</f>
        <v>0</v>
      </c>
      <c r="G33" s="175"/>
    </row>
    <row r="34" spans="1:8" s="80" customFormat="1" ht="19.5" customHeight="1" thickBot="1" x14ac:dyDescent="0.3">
      <c r="A34" s="77" t="s">
        <v>194</v>
      </c>
      <c r="B34" s="78"/>
      <c r="C34" s="78"/>
      <c r="D34" s="78"/>
      <c r="E34" s="79"/>
      <c r="F34" s="176">
        <f>Zaklad5</f>
        <v>0</v>
      </c>
      <c r="G34" s="177"/>
    </row>
    <row r="36" spans="1:8" x14ac:dyDescent="0.2">
      <c r="A36" t="s">
        <v>42</v>
      </c>
      <c r="H36" t="s">
        <v>5</v>
      </c>
    </row>
    <row r="37" spans="1:8" ht="14.25" customHeight="1" x14ac:dyDescent="0.2">
      <c r="B37" s="168"/>
      <c r="C37" s="168"/>
      <c r="D37" s="168"/>
      <c r="E37" s="168"/>
      <c r="F37" s="168"/>
      <c r="G37" s="168"/>
      <c r="H37" t="s">
        <v>5</v>
      </c>
    </row>
    <row r="38" spans="1:8" ht="12.75" customHeight="1" x14ac:dyDescent="0.2">
      <c r="A38" s="81"/>
      <c r="B38" s="168"/>
      <c r="C38" s="168"/>
      <c r="D38" s="168"/>
      <c r="E38" s="168"/>
      <c r="F38" s="168"/>
      <c r="G38" s="168"/>
      <c r="H38" t="s">
        <v>5</v>
      </c>
    </row>
    <row r="39" spans="1:8" x14ac:dyDescent="0.2">
      <c r="A39" s="81"/>
      <c r="B39" s="168"/>
      <c r="C39" s="168"/>
      <c r="D39" s="168"/>
      <c r="E39" s="168"/>
      <c r="F39" s="168"/>
      <c r="G39" s="168"/>
      <c r="H39" t="s">
        <v>5</v>
      </c>
    </row>
    <row r="40" spans="1:8" x14ac:dyDescent="0.2">
      <c r="A40" s="81"/>
      <c r="B40" s="168"/>
      <c r="C40" s="168"/>
      <c r="D40" s="168"/>
      <c r="E40" s="168"/>
      <c r="F40" s="168"/>
      <c r="G40" s="168"/>
      <c r="H40" t="s">
        <v>5</v>
      </c>
    </row>
    <row r="41" spans="1:8" x14ac:dyDescent="0.2">
      <c r="A41" s="81"/>
      <c r="B41" s="168"/>
      <c r="C41" s="168"/>
      <c r="D41" s="168"/>
      <c r="E41" s="168"/>
      <c r="F41" s="168"/>
      <c r="G41" s="168"/>
      <c r="H41" t="s">
        <v>5</v>
      </c>
    </row>
    <row r="42" spans="1:8" x14ac:dyDescent="0.2">
      <c r="A42" s="81"/>
      <c r="B42" s="168"/>
      <c r="C42" s="168"/>
      <c r="D42" s="168"/>
      <c r="E42" s="168"/>
      <c r="F42" s="168"/>
      <c r="G42" s="168"/>
      <c r="H42" t="s">
        <v>5</v>
      </c>
    </row>
    <row r="43" spans="1:8" x14ac:dyDescent="0.2">
      <c r="A43" s="81"/>
      <c r="B43" s="168"/>
      <c r="C43" s="168"/>
      <c r="D43" s="168"/>
      <c r="E43" s="168"/>
      <c r="F43" s="168"/>
      <c r="G43" s="168"/>
      <c r="H43" t="s">
        <v>5</v>
      </c>
    </row>
    <row r="44" spans="1:8" x14ac:dyDescent="0.2">
      <c r="A44" s="81"/>
      <c r="B44" s="168"/>
      <c r="C44" s="168"/>
      <c r="D44" s="168"/>
      <c r="E44" s="168"/>
      <c r="F44" s="168"/>
      <c r="G44" s="168"/>
      <c r="H44" t="s">
        <v>5</v>
      </c>
    </row>
    <row r="45" spans="1:8" ht="0.75" customHeight="1" x14ac:dyDescent="0.2">
      <c r="A45" s="81"/>
      <c r="B45" s="168"/>
      <c r="C45" s="168"/>
      <c r="D45" s="168"/>
      <c r="E45" s="168"/>
      <c r="F45" s="168"/>
      <c r="G45" s="168"/>
      <c r="H45" t="s">
        <v>5</v>
      </c>
    </row>
    <row r="46" spans="1:8" x14ac:dyDescent="0.2">
      <c r="B46" s="178"/>
      <c r="C46" s="178"/>
      <c r="D46" s="178"/>
      <c r="E46" s="178"/>
      <c r="F46" s="178"/>
      <c r="G46" s="178"/>
    </row>
    <row r="47" spans="1:8" x14ac:dyDescent="0.2">
      <c r="B47" s="178"/>
      <c r="C47" s="178"/>
      <c r="D47" s="178"/>
      <c r="E47" s="178"/>
      <c r="F47" s="178"/>
      <c r="G47" s="178"/>
    </row>
    <row r="48" spans="1:8" x14ac:dyDescent="0.2">
      <c r="B48" s="178"/>
      <c r="C48" s="178"/>
      <c r="D48" s="178"/>
      <c r="E48" s="178"/>
      <c r="F48" s="178"/>
      <c r="G48" s="178"/>
    </row>
    <row r="49" spans="2:7" x14ac:dyDescent="0.2">
      <c r="B49" s="178"/>
      <c r="C49" s="178"/>
      <c r="D49" s="178"/>
      <c r="E49" s="178"/>
      <c r="F49" s="178"/>
      <c r="G49" s="178"/>
    </row>
    <row r="50" spans="2:7" x14ac:dyDescent="0.2">
      <c r="B50" s="178"/>
      <c r="C50" s="178"/>
      <c r="D50" s="178"/>
      <c r="E50" s="178"/>
      <c r="F50" s="178"/>
      <c r="G50" s="178"/>
    </row>
    <row r="51" spans="2:7" x14ac:dyDescent="0.2">
      <c r="B51" s="178"/>
      <c r="C51" s="178"/>
      <c r="D51" s="178"/>
      <c r="E51" s="178"/>
      <c r="F51" s="178"/>
      <c r="G51" s="178"/>
    </row>
    <row r="52" spans="2:7" x14ac:dyDescent="0.2">
      <c r="B52" s="178"/>
      <c r="C52" s="178"/>
      <c r="D52" s="178"/>
      <c r="E52" s="178"/>
      <c r="F52" s="178"/>
      <c r="G52" s="178"/>
    </row>
    <row r="53" spans="2:7" x14ac:dyDescent="0.2">
      <c r="B53" s="178"/>
      <c r="C53" s="178"/>
      <c r="D53" s="178"/>
      <c r="E53" s="178"/>
      <c r="F53" s="178"/>
      <c r="G53" s="178"/>
    </row>
    <row r="54" spans="2:7" x14ac:dyDescent="0.2">
      <c r="B54" s="178"/>
      <c r="C54" s="178"/>
      <c r="D54" s="178"/>
      <c r="E54" s="178"/>
      <c r="F54" s="178"/>
      <c r="G54" s="178"/>
    </row>
    <row r="55" spans="2:7" x14ac:dyDescent="0.2">
      <c r="B55" s="178"/>
      <c r="C55" s="178"/>
      <c r="D55" s="178"/>
      <c r="E55" s="178"/>
      <c r="F55" s="178"/>
      <c r="G55" s="178"/>
    </row>
  </sheetData>
  <sheetProtection algorithmName="SHA-512" hashValue="dqkGQhnmKgRnhS48IILHxqSEBUlqGi6g+XNkQIPDmEO+e0mIbDCFNSbFeobCTQCHtHQsD6sIp8uIZUHqAv9vtg==" saltValue="/aUVp0EKP/anMHZvKlNU8w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68"/>
  <sheetViews>
    <sheetView workbookViewId="0">
      <selection activeCell="C8" sqref="C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79" t="s">
        <v>43</v>
      </c>
      <c r="B1" s="180"/>
      <c r="C1" s="82" t="str">
        <f>CONCATENATE(cislostavby," ",nazevstavby)</f>
        <v>N980/12/2 Třebíč - Martinské náměstí - sadové úpravy</v>
      </c>
      <c r="D1" s="83"/>
      <c r="E1" s="84"/>
      <c r="F1" s="83"/>
      <c r="G1" s="85" t="s">
        <v>44</v>
      </c>
      <c r="H1" s="86" t="s">
        <v>66</v>
      </c>
      <c r="I1" s="87"/>
    </row>
    <row r="2" spans="1:256" ht="13.5" thickBot="1" x14ac:dyDescent="0.25">
      <c r="A2" s="181" t="s">
        <v>45</v>
      </c>
      <c r="B2" s="182"/>
      <c r="C2" s="88" t="str">
        <f>CONCATENATE(cisloobjektu," ",nazevobjektu)</f>
        <v>SO 802 sadové úpravy</v>
      </c>
      <c r="D2" s="89"/>
      <c r="E2" s="90"/>
      <c r="F2" s="89"/>
      <c r="G2" s="183" t="s">
        <v>193</v>
      </c>
      <c r="H2" s="184"/>
      <c r="I2" s="185"/>
    </row>
    <row r="3" spans="1:256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256" ht="19.5" customHeight="1" x14ac:dyDescent="0.25">
      <c r="A4" s="91" t="s">
        <v>46</v>
      </c>
      <c r="B4" s="92"/>
      <c r="C4" s="92"/>
      <c r="D4" s="92"/>
      <c r="E4" s="92"/>
      <c r="F4" s="92"/>
      <c r="G4" s="92"/>
      <c r="H4" s="92"/>
      <c r="I4" s="92"/>
    </row>
    <row r="5" spans="1:256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256" ht="13.5" thickBot="1" x14ac:dyDescent="0.25">
      <c r="A6" s="93"/>
      <c r="B6" s="94" t="s">
        <v>47</v>
      </c>
      <c r="C6" s="94"/>
      <c r="D6" s="95"/>
      <c r="E6" s="96" t="s">
        <v>48</v>
      </c>
      <c r="F6" s="97" t="s">
        <v>49</v>
      </c>
      <c r="G6" s="97" t="s">
        <v>50</v>
      </c>
      <c r="H6" s="97" t="s">
        <v>51</v>
      </c>
      <c r="I6" s="98" t="s">
        <v>30</v>
      </c>
    </row>
    <row r="7" spans="1:256" x14ac:dyDescent="0.2">
      <c r="A7" s="156" t="str">
        <f>Položky!B7</f>
        <v>0</v>
      </c>
      <c r="B7" s="99" t="str">
        <f>Položky!C7</f>
        <v>Přípravné práce</v>
      </c>
      <c r="C7" s="55"/>
      <c r="D7" s="100"/>
      <c r="E7" s="165">
        <f>Položky!G9</f>
        <v>0</v>
      </c>
      <c r="F7" s="157">
        <f>Položky!BB9</f>
        <v>0</v>
      </c>
      <c r="G7" s="157">
        <f>Položky!BC9</f>
        <v>0</v>
      </c>
      <c r="H7" s="157">
        <f>Položky!BD9</f>
        <v>0</v>
      </c>
      <c r="I7" s="158">
        <f>Položky!BE9</f>
        <v>0</v>
      </c>
    </row>
    <row r="8" spans="1:256" x14ac:dyDescent="0.2">
      <c r="A8" s="156" t="str">
        <f>Položky!B10</f>
        <v>1</v>
      </c>
      <c r="B8" s="99" t="str">
        <f>Položky!C10</f>
        <v>Zemní práce</v>
      </c>
      <c r="C8" s="55"/>
      <c r="D8" s="100"/>
      <c r="E8" s="165">
        <f>Položky!G23</f>
        <v>0</v>
      </c>
      <c r="F8" s="157">
        <f>Položky!BB23</f>
        <v>0</v>
      </c>
      <c r="G8" s="157">
        <f>Položky!BC23</f>
        <v>0</v>
      </c>
      <c r="H8" s="157">
        <f>Položky!BD23</f>
        <v>0</v>
      </c>
      <c r="I8" s="158">
        <f>Položky!BE23</f>
        <v>0</v>
      </c>
    </row>
    <row r="9" spans="1:256" x14ac:dyDescent="0.2">
      <c r="A9" s="156" t="str">
        <f>Položky!B24</f>
        <v>13</v>
      </c>
      <c r="B9" s="99" t="str">
        <f>Položky!C24</f>
        <v>Popínavé rostliny</v>
      </c>
      <c r="C9" s="55"/>
      <c r="D9" s="100"/>
      <c r="E9" s="165">
        <f>Položky!G37</f>
        <v>0</v>
      </c>
      <c r="F9" s="157">
        <f>Položky!BB37</f>
        <v>0</v>
      </c>
      <c r="G9" s="157">
        <f>Položky!BC37</f>
        <v>0</v>
      </c>
      <c r="H9" s="157">
        <f>Položky!BD37</f>
        <v>0</v>
      </c>
      <c r="I9" s="158">
        <f>Položky!BE37</f>
        <v>0</v>
      </c>
    </row>
    <row r="10" spans="1:256" x14ac:dyDescent="0.2">
      <c r="A10" s="156" t="str">
        <f>Položky!B38</f>
        <v>14</v>
      </c>
      <c r="B10" s="99" t="str">
        <f>Položky!C38</f>
        <v>Podrostové rostliny</v>
      </c>
      <c r="C10" s="55"/>
      <c r="D10" s="100"/>
      <c r="E10" s="165">
        <f>Položky!G53</f>
        <v>0</v>
      </c>
      <c r="F10" s="157">
        <f>Položky!BB53</f>
        <v>0</v>
      </c>
      <c r="G10" s="157">
        <f>Položky!BC53</f>
        <v>0</v>
      </c>
      <c r="H10" s="157">
        <f>Položky!BD53</f>
        <v>0</v>
      </c>
      <c r="I10" s="158">
        <f>Položky!BE53</f>
        <v>0</v>
      </c>
    </row>
    <row r="11" spans="1:256" x14ac:dyDescent="0.2">
      <c r="A11" s="156" t="str">
        <f>Položky!B54</f>
        <v>15</v>
      </c>
      <c r="B11" s="99" t="str">
        <f>Položky!C54</f>
        <v>Cibuloviny</v>
      </c>
      <c r="C11" s="55"/>
      <c r="D11" s="100"/>
      <c r="E11" s="165">
        <f>Položky!G58</f>
        <v>0</v>
      </c>
      <c r="F11" s="157">
        <f>Položky!BB58</f>
        <v>0</v>
      </c>
      <c r="G11" s="157">
        <f>Položky!BC58</f>
        <v>0</v>
      </c>
      <c r="H11" s="157">
        <f>Položky!BD58</f>
        <v>0</v>
      </c>
      <c r="I11" s="158">
        <f>Položky!BE58</f>
        <v>0</v>
      </c>
    </row>
    <row r="12" spans="1:256" x14ac:dyDescent="0.2">
      <c r="A12" s="156" t="str">
        <f>Položky!B59</f>
        <v>16</v>
      </c>
      <c r="B12" s="99" t="str">
        <f>Položky!C59</f>
        <v>Trávník sečený</v>
      </c>
      <c r="C12" s="55"/>
      <c r="D12" s="100"/>
      <c r="E12" s="165">
        <f>Položky!G80</f>
        <v>0</v>
      </c>
      <c r="F12" s="157">
        <f>Položky!BB80</f>
        <v>0</v>
      </c>
      <c r="G12" s="157">
        <f>Položky!BC80</f>
        <v>0</v>
      </c>
      <c r="H12" s="157">
        <f>Položky!BD80</f>
        <v>0</v>
      </c>
      <c r="I12" s="158">
        <f>Položky!BE80</f>
        <v>0</v>
      </c>
    </row>
    <row r="13" spans="1:256" x14ac:dyDescent="0.2">
      <c r="A13" s="156" t="str">
        <f>Položky!B81</f>
        <v>95</v>
      </c>
      <c r="B13" s="99" t="str">
        <f>Položky!C81</f>
        <v>Dokončovací konstrukce na pozemních stavbách</v>
      </c>
      <c r="C13" s="55"/>
      <c r="D13" s="100"/>
      <c r="E13" s="165">
        <f>Položky!G83</f>
        <v>0</v>
      </c>
      <c r="F13" s="157">
        <f>Položky!BB83</f>
        <v>0</v>
      </c>
      <c r="G13" s="157">
        <f>Položky!BC83</f>
        <v>0</v>
      </c>
      <c r="H13" s="157">
        <f>Položky!BD83</f>
        <v>0</v>
      </c>
      <c r="I13" s="158">
        <f>Položky!BE83</f>
        <v>0</v>
      </c>
    </row>
    <row r="14" spans="1:256" x14ac:dyDescent="0.2">
      <c r="A14" s="156" t="str">
        <f>Položky!B84</f>
        <v>99</v>
      </c>
      <c r="B14" s="99" t="str">
        <f>Položky!C84</f>
        <v>Staveništní přesun hmot</v>
      </c>
      <c r="C14" s="55"/>
      <c r="D14" s="100"/>
      <c r="E14" s="165">
        <f>Položky!G86</f>
        <v>0</v>
      </c>
      <c r="F14" s="157">
        <f>Položky!BB86</f>
        <v>0</v>
      </c>
      <c r="G14" s="157">
        <f>Položky!BC86</f>
        <v>0</v>
      </c>
      <c r="H14" s="157">
        <f>Položky!BD86</f>
        <v>0</v>
      </c>
      <c r="I14" s="158">
        <f>Položky!BE86</f>
        <v>0</v>
      </c>
    </row>
    <row r="15" spans="1:256" ht="13.5" thickBot="1" x14ac:dyDescent="0.25">
      <c r="A15" s="156" t="str">
        <f>Položky!B87</f>
        <v>D96</v>
      </c>
      <c r="B15" s="99" t="str">
        <f>Položky!C87</f>
        <v>Přesuny suti a vybouraných hmot</v>
      </c>
      <c r="C15" s="55"/>
      <c r="D15" s="100"/>
      <c r="E15" s="165">
        <f>Položky!G89</f>
        <v>0</v>
      </c>
      <c r="F15" s="157">
        <f>Položky!BB89</f>
        <v>0</v>
      </c>
      <c r="G15" s="157">
        <f>Položky!BC89</f>
        <v>0</v>
      </c>
      <c r="H15" s="157">
        <f>Položky!BD89</f>
        <v>0</v>
      </c>
      <c r="I15" s="158">
        <f>Položky!BE89</f>
        <v>0</v>
      </c>
    </row>
    <row r="16" spans="1:256" ht="13.5" thickBot="1" x14ac:dyDescent="0.25">
      <c r="A16" s="101"/>
      <c r="B16" s="102" t="s">
        <v>52</v>
      </c>
      <c r="C16" s="102"/>
      <c r="D16" s="103"/>
      <c r="E16" s="166">
        <f>SUM(E7:E15)</f>
        <v>0</v>
      </c>
      <c r="F16" s="104">
        <f>SUM(F7:F15)</f>
        <v>0</v>
      </c>
      <c r="G16" s="104">
        <f>SUM(G7:G15)</f>
        <v>0</v>
      </c>
      <c r="H16" s="104">
        <f>SUM(H7:H15)</f>
        <v>0</v>
      </c>
      <c r="I16" s="105">
        <f>SUM(I7:I15)</f>
        <v>0</v>
      </c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  <c r="BE16" s="106"/>
      <c r="BF16" s="106"/>
      <c r="BG16" s="106"/>
      <c r="BH16" s="106"/>
      <c r="BI16" s="106"/>
      <c r="BJ16" s="106"/>
      <c r="BK16" s="106"/>
      <c r="BL16" s="106"/>
      <c r="BM16" s="106"/>
      <c r="BN16" s="106"/>
      <c r="BO16" s="106"/>
      <c r="BP16" s="106"/>
      <c r="BQ16" s="106"/>
      <c r="BR16" s="106"/>
      <c r="BS16" s="106"/>
      <c r="BT16" s="106"/>
      <c r="BU16" s="106"/>
      <c r="BV16" s="106"/>
      <c r="BW16" s="106"/>
      <c r="BX16" s="106"/>
      <c r="BY16" s="106"/>
      <c r="BZ16" s="106"/>
      <c r="CA16" s="106"/>
      <c r="CB16" s="106"/>
      <c r="CC16" s="106"/>
      <c r="CD16" s="106"/>
      <c r="CE16" s="106"/>
      <c r="CF16" s="106"/>
      <c r="CG16" s="106"/>
      <c r="CH16" s="106"/>
      <c r="CI16" s="106"/>
      <c r="CJ16" s="106"/>
      <c r="CK16" s="106"/>
      <c r="CL16" s="106"/>
      <c r="CM16" s="106"/>
      <c r="CN16" s="106"/>
      <c r="CO16" s="106"/>
      <c r="CP16" s="106"/>
      <c r="CQ16" s="106"/>
      <c r="CR16" s="106"/>
      <c r="CS16" s="106"/>
      <c r="CT16" s="106"/>
      <c r="CU16" s="106"/>
      <c r="CV16" s="106"/>
      <c r="CW16" s="106"/>
      <c r="CX16" s="106"/>
      <c r="CY16" s="106"/>
      <c r="CZ16" s="106"/>
      <c r="DA16" s="106"/>
      <c r="DB16" s="106"/>
      <c r="DC16" s="106"/>
      <c r="DD16" s="106"/>
      <c r="DE16" s="106"/>
      <c r="DF16" s="106"/>
      <c r="DG16" s="106"/>
      <c r="DH16" s="106"/>
      <c r="DI16" s="106"/>
      <c r="DJ16" s="106"/>
      <c r="DK16" s="106"/>
      <c r="DL16" s="106"/>
      <c r="DM16" s="106"/>
      <c r="DN16" s="106"/>
      <c r="DO16" s="106"/>
      <c r="DP16" s="106"/>
      <c r="DQ16" s="106"/>
      <c r="DR16" s="106"/>
      <c r="DS16" s="106"/>
      <c r="DT16" s="106"/>
      <c r="DU16" s="106"/>
      <c r="DV16" s="106"/>
      <c r="DW16" s="106"/>
      <c r="DX16" s="106"/>
      <c r="DY16" s="106"/>
      <c r="DZ16" s="106"/>
      <c r="EA16" s="106"/>
      <c r="EB16" s="106"/>
      <c r="EC16" s="106"/>
      <c r="ED16" s="106"/>
      <c r="EE16" s="106"/>
      <c r="EF16" s="106"/>
      <c r="EG16" s="106"/>
      <c r="EH16" s="106"/>
      <c r="EI16" s="106"/>
      <c r="EJ16" s="106"/>
      <c r="EK16" s="106"/>
      <c r="EL16" s="106"/>
      <c r="EM16" s="106"/>
      <c r="EN16" s="106"/>
      <c r="EO16" s="106"/>
      <c r="EP16" s="106"/>
      <c r="EQ16" s="106"/>
      <c r="ER16" s="106"/>
      <c r="ES16" s="106"/>
      <c r="ET16" s="106"/>
      <c r="EU16" s="106"/>
      <c r="EV16" s="106"/>
      <c r="EW16" s="106"/>
      <c r="EX16" s="106"/>
      <c r="EY16" s="106"/>
      <c r="EZ16" s="106"/>
      <c r="FA16" s="106"/>
      <c r="FB16" s="106"/>
      <c r="FC16" s="106"/>
      <c r="FD16" s="106"/>
      <c r="FE16" s="106"/>
      <c r="FF16" s="106"/>
      <c r="FG16" s="106"/>
      <c r="FH16" s="106"/>
      <c r="FI16" s="106"/>
      <c r="FJ16" s="106"/>
      <c r="FK16" s="106"/>
      <c r="FL16" s="106"/>
      <c r="FM16" s="106"/>
      <c r="FN16" s="106"/>
      <c r="FO16" s="106"/>
      <c r="FP16" s="106"/>
      <c r="FQ16" s="106"/>
      <c r="FR16" s="106"/>
      <c r="FS16" s="106"/>
      <c r="FT16" s="106"/>
      <c r="FU16" s="106"/>
      <c r="FV16" s="106"/>
      <c r="FW16" s="106"/>
      <c r="FX16" s="106"/>
      <c r="FY16" s="106"/>
      <c r="FZ16" s="106"/>
      <c r="GA16" s="106"/>
      <c r="GB16" s="106"/>
      <c r="GC16" s="106"/>
      <c r="GD16" s="106"/>
      <c r="GE16" s="106"/>
      <c r="GF16" s="106"/>
      <c r="GG16" s="106"/>
      <c r="GH16" s="106"/>
      <c r="GI16" s="106"/>
      <c r="GJ16" s="106"/>
      <c r="GK16" s="106"/>
      <c r="GL16" s="106"/>
      <c r="GM16" s="106"/>
      <c r="GN16" s="106"/>
      <c r="GO16" s="106"/>
      <c r="GP16" s="106"/>
      <c r="GQ16" s="106"/>
      <c r="GR16" s="106"/>
      <c r="GS16" s="106"/>
      <c r="GT16" s="106"/>
      <c r="GU16" s="106"/>
      <c r="GV16" s="106"/>
      <c r="GW16" s="106"/>
      <c r="GX16" s="106"/>
      <c r="GY16" s="106"/>
      <c r="GZ16" s="106"/>
      <c r="HA16" s="106"/>
      <c r="HB16" s="106"/>
      <c r="HC16" s="106"/>
      <c r="HD16" s="106"/>
      <c r="HE16" s="106"/>
      <c r="HF16" s="106"/>
      <c r="HG16" s="106"/>
      <c r="HH16" s="106"/>
      <c r="HI16" s="106"/>
      <c r="HJ16" s="106"/>
      <c r="HK16" s="106"/>
      <c r="HL16" s="106"/>
      <c r="HM16" s="106"/>
      <c r="HN16" s="106"/>
      <c r="HO16" s="106"/>
      <c r="HP16" s="106"/>
      <c r="HQ16" s="106"/>
      <c r="HR16" s="106"/>
      <c r="HS16" s="106"/>
      <c r="HT16" s="106"/>
      <c r="HU16" s="106"/>
      <c r="HV16" s="106"/>
      <c r="HW16" s="106"/>
      <c r="HX16" s="106"/>
      <c r="HY16" s="106"/>
      <c r="HZ16" s="106"/>
      <c r="IA16" s="106"/>
      <c r="IB16" s="106"/>
      <c r="IC16" s="106"/>
      <c r="ID16" s="106"/>
      <c r="IE16" s="106"/>
      <c r="IF16" s="106"/>
      <c r="IG16" s="106"/>
      <c r="IH16" s="106"/>
      <c r="II16" s="106"/>
      <c r="IJ16" s="106"/>
      <c r="IK16" s="106"/>
      <c r="IL16" s="106"/>
      <c r="IM16" s="106"/>
      <c r="IN16" s="106"/>
      <c r="IO16" s="106"/>
      <c r="IP16" s="106"/>
      <c r="IQ16" s="106"/>
      <c r="IR16" s="106"/>
      <c r="IS16" s="106"/>
      <c r="IT16" s="106"/>
      <c r="IU16" s="106"/>
      <c r="IV16" s="106"/>
    </row>
    <row r="17" spans="1:9" x14ac:dyDescent="0.2">
      <c r="A17" s="55"/>
      <c r="B17" s="55"/>
      <c r="C17" s="55"/>
      <c r="D17" s="55"/>
      <c r="E17" s="55"/>
      <c r="F17" s="55"/>
      <c r="G17" s="55"/>
      <c r="H17" s="55"/>
      <c r="I17" s="55"/>
    </row>
    <row r="19" spans="1:9" x14ac:dyDescent="0.2">
      <c r="B19" s="106"/>
      <c r="F19" s="107"/>
      <c r="G19" s="108"/>
      <c r="H19" s="108"/>
      <c r="I19" s="109"/>
    </row>
    <row r="20" spans="1:9" x14ac:dyDescent="0.2">
      <c r="F20" s="107"/>
      <c r="G20" s="108"/>
      <c r="H20" s="108"/>
      <c r="I20" s="109"/>
    </row>
    <row r="21" spans="1:9" x14ac:dyDescent="0.2">
      <c r="F21" s="107"/>
      <c r="G21" s="108"/>
      <c r="H21" s="108"/>
      <c r="I21" s="109"/>
    </row>
    <row r="22" spans="1:9" x14ac:dyDescent="0.2">
      <c r="F22" s="107"/>
      <c r="G22" s="108"/>
      <c r="H22" s="108"/>
      <c r="I22" s="109"/>
    </row>
    <row r="23" spans="1:9" x14ac:dyDescent="0.2">
      <c r="F23" s="107"/>
      <c r="G23" s="108"/>
      <c r="H23" s="108"/>
      <c r="I23" s="109"/>
    </row>
    <row r="24" spans="1:9" x14ac:dyDescent="0.2">
      <c r="F24" s="107"/>
      <c r="G24" s="108"/>
      <c r="H24" s="108"/>
      <c r="I24" s="109"/>
    </row>
    <row r="25" spans="1:9" x14ac:dyDescent="0.2">
      <c r="F25" s="107"/>
      <c r="G25" s="108"/>
      <c r="H25" s="108"/>
      <c r="I25" s="109"/>
    </row>
    <row r="26" spans="1:9" x14ac:dyDescent="0.2">
      <c r="F26" s="107"/>
      <c r="G26" s="108"/>
      <c r="H26" s="108"/>
      <c r="I26" s="109"/>
    </row>
    <row r="27" spans="1:9" x14ac:dyDescent="0.2">
      <c r="F27" s="107"/>
      <c r="G27" s="108"/>
      <c r="H27" s="108"/>
      <c r="I27" s="109"/>
    </row>
    <row r="28" spans="1:9" x14ac:dyDescent="0.2">
      <c r="F28" s="107"/>
      <c r="G28" s="108"/>
      <c r="H28" s="108"/>
      <c r="I28" s="109"/>
    </row>
    <row r="29" spans="1:9" x14ac:dyDescent="0.2">
      <c r="F29" s="107"/>
      <c r="G29" s="108"/>
      <c r="H29" s="108"/>
      <c r="I29" s="109"/>
    </row>
    <row r="30" spans="1:9" x14ac:dyDescent="0.2">
      <c r="F30" s="107"/>
      <c r="G30" s="108"/>
      <c r="H30" s="108"/>
      <c r="I30" s="109"/>
    </row>
    <row r="31" spans="1:9" x14ac:dyDescent="0.2">
      <c r="F31" s="107"/>
      <c r="G31" s="108"/>
      <c r="H31" s="108"/>
      <c r="I31" s="109"/>
    </row>
    <row r="32" spans="1:9" x14ac:dyDescent="0.2">
      <c r="F32" s="107"/>
      <c r="G32" s="108"/>
      <c r="H32" s="108"/>
      <c r="I32" s="109"/>
    </row>
    <row r="33" spans="6:9" x14ac:dyDescent="0.2">
      <c r="F33" s="107"/>
      <c r="G33" s="108"/>
      <c r="H33" s="108"/>
      <c r="I33" s="109"/>
    </row>
    <row r="34" spans="6:9" x14ac:dyDescent="0.2">
      <c r="F34" s="107"/>
      <c r="G34" s="108"/>
      <c r="H34" s="108"/>
      <c r="I34" s="109"/>
    </row>
    <row r="35" spans="6:9" x14ac:dyDescent="0.2">
      <c r="F35" s="107"/>
      <c r="G35" s="108"/>
      <c r="H35" s="108"/>
      <c r="I35" s="109"/>
    </row>
    <row r="36" spans="6:9" x14ac:dyDescent="0.2">
      <c r="F36" s="107"/>
      <c r="G36" s="108"/>
      <c r="H36" s="108"/>
      <c r="I36" s="109"/>
    </row>
    <row r="37" spans="6:9" x14ac:dyDescent="0.2">
      <c r="F37" s="107"/>
      <c r="G37" s="108"/>
      <c r="H37" s="108"/>
      <c r="I37" s="109"/>
    </row>
    <row r="38" spans="6:9" x14ac:dyDescent="0.2">
      <c r="F38" s="107"/>
      <c r="G38" s="108"/>
      <c r="H38" s="108"/>
      <c r="I38" s="109"/>
    </row>
    <row r="39" spans="6:9" x14ac:dyDescent="0.2">
      <c r="F39" s="107"/>
      <c r="G39" s="108"/>
      <c r="H39" s="108"/>
      <c r="I39" s="109"/>
    </row>
    <row r="40" spans="6:9" x14ac:dyDescent="0.2">
      <c r="F40" s="107"/>
      <c r="G40" s="108"/>
      <c r="H40" s="108"/>
      <c r="I40" s="109"/>
    </row>
    <row r="41" spans="6:9" x14ac:dyDescent="0.2">
      <c r="F41" s="107"/>
      <c r="G41" s="108"/>
      <c r="H41" s="108"/>
      <c r="I41" s="109"/>
    </row>
    <row r="42" spans="6:9" x14ac:dyDescent="0.2">
      <c r="F42" s="107"/>
      <c r="G42" s="108"/>
      <c r="H42" s="108"/>
      <c r="I42" s="109"/>
    </row>
    <row r="43" spans="6:9" x14ac:dyDescent="0.2">
      <c r="F43" s="107"/>
      <c r="G43" s="108"/>
      <c r="H43" s="108"/>
      <c r="I43" s="109"/>
    </row>
    <row r="44" spans="6:9" x14ac:dyDescent="0.2">
      <c r="F44" s="107"/>
      <c r="G44" s="108"/>
      <c r="H44" s="108"/>
      <c r="I44" s="109"/>
    </row>
    <row r="45" spans="6:9" x14ac:dyDescent="0.2">
      <c r="F45" s="107"/>
      <c r="G45" s="108"/>
      <c r="H45" s="108"/>
      <c r="I45" s="109"/>
    </row>
    <row r="46" spans="6:9" x14ac:dyDescent="0.2">
      <c r="F46" s="107"/>
      <c r="G46" s="108"/>
      <c r="H46" s="108"/>
      <c r="I46" s="109"/>
    </row>
    <row r="47" spans="6:9" x14ac:dyDescent="0.2">
      <c r="F47" s="107"/>
      <c r="G47" s="108"/>
      <c r="H47" s="108"/>
      <c r="I47" s="109"/>
    </row>
    <row r="48" spans="6:9" x14ac:dyDescent="0.2">
      <c r="F48" s="107"/>
      <c r="G48" s="108"/>
      <c r="H48" s="108"/>
      <c r="I48" s="109"/>
    </row>
    <row r="49" spans="6:9" x14ac:dyDescent="0.2">
      <c r="F49" s="107"/>
      <c r="G49" s="108"/>
      <c r="H49" s="108"/>
      <c r="I49" s="109"/>
    </row>
    <row r="50" spans="6:9" x14ac:dyDescent="0.2">
      <c r="F50" s="107"/>
      <c r="G50" s="108"/>
      <c r="H50" s="108"/>
      <c r="I50" s="109"/>
    </row>
    <row r="51" spans="6:9" x14ac:dyDescent="0.2">
      <c r="F51" s="107"/>
      <c r="G51" s="108"/>
      <c r="H51" s="108"/>
      <c r="I51" s="109"/>
    </row>
    <row r="52" spans="6:9" x14ac:dyDescent="0.2">
      <c r="F52" s="107"/>
      <c r="G52" s="108"/>
      <c r="H52" s="108"/>
      <c r="I52" s="109"/>
    </row>
    <row r="53" spans="6:9" x14ac:dyDescent="0.2">
      <c r="F53" s="107"/>
      <c r="G53" s="108"/>
      <c r="H53" s="108"/>
      <c r="I53" s="109"/>
    </row>
    <row r="54" spans="6:9" x14ac:dyDescent="0.2">
      <c r="F54" s="107"/>
      <c r="G54" s="108"/>
      <c r="H54" s="108"/>
      <c r="I54" s="109"/>
    </row>
    <row r="55" spans="6:9" x14ac:dyDescent="0.2">
      <c r="F55" s="107"/>
      <c r="G55" s="108"/>
      <c r="H55" s="108"/>
      <c r="I55" s="109"/>
    </row>
    <row r="56" spans="6:9" x14ac:dyDescent="0.2">
      <c r="F56" s="107"/>
      <c r="G56" s="108"/>
      <c r="H56" s="108"/>
      <c r="I56" s="109"/>
    </row>
    <row r="57" spans="6:9" x14ac:dyDescent="0.2">
      <c r="F57" s="107"/>
      <c r="G57" s="108"/>
      <c r="H57" s="108"/>
      <c r="I57" s="109"/>
    </row>
    <row r="58" spans="6:9" x14ac:dyDescent="0.2">
      <c r="F58" s="107"/>
      <c r="G58" s="108"/>
      <c r="H58" s="108"/>
      <c r="I58" s="109"/>
    </row>
    <row r="59" spans="6:9" x14ac:dyDescent="0.2">
      <c r="F59" s="107"/>
      <c r="G59" s="108"/>
      <c r="H59" s="108"/>
      <c r="I59" s="109"/>
    </row>
    <row r="60" spans="6:9" x14ac:dyDescent="0.2">
      <c r="F60" s="107"/>
      <c r="G60" s="108"/>
      <c r="H60" s="108"/>
      <c r="I60" s="109"/>
    </row>
    <row r="61" spans="6:9" x14ac:dyDescent="0.2">
      <c r="F61" s="107"/>
      <c r="G61" s="108"/>
      <c r="H61" s="108"/>
      <c r="I61" s="109"/>
    </row>
    <row r="62" spans="6:9" x14ac:dyDescent="0.2">
      <c r="F62" s="107"/>
      <c r="G62" s="108"/>
      <c r="H62" s="108"/>
      <c r="I62" s="109"/>
    </row>
    <row r="63" spans="6:9" x14ac:dyDescent="0.2">
      <c r="F63" s="107"/>
      <c r="G63" s="108"/>
      <c r="H63" s="108"/>
      <c r="I63" s="109"/>
    </row>
    <row r="64" spans="6:9" x14ac:dyDescent="0.2">
      <c r="F64" s="107"/>
      <c r="G64" s="108"/>
      <c r="H64" s="108"/>
      <c r="I64" s="109"/>
    </row>
    <row r="65" spans="6:9" x14ac:dyDescent="0.2">
      <c r="F65" s="107"/>
      <c r="G65" s="108"/>
      <c r="H65" s="108"/>
      <c r="I65" s="109"/>
    </row>
    <row r="66" spans="6:9" x14ac:dyDescent="0.2">
      <c r="F66" s="107"/>
      <c r="G66" s="108"/>
      <c r="H66" s="108"/>
      <c r="I66" s="109"/>
    </row>
    <row r="67" spans="6:9" x14ac:dyDescent="0.2">
      <c r="F67" s="107"/>
      <c r="G67" s="108"/>
      <c r="H67" s="108"/>
      <c r="I67" s="109"/>
    </row>
    <row r="68" spans="6:9" x14ac:dyDescent="0.2">
      <c r="F68" s="107"/>
      <c r="G68" s="108"/>
      <c r="H68" s="108"/>
      <c r="I68" s="109"/>
    </row>
  </sheetData>
  <sheetProtection algorithmName="SHA-512" hashValue="T9ovFiCOcWjrmyyGhKsTm5iU7LSINH0dBnCCQvgdSQNPIkp+ZCTPMgupank/LwOMiv0010HO+R5+T3wbdX7S+g==" saltValue="mh7QSIOnyn/Tzfevi5i+zA==" spinCount="100000"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0"/>
  <sheetViews>
    <sheetView showGridLines="0" showZeros="0" tabSelected="1" topLeftCell="A22" zoomScaleNormal="100" workbookViewId="0">
      <selection activeCell="C13" sqref="C13"/>
    </sheetView>
  </sheetViews>
  <sheetFormatPr defaultRowHeight="12.75" x14ac:dyDescent="0.2"/>
  <cols>
    <col min="1" max="1" width="4.42578125" style="110" customWidth="1"/>
    <col min="2" max="2" width="11.5703125" style="110" customWidth="1"/>
    <col min="3" max="3" width="40.42578125" style="110" customWidth="1"/>
    <col min="4" max="4" width="8.5703125" style="110" customWidth="1"/>
    <col min="5" max="5" width="8.5703125" style="152" customWidth="1"/>
    <col min="6" max="6" width="9.85546875" style="110" customWidth="1"/>
    <col min="7" max="7" width="13.85546875" style="110" customWidth="1"/>
    <col min="8" max="11" width="9.140625" style="110"/>
    <col min="12" max="12" width="75.42578125" style="110" customWidth="1"/>
    <col min="13" max="13" width="45.28515625" style="110" customWidth="1"/>
    <col min="14" max="256" width="9.140625" style="110"/>
    <col min="257" max="257" width="4.42578125" style="110" customWidth="1"/>
    <col min="258" max="258" width="11.5703125" style="110" customWidth="1"/>
    <col min="259" max="259" width="40.42578125" style="110" customWidth="1"/>
    <col min="260" max="260" width="5.5703125" style="110" customWidth="1"/>
    <col min="261" max="261" width="8.5703125" style="110" customWidth="1"/>
    <col min="262" max="262" width="9.85546875" style="110" customWidth="1"/>
    <col min="263" max="263" width="13.85546875" style="110" customWidth="1"/>
    <col min="264" max="267" width="9.140625" style="110"/>
    <col min="268" max="268" width="75.42578125" style="110" customWidth="1"/>
    <col min="269" max="269" width="45.28515625" style="110" customWidth="1"/>
    <col min="270" max="512" width="9.140625" style="110"/>
    <col min="513" max="513" width="4.42578125" style="110" customWidth="1"/>
    <col min="514" max="514" width="11.5703125" style="110" customWidth="1"/>
    <col min="515" max="515" width="40.42578125" style="110" customWidth="1"/>
    <col min="516" max="516" width="5.5703125" style="110" customWidth="1"/>
    <col min="517" max="517" width="8.5703125" style="110" customWidth="1"/>
    <col min="518" max="518" width="9.85546875" style="110" customWidth="1"/>
    <col min="519" max="519" width="13.85546875" style="110" customWidth="1"/>
    <col min="520" max="523" width="9.140625" style="110"/>
    <col min="524" max="524" width="75.42578125" style="110" customWidth="1"/>
    <col min="525" max="525" width="45.28515625" style="110" customWidth="1"/>
    <col min="526" max="768" width="9.140625" style="110"/>
    <col min="769" max="769" width="4.42578125" style="110" customWidth="1"/>
    <col min="770" max="770" width="11.5703125" style="110" customWidth="1"/>
    <col min="771" max="771" width="40.42578125" style="110" customWidth="1"/>
    <col min="772" max="772" width="5.5703125" style="110" customWidth="1"/>
    <col min="773" max="773" width="8.5703125" style="110" customWidth="1"/>
    <col min="774" max="774" width="9.85546875" style="110" customWidth="1"/>
    <col min="775" max="775" width="13.85546875" style="110" customWidth="1"/>
    <col min="776" max="779" width="9.140625" style="110"/>
    <col min="780" max="780" width="75.42578125" style="110" customWidth="1"/>
    <col min="781" max="781" width="45.28515625" style="110" customWidth="1"/>
    <col min="782" max="1024" width="9.140625" style="110"/>
    <col min="1025" max="1025" width="4.42578125" style="110" customWidth="1"/>
    <col min="1026" max="1026" width="11.5703125" style="110" customWidth="1"/>
    <col min="1027" max="1027" width="40.42578125" style="110" customWidth="1"/>
    <col min="1028" max="1028" width="5.5703125" style="110" customWidth="1"/>
    <col min="1029" max="1029" width="8.5703125" style="110" customWidth="1"/>
    <col min="1030" max="1030" width="9.85546875" style="110" customWidth="1"/>
    <col min="1031" max="1031" width="13.85546875" style="110" customWidth="1"/>
    <col min="1032" max="1035" width="9.140625" style="110"/>
    <col min="1036" max="1036" width="75.42578125" style="110" customWidth="1"/>
    <col min="1037" max="1037" width="45.28515625" style="110" customWidth="1"/>
    <col min="1038" max="1280" width="9.140625" style="110"/>
    <col min="1281" max="1281" width="4.42578125" style="110" customWidth="1"/>
    <col min="1282" max="1282" width="11.5703125" style="110" customWidth="1"/>
    <col min="1283" max="1283" width="40.42578125" style="110" customWidth="1"/>
    <col min="1284" max="1284" width="5.5703125" style="110" customWidth="1"/>
    <col min="1285" max="1285" width="8.5703125" style="110" customWidth="1"/>
    <col min="1286" max="1286" width="9.85546875" style="110" customWidth="1"/>
    <col min="1287" max="1287" width="13.85546875" style="110" customWidth="1"/>
    <col min="1288" max="1291" width="9.140625" style="110"/>
    <col min="1292" max="1292" width="75.42578125" style="110" customWidth="1"/>
    <col min="1293" max="1293" width="45.28515625" style="110" customWidth="1"/>
    <col min="1294" max="1536" width="9.140625" style="110"/>
    <col min="1537" max="1537" width="4.42578125" style="110" customWidth="1"/>
    <col min="1538" max="1538" width="11.5703125" style="110" customWidth="1"/>
    <col min="1539" max="1539" width="40.42578125" style="110" customWidth="1"/>
    <col min="1540" max="1540" width="5.5703125" style="110" customWidth="1"/>
    <col min="1541" max="1541" width="8.5703125" style="110" customWidth="1"/>
    <col min="1542" max="1542" width="9.85546875" style="110" customWidth="1"/>
    <col min="1543" max="1543" width="13.85546875" style="110" customWidth="1"/>
    <col min="1544" max="1547" width="9.140625" style="110"/>
    <col min="1548" max="1548" width="75.42578125" style="110" customWidth="1"/>
    <col min="1549" max="1549" width="45.28515625" style="110" customWidth="1"/>
    <col min="1550" max="1792" width="9.140625" style="110"/>
    <col min="1793" max="1793" width="4.42578125" style="110" customWidth="1"/>
    <col min="1794" max="1794" width="11.5703125" style="110" customWidth="1"/>
    <col min="1795" max="1795" width="40.42578125" style="110" customWidth="1"/>
    <col min="1796" max="1796" width="5.5703125" style="110" customWidth="1"/>
    <col min="1797" max="1797" width="8.5703125" style="110" customWidth="1"/>
    <col min="1798" max="1798" width="9.85546875" style="110" customWidth="1"/>
    <col min="1799" max="1799" width="13.85546875" style="110" customWidth="1"/>
    <col min="1800" max="1803" width="9.140625" style="110"/>
    <col min="1804" max="1804" width="75.42578125" style="110" customWidth="1"/>
    <col min="1805" max="1805" width="45.28515625" style="110" customWidth="1"/>
    <col min="1806" max="2048" width="9.140625" style="110"/>
    <col min="2049" max="2049" width="4.42578125" style="110" customWidth="1"/>
    <col min="2050" max="2050" width="11.5703125" style="110" customWidth="1"/>
    <col min="2051" max="2051" width="40.42578125" style="110" customWidth="1"/>
    <col min="2052" max="2052" width="5.5703125" style="110" customWidth="1"/>
    <col min="2053" max="2053" width="8.5703125" style="110" customWidth="1"/>
    <col min="2054" max="2054" width="9.85546875" style="110" customWidth="1"/>
    <col min="2055" max="2055" width="13.85546875" style="110" customWidth="1"/>
    <col min="2056" max="2059" width="9.140625" style="110"/>
    <col min="2060" max="2060" width="75.42578125" style="110" customWidth="1"/>
    <col min="2061" max="2061" width="45.28515625" style="110" customWidth="1"/>
    <col min="2062" max="2304" width="9.140625" style="110"/>
    <col min="2305" max="2305" width="4.42578125" style="110" customWidth="1"/>
    <col min="2306" max="2306" width="11.5703125" style="110" customWidth="1"/>
    <col min="2307" max="2307" width="40.42578125" style="110" customWidth="1"/>
    <col min="2308" max="2308" width="5.5703125" style="110" customWidth="1"/>
    <col min="2309" max="2309" width="8.5703125" style="110" customWidth="1"/>
    <col min="2310" max="2310" width="9.85546875" style="110" customWidth="1"/>
    <col min="2311" max="2311" width="13.85546875" style="110" customWidth="1"/>
    <col min="2312" max="2315" width="9.140625" style="110"/>
    <col min="2316" max="2316" width="75.42578125" style="110" customWidth="1"/>
    <col min="2317" max="2317" width="45.28515625" style="110" customWidth="1"/>
    <col min="2318" max="2560" width="9.140625" style="110"/>
    <col min="2561" max="2561" width="4.42578125" style="110" customWidth="1"/>
    <col min="2562" max="2562" width="11.5703125" style="110" customWidth="1"/>
    <col min="2563" max="2563" width="40.42578125" style="110" customWidth="1"/>
    <col min="2564" max="2564" width="5.5703125" style="110" customWidth="1"/>
    <col min="2565" max="2565" width="8.5703125" style="110" customWidth="1"/>
    <col min="2566" max="2566" width="9.85546875" style="110" customWidth="1"/>
    <col min="2567" max="2567" width="13.85546875" style="110" customWidth="1"/>
    <col min="2568" max="2571" width="9.140625" style="110"/>
    <col min="2572" max="2572" width="75.42578125" style="110" customWidth="1"/>
    <col min="2573" max="2573" width="45.28515625" style="110" customWidth="1"/>
    <col min="2574" max="2816" width="9.140625" style="110"/>
    <col min="2817" max="2817" width="4.42578125" style="110" customWidth="1"/>
    <col min="2818" max="2818" width="11.5703125" style="110" customWidth="1"/>
    <col min="2819" max="2819" width="40.42578125" style="110" customWidth="1"/>
    <col min="2820" max="2820" width="5.5703125" style="110" customWidth="1"/>
    <col min="2821" max="2821" width="8.5703125" style="110" customWidth="1"/>
    <col min="2822" max="2822" width="9.85546875" style="110" customWidth="1"/>
    <col min="2823" max="2823" width="13.85546875" style="110" customWidth="1"/>
    <col min="2824" max="2827" width="9.140625" style="110"/>
    <col min="2828" max="2828" width="75.42578125" style="110" customWidth="1"/>
    <col min="2829" max="2829" width="45.28515625" style="110" customWidth="1"/>
    <col min="2830" max="3072" width="9.140625" style="110"/>
    <col min="3073" max="3073" width="4.42578125" style="110" customWidth="1"/>
    <col min="3074" max="3074" width="11.5703125" style="110" customWidth="1"/>
    <col min="3075" max="3075" width="40.42578125" style="110" customWidth="1"/>
    <col min="3076" max="3076" width="5.5703125" style="110" customWidth="1"/>
    <col min="3077" max="3077" width="8.5703125" style="110" customWidth="1"/>
    <col min="3078" max="3078" width="9.85546875" style="110" customWidth="1"/>
    <col min="3079" max="3079" width="13.85546875" style="110" customWidth="1"/>
    <col min="3080" max="3083" width="9.140625" style="110"/>
    <col min="3084" max="3084" width="75.42578125" style="110" customWidth="1"/>
    <col min="3085" max="3085" width="45.28515625" style="110" customWidth="1"/>
    <col min="3086" max="3328" width="9.140625" style="110"/>
    <col min="3329" max="3329" width="4.42578125" style="110" customWidth="1"/>
    <col min="3330" max="3330" width="11.5703125" style="110" customWidth="1"/>
    <col min="3331" max="3331" width="40.42578125" style="110" customWidth="1"/>
    <col min="3332" max="3332" width="5.5703125" style="110" customWidth="1"/>
    <col min="3333" max="3333" width="8.5703125" style="110" customWidth="1"/>
    <col min="3334" max="3334" width="9.85546875" style="110" customWidth="1"/>
    <col min="3335" max="3335" width="13.85546875" style="110" customWidth="1"/>
    <col min="3336" max="3339" width="9.140625" style="110"/>
    <col min="3340" max="3340" width="75.42578125" style="110" customWidth="1"/>
    <col min="3341" max="3341" width="45.28515625" style="110" customWidth="1"/>
    <col min="3342" max="3584" width="9.140625" style="110"/>
    <col min="3585" max="3585" width="4.42578125" style="110" customWidth="1"/>
    <col min="3586" max="3586" width="11.5703125" style="110" customWidth="1"/>
    <col min="3587" max="3587" width="40.42578125" style="110" customWidth="1"/>
    <col min="3588" max="3588" width="5.5703125" style="110" customWidth="1"/>
    <col min="3589" max="3589" width="8.5703125" style="110" customWidth="1"/>
    <col min="3590" max="3590" width="9.85546875" style="110" customWidth="1"/>
    <col min="3591" max="3591" width="13.85546875" style="110" customWidth="1"/>
    <col min="3592" max="3595" width="9.140625" style="110"/>
    <col min="3596" max="3596" width="75.42578125" style="110" customWidth="1"/>
    <col min="3597" max="3597" width="45.28515625" style="110" customWidth="1"/>
    <col min="3598" max="3840" width="9.140625" style="110"/>
    <col min="3841" max="3841" width="4.42578125" style="110" customWidth="1"/>
    <col min="3842" max="3842" width="11.5703125" style="110" customWidth="1"/>
    <col min="3843" max="3843" width="40.42578125" style="110" customWidth="1"/>
    <col min="3844" max="3844" width="5.5703125" style="110" customWidth="1"/>
    <col min="3845" max="3845" width="8.5703125" style="110" customWidth="1"/>
    <col min="3846" max="3846" width="9.85546875" style="110" customWidth="1"/>
    <col min="3847" max="3847" width="13.85546875" style="110" customWidth="1"/>
    <col min="3848" max="3851" width="9.140625" style="110"/>
    <col min="3852" max="3852" width="75.42578125" style="110" customWidth="1"/>
    <col min="3853" max="3853" width="45.28515625" style="110" customWidth="1"/>
    <col min="3854" max="4096" width="9.140625" style="110"/>
    <col min="4097" max="4097" width="4.42578125" style="110" customWidth="1"/>
    <col min="4098" max="4098" width="11.5703125" style="110" customWidth="1"/>
    <col min="4099" max="4099" width="40.42578125" style="110" customWidth="1"/>
    <col min="4100" max="4100" width="5.5703125" style="110" customWidth="1"/>
    <col min="4101" max="4101" width="8.5703125" style="110" customWidth="1"/>
    <col min="4102" max="4102" width="9.85546875" style="110" customWidth="1"/>
    <col min="4103" max="4103" width="13.85546875" style="110" customWidth="1"/>
    <col min="4104" max="4107" width="9.140625" style="110"/>
    <col min="4108" max="4108" width="75.42578125" style="110" customWidth="1"/>
    <col min="4109" max="4109" width="45.28515625" style="110" customWidth="1"/>
    <col min="4110" max="4352" width="9.140625" style="110"/>
    <col min="4353" max="4353" width="4.42578125" style="110" customWidth="1"/>
    <col min="4354" max="4354" width="11.5703125" style="110" customWidth="1"/>
    <col min="4355" max="4355" width="40.42578125" style="110" customWidth="1"/>
    <col min="4356" max="4356" width="5.5703125" style="110" customWidth="1"/>
    <col min="4357" max="4357" width="8.5703125" style="110" customWidth="1"/>
    <col min="4358" max="4358" width="9.85546875" style="110" customWidth="1"/>
    <col min="4359" max="4359" width="13.85546875" style="110" customWidth="1"/>
    <col min="4360" max="4363" width="9.140625" style="110"/>
    <col min="4364" max="4364" width="75.42578125" style="110" customWidth="1"/>
    <col min="4365" max="4365" width="45.28515625" style="110" customWidth="1"/>
    <col min="4366" max="4608" width="9.140625" style="110"/>
    <col min="4609" max="4609" width="4.42578125" style="110" customWidth="1"/>
    <col min="4610" max="4610" width="11.5703125" style="110" customWidth="1"/>
    <col min="4611" max="4611" width="40.42578125" style="110" customWidth="1"/>
    <col min="4612" max="4612" width="5.5703125" style="110" customWidth="1"/>
    <col min="4613" max="4613" width="8.5703125" style="110" customWidth="1"/>
    <col min="4614" max="4614" width="9.85546875" style="110" customWidth="1"/>
    <col min="4615" max="4615" width="13.85546875" style="110" customWidth="1"/>
    <col min="4616" max="4619" width="9.140625" style="110"/>
    <col min="4620" max="4620" width="75.42578125" style="110" customWidth="1"/>
    <col min="4621" max="4621" width="45.28515625" style="110" customWidth="1"/>
    <col min="4622" max="4864" width="9.140625" style="110"/>
    <col min="4865" max="4865" width="4.42578125" style="110" customWidth="1"/>
    <col min="4866" max="4866" width="11.5703125" style="110" customWidth="1"/>
    <col min="4867" max="4867" width="40.42578125" style="110" customWidth="1"/>
    <col min="4868" max="4868" width="5.5703125" style="110" customWidth="1"/>
    <col min="4869" max="4869" width="8.5703125" style="110" customWidth="1"/>
    <col min="4870" max="4870" width="9.85546875" style="110" customWidth="1"/>
    <col min="4871" max="4871" width="13.85546875" style="110" customWidth="1"/>
    <col min="4872" max="4875" width="9.140625" style="110"/>
    <col min="4876" max="4876" width="75.42578125" style="110" customWidth="1"/>
    <col min="4877" max="4877" width="45.28515625" style="110" customWidth="1"/>
    <col min="4878" max="5120" width="9.140625" style="110"/>
    <col min="5121" max="5121" width="4.42578125" style="110" customWidth="1"/>
    <col min="5122" max="5122" width="11.5703125" style="110" customWidth="1"/>
    <col min="5123" max="5123" width="40.42578125" style="110" customWidth="1"/>
    <col min="5124" max="5124" width="5.5703125" style="110" customWidth="1"/>
    <col min="5125" max="5125" width="8.5703125" style="110" customWidth="1"/>
    <col min="5126" max="5126" width="9.85546875" style="110" customWidth="1"/>
    <col min="5127" max="5127" width="13.85546875" style="110" customWidth="1"/>
    <col min="5128" max="5131" width="9.140625" style="110"/>
    <col min="5132" max="5132" width="75.42578125" style="110" customWidth="1"/>
    <col min="5133" max="5133" width="45.28515625" style="110" customWidth="1"/>
    <col min="5134" max="5376" width="9.140625" style="110"/>
    <col min="5377" max="5377" width="4.42578125" style="110" customWidth="1"/>
    <col min="5378" max="5378" width="11.5703125" style="110" customWidth="1"/>
    <col min="5379" max="5379" width="40.42578125" style="110" customWidth="1"/>
    <col min="5380" max="5380" width="5.5703125" style="110" customWidth="1"/>
    <col min="5381" max="5381" width="8.5703125" style="110" customWidth="1"/>
    <col min="5382" max="5382" width="9.85546875" style="110" customWidth="1"/>
    <col min="5383" max="5383" width="13.85546875" style="110" customWidth="1"/>
    <col min="5384" max="5387" width="9.140625" style="110"/>
    <col min="5388" max="5388" width="75.42578125" style="110" customWidth="1"/>
    <col min="5389" max="5389" width="45.28515625" style="110" customWidth="1"/>
    <col min="5390" max="5632" width="9.140625" style="110"/>
    <col min="5633" max="5633" width="4.42578125" style="110" customWidth="1"/>
    <col min="5634" max="5634" width="11.5703125" style="110" customWidth="1"/>
    <col min="5635" max="5635" width="40.42578125" style="110" customWidth="1"/>
    <col min="5636" max="5636" width="5.5703125" style="110" customWidth="1"/>
    <col min="5637" max="5637" width="8.5703125" style="110" customWidth="1"/>
    <col min="5638" max="5638" width="9.85546875" style="110" customWidth="1"/>
    <col min="5639" max="5639" width="13.85546875" style="110" customWidth="1"/>
    <col min="5640" max="5643" width="9.140625" style="110"/>
    <col min="5644" max="5644" width="75.42578125" style="110" customWidth="1"/>
    <col min="5645" max="5645" width="45.28515625" style="110" customWidth="1"/>
    <col min="5646" max="5888" width="9.140625" style="110"/>
    <col min="5889" max="5889" width="4.42578125" style="110" customWidth="1"/>
    <col min="5890" max="5890" width="11.5703125" style="110" customWidth="1"/>
    <col min="5891" max="5891" width="40.42578125" style="110" customWidth="1"/>
    <col min="5892" max="5892" width="5.5703125" style="110" customWidth="1"/>
    <col min="5893" max="5893" width="8.5703125" style="110" customWidth="1"/>
    <col min="5894" max="5894" width="9.85546875" style="110" customWidth="1"/>
    <col min="5895" max="5895" width="13.85546875" style="110" customWidth="1"/>
    <col min="5896" max="5899" width="9.140625" style="110"/>
    <col min="5900" max="5900" width="75.42578125" style="110" customWidth="1"/>
    <col min="5901" max="5901" width="45.28515625" style="110" customWidth="1"/>
    <col min="5902" max="6144" width="9.140625" style="110"/>
    <col min="6145" max="6145" width="4.42578125" style="110" customWidth="1"/>
    <col min="6146" max="6146" width="11.5703125" style="110" customWidth="1"/>
    <col min="6147" max="6147" width="40.42578125" style="110" customWidth="1"/>
    <col min="6148" max="6148" width="5.5703125" style="110" customWidth="1"/>
    <col min="6149" max="6149" width="8.5703125" style="110" customWidth="1"/>
    <col min="6150" max="6150" width="9.85546875" style="110" customWidth="1"/>
    <col min="6151" max="6151" width="13.85546875" style="110" customWidth="1"/>
    <col min="6152" max="6155" width="9.140625" style="110"/>
    <col min="6156" max="6156" width="75.42578125" style="110" customWidth="1"/>
    <col min="6157" max="6157" width="45.28515625" style="110" customWidth="1"/>
    <col min="6158" max="6400" width="9.140625" style="110"/>
    <col min="6401" max="6401" width="4.42578125" style="110" customWidth="1"/>
    <col min="6402" max="6402" width="11.5703125" style="110" customWidth="1"/>
    <col min="6403" max="6403" width="40.42578125" style="110" customWidth="1"/>
    <col min="6404" max="6404" width="5.5703125" style="110" customWidth="1"/>
    <col min="6405" max="6405" width="8.5703125" style="110" customWidth="1"/>
    <col min="6406" max="6406" width="9.85546875" style="110" customWidth="1"/>
    <col min="6407" max="6407" width="13.85546875" style="110" customWidth="1"/>
    <col min="6408" max="6411" width="9.140625" style="110"/>
    <col min="6412" max="6412" width="75.42578125" style="110" customWidth="1"/>
    <col min="6413" max="6413" width="45.28515625" style="110" customWidth="1"/>
    <col min="6414" max="6656" width="9.140625" style="110"/>
    <col min="6657" max="6657" width="4.42578125" style="110" customWidth="1"/>
    <col min="6658" max="6658" width="11.5703125" style="110" customWidth="1"/>
    <col min="6659" max="6659" width="40.42578125" style="110" customWidth="1"/>
    <col min="6660" max="6660" width="5.5703125" style="110" customWidth="1"/>
    <col min="6661" max="6661" width="8.5703125" style="110" customWidth="1"/>
    <col min="6662" max="6662" width="9.85546875" style="110" customWidth="1"/>
    <col min="6663" max="6663" width="13.85546875" style="110" customWidth="1"/>
    <col min="6664" max="6667" width="9.140625" style="110"/>
    <col min="6668" max="6668" width="75.42578125" style="110" customWidth="1"/>
    <col min="6669" max="6669" width="45.28515625" style="110" customWidth="1"/>
    <col min="6670" max="6912" width="9.140625" style="110"/>
    <col min="6913" max="6913" width="4.42578125" style="110" customWidth="1"/>
    <col min="6914" max="6914" width="11.5703125" style="110" customWidth="1"/>
    <col min="6915" max="6915" width="40.42578125" style="110" customWidth="1"/>
    <col min="6916" max="6916" width="5.5703125" style="110" customWidth="1"/>
    <col min="6917" max="6917" width="8.5703125" style="110" customWidth="1"/>
    <col min="6918" max="6918" width="9.85546875" style="110" customWidth="1"/>
    <col min="6919" max="6919" width="13.85546875" style="110" customWidth="1"/>
    <col min="6920" max="6923" width="9.140625" style="110"/>
    <col min="6924" max="6924" width="75.42578125" style="110" customWidth="1"/>
    <col min="6925" max="6925" width="45.28515625" style="110" customWidth="1"/>
    <col min="6926" max="7168" width="9.140625" style="110"/>
    <col min="7169" max="7169" width="4.42578125" style="110" customWidth="1"/>
    <col min="7170" max="7170" width="11.5703125" style="110" customWidth="1"/>
    <col min="7171" max="7171" width="40.42578125" style="110" customWidth="1"/>
    <col min="7172" max="7172" width="5.5703125" style="110" customWidth="1"/>
    <col min="7173" max="7173" width="8.5703125" style="110" customWidth="1"/>
    <col min="7174" max="7174" width="9.85546875" style="110" customWidth="1"/>
    <col min="7175" max="7175" width="13.85546875" style="110" customWidth="1"/>
    <col min="7176" max="7179" width="9.140625" style="110"/>
    <col min="7180" max="7180" width="75.42578125" style="110" customWidth="1"/>
    <col min="7181" max="7181" width="45.28515625" style="110" customWidth="1"/>
    <col min="7182" max="7424" width="9.140625" style="110"/>
    <col min="7425" max="7425" width="4.42578125" style="110" customWidth="1"/>
    <col min="7426" max="7426" width="11.5703125" style="110" customWidth="1"/>
    <col min="7427" max="7427" width="40.42578125" style="110" customWidth="1"/>
    <col min="7428" max="7428" width="5.5703125" style="110" customWidth="1"/>
    <col min="7429" max="7429" width="8.5703125" style="110" customWidth="1"/>
    <col min="7430" max="7430" width="9.85546875" style="110" customWidth="1"/>
    <col min="7431" max="7431" width="13.85546875" style="110" customWidth="1"/>
    <col min="7432" max="7435" width="9.140625" style="110"/>
    <col min="7436" max="7436" width="75.42578125" style="110" customWidth="1"/>
    <col min="7437" max="7437" width="45.28515625" style="110" customWidth="1"/>
    <col min="7438" max="7680" width="9.140625" style="110"/>
    <col min="7681" max="7681" width="4.42578125" style="110" customWidth="1"/>
    <col min="7682" max="7682" width="11.5703125" style="110" customWidth="1"/>
    <col min="7683" max="7683" width="40.42578125" style="110" customWidth="1"/>
    <col min="7684" max="7684" width="5.5703125" style="110" customWidth="1"/>
    <col min="7685" max="7685" width="8.5703125" style="110" customWidth="1"/>
    <col min="7686" max="7686" width="9.85546875" style="110" customWidth="1"/>
    <col min="7687" max="7687" width="13.85546875" style="110" customWidth="1"/>
    <col min="7688" max="7691" width="9.140625" style="110"/>
    <col min="7692" max="7692" width="75.42578125" style="110" customWidth="1"/>
    <col min="7693" max="7693" width="45.28515625" style="110" customWidth="1"/>
    <col min="7694" max="7936" width="9.140625" style="110"/>
    <col min="7937" max="7937" width="4.42578125" style="110" customWidth="1"/>
    <col min="7938" max="7938" width="11.5703125" style="110" customWidth="1"/>
    <col min="7939" max="7939" width="40.42578125" style="110" customWidth="1"/>
    <col min="7940" max="7940" width="5.5703125" style="110" customWidth="1"/>
    <col min="7941" max="7941" width="8.5703125" style="110" customWidth="1"/>
    <col min="7942" max="7942" width="9.85546875" style="110" customWidth="1"/>
    <col min="7943" max="7943" width="13.85546875" style="110" customWidth="1"/>
    <col min="7944" max="7947" width="9.140625" style="110"/>
    <col min="7948" max="7948" width="75.42578125" style="110" customWidth="1"/>
    <col min="7949" max="7949" width="45.28515625" style="110" customWidth="1"/>
    <col min="7950" max="8192" width="9.140625" style="110"/>
    <col min="8193" max="8193" width="4.42578125" style="110" customWidth="1"/>
    <col min="8194" max="8194" width="11.5703125" style="110" customWidth="1"/>
    <col min="8195" max="8195" width="40.42578125" style="110" customWidth="1"/>
    <col min="8196" max="8196" width="5.5703125" style="110" customWidth="1"/>
    <col min="8197" max="8197" width="8.5703125" style="110" customWidth="1"/>
    <col min="8198" max="8198" width="9.85546875" style="110" customWidth="1"/>
    <col min="8199" max="8199" width="13.85546875" style="110" customWidth="1"/>
    <col min="8200" max="8203" width="9.140625" style="110"/>
    <col min="8204" max="8204" width="75.42578125" style="110" customWidth="1"/>
    <col min="8205" max="8205" width="45.28515625" style="110" customWidth="1"/>
    <col min="8206" max="8448" width="9.140625" style="110"/>
    <col min="8449" max="8449" width="4.42578125" style="110" customWidth="1"/>
    <col min="8450" max="8450" width="11.5703125" style="110" customWidth="1"/>
    <col min="8451" max="8451" width="40.42578125" style="110" customWidth="1"/>
    <col min="8452" max="8452" width="5.5703125" style="110" customWidth="1"/>
    <col min="8453" max="8453" width="8.5703125" style="110" customWidth="1"/>
    <col min="8454" max="8454" width="9.85546875" style="110" customWidth="1"/>
    <col min="8455" max="8455" width="13.85546875" style="110" customWidth="1"/>
    <col min="8456" max="8459" width="9.140625" style="110"/>
    <col min="8460" max="8460" width="75.42578125" style="110" customWidth="1"/>
    <col min="8461" max="8461" width="45.28515625" style="110" customWidth="1"/>
    <col min="8462" max="8704" width="9.140625" style="110"/>
    <col min="8705" max="8705" width="4.42578125" style="110" customWidth="1"/>
    <col min="8706" max="8706" width="11.5703125" style="110" customWidth="1"/>
    <col min="8707" max="8707" width="40.42578125" style="110" customWidth="1"/>
    <col min="8708" max="8708" width="5.5703125" style="110" customWidth="1"/>
    <col min="8709" max="8709" width="8.5703125" style="110" customWidth="1"/>
    <col min="8710" max="8710" width="9.85546875" style="110" customWidth="1"/>
    <col min="8711" max="8711" width="13.85546875" style="110" customWidth="1"/>
    <col min="8712" max="8715" width="9.140625" style="110"/>
    <col min="8716" max="8716" width="75.42578125" style="110" customWidth="1"/>
    <col min="8717" max="8717" width="45.28515625" style="110" customWidth="1"/>
    <col min="8718" max="8960" width="9.140625" style="110"/>
    <col min="8961" max="8961" width="4.42578125" style="110" customWidth="1"/>
    <col min="8962" max="8962" width="11.5703125" style="110" customWidth="1"/>
    <col min="8963" max="8963" width="40.42578125" style="110" customWidth="1"/>
    <col min="8964" max="8964" width="5.5703125" style="110" customWidth="1"/>
    <col min="8965" max="8965" width="8.5703125" style="110" customWidth="1"/>
    <col min="8966" max="8966" width="9.85546875" style="110" customWidth="1"/>
    <col min="8967" max="8967" width="13.85546875" style="110" customWidth="1"/>
    <col min="8968" max="8971" width="9.140625" style="110"/>
    <col min="8972" max="8972" width="75.42578125" style="110" customWidth="1"/>
    <col min="8973" max="8973" width="45.28515625" style="110" customWidth="1"/>
    <col min="8974" max="9216" width="9.140625" style="110"/>
    <col min="9217" max="9217" width="4.42578125" style="110" customWidth="1"/>
    <col min="9218" max="9218" width="11.5703125" style="110" customWidth="1"/>
    <col min="9219" max="9219" width="40.42578125" style="110" customWidth="1"/>
    <col min="9220" max="9220" width="5.5703125" style="110" customWidth="1"/>
    <col min="9221" max="9221" width="8.5703125" style="110" customWidth="1"/>
    <col min="9222" max="9222" width="9.85546875" style="110" customWidth="1"/>
    <col min="9223" max="9223" width="13.85546875" style="110" customWidth="1"/>
    <col min="9224" max="9227" width="9.140625" style="110"/>
    <col min="9228" max="9228" width="75.42578125" style="110" customWidth="1"/>
    <col min="9229" max="9229" width="45.28515625" style="110" customWidth="1"/>
    <col min="9230" max="9472" width="9.140625" style="110"/>
    <col min="9473" max="9473" width="4.42578125" style="110" customWidth="1"/>
    <col min="9474" max="9474" width="11.5703125" style="110" customWidth="1"/>
    <col min="9475" max="9475" width="40.42578125" style="110" customWidth="1"/>
    <col min="9476" max="9476" width="5.5703125" style="110" customWidth="1"/>
    <col min="9477" max="9477" width="8.5703125" style="110" customWidth="1"/>
    <col min="9478" max="9478" width="9.85546875" style="110" customWidth="1"/>
    <col min="9479" max="9479" width="13.85546875" style="110" customWidth="1"/>
    <col min="9480" max="9483" width="9.140625" style="110"/>
    <col min="9484" max="9484" width="75.42578125" style="110" customWidth="1"/>
    <col min="9485" max="9485" width="45.28515625" style="110" customWidth="1"/>
    <col min="9486" max="9728" width="9.140625" style="110"/>
    <col min="9729" max="9729" width="4.42578125" style="110" customWidth="1"/>
    <col min="9730" max="9730" width="11.5703125" style="110" customWidth="1"/>
    <col min="9731" max="9731" width="40.42578125" style="110" customWidth="1"/>
    <col min="9732" max="9732" width="5.5703125" style="110" customWidth="1"/>
    <col min="9733" max="9733" width="8.5703125" style="110" customWidth="1"/>
    <col min="9734" max="9734" width="9.85546875" style="110" customWidth="1"/>
    <col min="9735" max="9735" width="13.85546875" style="110" customWidth="1"/>
    <col min="9736" max="9739" width="9.140625" style="110"/>
    <col min="9740" max="9740" width="75.42578125" style="110" customWidth="1"/>
    <col min="9741" max="9741" width="45.28515625" style="110" customWidth="1"/>
    <col min="9742" max="9984" width="9.140625" style="110"/>
    <col min="9985" max="9985" width="4.42578125" style="110" customWidth="1"/>
    <col min="9986" max="9986" width="11.5703125" style="110" customWidth="1"/>
    <col min="9987" max="9987" width="40.42578125" style="110" customWidth="1"/>
    <col min="9988" max="9988" width="5.5703125" style="110" customWidth="1"/>
    <col min="9989" max="9989" width="8.5703125" style="110" customWidth="1"/>
    <col min="9990" max="9990" width="9.85546875" style="110" customWidth="1"/>
    <col min="9991" max="9991" width="13.85546875" style="110" customWidth="1"/>
    <col min="9992" max="9995" width="9.140625" style="110"/>
    <col min="9996" max="9996" width="75.42578125" style="110" customWidth="1"/>
    <col min="9997" max="9997" width="45.28515625" style="110" customWidth="1"/>
    <col min="9998" max="10240" width="9.140625" style="110"/>
    <col min="10241" max="10241" width="4.42578125" style="110" customWidth="1"/>
    <col min="10242" max="10242" width="11.5703125" style="110" customWidth="1"/>
    <col min="10243" max="10243" width="40.42578125" style="110" customWidth="1"/>
    <col min="10244" max="10244" width="5.5703125" style="110" customWidth="1"/>
    <col min="10245" max="10245" width="8.5703125" style="110" customWidth="1"/>
    <col min="10246" max="10246" width="9.85546875" style="110" customWidth="1"/>
    <col min="10247" max="10247" width="13.85546875" style="110" customWidth="1"/>
    <col min="10248" max="10251" width="9.140625" style="110"/>
    <col min="10252" max="10252" width="75.42578125" style="110" customWidth="1"/>
    <col min="10253" max="10253" width="45.28515625" style="110" customWidth="1"/>
    <col min="10254" max="10496" width="9.140625" style="110"/>
    <col min="10497" max="10497" width="4.42578125" style="110" customWidth="1"/>
    <col min="10498" max="10498" width="11.5703125" style="110" customWidth="1"/>
    <col min="10499" max="10499" width="40.42578125" style="110" customWidth="1"/>
    <col min="10500" max="10500" width="5.5703125" style="110" customWidth="1"/>
    <col min="10501" max="10501" width="8.5703125" style="110" customWidth="1"/>
    <col min="10502" max="10502" width="9.85546875" style="110" customWidth="1"/>
    <col min="10503" max="10503" width="13.85546875" style="110" customWidth="1"/>
    <col min="10504" max="10507" width="9.140625" style="110"/>
    <col min="10508" max="10508" width="75.42578125" style="110" customWidth="1"/>
    <col min="10509" max="10509" width="45.28515625" style="110" customWidth="1"/>
    <col min="10510" max="10752" width="9.140625" style="110"/>
    <col min="10753" max="10753" width="4.42578125" style="110" customWidth="1"/>
    <col min="10754" max="10754" width="11.5703125" style="110" customWidth="1"/>
    <col min="10755" max="10755" width="40.42578125" style="110" customWidth="1"/>
    <col min="10756" max="10756" width="5.5703125" style="110" customWidth="1"/>
    <col min="10757" max="10757" width="8.5703125" style="110" customWidth="1"/>
    <col min="10758" max="10758" width="9.85546875" style="110" customWidth="1"/>
    <col min="10759" max="10759" width="13.85546875" style="110" customWidth="1"/>
    <col min="10760" max="10763" width="9.140625" style="110"/>
    <col min="10764" max="10764" width="75.42578125" style="110" customWidth="1"/>
    <col min="10765" max="10765" width="45.28515625" style="110" customWidth="1"/>
    <col min="10766" max="11008" width="9.140625" style="110"/>
    <col min="11009" max="11009" width="4.42578125" style="110" customWidth="1"/>
    <col min="11010" max="11010" width="11.5703125" style="110" customWidth="1"/>
    <col min="11011" max="11011" width="40.42578125" style="110" customWidth="1"/>
    <col min="11012" max="11012" width="5.5703125" style="110" customWidth="1"/>
    <col min="11013" max="11013" width="8.5703125" style="110" customWidth="1"/>
    <col min="11014" max="11014" width="9.85546875" style="110" customWidth="1"/>
    <col min="11015" max="11015" width="13.85546875" style="110" customWidth="1"/>
    <col min="11016" max="11019" width="9.140625" style="110"/>
    <col min="11020" max="11020" width="75.42578125" style="110" customWidth="1"/>
    <col min="11021" max="11021" width="45.28515625" style="110" customWidth="1"/>
    <col min="11022" max="11264" width="9.140625" style="110"/>
    <col min="11265" max="11265" width="4.42578125" style="110" customWidth="1"/>
    <col min="11266" max="11266" width="11.5703125" style="110" customWidth="1"/>
    <col min="11267" max="11267" width="40.42578125" style="110" customWidth="1"/>
    <col min="11268" max="11268" width="5.5703125" style="110" customWidth="1"/>
    <col min="11269" max="11269" width="8.5703125" style="110" customWidth="1"/>
    <col min="11270" max="11270" width="9.85546875" style="110" customWidth="1"/>
    <col min="11271" max="11271" width="13.85546875" style="110" customWidth="1"/>
    <col min="11272" max="11275" width="9.140625" style="110"/>
    <col min="11276" max="11276" width="75.42578125" style="110" customWidth="1"/>
    <col min="11277" max="11277" width="45.28515625" style="110" customWidth="1"/>
    <col min="11278" max="11520" width="9.140625" style="110"/>
    <col min="11521" max="11521" width="4.42578125" style="110" customWidth="1"/>
    <col min="11522" max="11522" width="11.5703125" style="110" customWidth="1"/>
    <col min="11523" max="11523" width="40.42578125" style="110" customWidth="1"/>
    <col min="11524" max="11524" width="5.5703125" style="110" customWidth="1"/>
    <col min="11525" max="11525" width="8.5703125" style="110" customWidth="1"/>
    <col min="11526" max="11526" width="9.85546875" style="110" customWidth="1"/>
    <col min="11527" max="11527" width="13.85546875" style="110" customWidth="1"/>
    <col min="11528" max="11531" width="9.140625" style="110"/>
    <col min="11532" max="11532" width="75.42578125" style="110" customWidth="1"/>
    <col min="11533" max="11533" width="45.28515625" style="110" customWidth="1"/>
    <col min="11534" max="11776" width="9.140625" style="110"/>
    <col min="11777" max="11777" width="4.42578125" style="110" customWidth="1"/>
    <col min="11778" max="11778" width="11.5703125" style="110" customWidth="1"/>
    <col min="11779" max="11779" width="40.42578125" style="110" customWidth="1"/>
    <col min="11780" max="11780" width="5.5703125" style="110" customWidth="1"/>
    <col min="11781" max="11781" width="8.5703125" style="110" customWidth="1"/>
    <col min="11782" max="11782" width="9.85546875" style="110" customWidth="1"/>
    <col min="11783" max="11783" width="13.85546875" style="110" customWidth="1"/>
    <col min="11784" max="11787" width="9.140625" style="110"/>
    <col min="11788" max="11788" width="75.42578125" style="110" customWidth="1"/>
    <col min="11789" max="11789" width="45.28515625" style="110" customWidth="1"/>
    <col min="11790" max="12032" width="9.140625" style="110"/>
    <col min="12033" max="12033" width="4.42578125" style="110" customWidth="1"/>
    <col min="12034" max="12034" width="11.5703125" style="110" customWidth="1"/>
    <col min="12035" max="12035" width="40.42578125" style="110" customWidth="1"/>
    <col min="12036" max="12036" width="5.5703125" style="110" customWidth="1"/>
    <col min="12037" max="12037" width="8.5703125" style="110" customWidth="1"/>
    <col min="12038" max="12038" width="9.85546875" style="110" customWidth="1"/>
    <col min="12039" max="12039" width="13.85546875" style="110" customWidth="1"/>
    <col min="12040" max="12043" width="9.140625" style="110"/>
    <col min="12044" max="12044" width="75.42578125" style="110" customWidth="1"/>
    <col min="12045" max="12045" width="45.28515625" style="110" customWidth="1"/>
    <col min="12046" max="12288" width="9.140625" style="110"/>
    <col min="12289" max="12289" width="4.42578125" style="110" customWidth="1"/>
    <col min="12290" max="12290" width="11.5703125" style="110" customWidth="1"/>
    <col min="12291" max="12291" width="40.42578125" style="110" customWidth="1"/>
    <col min="12292" max="12292" width="5.5703125" style="110" customWidth="1"/>
    <col min="12293" max="12293" width="8.5703125" style="110" customWidth="1"/>
    <col min="12294" max="12294" width="9.85546875" style="110" customWidth="1"/>
    <col min="12295" max="12295" width="13.85546875" style="110" customWidth="1"/>
    <col min="12296" max="12299" width="9.140625" style="110"/>
    <col min="12300" max="12300" width="75.42578125" style="110" customWidth="1"/>
    <col min="12301" max="12301" width="45.28515625" style="110" customWidth="1"/>
    <col min="12302" max="12544" width="9.140625" style="110"/>
    <col min="12545" max="12545" width="4.42578125" style="110" customWidth="1"/>
    <col min="12546" max="12546" width="11.5703125" style="110" customWidth="1"/>
    <col min="12547" max="12547" width="40.42578125" style="110" customWidth="1"/>
    <col min="12548" max="12548" width="5.5703125" style="110" customWidth="1"/>
    <col min="12549" max="12549" width="8.5703125" style="110" customWidth="1"/>
    <col min="12550" max="12550" width="9.85546875" style="110" customWidth="1"/>
    <col min="12551" max="12551" width="13.85546875" style="110" customWidth="1"/>
    <col min="12552" max="12555" width="9.140625" style="110"/>
    <col min="12556" max="12556" width="75.42578125" style="110" customWidth="1"/>
    <col min="12557" max="12557" width="45.28515625" style="110" customWidth="1"/>
    <col min="12558" max="12800" width="9.140625" style="110"/>
    <col min="12801" max="12801" width="4.42578125" style="110" customWidth="1"/>
    <col min="12802" max="12802" width="11.5703125" style="110" customWidth="1"/>
    <col min="12803" max="12803" width="40.42578125" style="110" customWidth="1"/>
    <col min="12804" max="12804" width="5.5703125" style="110" customWidth="1"/>
    <col min="12805" max="12805" width="8.5703125" style="110" customWidth="1"/>
    <col min="12806" max="12806" width="9.85546875" style="110" customWidth="1"/>
    <col min="12807" max="12807" width="13.85546875" style="110" customWidth="1"/>
    <col min="12808" max="12811" width="9.140625" style="110"/>
    <col min="12812" max="12812" width="75.42578125" style="110" customWidth="1"/>
    <col min="12813" max="12813" width="45.28515625" style="110" customWidth="1"/>
    <col min="12814" max="13056" width="9.140625" style="110"/>
    <col min="13057" max="13057" width="4.42578125" style="110" customWidth="1"/>
    <col min="13058" max="13058" width="11.5703125" style="110" customWidth="1"/>
    <col min="13059" max="13059" width="40.42578125" style="110" customWidth="1"/>
    <col min="13060" max="13060" width="5.5703125" style="110" customWidth="1"/>
    <col min="13061" max="13061" width="8.5703125" style="110" customWidth="1"/>
    <col min="13062" max="13062" width="9.85546875" style="110" customWidth="1"/>
    <col min="13063" max="13063" width="13.85546875" style="110" customWidth="1"/>
    <col min="13064" max="13067" width="9.140625" style="110"/>
    <col min="13068" max="13068" width="75.42578125" style="110" customWidth="1"/>
    <col min="13069" max="13069" width="45.28515625" style="110" customWidth="1"/>
    <col min="13070" max="13312" width="9.140625" style="110"/>
    <col min="13313" max="13313" width="4.42578125" style="110" customWidth="1"/>
    <col min="13314" max="13314" width="11.5703125" style="110" customWidth="1"/>
    <col min="13315" max="13315" width="40.42578125" style="110" customWidth="1"/>
    <col min="13316" max="13316" width="5.5703125" style="110" customWidth="1"/>
    <col min="13317" max="13317" width="8.5703125" style="110" customWidth="1"/>
    <col min="13318" max="13318" width="9.85546875" style="110" customWidth="1"/>
    <col min="13319" max="13319" width="13.85546875" style="110" customWidth="1"/>
    <col min="13320" max="13323" width="9.140625" style="110"/>
    <col min="13324" max="13324" width="75.42578125" style="110" customWidth="1"/>
    <col min="13325" max="13325" width="45.28515625" style="110" customWidth="1"/>
    <col min="13326" max="13568" width="9.140625" style="110"/>
    <col min="13569" max="13569" width="4.42578125" style="110" customWidth="1"/>
    <col min="13570" max="13570" width="11.5703125" style="110" customWidth="1"/>
    <col min="13571" max="13571" width="40.42578125" style="110" customWidth="1"/>
    <col min="13572" max="13572" width="5.5703125" style="110" customWidth="1"/>
    <col min="13573" max="13573" width="8.5703125" style="110" customWidth="1"/>
    <col min="13574" max="13574" width="9.85546875" style="110" customWidth="1"/>
    <col min="13575" max="13575" width="13.85546875" style="110" customWidth="1"/>
    <col min="13576" max="13579" width="9.140625" style="110"/>
    <col min="13580" max="13580" width="75.42578125" style="110" customWidth="1"/>
    <col min="13581" max="13581" width="45.28515625" style="110" customWidth="1"/>
    <col min="13582" max="13824" width="9.140625" style="110"/>
    <col min="13825" max="13825" width="4.42578125" style="110" customWidth="1"/>
    <col min="13826" max="13826" width="11.5703125" style="110" customWidth="1"/>
    <col min="13827" max="13827" width="40.42578125" style="110" customWidth="1"/>
    <col min="13828" max="13828" width="5.5703125" style="110" customWidth="1"/>
    <col min="13829" max="13829" width="8.5703125" style="110" customWidth="1"/>
    <col min="13830" max="13830" width="9.85546875" style="110" customWidth="1"/>
    <col min="13831" max="13831" width="13.85546875" style="110" customWidth="1"/>
    <col min="13832" max="13835" width="9.140625" style="110"/>
    <col min="13836" max="13836" width="75.42578125" style="110" customWidth="1"/>
    <col min="13837" max="13837" width="45.28515625" style="110" customWidth="1"/>
    <col min="13838" max="14080" width="9.140625" style="110"/>
    <col min="14081" max="14081" width="4.42578125" style="110" customWidth="1"/>
    <col min="14082" max="14082" width="11.5703125" style="110" customWidth="1"/>
    <col min="14083" max="14083" width="40.42578125" style="110" customWidth="1"/>
    <col min="14084" max="14084" width="5.5703125" style="110" customWidth="1"/>
    <col min="14085" max="14085" width="8.5703125" style="110" customWidth="1"/>
    <col min="14086" max="14086" width="9.85546875" style="110" customWidth="1"/>
    <col min="14087" max="14087" width="13.85546875" style="110" customWidth="1"/>
    <col min="14088" max="14091" width="9.140625" style="110"/>
    <col min="14092" max="14092" width="75.42578125" style="110" customWidth="1"/>
    <col min="14093" max="14093" width="45.28515625" style="110" customWidth="1"/>
    <col min="14094" max="14336" width="9.140625" style="110"/>
    <col min="14337" max="14337" width="4.42578125" style="110" customWidth="1"/>
    <col min="14338" max="14338" width="11.5703125" style="110" customWidth="1"/>
    <col min="14339" max="14339" width="40.42578125" style="110" customWidth="1"/>
    <col min="14340" max="14340" width="5.5703125" style="110" customWidth="1"/>
    <col min="14341" max="14341" width="8.5703125" style="110" customWidth="1"/>
    <col min="14342" max="14342" width="9.85546875" style="110" customWidth="1"/>
    <col min="14343" max="14343" width="13.85546875" style="110" customWidth="1"/>
    <col min="14344" max="14347" width="9.140625" style="110"/>
    <col min="14348" max="14348" width="75.42578125" style="110" customWidth="1"/>
    <col min="14349" max="14349" width="45.28515625" style="110" customWidth="1"/>
    <col min="14350" max="14592" width="9.140625" style="110"/>
    <col min="14593" max="14593" width="4.42578125" style="110" customWidth="1"/>
    <col min="14594" max="14594" width="11.5703125" style="110" customWidth="1"/>
    <col min="14595" max="14595" width="40.42578125" style="110" customWidth="1"/>
    <col min="14596" max="14596" width="5.5703125" style="110" customWidth="1"/>
    <col min="14597" max="14597" width="8.5703125" style="110" customWidth="1"/>
    <col min="14598" max="14598" width="9.85546875" style="110" customWidth="1"/>
    <col min="14599" max="14599" width="13.85546875" style="110" customWidth="1"/>
    <col min="14600" max="14603" width="9.140625" style="110"/>
    <col min="14604" max="14604" width="75.42578125" style="110" customWidth="1"/>
    <col min="14605" max="14605" width="45.28515625" style="110" customWidth="1"/>
    <col min="14606" max="14848" width="9.140625" style="110"/>
    <col min="14849" max="14849" width="4.42578125" style="110" customWidth="1"/>
    <col min="14850" max="14850" width="11.5703125" style="110" customWidth="1"/>
    <col min="14851" max="14851" width="40.42578125" style="110" customWidth="1"/>
    <col min="14852" max="14852" width="5.5703125" style="110" customWidth="1"/>
    <col min="14853" max="14853" width="8.5703125" style="110" customWidth="1"/>
    <col min="14854" max="14854" width="9.85546875" style="110" customWidth="1"/>
    <col min="14855" max="14855" width="13.85546875" style="110" customWidth="1"/>
    <col min="14856" max="14859" width="9.140625" style="110"/>
    <col min="14860" max="14860" width="75.42578125" style="110" customWidth="1"/>
    <col min="14861" max="14861" width="45.28515625" style="110" customWidth="1"/>
    <col min="14862" max="15104" width="9.140625" style="110"/>
    <col min="15105" max="15105" width="4.42578125" style="110" customWidth="1"/>
    <col min="15106" max="15106" width="11.5703125" style="110" customWidth="1"/>
    <col min="15107" max="15107" width="40.42578125" style="110" customWidth="1"/>
    <col min="15108" max="15108" width="5.5703125" style="110" customWidth="1"/>
    <col min="15109" max="15109" width="8.5703125" style="110" customWidth="1"/>
    <col min="15110" max="15110" width="9.85546875" style="110" customWidth="1"/>
    <col min="15111" max="15111" width="13.85546875" style="110" customWidth="1"/>
    <col min="15112" max="15115" width="9.140625" style="110"/>
    <col min="15116" max="15116" width="75.42578125" style="110" customWidth="1"/>
    <col min="15117" max="15117" width="45.28515625" style="110" customWidth="1"/>
    <col min="15118" max="15360" width="9.140625" style="110"/>
    <col min="15361" max="15361" width="4.42578125" style="110" customWidth="1"/>
    <col min="15362" max="15362" width="11.5703125" style="110" customWidth="1"/>
    <col min="15363" max="15363" width="40.42578125" style="110" customWidth="1"/>
    <col min="15364" max="15364" width="5.5703125" style="110" customWidth="1"/>
    <col min="15365" max="15365" width="8.5703125" style="110" customWidth="1"/>
    <col min="15366" max="15366" width="9.85546875" style="110" customWidth="1"/>
    <col min="15367" max="15367" width="13.85546875" style="110" customWidth="1"/>
    <col min="15368" max="15371" width="9.140625" style="110"/>
    <col min="15372" max="15372" width="75.42578125" style="110" customWidth="1"/>
    <col min="15373" max="15373" width="45.28515625" style="110" customWidth="1"/>
    <col min="15374" max="15616" width="9.140625" style="110"/>
    <col min="15617" max="15617" width="4.42578125" style="110" customWidth="1"/>
    <col min="15618" max="15618" width="11.5703125" style="110" customWidth="1"/>
    <col min="15619" max="15619" width="40.42578125" style="110" customWidth="1"/>
    <col min="15620" max="15620" width="5.5703125" style="110" customWidth="1"/>
    <col min="15621" max="15621" width="8.5703125" style="110" customWidth="1"/>
    <col min="15622" max="15622" width="9.85546875" style="110" customWidth="1"/>
    <col min="15623" max="15623" width="13.85546875" style="110" customWidth="1"/>
    <col min="15624" max="15627" width="9.140625" style="110"/>
    <col min="15628" max="15628" width="75.42578125" style="110" customWidth="1"/>
    <col min="15629" max="15629" width="45.28515625" style="110" customWidth="1"/>
    <col min="15630" max="15872" width="9.140625" style="110"/>
    <col min="15873" max="15873" width="4.42578125" style="110" customWidth="1"/>
    <col min="15874" max="15874" width="11.5703125" style="110" customWidth="1"/>
    <col min="15875" max="15875" width="40.42578125" style="110" customWidth="1"/>
    <col min="15876" max="15876" width="5.5703125" style="110" customWidth="1"/>
    <col min="15877" max="15877" width="8.5703125" style="110" customWidth="1"/>
    <col min="15878" max="15878" width="9.85546875" style="110" customWidth="1"/>
    <col min="15879" max="15879" width="13.85546875" style="110" customWidth="1"/>
    <col min="15880" max="15883" width="9.140625" style="110"/>
    <col min="15884" max="15884" width="75.42578125" style="110" customWidth="1"/>
    <col min="15885" max="15885" width="45.28515625" style="110" customWidth="1"/>
    <col min="15886" max="16128" width="9.140625" style="110"/>
    <col min="16129" max="16129" width="4.42578125" style="110" customWidth="1"/>
    <col min="16130" max="16130" width="11.5703125" style="110" customWidth="1"/>
    <col min="16131" max="16131" width="40.42578125" style="110" customWidth="1"/>
    <col min="16132" max="16132" width="5.5703125" style="110" customWidth="1"/>
    <col min="16133" max="16133" width="8.5703125" style="110" customWidth="1"/>
    <col min="16134" max="16134" width="9.85546875" style="110" customWidth="1"/>
    <col min="16135" max="16135" width="13.85546875" style="110" customWidth="1"/>
    <col min="16136" max="16139" width="9.140625" style="110"/>
    <col min="16140" max="16140" width="75.42578125" style="110" customWidth="1"/>
    <col min="16141" max="16141" width="45.28515625" style="110" customWidth="1"/>
    <col min="16142" max="16384" width="9.140625" style="110"/>
  </cols>
  <sheetData>
    <row r="1" spans="1:104" ht="15.75" x14ac:dyDescent="0.25">
      <c r="A1" s="188" t="s">
        <v>53</v>
      </c>
      <c r="B1" s="188"/>
      <c r="C1" s="188"/>
      <c r="D1" s="188"/>
      <c r="E1" s="188"/>
      <c r="F1" s="188"/>
      <c r="G1" s="188"/>
    </row>
    <row r="2" spans="1:104" ht="14.25" customHeight="1" thickBot="1" x14ac:dyDescent="0.25">
      <c r="A2" s="111"/>
      <c r="B2" s="112"/>
      <c r="C2" s="113"/>
      <c r="D2" s="113"/>
      <c r="E2" s="114"/>
      <c r="F2" s="113"/>
      <c r="G2" s="113"/>
    </row>
    <row r="3" spans="1:104" ht="13.5" thickTop="1" x14ac:dyDescent="0.2">
      <c r="A3" s="179" t="s">
        <v>43</v>
      </c>
      <c r="B3" s="180"/>
      <c r="C3" s="82" t="str">
        <f>CONCATENATE(cislostavby," ",nazevstavby)</f>
        <v>N980/12/2 Třebíč - Martinské náměstí - sadové úpravy</v>
      </c>
      <c r="D3" s="83"/>
      <c r="E3" s="115" t="s">
        <v>54</v>
      </c>
      <c r="F3" s="116" t="str">
        <f>Rekapitulace!H1</f>
        <v>N980/12/2</v>
      </c>
      <c r="G3" s="117"/>
    </row>
    <row r="4" spans="1:104" ht="13.5" thickBot="1" x14ac:dyDescent="0.25">
      <c r="A4" s="189" t="s">
        <v>45</v>
      </c>
      <c r="B4" s="182"/>
      <c r="C4" s="88" t="str">
        <f>CONCATENATE(cisloobjektu," ",nazevobjektu)</f>
        <v>SO 802 sadové úpravy</v>
      </c>
      <c r="D4" s="89"/>
      <c r="E4" s="190" t="str">
        <f>Rekapitulace!G2</f>
        <v>Sadové úpravy ulice Kotlářská</v>
      </c>
      <c r="F4" s="191"/>
      <c r="G4" s="192"/>
    </row>
    <row r="5" spans="1:104" ht="13.5" thickTop="1" x14ac:dyDescent="0.2">
      <c r="A5" s="118"/>
      <c r="B5" s="111"/>
      <c r="C5" s="111"/>
      <c r="D5" s="111"/>
      <c r="E5" s="119"/>
      <c r="F5" s="111"/>
      <c r="G5" s="111"/>
    </row>
    <row r="6" spans="1:104" x14ac:dyDescent="0.2">
      <c r="A6" s="120" t="s">
        <v>55</v>
      </c>
      <c r="B6" s="121" t="s">
        <v>56</v>
      </c>
      <c r="C6" s="121" t="s">
        <v>57</v>
      </c>
      <c r="D6" s="121" t="s">
        <v>58</v>
      </c>
      <c r="E6" s="121" t="s">
        <v>59</v>
      </c>
      <c r="F6" s="121" t="s">
        <v>60</v>
      </c>
      <c r="G6" s="122" t="s">
        <v>61</v>
      </c>
    </row>
    <row r="7" spans="1:104" x14ac:dyDescent="0.2">
      <c r="A7" s="123" t="s">
        <v>62</v>
      </c>
      <c r="B7" s="124" t="s">
        <v>70</v>
      </c>
      <c r="C7" s="125" t="s">
        <v>71</v>
      </c>
      <c r="D7" s="126"/>
      <c r="E7" s="127"/>
      <c r="F7" s="127"/>
      <c r="G7" s="128"/>
      <c r="O7" s="129">
        <v>1</v>
      </c>
    </row>
    <row r="8" spans="1:104" x14ac:dyDescent="0.2">
      <c r="A8" s="130">
        <v>1</v>
      </c>
      <c r="B8" s="131" t="s">
        <v>72</v>
      </c>
      <c r="C8" s="132" t="s">
        <v>73</v>
      </c>
      <c r="D8" s="133" t="s">
        <v>74</v>
      </c>
      <c r="E8" s="134">
        <v>1</v>
      </c>
      <c r="F8" s="167"/>
      <c r="G8" s="135">
        <f>E8*F8</f>
        <v>0</v>
      </c>
      <c r="O8" s="129">
        <v>2</v>
      </c>
      <c r="AA8" s="110">
        <v>11</v>
      </c>
      <c r="AB8" s="110">
        <v>3</v>
      </c>
      <c r="AC8" s="110">
        <v>1</v>
      </c>
      <c r="AZ8" s="110">
        <v>1</v>
      </c>
      <c r="BA8" s="110">
        <f>IF(AZ8=1,G8,0)</f>
        <v>0</v>
      </c>
      <c r="BB8" s="110">
        <f>IF(AZ8=2,G8,0)</f>
        <v>0</v>
      </c>
      <c r="BC8" s="110">
        <f>IF(AZ8=3,G8,0)</f>
        <v>0</v>
      </c>
      <c r="BD8" s="110">
        <f>IF(AZ8=4,G8,0)</f>
        <v>0</v>
      </c>
      <c r="BE8" s="110">
        <f>IF(AZ8=5,G8,0)</f>
        <v>0</v>
      </c>
      <c r="CA8" s="136">
        <v>11</v>
      </c>
      <c r="CB8" s="136">
        <v>3</v>
      </c>
      <c r="CZ8" s="110">
        <v>0</v>
      </c>
    </row>
    <row r="9" spans="1:104" x14ac:dyDescent="0.2">
      <c r="A9" s="143"/>
      <c r="B9" s="144" t="s">
        <v>65</v>
      </c>
      <c r="C9" s="145" t="str">
        <f>CONCATENATE(B7," ",C7)</f>
        <v>0 Přípravné práce</v>
      </c>
      <c r="D9" s="146"/>
      <c r="E9" s="147"/>
      <c r="F9" s="148"/>
      <c r="G9" s="149">
        <f>SUM(G7:G8)</f>
        <v>0</v>
      </c>
      <c r="O9" s="129">
        <v>4</v>
      </c>
      <c r="BA9" s="150">
        <f>SUM(BA7:BA8)</f>
        <v>0</v>
      </c>
      <c r="BB9" s="150">
        <f>SUM(BB7:BB8)</f>
        <v>0</v>
      </c>
      <c r="BC9" s="150">
        <f>SUM(BC7:BC8)</f>
        <v>0</v>
      </c>
      <c r="BD9" s="150">
        <f>SUM(BD7:BD8)</f>
        <v>0</v>
      </c>
      <c r="BE9" s="150">
        <f>SUM(BE7:BE8)</f>
        <v>0</v>
      </c>
    </row>
    <row r="10" spans="1:104" x14ac:dyDescent="0.2">
      <c r="A10" s="123" t="s">
        <v>62</v>
      </c>
      <c r="B10" s="124" t="s">
        <v>63</v>
      </c>
      <c r="C10" s="125" t="s">
        <v>64</v>
      </c>
      <c r="D10" s="126"/>
      <c r="E10" s="127"/>
      <c r="F10" s="127"/>
      <c r="G10" s="128"/>
      <c r="O10" s="129">
        <v>1</v>
      </c>
    </row>
    <row r="11" spans="1:104" x14ac:dyDescent="0.2">
      <c r="A11" s="130">
        <v>2</v>
      </c>
      <c r="B11" s="131" t="s">
        <v>75</v>
      </c>
      <c r="C11" s="132" t="s">
        <v>76</v>
      </c>
      <c r="D11" s="133" t="s">
        <v>77</v>
      </c>
      <c r="E11" s="134">
        <v>0.92400000000000004</v>
      </c>
      <c r="F11" s="167"/>
      <c r="G11" s="135">
        <f>E11*F11</f>
        <v>0</v>
      </c>
      <c r="O11" s="129">
        <v>2</v>
      </c>
      <c r="AA11" s="110">
        <v>1</v>
      </c>
      <c r="AB11" s="110">
        <v>1</v>
      </c>
      <c r="AC11" s="110">
        <v>1</v>
      </c>
      <c r="AZ11" s="110">
        <v>1</v>
      </c>
      <c r="BA11" s="110">
        <f>IF(AZ11=1,G11,0)</f>
        <v>0</v>
      </c>
      <c r="BB11" s="110">
        <f>IF(AZ11=2,G11,0)</f>
        <v>0</v>
      </c>
      <c r="BC11" s="110">
        <f>IF(AZ11=3,G11,0)</f>
        <v>0</v>
      </c>
      <c r="BD11" s="110">
        <f>IF(AZ11=4,G11,0)</f>
        <v>0</v>
      </c>
      <c r="BE11" s="110">
        <f>IF(AZ11=5,G11,0)</f>
        <v>0</v>
      </c>
      <c r="CA11" s="136">
        <v>1</v>
      </c>
      <c r="CB11" s="136">
        <v>1</v>
      </c>
      <c r="CZ11" s="110">
        <v>0.65</v>
      </c>
    </row>
    <row r="12" spans="1:104" x14ac:dyDescent="0.2">
      <c r="A12" s="130">
        <v>3</v>
      </c>
      <c r="B12" s="131" t="s">
        <v>78</v>
      </c>
      <c r="C12" s="132" t="s">
        <v>79</v>
      </c>
      <c r="D12" s="133" t="s">
        <v>77</v>
      </c>
      <c r="E12" s="134">
        <v>0.92400000000000004</v>
      </c>
      <c r="F12" s="167"/>
      <c r="G12" s="135">
        <f>E12*F12</f>
        <v>0</v>
      </c>
      <c r="O12" s="129">
        <v>2</v>
      </c>
      <c r="AA12" s="110">
        <v>1</v>
      </c>
      <c r="AB12" s="110">
        <v>0</v>
      </c>
      <c r="AC12" s="110">
        <v>0</v>
      </c>
      <c r="AZ12" s="110">
        <v>1</v>
      </c>
      <c r="BA12" s="110">
        <f>IF(AZ12=1,G12,0)</f>
        <v>0</v>
      </c>
      <c r="BB12" s="110">
        <f>IF(AZ12=2,G12,0)</f>
        <v>0</v>
      </c>
      <c r="BC12" s="110">
        <f>IF(AZ12=3,G12,0)</f>
        <v>0</v>
      </c>
      <c r="BD12" s="110">
        <f>IF(AZ12=4,G12,0)</f>
        <v>0</v>
      </c>
      <c r="BE12" s="110">
        <f>IF(AZ12=5,G12,0)</f>
        <v>0</v>
      </c>
      <c r="CA12" s="136">
        <v>1</v>
      </c>
      <c r="CB12" s="136">
        <v>0</v>
      </c>
      <c r="CZ12" s="110">
        <v>0</v>
      </c>
    </row>
    <row r="13" spans="1:104" ht="22.5" x14ac:dyDescent="0.2">
      <c r="A13" s="130">
        <v>4</v>
      </c>
      <c r="B13" s="131" t="s">
        <v>80</v>
      </c>
      <c r="C13" s="132" t="s">
        <v>81</v>
      </c>
      <c r="D13" s="133" t="s">
        <v>82</v>
      </c>
      <c r="E13" s="134">
        <v>122.5</v>
      </c>
      <c r="F13" s="167"/>
      <c r="G13" s="135">
        <f>E13*F13</f>
        <v>0</v>
      </c>
      <c r="O13" s="129">
        <v>2</v>
      </c>
      <c r="AA13" s="110">
        <v>1</v>
      </c>
      <c r="AB13" s="110">
        <v>1</v>
      </c>
      <c r="AC13" s="110">
        <v>1</v>
      </c>
      <c r="AZ13" s="110">
        <v>1</v>
      </c>
      <c r="BA13" s="110">
        <f>IF(AZ13=1,G13,0)</f>
        <v>0</v>
      </c>
      <c r="BB13" s="110">
        <f>IF(AZ13=2,G13,0)</f>
        <v>0</v>
      </c>
      <c r="BC13" s="110">
        <f>IF(AZ13=3,G13,0)</f>
        <v>0</v>
      </c>
      <c r="BD13" s="110">
        <f>IF(AZ13=4,G13,0)</f>
        <v>0</v>
      </c>
      <c r="BE13" s="110">
        <f>IF(AZ13=5,G13,0)</f>
        <v>0</v>
      </c>
      <c r="CA13" s="136">
        <v>1</v>
      </c>
      <c r="CB13" s="136">
        <v>1</v>
      </c>
      <c r="CZ13" s="110">
        <v>0</v>
      </c>
    </row>
    <row r="14" spans="1:104" x14ac:dyDescent="0.2">
      <c r="A14" s="137"/>
      <c r="B14" s="139"/>
      <c r="C14" s="186" t="s">
        <v>83</v>
      </c>
      <c r="D14" s="187"/>
      <c r="E14" s="140">
        <v>122.5</v>
      </c>
      <c r="F14" s="141"/>
      <c r="G14" s="142"/>
      <c r="M14" s="138" t="s">
        <v>83</v>
      </c>
      <c r="O14" s="129"/>
    </row>
    <row r="15" spans="1:104" ht="22.5" x14ac:dyDescent="0.2">
      <c r="A15" s="130">
        <v>5</v>
      </c>
      <c r="B15" s="131" t="s">
        <v>84</v>
      </c>
      <c r="C15" s="132" t="s">
        <v>85</v>
      </c>
      <c r="D15" s="133" t="s">
        <v>82</v>
      </c>
      <c r="E15" s="134">
        <v>12</v>
      </c>
      <c r="F15" s="167"/>
      <c r="G15" s="135">
        <f>E15*F15</f>
        <v>0</v>
      </c>
      <c r="O15" s="129">
        <v>2</v>
      </c>
      <c r="AA15" s="110">
        <v>1</v>
      </c>
      <c r="AB15" s="110">
        <v>1</v>
      </c>
      <c r="AC15" s="110">
        <v>1</v>
      </c>
      <c r="AZ15" s="110">
        <v>1</v>
      </c>
      <c r="BA15" s="110">
        <f>IF(AZ15=1,G15,0)</f>
        <v>0</v>
      </c>
      <c r="BB15" s="110">
        <f>IF(AZ15=2,G15,0)</f>
        <v>0</v>
      </c>
      <c r="BC15" s="110">
        <f>IF(AZ15=3,G15,0)</f>
        <v>0</v>
      </c>
      <c r="BD15" s="110">
        <f>IF(AZ15=4,G15,0)</f>
        <v>0</v>
      </c>
      <c r="BE15" s="110">
        <f>IF(AZ15=5,G15,0)</f>
        <v>0</v>
      </c>
      <c r="CA15" s="136">
        <v>1</v>
      </c>
      <c r="CB15" s="136">
        <v>1</v>
      </c>
      <c r="CZ15" s="110">
        <v>0</v>
      </c>
    </row>
    <row r="16" spans="1:104" x14ac:dyDescent="0.2">
      <c r="A16" s="137"/>
      <c r="B16" s="139"/>
      <c r="C16" s="186" t="s">
        <v>86</v>
      </c>
      <c r="D16" s="187"/>
      <c r="E16" s="140">
        <v>12</v>
      </c>
      <c r="F16" s="141"/>
      <c r="G16" s="142"/>
      <c r="M16" s="138" t="s">
        <v>86</v>
      </c>
      <c r="O16" s="129"/>
    </row>
    <row r="17" spans="1:104" x14ac:dyDescent="0.2">
      <c r="A17" s="130">
        <v>6</v>
      </c>
      <c r="B17" s="131" t="s">
        <v>87</v>
      </c>
      <c r="C17" s="132" t="s">
        <v>88</v>
      </c>
      <c r="D17" s="133" t="s">
        <v>89</v>
      </c>
      <c r="E17" s="134">
        <v>1</v>
      </c>
      <c r="F17" s="167"/>
      <c r="G17" s="135">
        <f>E17*F17</f>
        <v>0</v>
      </c>
      <c r="O17" s="129">
        <v>2</v>
      </c>
      <c r="AA17" s="110">
        <v>1</v>
      </c>
      <c r="AB17" s="110">
        <v>1</v>
      </c>
      <c r="AC17" s="110">
        <v>1</v>
      </c>
      <c r="AZ17" s="110">
        <v>1</v>
      </c>
      <c r="BA17" s="110">
        <f>IF(AZ17=1,G17,0)</f>
        <v>0</v>
      </c>
      <c r="BB17" s="110">
        <f>IF(AZ17=2,G17,0)</f>
        <v>0</v>
      </c>
      <c r="BC17" s="110">
        <f>IF(AZ17=3,G17,0)</f>
        <v>0</v>
      </c>
      <c r="BD17" s="110">
        <f>IF(AZ17=4,G17,0)</f>
        <v>0</v>
      </c>
      <c r="BE17" s="110">
        <f>IF(AZ17=5,G17,0)</f>
        <v>0</v>
      </c>
      <c r="CA17" s="136">
        <v>1</v>
      </c>
      <c r="CB17" s="136">
        <v>1</v>
      </c>
      <c r="CZ17" s="110">
        <v>0</v>
      </c>
    </row>
    <row r="18" spans="1:104" ht="22.5" x14ac:dyDescent="0.2">
      <c r="A18" s="130">
        <v>7</v>
      </c>
      <c r="B18" s="131" t="s">
        <v>90</v>
      </c>
      <c r="C18" s="132" t="s">
        <v>91</v>
      </c>
      <c r="D18" s="133" t="s">
        <v>82</v>
      </c>
      <c r="E18" s="134">
        <v>260</v>
      </c>
      <c r="F18" s="167"/>
      <c r="G18" s="135">
        <f>E18*F18</f>
        <v>0</v>
      </c>
      <c r="O18" s="129">
        <v>2</v>
      </c>
      <c r="AA18" s="110">
        <v>1</v>
      </c>
      <c r="AB18" s="110">
        <v>1</v>
      </c>
      <c r="AC18" s="110">
        <v>1</v>
      </c>
      <c r="AZ18" s="110">
        <v>1</v>
      </c>
      <c r="BA18" s="110">
        <f>IF(AZ18=1,G18,0)</f>
        <v>0</v>
      </c>
      <c r="BB18" s="110">
        <f>IF(AZ18=2,G18,0)</f>
        <v>0</v>
      </c>
      <c r="BC18" s="110">
        <f>IF(AZ18=3,G18,0)</f>
        <v>0</v>
      </c>
      <c r="BD18" s="110">
        <f>IF(AZ18=4,G18,0)</f>
        <v>0</v>
      </c>
      <c r="BE18" s="110">
        <f>IF(AZ18=5,G18,0)</f>
        <v>0</v>
      </c>
      <c r="CA18" s="136">
        <v>1</v>
      </c>
      <c r="CB18" s="136">
        <v>1</v>
      </c>
      <c r="CZ18" s="110">
        <v>0</v>
      </c>
    </row>
    <row r="19" spans="1:104" x14ac:dyDescent="0.2">
      <c r="A19" s="130">
        <v>8</v>
      </c>
      <c r="B19" s="131" t="s">
        <v>92</v>
      </c>
      <c r="C19" s="132" t="s">
        <v>93</v>
      </c>
      <c r="D19" s="133" t="s">
        <v>77</v>
      </c>
      <c r="E19" s="134">
        <v>22.574999999999999</v>
      </c>
      <c r="F19" s="167"/>
      <c r="G19" s="135">
        <f>E19*F19</f>
        <v>0</v>
      </c>
      <c r="O19" s="129">
        <v>2</v>
      </c>
      <c r="AA19" s="110">
        <v>3</v>
      </c>
      <c r="AB19" s="110">
        <v>1</v>
      </c>
      <c r="AC19" s="110">
        <v>10364200</v>
      </c>
      <c r="AZ19" s="110">
        <v>1</v>
      </c>
      <c r="BA19" s="110">
        <f>IF(AZ19=1,G19,0)</f>
        <v>0</v>
      </c>
      <c r="BB19" s="110">
        <f>IF(AZ19=2,G19,0)</f>
        <v>0</v>
      </c>
      <c r="BC19" s="110">
        <f>IF(AZ19=3,G19,0)</f>
        <v>0</v>
      </c>
      <c r="BD19" s="110">
        <f>IF(AZ19=4,G19,0)</f>
        <v>0</v>
      </c>
      <c r="BE19" s="110">
        <f>IF(AZ19=5,G19,0)</f>
        <v>0</v>
      </c>
      <c r="CA19" s="136">
        <v>3</v>
      </c>
      <c r="CB19" s="136">
        <v>1</v>
      </c>
      <c r="CZ19" s="110">
        <v>1.25</v>
      </c>
    </row>
    <row r="20" spans="1:104" x14ac:dyDescent="0.2">
      <c r="A20" s="137"/>
      <c r="B20" s="139"/>
      <c r="C20" s="186" t="s">
        <v>94</v>
      </c>
      <c r="D20" s="187"/>
      <c r="E20" s="140">
        <v>18.375</v>
      </c>
      <c r="F20" s="141"/>
      <c r="G20" s="142"/>
      <c r="M20" s="138" t="s">
        <v>94</v>
      </c>
      <c r="O20" s="129"/>
    </row>
    <row r="21" spans="1:104" x14ac:dyDescent="0.2">
      <c r="A21" s="137"/>
      <c r="B21" s="139"/>
      <c r="C21" s="186" t="s">
        <v>95</v>
      </c>
      <c r="D21" s="187"/>
      <c r="E21" s="140">
        <v>4.2</v>
      </c>
      <c r="F21" s="141"/>
      <c r="G21" s="142"/>
      <c r="M21" s="138" t="s">
        <v>95</v>
      </c>
      <c r="O21" s="129"/>
    </row>
    <row r="22" spans="1:104" ht="22.5" x14ac:dyDescent="0.2">
      <c r="A22" s="130">
        <v>9</v>
      </c>
      <c r="B22" s="131" t="s">
        <v>96</v>
      </c>
      <c r="C22" s="132" t="s">
        <v>97</v>
      </c>
      <c r="D22" s="133" t="s">
        <v>98</v>
      </c>
      <c r="E22" s="134">
        <v>5</v>
      </c>
      <c r="F22" s="167"/>
      <c r="G22" s="135">
        <f>E22*F22</f>
        <v>0</v>
      </c>
      <c r="O22" s="129">
        <v>2</v>
      </c>
      <c r="AA22" s="110">
        <v>10</v>
      </c>
      <c r="AB22" s="110">
        <v>0</v>
      </c>
      <c r="AC22" s="110">
        <v>8</v>
      </c>
      <c r="AZ22" s="110">
        <v>5</v>
      </c>
      <c r="BA22" s="110">
        <f>IF(AZ22=1,G22,0)</f>
        <v>0</v>
      </c>
      <c r="BB22" s="110">
        <f>IF(AZ22=2,G22,0)</f>
        <v>0</v>
      </c>
      <c r="BC22" s="110">
        <f>IF(AZ22=3,G22,0)</f>
        <v>0</v>
      </c>
      <c r="BD22" s="110">
        <f>IF(AZ22=4,G22,0)</f>
        <v>0</v>
      </c>
      <c r="BE22" s="110">
        <f>IF(AZ22=5,G22,0)</f>
        <v>0</v>
      </c>
      <c r="CA22" s="136">
        <v>10</v>
      </c>
      <c r="CB22" s="136">
        <v>0</v>
      </c>
      <c r="CZ22" s="110">
        <v>0</v>
      </c>
    </row>
    <row r="23" spans="1:104" x14ac:dyDescent="0.2">
      <c r="A23" s="143"/>
      <c r="B23" s="144" t="s">
        <v>65</v>
      </c>
      <c r="C23" s="145" t="str">
        <f>CONCATENATE(B10," ",C10)</f>
        <v>1 Zemní práce</v>
      </c>
      <c r="D23" s="146"/>
      <c r="E23" s="147"/>
      <c r="F23" s="148"/>
      <c r="G23" s="149">
        <f>SUM(G10:G22)</f>
        <v>0</v>
      </c>
      <c r="O23" s="129">
        <v>4</v>
      </c>
      <c r="BA23" s="150">
        <f>SUM(BA10:BA22)</f>
        <v>0</v>
      </c>
      <c r="BB23" s="150">
        <f>SUM(BB10:BB22)</f>
        <v>0</v>
      </c>
      <c r="BC23" s="150">
        <f>SUM(BC10:BC22)</f>
        <v>0</v>
      </c>
      <c r="BD23" s="150">
        <f>SUM(BD10:BD22)</f>
        <v>0</v>
      </c>
      <c r="BE23" s="150">
        <f>SUM(BE10:BE22)</f>
        <v>0</v>
      </c>
    </row>
    <row r="24" spans="1:104" x14ac:dyDescent="0.2">
      <c r="A24" s="123" t="s">
        <v>62</v>
      </c>
      <c r="B24" s="124" t="s">
        <v>99</v>
      </c>
      <c r="C24" s="125" t="s">
        <v>100</v>
      </c>
      <c r="D24" s="126"/>
      <c r="E24" s="127"/>
      <c r="F24" s="127"/>
      <c r="G24" s="128"/>
      <c r="O24" s="129">
        <v>1</v>
      </c>
    </row>
    <row r="25" spans="1:104" x14ac:dyDescent="0.2">
      <c r="A25" s="130">
        <v>10</v>
      </c>
      <c r="B25" s="131" t="s">
        <v>101</v>
      </c>
      <c r="C25" s="132" t="s">
        <v>102</v>
      </c>
      <c r="D25" s="133" t="s">
        <v>89</v>
      </c>
      <c r="E25" s="134">
        <v>3</v>
      </c>
      <c r="F25" s="167"/>
      <c r="G25" s="135">
        <f>E25*F25</f>
        <v>0</v>
      </c>
      <c r="O25" s="129">
        <v>2</v>
      </c>
      <c r="AA25" s="110">
        <v>1</v>
      </c>
      <c r="AB25" s="110">
        <v>1</v>
      </c>
      <c r="AC25" s="110">
        <v>1</v>
      </c>
      <c r="AZ25" s="110">
        <v>1</v>
      </c>
      <c r="BA25" s="110">
        <f>IF(AZ25=1,G25,0)</f>
        <v>0</v>
      </c>
      <c r="BB25" s="110">
        <f>IF(AZ25=2,G25,0)</f>
        <v>0</v>
      </c>
      <c r="BC25" s="110">
        <f>IF(AZ25=3,G25,0)</f>
        <v>0</v>
      </c>
      <c r="BD25" s="110">
        <f>IF(AZ25=4,G25,0)</f>
        <v>0</v>
      </c>
      <c r="BE25" s="110">
        <f>IF(AZ25=5,G25,0)</f>
        <v>0</v>
      </c>
      <c r="CA25" s="136">
        <v>1</v>
      </c>
      <c r="CB25" s="136">
        <v>1</v>
      </c>
      <c r="CZ25" s="110">
        <v>0</v>
      </c>
    </row>
    <row r="26" spans="1:104" ht="22.5" x14ac:dyDescent="0.2">
      <c r="A26" s="130">
        <v>11</v>
      </c>
      <c r="B26" s="131" t="s">
        <v>103</v>
      </c>
      <c r="C26" s="132" t="s">
        <v>104</v>
      </c>
      <c r="D26" s="133" t="s">
        <v>89</v>
      </c>
      <c r="E26" s="134">
        <v>3</v>
      </c>
      <c r="F26" s="167"/>
      <c r="G26" s="135">
        <f>E26*F26</f>
        <v>0</v>
      </c>
      <c r="O26" s="129">
        <v>2</v>
      </c>
      <c r="AA26" s="110">
        <v>1</v>
      </c>
      <c r="AB26" s="110">
        <v>1</v>
      </c>
      <c r="AC26" s="110">
        <v>1</v>
      </c>
      <c r="AZ26" s="110">
        <v>1</v>
      </c>
      <c r="BA26" s="110">
        <f>IF(AZ26=1,G26,0)</f>
        <v>0</v>
      </c>
      <c r="BB26" s="110">
        <f>IF(AZ26=2,G26,0)</f>
        <v>0</v>
      </c>
      <c r="BC26" s="110">
        <f>IF(AZ26=3,G26,0)</f>
        <v>0</v>
      </c>
      <c r="BD26" s="110">
        <f>IF(AZ26=4,G26,0)</f>
        <v>0</v>
      </c>
      <c r="BE26" s="110">
        <f>IF(AZ26=5,G26,0)</f>
        <v>0</v>
      </c>
      <c r="CA26" s="136">
        <v>1</v>
      </c>
      <c r="CB26" s="136">
        <v>1</v>
      </c>
      <c r="CZ26" s="110">
        <v>0</v>
      </c>
    </row>
    <row r="27" spans="1:104" ht="22.5" x14ac:dyDescent="0.2">
      <c r="A27" s="130">
        <v>12</v>
      </c>
      <c r="B27" s="131" t="s">
        <v>105</v>
      </c>
      <c r="C27" s="132" t="s">
        <v>106</v>
      </c>
      <c r="D27" s="133" t="s">
        <v>82</v>
      </c>
      <c r="E27" s="134">
        <v>1.2</v>
      </c>
      <c r="F27" s="167"/>
      <c r="G27" s="135">
        <f>E27*F27</f>
        <v>0</v>
      </c>
      <c r="O27" s="129">
        <v>2</v>
      </c>
      <c r="AA27" s="110">
        <v>1</v>
      </c>
      <c r="AB27" s="110">
        <v>1</v>
      </c>
      <c r="AC27" s="110">
        <v>1</v>
      </c>
      <c r="AZ27" s="110">
        <v>1</v>
      </c>
      <c r="BA27" s="110">
        <f>IF(AZ27=1,G27,0)</f>
        <v>0</v>
      </c>
      <c r="BB27" s="110">
        <f>IF(AZ27=2,G27,0)</f>
        <v>0</v>
      </c>
      <c r="BC27" s="110">
        <f>IF(AZ27=3,G27,0)</f>
        <v>0</v>
      </c>
      <c r="BD27" s="110">
        <f>IF(AZ27=4,G27,0)</f>
        <v>0</v>
      </c>
      <c r="BE27" s="110">
        <f>IF(AZ27=5,G27,0)</f>
        <v>0</v>
      </c>
      <c r="CA27" s="136">
        <v>1</v>
      </c>
      <c r="CB27" s="136">
        <v>1</v>
      </c>
      <c r="CZ27" s="110">
        <v>0</v>
      </c>
    </row>
    <row r="28" spans="1:104" x14ac:dyDescent="0.2">
      <c r="A28" s="137"/>
      <c r="B28" s="139"/>
      <c r="C28" s="186" t="s">
        <v>107</v>
      </c>
      <c r="D28" s="187"/>
      <c r="E28" s="140">
        <v>1.2</v>
      </c>
      <c r="F28" s="141"/>
      <c r="G28" s="142"/>
      <c r="M28" s="138" t="s">
        <v>107</v>
      </c>
      <c r="O28" s="129"/>
    </row>
    <row r="29" spans="1:104" x14ac:dyDescent="0.2">
      <c r="A29" s="130">
        <v>13</v>
      </c>
      <c r="B29" s="131" t="s">
        <v>108</v>
      </c>
      <c r="C29" s="132" t="s">
        <v>109</v>
      </c>
      <c r="D29" s="133" t="s">
        <v>77</v>
      </c>
      <c r="E29" s="134">
        <v>1.4999999999999999E-2</v>
      </c>
      <c r="F29" s="167"/>
      <c r="G29" s="135">
        <f>E29*F29</f>
        <v>0</v>
      </c>
      <c r="O29" s="129">
        <v>2</v>
      </c>
      <c r="AA29" s="110">
        <v>1</v>
      </c>
      <c r="AB29" s="110">
        <v>1</v>
      </c>
      <c r="AC29" s="110">
        <v>1</v>
      </c>
      <c r="AZ29" s="110">
        <v>1</v>
      </c>
      <c r="BA29" s="110">
        <f>IF(AZ29=1,G29,0)</f>
        <v>0</v>
      </c>
      <c r="BB29" s="110">
        <f>IF(AZ29=2,G29,0)</f>
        <v>0</v>
      </c>
      <c r="BC29" s="110">
        <f>IF(AZ29=3,G29,0)</f>
        <v>0</v>
      </c>
      <c r="BD29" s="110">
        <f>IF(AZ29=4,G29,0)</f>
        <v>0</v>
      </c>
      <c r="BE29" s="110">
        <f>IF(AZ29=5,G29,0)</f>
        <v>0</v>
      </c>
      <c r="CA29" s="136">
        <v>1</v>
      </c>
      <c r="CB29" s="136">
        <v>1</v>
      </c>
      <c r="CZ29" s="110">
        <v>0.9</v>
      </c>
    </row>
    <row r="30" spans="1:104" x14ac:dyDescent="0.2">
      <c r="A30" s="137"/>
      <c r="B30" s="139"/>
      <c r="C30" s="186" t="s">
        <v>110</v>
      </c>
      <c r="D30" s="187"/>
      <c r="E30" s="140">
        <v>1.4999999999999999E-2</v>
      </c>
      <c r="F30" s="141"/>
      <c r="G30" s="142"/>
      <c r="M30" s="138" t="s">
        <v>110</v>
      </c>
      <c r="O30" s="129"/>
    </row>
    <row r="31" spans="1:104" x14ac:dyDescent="0.2">
      <c r="A31" s="130">
        <v>14</v>
      </c>
      <c r="B31" s="131" t="s">
        <v>111</v>
      </c>
      <c r="C31" s="132" t="s">
        <v>112</v>
      </c>
      <c r="D31" s="133" t="s">
        <v>77</v>
      </c>
      <c r="E31" s="134">
        <v>1.4999999999999999E-2</v>
      </c>
      <c r="F31" s="167"/>
      <c r="G31" s="135">
        <f>E31*F31</f>
        <v>0</v>
      </c>
      <c r="O31" s="129">
        <v>2</v>
      </c>
      <c r="AA31" s="110">
        <v>1</v>
      </c>
      <c r="AB31" s="110">
        <v>1</v>
      </c>
      <c r="AC31" s="110">
        <v>1</v>
      </c>
      <c r="AZ31" s="110">
        <v>1</v>
      </c>
      <c r="BA31" s="110">
        <f>IF(AZ31=1,G31,0)</f>
        <v>0</v>
      </c>
      <c r="BB31" s="110">
        <f>IF(AZ31=2,G31,0)</f>
        <v>0</v>
      </c>
      <c r="BC31" s="110">
        <f>IF(AZ31=3,G31,0)</f>
        <v>0</v>
      </c>
      <c r="BD31" s="110">
        <f>IF(AZ31=4,G31,0)</f>
        <v>0</v>
      </c>
      <c r="BE31" s="110">
        <f>IF(AZ31=5,G31,0)</f>
        <v>0</v>
      </c>
      <c r="CA31" s="136">
        <v>1</v>
      </c>
      <c r="CB31" s="136">
        <v>1</v>
      </c>
      <c r="CZ31" s="110">
        <v>0</v>
      </c>
    </row>
    <row r="32" spans="1:104" x14ac:dyDescent="0.2">
      <c r="A32" s="130">
        <v>15</v>
      </c>
      <c r="B32" s="131" t="s">
        <v>113</v>
      </c>
      <c r="C32" s="132" t="s">
        <v>114</v>
      </c>
      <c r="D32" s="133" t="s">
        <v>89</v>
      </c>
      <c r="E32" s="134">
        <v>3</v>
      </c>
      <c r="F32" s="167"/>
      <c r="G32" s="135">
        <f>E32*F32</f>
        <v>0</v>
      </c>
      <c r="O32" s="129">
        <v>2</v>
      </c>
      <c r="AA32" s="110">
        <v>12</v>
      </c>
      <c r="AB32" s="110">
        <v>0</v>
      </c>
      <c r="AC32" s="110">
        <v>22</v>
      </c>
      <c r="AZ32" s="110">
        <v>1</v>
      </c>
      <c r="BA32" s="110">
        <f>IF(AZ32=1,G32,0)</f>
        <v>0</v>
      </c>
      <c r="BB32" s="110">
        <f>IF(AZ32=2,G32,0)</f>
        <v>0</v>
      </c>
      <c r="BC32" s="110">
        <f>IF(AZ32=3,G32,0)</f>
        <v>0</v>
      </c>
      <c r="BD32" s="110">
        <f>IF(AZ32=4,G32,0)</f>
        <v>0</v>
      </c>
      <c r="BE32" s="110">
        <f>IF(AZ32=5,G32,0)</f>
        <v>0</v>
      </c>
      <c r="CA32" s="136">
        <v>12</v>
      </c>
      <c r="CB32" s="136">
        <v>0</v>
      </c>
      <c r="CZ32" s="110">
        <v>0</v>
      </c>
    </row>
    <row r="33" spans="1:104" x14ac:dyDescent="0.2">
      <c r="A33" s="137"/>
      <c r="B33" s="139"/>
      <c r="C33" s="186" t="s">
        <v>115</v>
      </c>
      <c r="D33" s="187"/>
      <c r="E33" s="140">
        <v>3</v>
      </c>
      <c r="F33" s="141"/>
      <c r="G33" s="142"/>
      <c r="M33" s="138" t="s">
        <v>115</v>
      </c>
      <c r="O33" s="129"/>
    </row>
    <row r="34" spans="1:104" x14ac:dyDescent="0.2">
      <c r="A34" s="130">
        <v>16</v>
      </c>
      <c r="B34" s="131" t="s">
        <v>113</v>
      </c>
      <c r="C34" s="132" t="s">
        <v>116</v>
      </c>
      <c r="D34" s="133" t="s">
        <v>89</v>
      </c>
      <c r="E34" s="134">
        <v>3</v>
      </c>
      <c r="F34" s="167"/>
      <c r="G34" s="135">
        <f>E34*F34</f>
        <v>0</v>
      </c>
      <c r="O34" s="129">
        <v>2</v>
      </c>
      <c r="AA34" s="110">
        <v>12</v>
      </c>
      <c r="AB34" s="110">
        <v>0</v>
      </c>
      <c r="AC34" s="110">
        <v>14</v>
      </c>
      <c r="AZ34" s="110">
        <v>1</v>
      </c>
      <c r="BA34" s="110">
        <f>IF(AZ34=1,G34,0)</f>
        <v>0</v>
      </c>
      <c r="BB34" s="110">
        <f>IF(AZ34=2,G34,0)</f>
        <v>0</v>
      </c>
      <c r="BC34" s="110">
        <f>IF(AZ34=3,G34,0)</f>
        <v>0</v>
      </c>
      <c r="BD34" s="110">
        <f>IF(AZ34=4,G34,0)</f>
        <v>0</v>
      </c>
      <c r="BE34" s="110">
        <f>IF(AZ34=5,G34,0)</f>
        <v>0</v>
      </c>
      <c r="CA34" s="136">
        <v>12</v>
      </c>
      <c r="CB34" s="136">
        <v>0</v>
      </c>
      <c r="CZ34" s="110">
        <v>0</v>
      </c>
    </row>
    <row r="35" spans="1:104" x14ac:dyDescent="0.2">
      <c r="A35" s="137"/>
      <c r="B35" s="139"/>
      <c r="C35" s="186" t="s">
        <v>117</v>
      </c>
      <c r="D35" s="187"/>
      <c r="E35" s="140">
        <v>3</v>
      </c>
      <c r="F35" s="141"/>
      <c r="G35" s="142"/>
      <c r="M35" s="138" t="s">
        <v>117</v>
      </c>
      <c r="O35" s="129"/>
    </row>
    <row r="36" spans="1:104" ht="22.5" x14ac:dyDescent="0.2">
      <c r="A36" s="130">
        <v>17</v>
      </c>
      <c r="B36" s="131" t="s">
        <v>118</v>
      </c>
      <c r="C36" s="132" t="s">
        <v>119</v>
      </c>
      <c r="D36" s="133" t="s">
        <v>89</v>
      </c>
      <c r="E36" s="134">
        <v>3</v>
      </c>
      <c r="F36" s="167"/>
      <c r="G36" s="135">
        <f>E36*F36</f>
        <v>0</v>
      </c>
      <c r="O36" s="129">
        <v>2</v>
      </c>
      <c r="AA36" s="110">
        <v>3</v>
      </c>
      <c r="AB36" s="110">
        <v>1</v>
      </c>
      <c r="AC36" s="110" t="s">
        <v>118</v>
      </c>
      <c r="AZ36" s="110">
        <v>1</v>
      </c>
      <c r="BA36" s="110">
        <f>IF(AZ36=1,G36,0)</f>
        <v>0</v>
      </c>
      <c r="BB36" s="110">
        <f>IF(AZ36=2,G36,0)</f>
        <v>0</v>
      </c>
      <c r="BC36" s="110">
        <f>IF(AZ36=3,G36,0)</f>
        <v>0</v>
      </c>
      <c r="BD36" s="110">
        <f>IF(AZ36=4,G36,0)</f>
        <v>0</v>
      </c>
      <c r="BE36" s="110">
        <f>IF(AZ36=5,G36,0)</f>
        <v>0</v>
      </c>
      <c r="CA36" s="136">
        <v>3</v>
      </c>
      <c r="CB36" s="136">
        <v>1</v>
      </c>
      <c r="CZ36" s="110">
        <v>5.0000000000000001E-4</v>
      </c>
    </row>
    <row r="37" spans="1:104" x14ac:dyDescent="0.2">
      <c r="A37" s="143"/>
      <c r="B37" s="144" t="s">
        <v>65</v>
      </c>
      <c r="C37" s="145" t="str">
        <f>CONCATENATE(B24," ",C24)</f>
        <v>13 Popínavé rostliny</v>
      </c>
      <c r="D37" s="146"/>
      <c r="E37" s="147"/>
      <c r="F37" s="148"/>
      <c r="G37" s="149">
        <f>SUM(G24:G36)</f>
        <v>0</v>
      </c>
      <c r="O37" s="129">
        <v>4</v>
      </c>
      <c r="BA37" s="150">
        <f>SUM(BA24:BA36)</f>
        <v>0</v>
      </c>
      <c r="BB37" s="150">
        <f>SUM(BB24:BB36)</f>
        <v>0</v>
      </c>
      <c r="BC37" s="150">
        <f>SUM(BC24:BC36)</f>
        <v>0</v>
      </c>
      <c r="BD37" s="150">
        <f>SUM(BD24:BD36)</f>
        <v>0</v>
      </c>
      <c r="BE37" s="150">
        <f>SUM(BE24:BE36)</f>
        <v>0</v>
      </c>
    </row>
    <row r="38" spans="1:104" x14ac:dyDescent="0.2">
      <c r="A38" s="123" t="s">
        <v>62</v>
      </c>
      <c r="B38" s="124" t="s">
        <v>120</v>
      </c>
      <c r="C38" s="125" t="s">
        <v>121</v>
      </c>
      <c r="D38" s="126"/>
      <c r="E38" s="127"/>
      <c r="F38" s="127"/>
      <c r="G38" s="128"/>
      <c r="O38" s="129">
        <v>1</v>
      </c>
    </row>
    <row r="39" spans="1:104" x14ac:dyDescent="0.2">
      <c r="A39" s="130">
        <v>18</v>
      </c>
      <c r="B39" s="131" t="s">
        <v>122</v>
      </c>
      <c r="C39" s="132" t="s">
        <v>123</v>
      </c>
      <c r="D39" s="133" t="s">
        <v>89</v>
      </c>
      <c r="E39" s="134">
        <v>12</v>
      </c>
      <c r="F39" s="167"/>
      <c r="G39" s="135">
        <f>E39*F39</f>
        <v>0</v>
      </c>
      <c r="O39" s="129">
        <v>2</v>
      </c>
      <c r="AA39" s="110">
        <v>1</v>
      </c>
      <c r="AB39" s="110">
        <v>1</v>
      </c>
      <c r="AC39" s="110">
        <v>1</v>
      </c>
      <c r="AZ39" s="110">
        <v>1</v>
      </c>
      <c r="BA39" s="110">
        <f>IF(AZ39=1,G39,0)</f>
        <v>0</v>
      </c>
      <c r="BB39" s="110">
        <f>IF(AZ39=2,G39,0)</f>
        <v>0</v>
      </c>
      <c r="BC39" s="110">
        <f>IF(AZ39=3,G39,0)</f>
        <v>0</v>
      </c>
      <c r="BD39" s="110">
        <f>IF(AZ39=4,G39,0)</f>
        <v>0</v>
      </c>
      <c r="BE39" s="110">
        <f>IF(AZ39=5,G39,0)</f>
        <v>0</v>
      </c>
      <c r="CA39" s="136">
        <v>1</v>
      </c>
      <c r="CB39" s="136">
        <v>1</v>
      </c>
      <c r="CZ39" s="110">
        <v>0</v>
      </c>
    </row>
    <row r="40" spans="1:104" x14ac:dyDescent="0.2">
      <c r="A40" s="130">
        <v>19</v>
      </c>
      <c r="B40" s="131" t="s">
        <v>124</v>
      </c>
      <c r="C40" s="132" t="s">
        <v>125</v>
      </c>
      <c r="D40" s="133" t="s">
        <v>82</v>
      </c>
      <c r="E40" s="134">
        <v>12</v>
      </c>
      <c r="F40" s="167"/>
      <c r="G40" s="135">
        <f>E40*F40</f>
        <v>0</v>
      </c>
      <c r="O40" s="129">
        <v>2</v>
      </c>
      <c r="AA40" s="110">
        <v>1</v>
      </c>
      <c r="AB40" s="110">
        <v>1</v>
      </c>
      <c r="AC40" s="110">
        <v>1</v>
      </c>
      <c r="AZ40" s="110">
        <v>1</v>
      </c>
      <c r="BA40" s="110">
        <f>IF(AZ40=1,G40,0)</f>
        <v>0</v>
      </c>
      <c r="BB40" s="110">
        <f>IF(AZ40=2,G40,0)</f>
        <v>0</v>
      </c>
      <c r="BC40" s="110">
        <f>IF(AZ40=3,G40,0)</f>
        <v>0</v>
      </c>
      <c r="BD40" s="110">
        <f>IF(AZ40=4,G40,0)</f>
        <v>0</v>
      </c>
      <c r="BE40" s="110">
        <f>IF(AZ40=5,G40,0)</f>
        <v>0</v>
      </c>
      <c r="CA40" s="136">
        <v>1</v>
      </c>
      <c r="CB40" s="136">
        <v>1</v>
      </c>
      <c r="CZ40" s="110">
        <v>0</v>
      </c>
    </row>
    <row r="41" spans="1:104" ht="22.5" x14ac:dyDescent="0.2">
      <c r="A41" s="130">
        <v>20</v>
      </c>
      <c r="B41" s="131" t="s">
        <v>126</v>
      </c>
      <c r="C41" s="132" t="s">
        <v>127</v>
      </c>
      <c r="D41" s="133" t="s">
        <v>82</v>
      </c>
      <c r="E41" s="134">
        <v>12</v>
      </c>
      <c r="F41" s="167"/>
      <c r="G41" s="135">
        <f>E41*F41</f>
        <v>0</v>
      </c>
      <c r="O41" s="129">
        <v>2</v>
      </c>
      <c r="AA41" s="110">
        <v>1</v>
      </c>
      <c r="AB41" s="110">
        <v>1</v>
      </c>
      <c r="AC41" s="110">
        <v>1</v>
      </c>
      <c r="AZ41" s="110">
        <v>1</v>
      </c>
      <c r="BA41" s="110">
        <f>IF(AZ41=1,G41,0)</f>
        <v>0</v>
      </c>
      <c r="BB41" s="110">
        <f>IF(AZ41=2,G41,0)</f>
        <v>0</v>
      </c>
      <c r="BC41" s="110">
        <f>IF(AZ41=3,G41,0)</f>
        <v>0</v>
      </c>
      <c r="BD41" s="110">
        <f>IF(AZ41=4,G41,0)</f>
        <v>0</v>
      </c>
      <c r="BE41" s="110">
        <f>IF(AZ41=5,G41,0)</f>
        <v>0</v>
      </c>
      <c r="CA41" s="136">
        <v>1</v>
      </c>
      <c r="CB41" s="136">
        <v>1</v>
      </c>
      <c r="CZ41" s="110">
        <v>0</v>
      </c>
    </row>
    <row r="42" spans="1:104" x14ac:dyDescent="0.2">
      <c r="A42" s="130">
        <v>21</v>
      </c>
      <c r="B42" s="131" t="s">
        <v>113</v>
      </c>
      <c r="C42" s="132" t="s">
        <v>190</v>
      </c>
      <c r="D42" s="133" t="s">
        <v>89</v>
      </c>
      <c r="E42" s="134">
        <v>80</v>
      </c>
      <c r="F42" s="167"/>
      <c r="G42" s="135">
        <f>E42*F42</f>
        <v>0</v>
      </c>
      <c r="O42" s="129">
        <v>2</v>
      </c>
      <c r="AA42" s="110">
        <v>12</v>
      </c>
      <c r="AB42" s="110">
        <v>0</v>
      </c>
      <c r="AC42" s="110">
        <v>50</v>
      </c>
      <c r="AZ42" s="110">
        <v>1</v>
      </c>
      <c r="BA42" s="110">
        <f>IF(AZ42=1,G42,0)</f>
        <v>0</v>
      </c>
      <c r="BB42" s="110">
        <f>IF(AZ42=2,G42,0)</f>
        <v>0</v>
      </c>
      <c r="BC42" s="110">
        <f>IF(AZ42=3,G42,0)</f>
        <v>0</v>
      </c>
      <c r="BD42" s="110">
        <f>IF(AZ42=4,G42,0)</f>
        <v>0</v>
      </c>
      <c r="BE42" s="110">
        <f>IF(AZ42=5,G42,0)</f>
        <v>0</v>
      </c>
      <c r="CA42" s="136">
        <v>12</v>
      </c>
      <c r="CB42" s="136">
        <v>0</v>
      </c>
      <c r="CZ42" s="110">
        <v>0</v>
      </c>
    </row>
    <row r="43" spans="1:104" x14ac:dyDescent="0.2">
      <c r="A43" s="137"/>
      <c r="B43" s="139"/>
      <c r="C43" s="186" t="s">
        <v>128</v>
      </c>
      <c r="D43" s="187"/>
      <c r="E43" s="140">
        <v>80</v>
      </c>
      <c r="F43" s="141"/>
      <c r="G43" s="142"/>
      <c r="M43" s="138" t="s">
        <v>128</v>
      </c>
      <c r="O43" s="129"/>
    </row>
    <row r="44" spans="1:104" x14ac:dyDescent="0.2">
      <c r="A44" s="130">
        <v>22</v>
      </c>
      <c r="B44" s="131" t="s">
        <v>113</v>
      </c>
      <c r="C44" s="132" t="s">
        <v>129</v>
      </c>
      <c r="D44" s="133" t="s">
        <v>130</v>
      </c>
      <c r="E44" s="134">
        <v>1.2</v>
      </c>
      <c r="F44" s="167"/>
      <c r="G44" s="135">
        <f>E44*F44</f>
        <v>0</v>
      </c>
      <c r="O44" s="129">
        <v>2</v>
      </c>
      <c r="AA44" s="110">
        <v>12</v>
      </c>
      <c r="AB44" s="110">
        <v>0</v>
      </c>
      <c r="AC44" s="110">
        <v>24</v>
      </c>
      <c r="AZ44" s="110">
        <v>1</v>
      </c>
      <c r="BA44" s="110">
        <f>IF(AZ44=1,G44,0)</f>
        <v>0</v>
      </c>
      <c r="BB44" s="110">
        <f>IF(AZ44=2,G44,0)</f>
        <v>0</v>
      </c>
      <c r="BC44" s="110">
        <f>IF(AZ44=3,G44,0)</f>
        <v>0</v>
      </c>
      <c r="BD44" s="110">
        <f>IF(AZ44=4,G44,0)</f>
        <v>0</v>
      </c>
      <c r="BE44" s="110">
        <f>IF(AZ44=5,G44,0)</f>
        <v>0</v>
      </c>
      <c r="CA44" s="136">
        <v>12</v>
      </c>
      <c r="CB44" s="136">
        <v>0</v>
      </c>
      <c r="CZ44" s="110">
        <v>1E-3</v>
      </c>
    </row>
    <row r="45" spans="1:104" x14ac:dyDescent="0.2">
      <c r="A45" s="137"/>
      <c r="B45" s="139"/>
      <c r="C45" s="186" t="s">
        <v>131</v>
      </c>
      <c r="D45" s="187"/>
      <c r="E45" s="140">
        <v>1.2</v>
      </c>
      <c r="F45" s="141"/>
      <c r="G45" s="142"/>
      <c r="M45" s="138" t="s">
        <v>131</v>
      </c>
      <c r="O45" s="129"/>
    </row>
    <row r="46" spans="1:104" x14ac:dyDescent="0.2">
      <c r="A46" s="130">
        <v>23</v>
      </c>
      <c r="B46" s="131" t="s">
        <v>113</v>
      </c>
      <c r="C46" s="132" t="s">
        <v>132</v>
      </c>
      <c r="D46" s="133" t="s">
        <v>82</v>
      </c>
      <c r="E46" s="134">
        <v>12</v>
      </c>
      <c r="F46" s="167"/>
      <c r="G46" s="135">
        <f>E46*F46</f>
        <v>0</v>
      </c>
      <c r="O46" s="129">
        <v>2</v>
      </c>
      <c r="AA46" s="110">
        <v>12</v>
      </c>
      <c r="AB46" s="110">
        <v>0</v>
      </c>
      <c r="AC46" s="110">
        <v>23</v>
      </c>
      <c r="AZ46" s="110">
        <v>1</v>
      </c>
      <c r="BA46" s="110">
        <f>IF(AZ46=1,G46,0)</f>
        <v>0</v>
      </c>
      <c r="BB46" s="110">
        <f>IF(AZ46=2,G46,0)</f>
        <v>0</v>
      </c>
      <c r="BC46" s="110">
        <f>IF(AZ46=3,G46,0)</f>
        <v>0</v>
      </c>
      <c r="BD46" s="110">
        <f>IF(AZ46=4,G46,0)</f>
        <v>0</v>
      </c>
      <c r="BE46" s="110">
        <f>IF(AZ46=5,G46,0)</f>
        <v>0</v>
      </c>
      <c r="CA46" s="136">
        <v>12</v>
      </c>
      <c r="CB46" s="136">
        <v>0</v>
      </c>
      <c r="CZ46" s="110">
        <v>0</v>
      </c>
    </row>
    <row r="47" spans="1:104" x14ac:dyDescent="0.2">
      <c r="A47" s="137"/>
      <c r="B47" s="139"/>
      <c r="C47" s="186" t="s">
        <v>133</v>
      </c>
      <c r="D47" s="187"/>
      <c r="E47" s="140">
        <v>12</v>
      </c>
      <c r="F47" s="141"/>
      <c r="G47" s="142"/>
      <c r="M47" s="138" t="s">
        <v>133</v>
      </c>
      <c r="O47" s="129"/>
    </row>
    <row r="48" spans="1:104" x14ac:dyDescent="0.2">
      <c r="A48" s="130">
        <v>24</v>
      </c>
      <c r="B48" s="131" t="s">
        <v>113</v>
      </c>
      <c r="C48" s="132" t="s">
        <v>134</v>
      </c>
      <c r="D48" s="133" t="s">
        <v>82</v>
      </c>
      <c r="E48" s="134">
        <v>12</v>
      </c>
      <c r="F48" s="167"/>
      <c r="G48" s="135">
        <f>E48*F48</f>
        <v>0</v>
      </c>
      <c r="O48" s="129">
        <v>2</v>
      </c>
      <c r="AA48" s="110">
        <v>12</v>
      </c>
      <c r="AB48" s="110">
        <v>0</v>
      </c>
      <c r="AC48" s="110">
        <v>25</v>
      </c>
      <c r="AZ48" s="110">
        <v>1</v>
      </c>
      <c r="BA48" s="110">
        <f>IF(AZ48=1,G48,0)</f>
        <v>0</v>
      </c>
      <c r="BB48" s="110">
        <f>IF(AZ48=2,G48,0)</f>
        <v>0</v>
      </c>
      <c r="BC48" s="110">
        <f>IF(AZ48=3,G48,0)</f>
        <v>0</v>
      </c>
      <c r="BD48" s="110">
        <f>IF(AZ48=4,G48,0)</f>
        <v>0</v>
      </c>
      <c r="BE48" s="110">
        <f>IF(AZ48=5,G48,0)</f>
        <v>0</v>
      </c>
      <c r="CA48" s="136">
        <v>12</v>
      </c>
      <c r="CB48" s="136">
        <v>0</v>
      </c>
      <c r="CZ48" s="110">
        <v>0.05</v>
      </c>
    </row>
    <row r="49" spans="1:104" x14ac:dyDescent="0.2">
      <c r="A49" s="137"/>
      <c r="B49" s="139"/>
      <c r="C49" s="186" t="s">
        <v>135</v>
      </c>
      <c r="D49" s="187"/>
      <c r="E49" s="140">
        <v>12</v>
      </c>
      <c r="F49" s="141"/>
      <c r="G49" s="142"/>
      <c r="M49" s="138" t="s">
        <v>135</v>
      </c>
      <c r="O49" s="129"/>
    </row>
    <row r="50" spans="1:104" x14ac:dyDescent="0.2">
      <c r="A50" s="130">
        <v>25</v>
      </c>
      <c r="B50" s="131" t="s">
        <v>136</v>
      </c>
      <c r="C50" s="132" t="s">
        <v>137</v>
      </c>
      <c r="D50" s="133" t="s">
        <v>89</v>
      </c>
      <c r="E50" s="134">
        <v>75</v>
      </c>
      <c r="F50" s="167"/>
      <c r="G50" s="135">
        <f>E50*F50</f>
        <v>0</v>
      </c>
      <c r="O50" s="129">
        <v>2</v>
      </c>
      <c r="AA50" s="110">
        <v>3</v>
      </c>
      <c r="AB50" s="110">
        <v>1</v>
      </c>
      <c r="AC50" s="110" t="s">
        <v>136</v>
      </c>
      <c r="AZ50" s="110">
        <v>1</v>
      </c>
      <c r="BA50" s="110">
        <f>IF(AZ50=1,G50,0)</f>
        <v>0</v>
      </c>
      <c r="BB50" s="110">
        <f>IF(AZ50=2,G50,0)</f>
        <v>0</v>
      </c>
      <c r="BC50" s="110">
        <f>IF(AZ50=3,G50,0)</f>
        <v>0</v>
      </c>
      <c r="BD50" s="110">
        <f>IF(AZ50=4,G50,0)</f>
        <v>0</v>
      </c>
      <c r="BE50" s="110">
        <f>IF(AZ50=5,G50,0)</f>
        <v>0</v>
      </c>
      <c r="CA50" s="136">
        <v>3</v>
      </c>
      <c r="CB50" s="136">
        <v>1</v>
      </c>
      <c r="CZ50" s="110">
        <v>5.0000000000000001E-4</v>
      </c>
    </row>
    <row r="51" spans="1:104" x14ac:dyDescent="0.2">
      <c r="A51" s="130">
        <v>26</v>
      </c>
      <c r="B51" s="131" t="s">
        <v>138</v>
      </c>
      <c r="C51" s="132" t="s">
        <v>139</v>
      </c>
      <c r="D51" s="133" t="s">
        <v>89</v>
      </c>
      <c r="E51" s="134">
        <v>5</v>
      </c>
      <c r="F51" s="167"/>
      <c r="G51" s="135">
        <f>E51*F51</f>
        <v>0</v>
      </c>
      <c r="O51" s="129">
        <v>2</v>
      </c>
      <c r="AA51" s="110">
        <v>3</v>
      </c>
      <c r="AB51" s="110">
        <v>1</v>
      </c>
      <c r="AC51" s="110" t="s">
        <v>138</v>
      </c>
      <c r="AZ51" s="110">
        <v>1</v>
      </c>
      <c r="BA51" s="110">
        <f>IF(AZ51=1,G51,0)</f>
        <v>0</v>
      </c>
      <c r="BB51" s="110">
        <f>IF(AZ51=2,G51,0)</f>
        <v>0</v>
      </c>
      <c r="BC51" s="110">
        <f>IF(AZ51=3,G51,0)</f>
        <v>0</v>
      </c>
      <c r="BD51" s="110">
        <f>IF(AZ51=4,G51,0)</f>
        <v>0</v>
      </c>
      <c r="BE51" s="110">
        <f>IF(AZ51=5,G51,0)</f>
        <v>0</v>
      </c>
      <c r="CA51" s="136">
        <v>3</v>
      </c>
      <c r="CB51" s="136">
        <v>1</v>
      </c>
      <c r="CZ51" s="110">
        <v>5.0000000000000001E-4</v>
      </c>
    </row>
    <row r="52" spans="1:104" ht="22.5" x14ac:dyDescent="0.2">
      <c r="A52" s="130">
        <v>27</v>
      </c>
      <c r="B52" s="131" t="s">
        <v>140</v>
      </c>
      <c r="C52" s="132" t="s">
        <v>141</v>
      </c>
      <c r="D52" s="133" t="s">
        <v>89</v>
      </c>
      <c r="E52" s="134">
        <v>4</v>
      </c>
      <c r="F52" s="167"/>
      <c r="G52" s="135">
        <f>E52*F52</f>
        <v>0</v>
      </c>
      <c r="O52" s="129">
        <v>2</v>
      </c>
      <c r="AA52" s="110">
        <v>3</v>
      </c>
      <c r="AB52" s="110">
        <v>1</v>
      </c>
      <c r="AC52" s="110">
        <v>103715201</v>
      </c>
      <c r="AZ52" s="110">
        <v>1</v>
      </c>
      <c r="BA52" s="110">
        <f>IF(AZ52=1,G52,0)</f>
        <v>0</v>
      </c>
      <c r="BB52" s="110">
        <f>IF(AZ52=2,G52,0)</f>
        <v>0</v>
      </c>
      <c r="BC52" s="110">
        <f>IF(AZ52=3,G52,0)</f>
        <v>0</v>
      </c>
      <c r="BD52" s="110">
        <f>IF(AZ52=4,G52,0)</f>
        <v>0</v>
      </c>
      <c r="BE52" s="110">
        <f>IF(AZ52=5,G52,0)</f>
        <v>0</v>
      </c>
      <c r="CA52" s="136">
        <v>3</v>
      </c>
      <c r="CB52" s="136">
        <v>1</v>
      </c>
      <c r="CZ52" s="110">
        <v>2.5000000000000001E-2</v>
      </c>
    </row>
    <row r="53" spans="1:104" x14ac:dyDescent="0.2">
      <c r="A53" s="143"/>
      <c r="B53" s="144" t="s">
        <v>65</v>
      </c>
      <c r="C53" s="145" t="str">
        <f>CONCATENATE(B38," ",C38)</f>
        <v>14 Podrostové rostliny</v>
      </c>
      <c r="D53" s="146"/>
      <c r="E53" s="147"/>
      <c r="F53" s="148"/>
      <c r="G53" s="149">
        <f>SUM(G38:G52)</f>
        <v>0</v>
      </c>
      <c r="O53" s="129">
        <v>4</v>
      </c>
      <c r="BA53" s="150">
        <f>SUM(BA38:BA52)</f>
        <v>0</v>
      </c>
      <c r="BB53" s="150">
        <f>SUM(BB38:BB52)</f>
        <v>0</v>
      </c>
      <c r="BC53" s="150">
        <f>SUM(BC38:BC52)</f>
        <v>0</v>
      </c>
      <c r="BD53" s="150">
        <f>SUM(BD38:BD52)</f>
        <v>0</v>
      </c>
      <c r="BE53" s="150">
        <f>SUM(BE38:BE52)</f>
        <v>0</v>
      </c>
    </row>
    <row r="54" spans="1:104" x14ac:dyDescent="0.2">
      <c r="A54" s="123" t="s">
        <v>62</v>
      </c>
      <c r="B54" s="124" t="s">
        <v>142</v>
      </c>
      <c r="C54" s="125" t="s">
        <v>143</v>
      </c>
      <c r="D54" s="126"/>
      <c r="E54" s="127"/>
      <c r="F54" s="127"/>
      <c r="G54" s="128"/>
      <c r="O54" s="129">
        <v>1</v>
      </c>
    </row>
    <row r="55" spans="1:104" x14ac:dyDescent="0.2">
      <c r="A55" s="130">
        <v>28</v>
      </c>
      <c r="B55" s="131" t="s">
        <v>144</v>
      </c>
      <c r="C55" s="132" t="s">
        <v>145</v>
      </c>
      <c r="D55" s="133" t="s">
        <v>89</v>
      </c>
      <c r="E55" s="134">
        <v>1000</v>
      </c>
      <c r="F55" s="167"/>
      <c r="G55" s="135">
        <f>E55*F55</f>
        <v>0</v>
      </c>
      <c r="O55" s="129">
        <v>2</v>
      </c>
      <c r="AA55" s="110">
        <v>1</v>
      </c>
      <c r="AB55" s="110">
        <v>1</v>
      </c>
      <c r="AC55" s="110">
        <v>1</v>
      </c>
      <c r="AZ55" s="110">
        <v>1</v>
      </c>
      <c r="BA55" s="110">
        <f>IF(AZ55=1,G55,0)</f>
        <v>0</v>
      </c>
      <c r="BB55" s="110">
        <f>IF(AZ55=2,G55,0)</f>
        <v>0</v>
      </c>
      <c r="BC55" s="110">
        <f>IF(AZ55=3,G55,0)</f>
        <v>0</v>
      </c>
      <c r="BD55" s="110">
        <f>IF(AZ55=4,G55,0)</f>
        <v>0</v>
      </c>
      <c r="BE55" s="110">
        <f>IF(AZ55=5,G55,0)</f>
        <v>0</v>
      </c>
      <c r="CA55" s="136">
        <v>1</v>
      </c>
      <c r="CB55" s="136">
        <v>1</v>
      </c>
      <c r="CZ55" s="110">
        <v>0</v>
      </c>
    </row>
    <row r="56" spans="1:104" x14ac:dyDescent="0.2">
      <c r="A56" s="130">
        <v>29</v>
      </c>
      <c r="B56" s="131" t="s">
        <v>146</v>
      </c>
      <c r="C56" s="132" t="s">
        <v>147</v>
      </c>
      <c r="D56" s="133" t="s">
        <v>89</v>
      </c>
      <c r="E56" s="134">
        <v>800</v>
      </c>
      <c r="F56" s="167"/>
      <c r="G56" s="135">
        <f>E56*F56</f>
        <v>0</v>
      </c>
      <c r="O56" s="129">
        <v>2</v>
      </c>
      <c r="AA56" s="110">
        <v>3</v>
      </c>
      <c r="AB56" s="110">
        <v>1</v>
      </c>
      <c r="AC56" s="110">
        <v>2656008</v>
      </c>
      <c r="AZ56" s="110">
        <v>1</v>
      </c>
      <c r="BA56" s="110">
        <f>IF(AZ56=1,G56,0)</f>
        <v>0</v>
      </c>
      <c r="BB56" s="110">
        <f>IF(AZ56=2,G56,0)</f>
        <v>0</v>
      </c>
      <c r="BC56" s="110">
        <f>IF(AZ56=3,G56,0)</f>
        <v>0</v>
      </c>
      <c r="BD56" s="110">
        <f>IF(AZ56=4,G56,0)</f>
        <v>0</v>
      </c>
      <c r="BE56" s="110">
        <f>IF(AZ56=5,G56,0)</f>
        <v>0</v>
      </c>
      <c r="CA56" s="136">
        <v>3</v>
      </c>
      <c r="CB56" s="136">
        <v>1</v>
      </c>
      <c r="CZ56" s="110">
        <v>5.0000000000000001E-4</v>
      </c>
    </row>
    <row r="57" spans="1:104" x14ac:dyDescent="0.2">
      <c r="A57" s="130">
        <v>30</v>
      </c>
      <c r="B57" s="131" t="s">
        <v>148</v>
      </c>
      <c r="C57" s="132" t="s">
        <v>149</v>
      </c>
      <c r="D57" s="133" t="s">
        <v>89</v>
      </c>
      <c r="E57" s="134">
        <v>400</v>
      </c>
      <c r="F57" s="167"/>
      <c r="G57" s="135">
        <f>E57*F57</f>
        <v>0</v>
      </c>
      <c r="O57" s="129">
        <v>2</v>
      </c>
      <c r="AA57" s="110">
        <v>3</v>
      </c>
      <c r="AB57" s="110">
        <v>1</v>
      </c>
      <c r="AC57" s="110">
        <v>2656009</v>
      </c>
      <c r="AZ57" s="110">
        <v>1</v>
      </c>
      <c r="BA57" s="110">
        <f>IF(AZ57=1,G57,0)</f>
        <v>0</v>
      </c>
      <c r="BB57" s="110">
        <f>IF(AZ57=2,G57,0)</f>
        <v>0</v>
      </c>
      <c r="BC57" s="110">
        <f>IF(AZ57=3,G57,0)</f>
        <v>0</v>
      </c>
      <c r="BD57" s="110">
        <f>IF(AZ57=4,G57,0)</f>
        <v>0</v>
      </c>
      <c r="BE57" s="110">
        <f>IF(AZ57=5,G57,0)</f>
        <v>0</v>
      </c>
      <c r="CA57" s="136">
        <v>3</v>
      </c>
      <c r="CB57" s="136">
        <v>1</v>
      </c>
      <c r="CZ57" s="110">
        <v>1.0000000000000001E-5</v>
      </c>
    </row>
    <row r="58" spans="1:104" x14ac:dyDescent="0.2">
      <c r="A58" s="143"/>
      <c r="B58" s="144" t="s">
        <v>65</v>
      </c>
      <c r="C58" s="145" t="str">
        <f>CONCATENATE(B54," ",C54)</f>
        <v>15 Cibuloviny</v>
      </c>
      <c r="D58" s="146"/>
      <c r="E58" s="147"/>
      <c r="F58" s="148"/>
      <c r="G58" s="149">
        <f>SUM(G54:G57)</f>
        <v>0</v>
      </c>
      <c r="O58" s="129">
        <v>4</v>
      </c>
      <c r="BA58" s="150">
        <f>SUM(BA54:BA57)</f>
        <v>0</v>
      </c>
      <c r="BB58" s="150">
        <f>SUM(BB54:BB57)</f>
        <v>0</v>
      </c>
      <c r="BC58" s="150">
        <f>SUM(BC54:BC57)</f>
        <v>0</v>
      </c>
      <c r="BD58" s="150">
        <f>SUM(BD54:BD57)</f>
        <v>0</v>
      </c>
      <c r="BE58" s="150">
        <f>SUM(BE54:BE57)</f>
        <v>0</v>
      </c>
    </row>
    <row r="59" spans="1:104" x14ac:dyDescent="0.2">
      <c r="A59" s="123" t="s">
        <v>62</v>
      </c>
      <c r="B59" s="124" t="s">
        <v>150</v>
      </c>
      <c r="C59" s="125" t="s">
        <v>151</v>
      </c>
      <c r="D59" s="126"/>
      <c r="E59" s="127"/>
      <c r="F59" s="127"/>
      <c r="G59" s="128"/>
      <c r="O59" s="129">
        <v>1</v>
      </c>
    </row>
    <row r="60" spans="1:104" x14ac:dyDescent="0.2">
      <c r="A60" s="130">
        <v>31</v>
      </c>
      <c r="B60" s="131" t="s">
        <v>152</v>
      </c>
      <c r="C60" s="132" t="s">
        <v>153</v>
      </c>
      <c r="D60" s="133" t="s">
        <v>82</v>
      </c>
      <c r="E60" s="134">
        <v>204</v>
      </c>
      <c r="F60" s="167"/>
      <c r="G60" s="135">
        <f>E60*F60</f>
        <v>0</v>
      </c>
      <c r="O60" s="129">
        <v>2</v>
      </c>
      <c r="AA60" s="110">
        <v>1</v>
      </c>
      <c r="AB60" s="110">
        <v>0</v>
      </c>
      <c r="AC60" s="110">
        <v>0</v>
      </c>
      <c r="AZ60" s="110">
        <v>1</v>
      </c>
      <c r="BA60" s="110">
        <f>IF(AZ60=1,G60,0)</f>
        <v>0</v>
      </c>
      <c r="BB60" s="110">
        <f>IF(AZ60=2,G60,0)</f>
        <v>0</v>
      </c>
      <c r="BC60" s="110">
        <f>IF(AZ60=3,G60,0)</f>
        <v>0</v>
      </c>
      <c r="BD60" s="110">
        <f>IF(AZ60=4,G60,0)</f>
        <v>0</v>
      </c>
      <c r="BE60" s="110">
        <f>IF(AZ60=5,G60,0)</f>
        <v>0</v>
      </c>
      <c r="CA60" s="136">
        <v>1</v>
      </c>
      <c r="CB60" s="136">
        <v>0</v>
      </c>
      <c r="CZ60" s="110">
        <v>0</v>
      </c>
    </row>
    <row r="61" spans="1:104" x14ac:dyDescent="0.2">
      <c r="A61" s="137"/>
      <c r="B61" s="139"/>
      <c r="C61" s="186" t="s">
        <v>154</v>
      </c>
      <c r="D61" s="187"/>
      <c r="E61" s="140">
        <v>81.5</v>
      </c>
      <c r="F61" s="141"/>
      <c r="G61" s="142"/>
      <c r="M61" s="138" t="s">
        <v>154</v>
      </c>
      <c r="O61" s="129"/>
    </row>
    <row r="62" spans="1:104" x14ac:dyDescent="0.2">
      <c r="A62" s="137"/>
      <c r="B62" s="139"/>
      <c r="C62" s="186" t="s">
        <v>155</v>
      </c>
      <c r="D62" s="187"/>
      <c r="E62" s="140">
        <v>122.5</v>
      </c>
      <c r="F62" s="141"/>
      <c r="G62" s="142"/>
      <c r="M62" s="138" t="s">
        <v>155</v>
      </c>
      <c r="O62" s="129"/>
    </row>
    <row r="63" spans="1:104" x14ac:dyDescent="0.2">
      <c r="A63" s="130">
        <v>32</v>
      </c>
      <c r="B63" s="131" t="s">
        <v>156</v>
      </c>
      <c r="C63" s="132" t="s">
        <v>157</v>
      </c>
      <c r="D63" s="133" t="s">
        <v>82</v>
      </c>
      <c r="E63" s="134">
        <v>122.5</v>
      </c>
      <c r="F63" s="167"/>
      <c r="G63" s="135">
        <f>E63*F63</f>
        <v>0</v>
      </c>
      <c r="O63" s="129">
        <v>2</v>
      </c>
      <c r="AA63" s="110">
        <v>1</v>
      </c>
      <c r="AB63" s="110">
        <v>1</v>
      </c>
      <c r="AC63" s="110">
        <v>1</v>
      </c>
      <c r="AZ63" s="110">
        <v>1</v>
      </c>
      <c r="BA63" s="110">
        <f>IF(AZ63=1,G63,0)</f>
        <v>0</v>
      </c>
      <c r="BB63" s="110">
        <f>IF(AZ63=2,G63,0)</f>
        <v>0</v>
      </c>
      <c r="BC63" s="110">
        <f>IF(AZ63=3,G63,0)</f>
        <v>0</v>
      </c>
      <c r="BD63" s="110">
        <f>IF(AZ63=4,G63,0)</f>
        <v>0</v>
      </c>
      <c r="BE63" s="110">
        <f>IF(AZ63=5,G63,0)</f>
        <v>0</v>
      </c>
      <c r="CA63" s="136">
        <v>1</v>
      </c>
      <c r="CB63" s="136">
        <v>1</v>
      </c>
      <c r="CZ63" s="110">
        <v>0</v>
      </c>
    </row>
    <row r="64" spans="1:104" ht="22.5" x14ac:dyDescent="0.2">
      <c r="A64" s="130">
        <v>33</v>
      </c>
      <c r="B64" s="131" t="s">
        <v>158</v>
      </c>
      <c r="C64" s="132" t="s">
        <v>159</v>
      </c>
      <c r="D64" s="133" t="s">
        <v>82</v>
      </c>
      <c r="E64" s="134">
        <v>81.5</v>
      </c>
      <c r="F64" s="167"/>
      <c r="G64" s="135">
        <f>E64*F64</f>
        <v>0</v>
      </c>
      <c r="O64" s="129">
        <v>2</v>
      </c>
      <c r="AA64" s="110">
        <v>1</v>
      </c>
      <c r="AB64" s="110">
        <v>1</v>
      </c>
      <c r="AC64" s="110">
        <v>1</v>
      </c>
      <c r="AZ64" s="110">
        <v>1</v>
      </c>
      <c r="BA64" s="110">
        <f>IF(AZ64=1,G64,0)</f>
        <v>0</v>
      </c>
      <c r="BB64" s="110">
        <f>IF(AZ64=2,G64,0)</f>
        <v>0</v>
      </c>
      <c r="BC64" s="110">
        <f>IF(AZ64=3,G64,0)</f>
        <v>0</v>
      </c>
      <c r="BD64" s="110">
        <f>IF(AZ64=4,G64,0)</f>
        <v>0</v>
      </c>
      <c r="BE64" s="110">
        <f>IF(AZ64=5,G64,0)</f>
        <v>0</v>
      </c>
      <c r="CA64" s="136">
        <v>1</v>
      </c>
      <c r="CB64" s="136">
        <v>1</v>
      </c>
      <c r="CZ64" s="110">
        <v>0</v>
      </c>
    </row>
    <row r="65" spans="1:104" ht="22.5" x14ac:dyDescent="0.2">
      <c r="A65" s="130">
        <v>34</v>
      </c>
      <c r="B65" s="131" t="s">
        <v>160</v>
      </c>
      <c r="C65" s="132" t="s">
        <v>161</v>
      </c>
      <c r="D65" s="133" t="s">
        <v>82</v>
      </c>
      <c r="E65" s="134">
        <v>122.5</v>
      </c>
      <c r="F65" s="167"/>
      <c r="G65" s="135">
        <f>E65*F65</f>
        <v>0</v>
      </c>
      <c r="O65" s="129">
        <v>2</v>
      </c>
      <c r="AA65" s="110">
        <v>1</v>
      </c>
      <c r="AB65" s="110">
        <v>1</v>
      </c>
      <c r="AC65" s="110">
        <v>1</v>
      </c>
      <c r="AZ65" s="110">
        <v>1</v>
      </c>
      <c r="BA65" s="110">
        <f>IF(AZ65=1,G65,0)</f>
        <v>0</v>
      </c>
      <c r="BB65" s="110">
        <f>IF(AZ65=2,G65,0)</f>
        <v>0</v>
      </c>
      <c r="BC65" s="110">
        <f>IF(AZ65=3,G65,0)</f>
        <v>0</v>
      </c>
      <c r="BD65" s="110">
        <f>IF(AZ65=4,G65,0)</f>
        <v>0</v>
      </c>
      <c r="BE65" s="110">
        <f>IF(AZ65=5,G65,0)</f>
        <v>0</v>
      </c>
      <c r="CA65" s="136">
        <v>1</v>
      </c>
      <c r="CB65" s="136">
        <v>1</v>
      </c>
      <c r="CZ65" s="110">
        <v>0</v>
      </c>
    </row>
    <row r="66" spans="1:104" x14ac:dyDescent="0.2">
      <c r="A66" s="137"/>
      <c r="B66" s="139"/>
      <c r="C66" s="186" t="s">
        <v>162</v>
      </c>
      <c r="D66" s="187"/>
      <c r="E66" s="140">
        <v>122.5</v>
      </c>
      <c r="F66" s="141"/>
      <c r="G66" s="142"/>
      <c r="M66" s="138" t="s">
        <v>162</v>
      </c>
      <c r="O66" s="129"/>
    </row>
    <row r="67" spans="1:104" x14ac:dyDescent="0.2">
      <c r="A67" s="130">
        <v>35</v>
      </c>
      <c r="B67" s="131" t="s">
        <v>163</v>
      </c>
      <c r="C67" s="132" t="s">
        <v>164</v>
      </c>
      <c r="D67" s="133" t="s">
        <v>82</v>
      </c>
      <c r="E67" s="134">
        <v>98</v>
      </c>
      <c r="F67" s="167"/>
      <c r="G67" s="135">
        <f>E67*F67</f>
        <v>0</v>
      </c>
      <c r="O67" s="129">
        <v>2</v>
      </c>
      <c r="AA67" s="110">
        <v>1</v>
      </c>
      <c r="AB67" s="110">
        <v>1</v>
      </c>
      <c r="AC67" s="110">
        <v>1</v>
      </c>
      <c r="AZ67" s="110">
        <v>1</v>
      </c>
      <c r="BA67" s="110">
        <f>IF(AZ67=1,G67,0)</f>
        <v>0</v>
      </c>
      <c r="BB67" s="110">
        <f>IF(AZ67=2,G67,0)</f>
        <v>0</v>
      </c>
      <c r="BC67" s="110">
        <f>IF(AZ67=3,G67,0)</f>
        <v>0</v>
      </c>
      <c r="BD67" s="110">
        <f>IF(AZ67=4,G67,0)</f>
        <v>0</v>
      </c>
      <c r="BE67" s="110">
        <f>IF(AZ67=5,G67,0)</f>
        <v>0</v>
      </c>
      <c r="CA67" s="136">
        <v>1</v>
      </c>
      <c r="CB67" s="136">
        <v>1</v>
      </c>
      <c r="CZ67" s="110">
        <v>0</v>
      </c>
    </row>
    <row r="68" spans="1:104" x14ac:dyDescent="0.2">
      <c r="A68" s="137"/>
      <c r="B68" s="139"/>
      <c r="C68" s="186" t="s">
        <v>165</v>
      </c>
      <c r="D68" s="187"/>
      <c r="E68" s="140">
        <v>98</v>
      </c>
      <c r="F68" s="141"/>
      <c r="G68" s="142"/>
      <c r="M68" s="138" t="s">
        <v>165</v>
      </c>
      <c r="O68" s="129"/>
    </row>
    <row r="69" spans="1:104" x14ac:dyDescent="0.2">
      <c r="A69" s="130">
        <v>36</v>
      </c>
      <c r="B69" s="131" t="s">
        <v>166</v>
      </c>
      <c r="C69" s="132" t="s">
        <v>167</v>
      </c>
      <c r="D69" s="133" t="s">
        <v>82</v>
      </c>
      <c r="E69" s="134">
        <v>24.5</v>
      </c>
      <c r="F69" s="167"/>
      <c r="G69" s="135">
        <f>E69*F69</f>
        <v>0</v>
      </c>
      <c r="O69" s="129">
        <v>2</v>
      </c>
      <c r="AA69" s="110">
        <v>1</v>
      </c>
      <c r="AB69" s="110">
        <v>1</v>
      </c>
      <c r="AC69" s="110">
        <v>1</v>
      </c>
      <c r="AZ69" s="110">
        <v>1</v>
      </c>
      <c r="BA69" s="110">
        <f>IF(AZ69=1,G69,0)</f>
        <v>0</v>
      </c>
      <c r="BB69" s="110">
        <f>IF(AZ69=2,G69,0)</f>
        <v>0</v>
      </c>
      <c r="BC69" s="110">
        <f>IF(AZ69=3,G69,0)</f>
        <v>0</v>
      </c>
      <c r="BD69" s="110">
        <f>IF(AZ69=4,G69,0)</f>
        <v>0</v>
      </c>
      <c r="BE69" s="110">
        <f>IF(AZ69=5,G69,0)</f>
        <v>0</v>
      </c>
      <c r="CA69" s="136">
        <v>1</v>
      </c>
      <c r="CB69" s="136">
        <v>1</v>
      </c>
      <c r="CZ69" s="110">
        <v>0</v>
      </c>
    </row>
    <row r="70" spans="1:104" x14ac:dyDescent="0.2">
      <c r="A70" s="137"/>
      <c r="B70" s="139"/>
      <c r="C70" s="186" t="s">
        <v>168</v>
      </c>
      <c r="D70" s="187"/>
      <c r="E70" s="140">
        <v>24.5</v>
      </c>
      <c r="F70" s="141"/>
      <c r="G70" s="142"/>
      <c r="M70" s="138" t="s">
        <v>168</v>
      </c>
      <c r="O70" s="129"/>
    </row>
    <row r="71" spans="1:104" x14ac:dyDescent="0.2">
      <c r="A71" s="130">
        <v>37</v>
      </c>
      <c r="B71" s="131" t="s">
        <v>169</v>
      </c>
      <c r="C71" s="132" t="s">
        <v>170</v>
      </c>
      <c r="D71" s="133" t="s">
        <v>82</v>
      </c>
      <c r="E71" s="134">
        <v>122.5</v>
      </c>
      <c r="F71" s="167"/>
      <c r="G71" s="135">
        <f>E71*F71</f>
        <v>0</v>
      </c>
      <c r="O71" s="129">
        <v>2</v>
      </c>
      <c r="AA71" s="110">
        <v>1</v>
      </c>
      <c r="AB71" s="110">
        <v>1</v>
      </c>
      <c r="AC71" s="110">
        <v>1</v>
      </c>
      <c r="AZ71" s="110">
        <v>1</v>
      </c>
      <c r="BA71" s="110">
        <f>IF(AZ71=1,G71,0)</f>
        <v>0</v>
      </c>
      <c r="BB71" s="110">
        <f>IF(AZ71=2,G71,0)</f>
        <v>0</v>
      </c>
      <c r="BC71" s="110">
        <f>IF(AZ71=3,G71,0)</f>
        <v>0</v>
      </c>
      <c r="BD71" s="110">
        <f>IF(AZ71=4,G71,0)</f>
        <v>0</v>
      </c>
      <c r="BE71" s="110">
        <f>IF(AZ71=5,G71,0)</f>
        <v>0</v>
      </c>
      <c r="CA71" s="136">
        <v>1</v>
      </c>
      <c r="CB71" s="136">
        <v>1</v>
      </c>
      <c r="CZ71" s="110">
        <v>0</v>
      </c>
    </row>
    <row r="72" spans="1:104" x14ac:dyDescent="0.2">
      <c r="A72" s="137"/>
      <c r="B72" s="139"/>
      <c r="C72" s="186" t="s">
        <v>162</v>
      </c>
      <c r="D72" s="187"/>
      <c r="E72" s="140">
        <v>122.5</v>
      </c>
      <c r="F72" s="141"/>
      <c r="G72" s="142"/>
      <c r="M72" s="138" t="s">
        <v>162</v>
      </c>
      <c r="O72" s="129"/>
    </row>
    <row r="73" spans="1:104" x14ac:dyDescent="0.2">
      <c r="A73" s="130">
        <v>38</v>
      </c>
      <c r="B73" s="131" t="s">
        <v>113</v>
      </c>
      <c r="C73" s="132" t="s">
        <v>171</v>
      </c>
      <c r="D73" s="133" t="s">
        <v>82</v>
      </c>
      <c r="E73" s="134">
        <v>81.5</v>
      </c>
      <c r="F73" s="167"/>
      <c r="G73" s="135">
        <f>E73*F73</f>
        <v>0</v>
      </c>
      <c r="O73" s="129">
        <v>2</v>
      </c>
      <c r="AA73" s="110">
        <v>12</v>
      </c>
      <c r="AB73" s="110">
        <v>0</v>
      </c>
      <c r="AC73" s="110">
        <v>27</v>
      </c>
      <c r="AZ73" s="110">
        <v>1</v>
      </c>
      <c r="BA73" s="110">
        <f>IF(AZ73=1,G73,0)</f>
        <v>0</v>
      </c>
      <c r="BB73" s="110">
        <f>IF(AZ73=2,G73,0)</f>
        <v>0</v>
      </c>
      <c r="BC73" s="110">
        <f>IF(AZ73=3,G73,0)</f>
        <v>0</v>
      </c>
      <c r="BD73" s="110">
        <f>IF(AZ73=4,G73,0)</f>
        <v>0</v>
      </c>
      <c r="BE73" s="110">
        <f>IF(AZ73=5,G73,0)</f>
        <v>0</v>
      </c>
      <c r="CA73" s="136">
        <v>12</v>
      </c>
      <c r="CB73" s="136">
        <v>0</v>
      </c>
      <c r="CZ73" s="110">
        <v>1E-4</v>
      </c>
    </row>
    <row r="74" spans="1:104" x14ac:dyDescent="0.2">
      <c r="A74" s="137"/>
      <c r="B74" s="139"/>
      <c r="C74" s="186" t="s">
        <v>172</v>
      </c>
      <c r="D74" s="187"/>
      <c r="E74" s="140">
        <v>81.5</v>
      </c>
      <c r="F74" s="141"/>
      <c r="G74" s="142"/>
      <c r="M74" s="138" t="s">
        <v>172</v>
      </c>
      <c r="O74" s="129"/>
    </row>
    <row r="75" spans="1:104" x14ac:dyDescent="0.2">
      <c r="A75" s="130">
        <v>39</v>
      </c>
      <c r="B75" s="131" t="s">
        <v>113</v>
      </c>
      <c r="C75" s="132" t="s">
        <v>173</v>
      </c>
      <c r="D75" s="133" t="s">
        <v>130</v>
      </c>
      <c r="E75" s="134">
        <v>204</v>
      </c>
      <c r="F75" s="167"/>
      <c r="G75" s="135">
        <f>E75*F75</f>
        <v>0</v>
      </c>
      <c r="O75" s="129">
        <v>2</v>
      </c>
      <c r="AA75" s="110">
        <v>12</v>
      </c>
      <c r="AB75" s="110">
        <v>0</v>
      </c>
      <c r="AC75" s="110">
        <v>26</v>
      </c>
      <c r="AZ75" s="110">
        <v>1</v>
      </c>
      <c r="BA75" s="110">
        <f>IF(AZ75=1,G75,0)</f>
        <v>0</v>
      </c>
      <c r="BB75" s="110">
        <f>IF(AZ75=2,G75,0)</f>
        <v>0</v>
      </c>
      <c r="BC75" s="110">
        <f>IF(AZ75=3,G75,0)</f>
        <v>0</v>
      </c>
      <c r="BD75" s="110">
        <f>IF(AZ75=4,G75,0)</f>
        <v>0</v>
      </c>
      <c r="BE75" s="110">
        <f>IF(AZ75=5,G75,0)</f>
        <v>0</v>
      </c>
      <c r="CA75" s="136">
        <v>12</v>
      </c>
      <c r="CB75" s="136">
        <v>0</v>
      </c>
      <c r="CZ75" s="110">
        <v>1E-3</v>
      </c>
    </row>
    <row r="76" spans="1:104" x14ac:dyDescent="0.2">
      <c r="A76" s="137"/>
      <c r="B76" s="139"/>
      <c r="C76" s="186" t="s">
        <v>174</v>
      </c>
      <c r="D76" s="187"/>
      <c r="E76" s="140">
        <v>81.5</v>
      </c>
      <c r="F76" s="141"/>
      <c r="G76" s="142"/>
      <c r="M76" s="138" t="s">
        <v>174</v>
      </c>
      <c r="O76" s="129"/>
    </row>
    <row r="77" spans="1:104" x14ac:dyDescent="0.2">
      <c r="A77" s="137"/>
      <c r="B77" s="139"/>
      <c r="C77" s="186" t="s">
        <v>162</v>
      </c>
      <c r="D77" s="187"/>
      <c r="E77" s="140">
        <v>122.5</v>
      </c>
      <c r="F77" s="141"/>
      <c r="G77" s="142"/>
      <c r="M77" s="138" t="s">
        <v>162</v>
      </c>
      <c r="O77" s="129"/>
    </row>
    <row r="78" spans="1:104" x14ac:dyDescent="0.2">
      <c r="A78" s="130">
        <v>40</v>
      </c>
      <c r="B78" s="131" t="s">
        <v>175</v>
      </c>
      <c r="C78" s="132" t="s">
        <v>176</v>
      </c>
      <c r="D78" s="133" t="s">
        <v>130</v>
      </c>
      <c r="E78" s="134">
        <v>6.12</v>
      </c>
      <c r="F78" s="167"/>
      <c r="G78" s="135">
        <f>E78*F78</f>
        <v>0</v>
      </c>
      <c r="O78" s="129">
        <v>2</v>
      </c>
      <c r="AA78" s="110">
        <v>3</v>
      </c>
      <c r="AB78" s="110">
        <v>1</v>
      </c>
      <c r="AC78" s="110" t="s">
        <v>175</v>
      </c>
      <c r="AZ78" s="110">
        <v>1</v>
      </c>
      <c r="BA78" s="110">
        <f>IF(AZ78=1,G78,0)</f>
        <v>0</v>
      </c>
      <c r="BB78" s="110">
        <f>IF(AZ78=2,G78,0)</f>
        <v>0</v>
      </c>
      <c r="BC78" s="110">
        <f>IF(AZ78=3,G78,0)</f>
        <v>0</v>
      </c>
      <c r="BD78" s="110">
        <f>IF(AZ78=4,G78,0)</f>
        <v>0</v>
      </c>
      <c r="BE78" s="110">
        <f>IF(AZ78=5,G78,0)</f>
        <v>0</v>
      </c>
      <c r="CA78" s="136">
        <v>3</v>
      </c>
      <c r="CB78" s="136">
        <v>1</v>
      </c>
      <c r="CZ78" s="110">
        <v>1E-3</v>
      </c>
    </row>
    <row r="79" spans="1:104" x14ac:dyDescent="0.2">
      <c r="A79" s="137"/>
      <c r="B79" s="139"/>
      <c r="C79" s="186" t="s">
        <v>177</v>
      </c>
      <c r="D79" s="187"/>
      <c r="E79" s="140">
        <v>6.12</v>
      </c>
      <c r="F79" s="141"/>
      <c r="G79" s="142"/>
      <c r="M79" s="138" t="s">
        <v>177</v>
      </c>
      <c r="O79" s="129"/>
    </row>
    <row r="80" spans="1:104" x14ac:dyDescent="0.2">
      <c r="A80" s="143"/>
      <c r="B80" s="144" t="s">
        <v>65</v>
      </c>
      <c r="C80" s="145" t="str">
        <f>CONCATENATE(B59," ",C59)</f>
        <v>16 Trávník sečený</v>
      </c>
      <c r="D80" s="146"/>
      <c r="E80" s="147"/>
      <c r="F80" s="148"/>
      <c r="G80" s="149">
        <f>SUM(G59:G79)</f>
        <v>0</v>
      </c>
      <c r="O80" s="129">
        <v>4</v>
      </c>
      <c r="BA80" s="150">
        <f>SUM(BA59:BA79)</f>
        <v>0</v>
      </c>
      <c r="BB80" s="150">
        <f>SUM(BB59:BB79)</f>
        <v>0</v>
      </c>
      <c r="BC80" s="150">
        <f>SUM(BC59:BC79)</f>
        <v>0</v>
      </c>
      <c r="BD80" s="150">
        <f>SUM(BD59:BD79)</f>
        <v>0</v>
      </c>
      <c r="BE80" s="150">
        <f>SUM(BE59:BE79)</f>
        <v>0</v>
      </c>
    </row>
    <row r="81" spans="1:104" x14ac:dyDescent="0.2">
      <c r="A81" s="123" t="s">
        <v>62</v>
      </c>
      <c r="B81" s="124" t="s">
        <v>178</v>
      </c>
      <c r="C81" s="125" t="s">
        <v>179</v>
      </c>
      <c r="D81" s="126"/>
      <c r="E81" s="127"/>
      <c r="F81" s="127"/>
      <c r="G81" s="128"/>
      <c r="O81" s="129">
        <v>1</v>
      </c>
    </row>
    <row r="82" spans="1:104" ht="22.5" x14ac:dyDescent="0.2">
      <c r="A82" s="130">
        <v>41</v>
      </c>
      <c r="B82" s="131" t="s">
        <v>90</v>
      </c>
      <c r="C82" s="132" t="s">
        <v>91</v>
      </c>
      <c r="D82" s="133" t="s">
        <v>82</v>
      </c>
      <c r="E82" s="134">
        <v>250</v>
      </c>
      <c r="F82" s="167"/>
      <c r="G82" s="135">
        <f>E82*F82</f>
        <v>0</v>
      </c>
      <c r="O82" s="129">
        <v>2</v>
      </c>
      <c r="AA82" s="110">
        <v>1</v>
      </c>
      <c r="AB82" s="110">
        <v>1</v>
      </c>
      <c r="AC82" s="110">
        <v>1</v>
      </c>
      <c r="AZ82" s="110">
        <v>1</v>
      </c>
      <c r="BA82" s="110">
        <f>IF(AZ82=1,G82,0)</f>
        <v>0</v>
      </c>
      <c r="BB82" s="110">
        <f>IF(AZ82=2,G82,0)</f>
        <v>0</v>
      </c>
      <c r="BC82" s="110">
        <f>IF(AZ82=3,G82,0)</f>
        <v>0</v>
      </c>
      <c r="BD82" s="110">
        <f>IF(AZ82=4,G82,0)</f>
        <v>0</v>
      </c>
      <c r="BE82" s="110">
        <f>IF(AZ82=5,G82,0)</f>
        <v>0</v>
      </c>
      <c r="CA82" s="136">
        <v>1</v>
      </c>
      <c r="CB82" s="136">
        <v>1</v>
      </c>
      <c r="CZ82" s="110">
        <v>0</v>
      </c>
    </row>
    <row r="83" spans="1:104" x14ac:dyDescent="0.2">
      <c r="A83" s="143"/>
      <c r="B83" s="144" t="s">
        <v>65</v>
      </c>
      <c r="C83" s="145" t="str">
        <f>CONCATENATE(B81," ",C81)</f>
        <v>95 Dokončovací konstrukce na pozemních stavbách</v>
      </c>
      <c r="D83" s="146"/>
      <c r="E83" s="147"/>
      <c r="F83" s="148"/>
      <c r="G83" s="149">
        <f>SUM(G81:G82)</f>
        <v>0</v>
      </c>
      <c r="O83" s="129">
        <v>4</v>
      </c>
      <c r="BA83" s="150">
        <f>SUM(BA81:BA82)</f>
        <v>0</v>
      </c>
      <c r="BB83" s="150">
        <f>SUM(BB81:BB82)</f>
        <v>0</v>
      </c>
      <c r="BC83" s="150">
        <f>SUM(BC81:BC82)</f>
        <v>0</v>
      </c>
      <c r="BD83" s="150">
        <f>SUM(BD81:BD82)</f>
        <v>0</v>
      </c>
      <c r="BE83" s="150">
        <f>SUM(BE81:BE82)</f>
        <v>0</v>
      </c>
    </row>
    <row r="84" spans="1:104" x14ac:dyDescent="0.2">
      <c r="A84" s="123" t="s">
        <v>62</v>
      </c>
      <c r="B84" s="124" t="s">
        <v>180</v>
      </c>
      <c r="C84" s="125" t="s">
        <v>181</v>
      </c>
      <c r="D84" s="126"/>
      <c r="E84" s="127"/>
      <c r="F84" s="127"/>
      <c r="G84" s="128"/>
      <c r="O84" s="129">
        <v>1</v>
      </c>
    </row>
    <row r="85" spans="1:104" x14ac:dyDescent="0.2">
      <c r="A85" s="130">
        <v>42</v>
      </c>
      <c r="B85" s="131" t="s">
        <v>182</v>
      </c>
      <c r="C85" s="132" t="s">
        <v>183</v>
      </c>
      <c r="D85" s="133" t="s">
        <v>184</v>
      </c>
      <c r="E85" s="134">
        <v>30.19782</v>
      </c>
      <c r="F85" s="167"/>
      <c r="G85" s="135">
        <f>E85*F85</f>
        <v>0</v>
      </c>
      <c r="O85" s="129">
        <v>2</v>
      </c>
      <c r="AA85" s="110">
        <v>7</v>
      </c>
      <c r="AB85" s="110">
        <v>1</v>
      </c>
      <c r="AC85" s="110">
        <v>2</v>
      </c>
      <c r="AZ85" s="110">
        <v>1</v>
      </c>
      <c r="BA85" s="110">
        <f>IF(AZ85=1,G85,0)</f>
        <v>0</v>
      </c>
      <c r="BB85" s="110">
        <f>IF(AZ85=2,G85,0)</f>
        <v>0</v>
      </c>
      <c r="BC85" s="110">
        <f>IF(AZ85=3,G85,0)</f>
        <v>0</v>
      </c>
      <c r="BD85" s="110">
        <f>IF(AZ85=4,G85,0)</f>
        <v>0</v>
      </c>
      <c r="BE85" s="110">
        <f>IF(AZ85=5,G85,0)</f>
        <v>0</v>
      </c>
      <c r="CA85" s="136">
        <v>7</v>
      </c>
      <c r="CB85" s="136">
        <v>1</v>
      </c>
      <c r="CZ85" s="110">
        <v>0</v>
      </c>
    </row>
    <row r="86" spans="1:104" x14ac:dyDescent="0.2">
      <c r="A86" s="143"/>
      <c r="B86" s="144" t="s">
        <v>65</v>
      </c>
      <c r="C86" s="145" t="str">
        <f>CONCATENATE(B84," ",C84)</f>
        <v>99 Staveništní přesun hmot</v>
      </c>
      <c r="D86" s="146"/>
      <c r="E86" s="147"/>
      <c r="F86" s="148"/>
      <c r="G86" s="149">
        <f>SUM(G84:G85)</f>
        <v>0</v>
      </c>
      <c r="O86" s="129">
        <v>4</v>
      </c>
      <c r="BA86" s="150">
        <f>SUM(BA84:BA85)</f>
        <v>0</v>
      </c>
      <c r="BB86" s="150">
        <f>SUM(BB84:BB85)</f>
        <v>0</v>
      </c>
      <c r="BC86" s="150">
        <f>SUM(BC84:BC85)</f>
        <v>0</v>
      </c>
      <c r="BD86" s="150">
        <f>SUM(BD84:BD85)</f>
        <v>0</v>
      </c>
      <c r="BE86" s="150">
        <f>SUM(BE84:BE85)</f>
        <v>0</v>
      </c>
    </row>
    <row r="87" spans="1:104" x14ac:dyDescent="0.2">
      <c r="A87" s="123" t="s">
        <v>62</v>
      </c>
      <c r="B87" s="124" t="s">
        <v>185</v>
      </c>
      <c r="C87" s="125" t="s">
        <v>186</v>
      </c>
      <c r="D87" s="126"/>
      <c r="E87" s="127"/>
      <c r="F87" s="127"/>
      <c r="G87" s="128"/>
      <c r="O87" s="129">
        <v>1</v>
      </c>
    </row>
    <row r="88" spans="1:104" ht="22.5" x14ac:dyDescent="0.2">
      <c r="A88" s="130">
        <v>43</v>
      </c>
      <c r="B88" s="131" t="s">
        <v>113</v>
      </c>
      <c r="C88" s="132" t="s">
        <v>187</v>
      </c>
      <c r="D88" s="133" t="s">
        <v>184</v>
      </c>
      <c r="E88" s="134">
        <v>0.57999999999999996</v>
      </c>
      <c r="F88" s="167"/>
      <c r="G88" s="135">
        <f>E88*F88</f>
        <v>0</v>
      </c>
      <c r="O88" s="129">
        <v>2</v>
      </c>
      <c r="AA88" s="110">
        <v>12</v>
      </c>
      <c r="AB88" s="110">
        <v>0</v>
      </c>
      <c r="AC88" s="110">
        <v>28</v>
      </c>
      <c r="AZ88" s="110">
        <v>1</v>
      </c>
      <c r="BA88" s="110">
        <f>IF(AZ88=1,G88,0)</f>
        <v>0</v>
      </c>
      <c r="BB88" s="110">
        <f>IF(AZ88=2,G88,0)</f>
        <v>0</v>
      </c>
      <c r="BC88" s="110">
        <f>IF(AZ88=3,G88,0)</f>
        <v>0</v>
      </c>
      <c r="BD88" s="110">
        <f>IF(AZ88=4,G88,0)</f>
        <v>0</v>
      </c>
      <c r="BE88" s="110">
        <f>IF(AZ88=5,G88,0)</f>
        <v>0</v>
      </c>
      <c r="CA88" s="136">
        <v>12</v>
      </c>
      <c r="CB88" s="136">
        <v>0</v>
      </c>
      <c r="CZ88" s="110">
        <v>0</v>
      </c>
    </row>
    <row r="89" spans="1:104" x14ac:dyDescent="0.2">
      <c r="A89" s="143"/>
      <c r="B89" s="144" t="s">
        <v>65</v>
      </c>
      <c r="C89" s="145" t="str">
        <f>CONCATENATE(B87," ",C87)</f>
        <v>D96 Přesuny suti a vybouraných hmot</v>
      </c>
      <c r="D89" s="146"/>
      <c r="E89" s="147"/>
      <c r="F89" s="148"/>
      <c r="G89" s="149">
        <f>SUM(G87:G88)</f>
        <v>0</v>
      </c>
      <c r="O89" s="129">
        <v>4</v>
      </c>
      <c r="BA89" s="150">
        <f>SUM(BA87:BA88)</f>
        <v>0</v>
      </c>
      <c r="BB89" s="150">
        <f>SUM(BB87:BB88)</f>
        <v>0</v>
      </c>
      <c r="BC89" s="150">
        <f>SUM(BC87:BC88)</f>
        <v>0</v>
      </c>
      <c r="BD89" s="150">
        <f>SUM(BD87:BD88)</f>
        <v>0</v>
      </c>
      <c r="BE89" s="150">
        <f>SUM(BE87:BE88)</f>
        <v>0</v>
      </c>
    </row>
    <row r="90" spans="1:104" x14ac:dyDescent="0.2">
      <c r="E90" s="110"/>
    </row>
    <row r="91" spans="1:104" x14ac:dyDescent="0.2">
      <c r="E91" s="110"/>
    </row>
    <row r="92" spans="1:104" x14ac:dyDescent="0.2">
      <c r="E92" s="110"/>
    </row>
    <row r="93" spans="1:104" x14ac:dyDescent="0.2">
      <c r="E93" s="110"/>
    </row>
    <row r="94" spans="1:104" x14ac:dyDescent="0.2">
      <c r="E94" s="110"/>
    </row>
    <row r="95" spans="1:104" x14ac:dyDescent="0.2">
      <c r="E95" s="110"/>
    </row>
    <row r="96" spans="1:104" x14ac:dyDescent="0.2">
      <c r="E96" s="110"/>
    </row>
    <row r="97" s="110" customFormat="1" x14ac:dyDescent="0.2"/>
    <row r="98" s="110" customFormat="1" x14ac:dyDescent="0.2"/>
    <row r="99" s="110" customFormat="1" x14ac:dyDescent="0.2"/>
    <row r="100" s="110" customFormat="1" x14ac:dyDescent="0.2"/>
    <row r="101" s="110" customFormat="1" x14ac:dyDescent="0.2"/>
    <row r="102" s="110" customFormat="1" x14ac:dyDescent="0.2"/>
    <row r="103" s="110" customFormat="1" x14ac:dyDescent="0.2"/>
    <row r="104" s="110" customFormat="1" x14ac:dyDescent="0.2"/>
    <row r="105" s="110" customFormat="1" x14ac:dyDescent="0.2"/>
    <row r="106" s="110" customFormat="1" x14ac:dyDescent="0.2"/>
    <row r="107" s="110" customFormat="1" x14ac:dyDescent="0.2"/>
    <row r="108" s="110" customFormat="1" x14ac:dyDescent="0.2"/>
    <row r="109" s="110" customFormat="1" x14ac:dyDescent="0.2"/>
    <row r="110" s="110" customFormat="1" x14ac:dyDescent="0.2"/>
    <row r="111" s="110" customFormat="1" x14ac:dyDescent="0.2"/>
    <row r="112" s="110" customFormat="1" x14ac:dyDescent="0.2"/>
    <row r="113" s="110" customFormat="1" x14ac:dyDescent="0.2"/>
    <row r="114" s="110" customFormat="1" x14ac:dyDescent="0.2"/>
    <row r="115" s="110" customFormat="1" x14ac:dyDescent="0.2"/>
    <row r="116" s="110" customFormat="1" x14ac:dyDescent="0.2"/>
    <row r="117" s="110" customFormat="1" x14ac:dyDescent="0.2"/>
    <row r="118" s="110" customFormat="1" x14ac:dyDescent="0.2"/>
    <row r="119" s="110" customFormat="1" x14ac:dyDescent="0.2"/>
    <row r="120" s="110" customFormat="1" x14ac:dyDescent="0.2"/>
    <row r="121" s="110" customFormat="1" x14ac:dyDescent="0.2"/>
    <row r="122" s="110" customFormat="1" x14ac:dyDescent="0.2"/>
    <row r="123" s="110" customFormat="1" x14ac:dyDescent="0.2"/>
    <row r="124" s="110" customFormat="1" x14ac:dyDescent="0.2"/>
    <row r="125" s="110" customFormat="1" x14ac:dyDescent="0.2"/>
    <row r="126" s="110" customFormat="1" x14ac:dyDescent="0.2"/>
    <row r="127" s="110" customFormat="1" x14ac:dyDescent="0.2"/>
    <row r="128" s="110" customFormat="1" x14ac:dyDescent="0.2"/>
    <row r="129" s="110" customFormat="1" x14ac:dyDescent="0.2"/>
    <row r="130" s="110" customFormat="1" x14ac:dyDescent="0.2"/>
    <row r="131" s="110" customFormat="1" x14ac:dyDescent="0.2"/>
    <row r="132" s="110" customFormat="1" x14ac:dyDescent="0.2"/>
    <row r="133" s="110" customFormat="1" x14ac:dyDescent="0.2"/>
    <row r="134" s="110" customFormat="1" x14ac:dyDescent="0.2"/>
    <row r="135" s="110" customFormat="1" x14ac:dyDescent="0.2"/>
    <row r="136" s="110" customFormat="1" x14ac:dyDescent="0.2"/>
    <row r="137" s="110" customFormat="1" x14ac:dyDescent="0.2"/>
    <row r="138" s="110" customFormat="1" x14ac:dyDescent="0.2"/>
    <row r="139" s="110" customFormat="1" x14ac:dyDescent="0.2"/>
    <row r="140" s="110" customFormat="1" x14ac:dyDescent="0.2"/>
    <row r="141" s="110" customFormat="1" x14ac:dyDescent="0.2"/>
    <row r="142" s="110" customFormat="1" x14ac:dyDescent="0.2"/>
    <row r="143" s="110" customFormat="1" x14ac:dyDescent="0.2"/>
    <row r="144" s="110" customFormat="1" x14ac:dyDescent="0.2"/>
    <row r="145" spans="1:7" x14ac:dyDescent="0.2">
      <c r="E145" s="110"/>
    </row>
    <row r="146" spans="1:7" x14ac:dyDescent="0.2">
      <c r="E146" s="110"/>
    </row>
    <row r="147" spans="1:7" x14ac:dyDescent="0.2">
      <c r="E147" s="110"/>
    </row>
    <row r="148" spans="1:7" x14ac:dyDescent="0.2">
      <c r="A148" s="151"/>
      <c r="B148" s="151"/>
    </row>
    <row r="149" spans="1:7" x14ac:dyDescent="0.2">
      <c r="C149" s="153"/>
      <c r="D149" s="153"/>
      <c r="E149" s="154"/>
      <c r="F149" s="153"/>
      <c r="G149" s="155"/>
    </row>
    <row r="150" spans="1:7" x14ac:dyDescent="0.2">
      <c r="A150" s="151"/>
      <c r="B150" s="151"/>
    </row>
  </sheetData>
  <sheetProtection algorithmName="SHA-512" hashValue="iJhu4CldpNhYWbGs1/h7jR49ZKMwWHqvKB6l1M2ywxzH3BR6+tWYNEPJrkrofK+MZI0iYr7G1NxoLyz7QgNKuw==" saltValue="1cx9E18fXPtI8TRlM72YaA==" spinCount="100000" sheet="1" objects="1" scenarios="1"/>
  <mergeCells count="26">
    <mergeCell ref="C74:D74"/>
    <mergeCell ref="C76:D76"/>
    <mergeCell ref="C77:D77"/>
    <mergeCell ref="C79:D79"/>
    <mergeCell ref="C61:D61"/>
    <mergeCell ref="C62:D62"/>
    <mergeCell ref="C66:D66"/>
    <mergeCell ref="C68:D68"/>
    <mergeCell ref="C70:D70"/>
    <mergeCell ref="C72:D72"/>
    <mergeCell ref="C43:D43"/>
    <mergeCell ref="C45:D45"/>
    <mergeCell ref="C47:D47"/>
    <mergeCell ref="C49:D49"/>
    <mergeCell ref="C28:D28"/>
    <mergeCell ref="C30:D30"/>
    <mergeCell ref="C33:D33"/>
    <mergeCell ref="C35:D35"/>
    <mergeCell ref="C14:D14"/>
    <mergeCell ref="C16:D16"/>
    <mergeCell ref="C20:D20"/>
    <mergeCell ref="C21:D21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peta</dc:creator>
  <cp:lastModifiedBy>Nevoralová Jana, Ing.</cp:lastModifiedBy>
  <dcterms:created xsi:type="dcterms:W3CDTF">2022-12-02T08:25:41Z</dcterms:created>
  <dcterms:modified xsi:type="dcterms:W3CDTF">2023-01-25T09:29:07Z</dcterms:modified>
</cp:coreProperties>
</file>