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Investice\Investiční akce\akce 2022\REVITALIZACE LOKALITY MARTINSKÉ NÁM\Zadavaci_rizeni_2023_Realizace\02_ZD\Soupis_stavebnich_praci_dodavek_a_sluzeb_Zadavatel_1\"/>
    </mc:Choice>
  </mc:AlternateContent>
  <bookViews>
    <workbookView xWindow="-120" yWindow="-120" windowWidth="29040" windowHeight="1596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Položky!$A$1:$G$132</definedName>
    <definedName name="_xlnm.Print_Area" localSheetId="1">Rekapitulace!$A$1:$I$19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131" i="3" l="1"/>
  <c r="BE132" i="3" s="1"/>
  <c r="I16" i="2" s="1"/>
  <c r="BD131" i="3"/>
  <c r="BD132" i="3" s="1"/>
  <c r="H16" i="2" s="1"/>
  <c r="BC131" i="3"/>
  <c r="BC132" i="3" s="1"/>
  <c r="G16" i="2" s="1"/>
  <c r="BB131" i="3"/>
  <c r="G131" i="3"/>
  <c r="BA131" i="3" s="1"/>
  <c r="BA132" i="3" s="1"/>
  <c r="B16" i="2"/>
  <c r="A16" i="2"/>
  <c r="BB132" i="3"/>
  <c r="F16" i="2" s="1"/>
  <c r="G132" i="3"/>
  <c r="E16" i="2" s="1"/>
  <c r="C132" i="3"/>
  <c r="BE128" i="3"/>
  <c r="BE129" i="3" s="1"/>
  <c r="I15" i="2" s="1"/>
  <c r="BD128" i="3"/>
  <c r="BD129" i="3" s="1"/>
  <c r="H15" i="2" s="1"/>
  <c r="BC128" i="3"/>
  <c r="BB128" i="3"/>
  <c r="BB129" i="3" s="1"/>
  <c r="F15" i="2" s="1"/>
  <c r="G128" i="3"/>
  <c r="BA128" i="3" s="1"/>
  <c r="BA129" i="3" s="1"/>
  <c r="B15" i="2"/>
  <c r="A15" i="2"/>
  <c r="BC129" i="3"/>
  <c r="G15" i="2" s="1"/>
  <c r="G129" i="3"/>
  <c r="E15" i="2" s="1"/>
  <c r="C129" i="3"/>
  <c r="BD125" i="3"/>
  <c r="BC125" i="3"/>
  <c r="BB125" i="3"/>
  <c r="BA125" i="3"/>
  <c r="G125" i="3"/>
  <c r="BE125" i="3" s="1"/>
  <c r="BE123" i="3"/>
  <c r="BD123" i="3"/>
  <c r="BC123" i="3"/>
  <c r="BB123" i="3"/>
  <c r="G123" i="3"/>
  <c r="B14" i="2"/>
  <c r="A14" i="2"/>
  <c r="C126" i="3"/>
  <c r="BE118" i="3"/>
  <c r="BD118" i="3"/>
  <c r="BC118" i="3"/>
  <c r="BB118" i="3"/>
  <c r="G118" i="3"/>
  <c r="BA118" i="3" s="1"/>
  <c r="BE116" i="3"/>
  <c r="BD116" i="3"/>
  <c r="BC116" i="3"/>
  <c r="BB116" i="3"/>
  <c r="G116" i="3"/>
  <c r="BA116" i="3" s="1"/>
  <c r="BE114" i="3"/>
  <c r="BD114" i="3"/>
  <c r="BC114" i="3"/>
  <c r="BB114" i="3"/>
  <c r="G114" i="3"/>
  <c r="BA114" i="3" s="1"/>
  <c r="BE112" i="3"/>
  <c r="BD112" i="3"/>
  <c r="BC112" i="3"/>
  <c r="BB112" i="3"/>
  <c r="G112" i="3"/>
  <c r="BA112" i="3" s="1"/>
  <c r="BE110" i="3"/>
  <c r="BD110" i="3"/>
  <c r="BC110" i="3"/>
  <c r="BB110" i="3"/>
  <c r="G110" i="3"/>
  <c r="BA110" i="3" s="1"/>
  <c r="BE108" i="3"/>
  <c r="BD108" i="3"/>
  <c r="BC108" i="3"/>
  <c r="BB108" i="3"/>
  <c r="G108" i="3"/>
  <c r="BA108" i="3" s="1"/>
  <c r="BE106" i="3"/>
  <c r="BD106" i="3"/>
  <c r="BC106" i="3"/>
  <c r="BB106" i="3"/>
  <c r="G106" i="3"/>
  <c r="BA106" i="3" s="1"/>
  <c r="BE104" i="3"/>
  <c r="BD104" i="3"/>
  <c r="BC104" i="3"/>
  <c r="BB104" i="3"/>
  <c r="G104" i="3"/>
  <c r="BA104" i="3" s="1"/>
  <c r="BE102" i="3"/>
  <c r="BD102" i="3"/>
  <c r="BC102" i="3"/>
  <c r="BB102" i="3"/>
  <c r="G102" i="3"/>
  <c r="BA102" i="3" s="1"/>
  <c r="BE99" i="3"/>
  <c r="BD99" i="3"/>
  <c r="BC99" i="3"/>
  <c r="BB99" i="3"/>
  <c r="G99" i="3"/>
  <c r="BA99" i="3" s="1"/>
  <c r="B13" i="2"/>
  <c r="A13" i="2"/>
  <c r="C121" i="3"/>
  <c r="BE96" i="3"/>
  <c r="BD96" i="3"/>
  <c r="BC96" i="3"/>
  <c r="BB96" i="3"/>
  <c r="G96" i="3"/>
  <c r="BA96" i="3" s="1"/>
  <c r="BE95" i="3"/>
  <c r="BD95" i="3"/>
  <c r="BC95" i="3"/>
  <c r="BB95" i="3"/>
  <c r="G95" i="3"/>
  <c r="BE94" i="3"/>
  <c r="BD94" i="3"/>
  <c r="BC94" i="3"/>
  <c r="BB94" i="3"/>
  <c r="G94" i="3"/>
  <c r="BA94" i="3" s="1"/>
  <c r="B12" i="2"/>
  <c r="A12" i="2"/>
  <c r="C97" i="3"/>
  <c r="BE89" i="3"/>
  <c r="BD89" i="3"/>
  <c r="BC89" i="3"/>
  <c r="BB89" i="3"/>
  <c r="G89" i="3"/>
  <c r="BA89" i="3" s="1"/>
  <c r="BE87" i="3"/>
  <c r="BD87" i="3"/>
  <c r="BC87" i="3"/>
  <c r="BB87" i="3"/>
  <c r="G87" i="3"/>
  <c r="BA87" i="3" s="1"/>
  <c r="BE86" i="3"/>
  <c r="BD86" i="3"/>
  <c r="BC86" i="3"/>
  <c r="BB86" i="3"/>
  <c r="G86" i="3"/>
  <c r="BA86" i="3" s="1"/>
  <c r="BE85" i="3"/>
  <c r="BD85" i="3"/>
  <c r="BC85" i="3"/>
  <c r="BB85" i="3"/>
  <c r="G85" i="3"/>
  <c r="BA85" i="3" s="1"/>
  <c r="BE84" i="3"/>
  <c r="BD84" i="3"/>
  <c r="BC84" i="3"/>
  <c r="BB84" i="3"/>
  <c r="G84" i="3"/>
  <c r="BA84" i="3" s="1"/>
  <c r="BE83" i="3"/>
  <c r="BD83" i="3"/>
  <c r="BC83" i="3"/>
  <c r="BB83" i="3"/>
  <c r="G83" i="3"/>
  <c r="BA83" i="3" s="1"/>
  <c r="BE81" i="3"/>
  <c r="BD81" i="3"/>
  <c r="BC81" i="3"/>
  <c r="BB81" i="3"/>
  <c r="G81" i="3"/>
  <c r="BA81" i="3" s="1"/>
  <c r="BE79" i="3"/>
  <c r="BD79" i="3"/>
  <c r="BC79" i="3"/>
  <c r="BB79" i="3"/>
  <c r="G79" i="3"/>
  <c r="BA79" i="3" s="1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1" i="3"/>
  <c r="BD71" i="3"/>
  <c r="BC71" i="3"/>
  <c r="BB71" i="3"/>
  <c r="G71" i="3"/>
  <c r="BA71" i="3" s="1"/>
  <c r="BE70" i="3"/>
  <c r="BD70" i="3"/>
  <c r="BC70" i="3"/>
  <c r="BB70" i="3"/>
  <c r="G70" i="3"/>
  <c r="B11" i="2"/>
  <c r="A11" i="2"/>
  <c r="C92" i="3"/>
  <c r="BE67" i="3"/>
  <c r="BD67" i="3"/>
  <c r="BC67" i="3"/>
  <c r="BB67" i="3"/>
  <c r="G67" i="3"/>
  <c r="BA67" i="3" s="1"/>
  <c r="BE65" i="3"/>
  <c r="BD65" i="3"/>
  <c r="BC65" i="3"/>
  <c r="BB65" i="3"/>
  <c r="G65" i="3"/>
  <c r="BA65" i="3" s="1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10" i="2"/>
  <c r="A10" i="2"/>
  <c r="C68" i="3"/>
  <c r="BE54" i="3"/>
  <c r="BD54" i="3"/>
  <c r="BC54" i="3"/>
  <c r="BB54" i="3"/>
  <c r="G54" i="3"/>
  <c r="BA54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49" i="3"/>
  <c r="BD49" i="3"/>
  <c r="BC49" i="3"/>
  <c r="BB49" i="3"/>
  <c r="G49" i="3"/>
  <c r="BA49" i="3" s="1"/>
  <c r="BE47" i="3"/>
  <c r="BD47" i="3"/>
  <c r="BC47" i="3"/>
  <c r="BB47" i="3"/>
  <c r="G47" i="3"/>
  <c r="BA47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30" i="3"/>
  <c r="BD30" i="3"/>
  <c r="BC30" i="3"/>
  <c r="BB30" i="3"/>
  <c r="G30" i="3"/>
  <c r="BE29" i="3"/>
  <c r="BD29" i="3"/>
  <c r="BC29" i="3"/>
  <c r="BB29" i="3"/>
  <c r="G29" i="3"/>
  <c r="BA29" i="3" s="1"/>
  <c r="B9" i="2"/>
  <c r="A9" i="2"/>
  <c r="C55" i="3"/>
  <c r="BD26" i="3"/>
  <c r="BC26" i="3"/>
  <c r="BB26" i="3"/>
  <c r="BA26" i="3"/>
  <c r="G26" i="3"/>
  <c r="BE26" i="3" s="1"/>
  <c r="BE23" i="3"/>
  <c r="BD23" i="3"/>
  <c r="BC23" i="3"/>
  <c r="BB23" i="3"/>
  <c r="G23" i="3"/>
  <c r="BA23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8" i="2"/>
  <c r="A8" i="2"/>
  <c r="C27" i="3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G8" i="3"/>
  <c r="BA8" i="3" s="1"/>
  <c r="BA9" i="3" s="1"/>
  <c r="B7" i="2"/>
  <c r="A7" i="2"/>
  <c r="C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92" i="3" l="1"/>
  <c r="H11" i="2" s="1"/>
  <c r="BB97" i="3"/>
  <c r="F12" i="2" s="1"/>
  <c r="BC126" i="3"/>
  <c r="G14" i="2" s="1"/>
  <c r="BD126" i="3"/>
  <c r="H14" i="2" s="1"/>
  <c r="G121" i="3"/>
  <c r="BB121" i="3"/>
  <c r="F13" i="2" s="1"/>
  <c r="BC121" i="3"/>
  <c r="G13" i="2" s="1"/>
  <c r="BE121" i="3"/>
  <c r="I13" i="2" s="1"/>
  <c r="BD97" i="3"/>
  <c r="H12" i="2" s="1"/>
  <c r="BE97" i="3"/>
  <c r="I12" i="2" s="1"/>
  <c r="BC92" i="3"/>
  <c r="G11" i="2" s="1"/>
  <c r="G68" i="3"/>
  <c r="E10" i="2" s="1"/>
  <c r="BB68" i="3"/>
  <c r="F10" i="2" s="1"/>
  <c r="BC68" i="3"/>
  <c r="G10" i="2" s="1"/>
  <c r="BE68" i="3"/>
  <c r="I10" i="2" s="1"/>
  <c r="BB55" i="3"/>
  <c r="F9" i="2" s="1"/>
  <c r="BD55" i="3"/>
  <c r="H9" i="2" s="1"/>
  <c r="BE55" i="3"/>
  <c r="I9" i="2" s="1"/>
  <c r="BD27" i="3"/>
  <c r="H8" i="2" s="1"/>
  <c r="BC27" i="3"/>
  <c r="G8" i="2" s="1"/>
  <c r="G9" i="3"/>
  <c r="E7" i="2" s="1"/>
  <c r="G27" i="3"/>
  <c r="E8" i="2" s="1"/>
  <c r="BA11" i="3"/>
  <c r="BA27" i="3" s="1"/>
  <c r="BB27" i="3"/>
  <c r="F8" i="2" s="1"/>
  <c r="G55" i="3"/>
  <c r="E9" i="2" s="1"/>
  <c r="BC55" i="3"/>
  <c r="G9" i="2" s="1"/>
  <c r="BD68" i="3"/>
  <c r="H10" i="2" s="1"/>
  <c r="G92" i="3"/>
  <c r="E11" i="2" s="1"/>
  <c r="BA70" i="3"/>
  <c r="BA92" i="3" s="1"/>
  <c r="BB92" i="3"/>
  <c r="F11" i="2" s="1"/>
  <c r="BE92" i="3"/>
  <c r="I11" i="2" s="1"/>
  <c r="G97" i="3"/>
  <c r="E12" i="2" s="1"/>
  <c r="BC97" i="3"/>
  <c r="G12" i="2" s="1"/>
  <c r="BD121" i="3"/>
  <c r="H13" i="2" s="1"/>
  <c r="G126" i="3"/>
  <c r="E14" i="2" s="1"/>
  <c r="BA123" i="3"/>
  <c r="BA126" i="3" s="1"/>
  <c r="BE126" i="3"/>
  <c r="I14" i="2" s="1"/>
  <c r="BB126" i="3"/>
  <c r="F14" i="2" s="1"/>
  <c r="BE27" i="3"/>
  <c r="I8" i="2" s="1"/>
  <c r="BA121" i="3"/>
  <c r="E13" i="2" s="1"/>
  <c r="BA68" i="3"/>
  <c r="BA30" i="3"/>
  <c r="BA55" i="3" s="1"/>
  <c r="BA95" i="3"/>
  <c r="BA97" i="3" s="1"/>
  <c r="F17" i="2" l="1"/>
  <c r="C16" i="1" s="1"/>
  <c r="I17" i="2"/>
  <c r="H17" i="2"/>
  <c r="C17" i="1" s="1"/>
  <c r="G17" i="2"/>
  <c r="C18" i="1" s="1"/>
  <c r="E17" i="2"/>
  <c r="C15" i="1" l="1"/>
  <c r="C19" i="1" s="1"/>
  <c r="F30" i="1" s="1"/>
  <c r="F34" i="1" s="1"/>
</calcChain>
</file>

<file path=xl/sharedStrings.xml><?xml version="1.0" encoding="utf-8"?>
<sst xmlns="http://schemas.openxmlformats.org/spreadsheetml/2006/main" count="420" uniqueCount="248">
  <si>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</si>
  <si>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</si>
  <si>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</si>
  <si>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</si>
  <si>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</si>
  <si>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</si>
  <si>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</si>
  <si>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</si>
  <si>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</si>
  <si>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</si>
  <si>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</si>
  <si>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</si>
  <si>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</si>
  <si>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</si>
  <si>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</si>
  <si>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</si>
  <si>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</si>
  <si>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</si>
  <si>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</si>
  <si>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</si>
  <si>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</si>
  <si>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</si>
  <si>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</si>
  <si>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</si>
  <si>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</si>
  <si>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</si>
  <si>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</si>
  <si>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</si>
  <si>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</si>
  <si>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</si>
  <si>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</si>
  <si>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</si>
  <si>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</si>
  <si>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</si>
  <si>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</si>
  <si>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</si>
  <si>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</si>
  <si>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</si>
  <si>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</si>
  <si>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</si>
  <si>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</si>
  <si>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</si>
  <si>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</si>
  <si>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</si>
  <si>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</si>
  <si>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</si>
  <si>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</si>
  <si>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</si>
  <si>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</si>
  <si>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</si>
  <si>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</si>
  <si>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</si>
  <si>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</si>
  <si>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</si>
  <si>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</si>
  <si>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</si>
  <si>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</si>
  <si>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</si>
  <si>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</si>
  <si>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</si>
  <si>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</si>
  <si>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</si>
  <si>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</si>
  <si>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</si>
  <si>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</si>
  <si>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N970/11/2</t>
  </si>
  <si>
    <t>Třebíč -Martinské náměstí-sadové úpravy</t>
  </si>
  <si>
    <t>SO 801</t>
  </si>
  <si>
    <t>Revitalizace lokality Martinské náměstí</t>
  </si>
  <si>
    <t>Sadové úpravy -  Martinské náměstí Třebíč</t>
  </si>
  <si>
    <t>0</t>
  </si>
  <si>
    <t>Přípravné práce</t>
  </si>
  <si>
    <t>110001111U0S</t>
  </si>
  <si>
    <t xml:space="preserve">Vytyčení sítí v dané lokalitě před započetím prací </t>
  </si>
  <si>
    <t>kpl</t>
  </si>
  <si>
    <t>111251111R00</t>
  </si>
  <si>
    <t xml:space="preserve">Drcení ořezaných keřů(zbývající části stromů a keř </t>
  </si>
  <si>
    <t>m3</t>
  </si>
  <si>
    <t>161201399RRT</t>
  </si>
  <si>
    <t xml:space="preserve">Dřevní hmota drcená odvoz na deponii do 200 m </t>
  </si>
  <si>
    <t>181301102R00</t>
  </si>
  <si>
    <t>Rozprostření ornice, rovina, tl. 10-15 cm,do 500m2 na nově zakládané trávníky tl.150 mm</t>
  </si>
  <si>
    <t>m2</t>
  </si>
  <si>
    <t>181301106R00</t>
  </si>
  <si>
    <t>Rozprostření ornice, rovina, tl. 30-40 cm,do 500m2 doplnění na plochy nových záhonů tl.350 mm</t>
  </si>
  <si>
    <t>21+181</t>
  </si>
  <si>
    <t>182001111R00</t>
  </si>
  <si>
    <t xml:space="preserve">Plošná úprava terénu, nerovnosti do 10 cm v rovině </t>
  </si>
  <si>
    <t>183403114R00</t>
  </si>
  <si>
    <t>Obdělání půdy kultivátorováním v rovině úprava 100% plochy</t>
  </si>
  <si>
    <t>183403153R00</t>
  </si>
  <si>
    <t xml:space="preserve">Obdělání půdy hrabáním, v rovině -záhon </t>
  </si>
  <si>
    <t>184805213R01</t>
  </si>
  <si>
    <t xml:space="preserve">Řez stromu lezecky zdravot pl -90m2 </t>
  </si>
  <si>
    <t>kus</t>
  </si>
  <si>
    <t>184805215R01</t>
  </si>
  <si>
    <t xml:space="preserve">Řez stromu lezecky zdravot pl-150m2 </t>
  </si>
  <si>
    <t>952901412R00</t>
  </si>
  <si>
    <t>Vyčištění  plochy po ukončení stavby od zbytků stavebního materiálu + ostatních odpadů</t>
  </si>
  <si>
    <t>odstranění zbytků drnů a kořenů stromů a keřů:181+210</t>
  </si>
  <si>
    <t>10364200</t>
  </si>
  <si>
    <t>Ornice pro pozemkové úpravy</t>
  </si>
  <si>
    <t>plocha trávníků:62,7*0,15</t>
  </si>
  <si>
    <t>plochy nových záhonů:(21+181)*0,35</t>
  </si>
  <si>
    <t>900      RT1</t>
  </si>
  <si>
    <t>Hzs - nezmeřitelné práce   čl.17-1a Práce v tarifní třídě 4</t>
  </si>
  <si>
    <t>h</t>
  </si>
  <si>
    <t>12</t>
  </si>
  <si>
    <t>Stromy</t>
  </si>
  <si>
    <t>183101115R00</t>
  </si>
  <si>
    <t>Hloub. jamek bez výměny půdy do 0,4 m3, rovina a svah do 1 : 5</t>
  </si>
  <si>
    <t>184102113R00</t>
  </si>
  <si>
    <t>Výsadba dřevin s balem D do 40 cm, v rovině se zalitím</t>
  </si>
  <si>
    <t>184202112R00</t>
  </si>
  <si>
    <t xml:space="preserve">Ukotvení dřeviny kůly D do 10 cm, dl. do 3 m </t>
  </si>
  <si>
    <t>3ks/strom:4</t>
  </si>
  <si>
    <t>184804111R00</t>
  </si>
  <si>
    <t>Ochrana dřevin před okusem zvěří z rákosu v rovině a svahu až do 1 : 5(1 ks /strom)</t>
  </si>
  <si>
    <t>184921093R00</t>
  </si>
  <si>
    <t>Mulčování rostlin tl. do 0,1 m rovina a svah 1:5 jemná štěpka /1m2/strom/</t>
  </si>
  <si>
    <t>použít štěpku z místního zdroje:4*1</t>
  </si>
  <si>
    <t>185804312R00</t>
  </si>
  <si>
    <t xml:space="preserve">Zalití rostlin vodou plochy nad 20 m2 </t>
  </si>
  <si>
    <t>80l/strom:0,08*4</t>
  </si>
  <si>
    <t>185851111R00</t>
  </si>
  <si>
    <t xml:space="preserve">Dovoz vody pro zálivku rostlin do 6 km </t>
  </si>
  <si>
    <t>711491172RTZ</t>
  </si>
  <si>
    <t xml:space="preserve">Uložení protikořenové folie pod kořenový bal </t>
  </si>
  <si>
    <t>do ochranného pásma inženýrských sítí:1,5*2</t>
  </si>
  <si>
    <t>(folie s atestem proti prorůstání kořenů):</t>
  </si>
  <si>
    <t>jen u 2 stromů:</t>
  </si>
  <si>
    <t>nezatříděno</t>
  </si>
  <si>
    <t xml:space="preserve">půdní kondicioner -  250kg/strom </t>
  </si>
  <si>
    <t>kg</t>
  </si>
  <si>
    <t>0,25*4</t>
  </si>
  <si>
    <t>Zeolit(doplnění s kondicionerem do výsadbového substrátu)</t>
  </si>
  <si>
    <t>3kg/strom:4*3</t>
  </si>
  <si>
    <t>Údržba dřevin po dobu 60 měsíců rovina a svah do 1:5</t>
  </si>
  <si>
    <t>1500 Kč/rok:4</t>
  </si>
  <si>
    <t>Dodávka hnojivé tablety k výsadbě 15 ks/strom</t>
  </si>
  <si>
    <t>15*4</t>
  </si>
  <si>
    <t>025-02</t>
  </si>
  <si>
    <t>Prunus x yedoensis  /OK 12 - 14 cm/</t>
  </si>
  <si>
    <t>05217500R</t>
  </si>
  <si>
    <t>Kůl ke kotvení dřevin do D 10 cm délka 2,5m</t>
  </si>
  <si>
    <t>4*3</t>
  </si>
  <si>
    <t>709213401</t>
  </si>
  <si>
    <t>chránička z bambusu/rákos</t>
  </si>
  <si>
    <t>13</t>
  </si>
  <si>
    <t>Keře</t>
  </si>
  <si>
    <t>183101112R00</t>
  </si>
  <si>
    <t xml:space="preserve">Hloub. jamek bez výměny půdy do 0,02 m3, rovina </t>
  </si>
  <si>
    <t>184102111R00</t>
  </si>
  <si>
    <t>Výsadba dřevin s balem D do 20 cm, v rovině a svah 1 : 5</t>
  </si>
  <si>
    <t>184921094R01</t>
  </si>
  <si>
    <t>Mulčování rostlin tl. do 0,7 m v rovině použít štěpku z místního zdroje</t>
  </si>
  <si>
    <t>5l/rostlina:20*0,005</t>
  </si>
  <si>
    <t xml:space="preserve">Dodávka hnojivé tablety k výsadbě </t>
  </si>
  <si>
    <t>1 ks/rostlina:20*1</t>
  </si>
  <si>
    <t xml:space="preserve">Údržba keřů po dobu 60 měsíců </t>
  </si>
  <si>
    <t>m</t>
  </si>
  <si>
    <t>800Kč/rok:20</t>
  </si>
  <si>
    <t>025-12</t>
  </si>
  <si>
    <t>Hydrangea paniculata"Starlight" / V 60- 80 cm/</t>
  </si>
  <si>
    <t>14</t>
  </si>
  <si>
    <t>Podrostové rostliny</t>
  </si>
  <si>
    <t>182001112R00</t>
  </si>
  <si>
    <t xml:space="preserve">Plošná úprava terénu, nerovnosti do 10 cm svah 1:2 </t>
  </si>
  <si>
    <t>183204115R00</t>
  </si>
  <si>
    <t xml:space="preserve">Výsadba květin do připravené půdy se zalitím </t>
  </si>
  <si>
    <t>trvalky:1240</t>
  </si>
  <si>
    <t>183205111R00</t>
  </si>
  <si>
    <t xml:space="preserve">Založení záhonu v rovině/svah 1 : 5, hor. 1 - 2 </t>
  </si>
  <si>
    <t>Mulčování rostlin tl. do 0,07 m, rovina,štěpka část štěpky použít z místního zdroje</t>
  </si>
  <si>
    <t xml:space="preserve">Přihnojení zahradním kompostem </t>
  </si>
  <si>
    <t>50 litrů na 1m2 plochy:181</t>
  </si>
  <si>
    <t>1000+40+150+50</t>
  </si>
  <si>
    <t xml:space="preserve">Zeolit doplnění do záhonu 0,1kg/m2 </t>
  </si>
  <si>
    <t>181*0,1</t>
  </si>
  <si>
    <t xml:space="preserve">Údržba rostlin po dobu 60 měsíců </t>
  </si>
  <si>
    <t>100Kč/m2/rok:181</t>
  </si>
  <si>
    <t>0262A</t>
  </si>
  <si>
    <t>Vinca minor</t>
  </si>
  <si>
    <t>0262B</t>
  </si>
  <si>
    <t>Geranium"Rozanne"</t>
  </si>
  <si>
    <t>0262C</t>
  </si>
  <si>
    <t>Omphalodes verna</t>
  </si>
  <si>
    <t>0262D</t>
  </si>
  <si>
    <t>Hedera helix</t>
  </si>
  <si>
    <t>103715201</t>
  </si>
  <si>
    <t>Substrát zahradnický B bal PE po 75 litrech přihnojení zahradním kompostem</t>
  </si>
  <si>
    <t>50l/m2:121</t>
  </si>
  <si>
    <t>1039110011</t>
  </si>
  <si>
    <t>Mulčovac jemná štěpka 0,07 m na 1m2</t>
  </si>
  <si>
    <t>181*0,07</t>
  </si>
  <si>
    <t>část štěpky použít  z místního zdroje:1,05*-1</t>
  </si>
  <si>
    <t>15</t>
  </si>
  <si>
    <t>Cibuloviny</t>
  </si>
  <si>
    <t>183204113R00</t>
  </si>
  <si>
    <t xml:space="preserve">Výsadba cibulí nebo hlíz prostokořenných </t>
  </si>
  <si>
    <t>02656008</t>
  </si>
  <si>
    <t>Narcissus "Passionale"</t>
  </si>
  <si>
    <t>02656009</t>
  </si>
  <si>
    <t>Scilla siberica</t>
  </si>
  <si>
    <t>16</t>
  </si>
  <si>
    <t>Trávník</t>
  </si>
  <si>
    <t>111104111R00</t>
  </si>
  <si>
    <t>Pokosení trávníku  s odvozem do 20 km 2x pokos</t>
  </si>
  <si>
    <t>plocha regenerovaná:146,3</t>
  </si>
  <si>
    <t>nový trávník:62,7</t>
  </si>
  <si>
    <t>180402111R00</t>
  </si>
  <si>
    <t xml:space="preserve">Založení trávníku parkového výsevem v rovině </t>
  </si>
  <si>
    <t>180406114R00</t>
  </si>
  <si>
    <t xml:space="preserve">Vertikulace trávníku s přísevem,ploch do 1500m2 </t>
  </si>
  <si>
    <t>výsevek 10g/m2:146,3</t>
  </si>
  <si>
    <t>nová plocha trávníku:62,7</t>
  </si>
  <si>
    <t>183403151R00</t>
  </si>
  <si>
    <t xml:space="preserve">Obdělání půdy smykováním, v rovině </t>
  </si>
  <si>
    <t>nová plocha trávníku 80%:62,7*0,8</t>
  </si>
  <si>
    <t>183403153R01</t>
  </si>
  <si>
    <t xml:space="preserve">Obdělání půdy hrabáním, </t>
  </si>
  <si>
    <t>nová plocha trávníku 20%:62,7*0,2</t>
  </si>
  <si>
    <t>183403161R00</t>
  </si>
  <si>
    <t xml:space="preserve">Obdělání půdy válením, v rovině 100% plochy </t>
  </si>
  <si>
    <t xml:space="preserve">Zeolit doplnění - 100g/m2 </t>
  </si>
  <si>
    <t>regener.+ nový trávník:146,3*0,01+62,7*0,01</t>
  </si>
  <si>
    <t xml:space="preserve">Plošné přihnojení umělím hnojivem na široko 5g/m2 </t>
  </si>
  <si>
    <t>Regener.trávník vč materiálu:146,3</t>
  </si>
  <si>
    <t>00572440gfd</t>
  </si>
  <si>
    <t>Směs travní pro pobytové plochy</t>
  </si>
  <si>
    <t>regener.trávník 10g/m2:146,3*0,01</t>
  </si>
  <si>
    <t>nový trávník 30g/m2:62,7*0,03</t>
  </si>
  <si>
    <t>95</t>
  </si>
  <si>
    <t>Dokončovací  a úklidové práce</t>
  </si>
  <si>
    <t>+příjezdové plochy:250</t>
  </si>
  <si>
    <t>99</t>
  </si>
  <si>
    <t>Staveništní přesun hmot</t>
  </si>
  <si>
    <t>998231311R00</t>
  </si>
  <si>
    <t xml:space="preserve">Přesun hmot pro sadovnické a krajin. úpravy do 5km </t>
  </si>
  <si>
    <t>t</t>
  </si>
  <si>
    <t>D96</t>
  </si>
  <si>
    <t>Přesuny suti a vybouraných hmot</t>
  </si>
  <si>
    <t>Zbytkový materiál,kontejnery z dodávek zeleně, baly a ostatní odp.materiál z vegetační úpravy</t>
  </si>
  <si>
    <t>Město Třebíč</t>
  </si>
  <si>
    <t>Ing.Eva Wágnerová</t>
  </si>
  <si>
    <t>Dodávka hnojivé tablety k výsadbě 1ks/rostlina</t>
  </si>
  <si>
    <t>Soupis stavebních prací, dodávek a služeb</t>
  </si>
  <si>
    <t>CENA ZA OBJEKT CELKEM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</si>
</sst>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.0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9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4" borderId="58" xfId="1" applyNumberFormat="1" applyFont="1" applyFill="1" applyBorder="1" applyAlignment="1" applyProtection="1">
      <alignment horizontal="right"/>
      <protection locked="0"/>
    </xf>
    <xf numFmtId="4" fontId="3" fillId="0" borderId="13" xfId="0" applyNumberFormat="1" applyFont="1" applyBorder="1"/>
    <xf numFmtId="4" fontId="4" fillId="2" borderId="53" xfId="0" applyNumberFormat="1" applyFont="1" applyFill="1" applyBorder="1"/>
    <xf numFmtId="4" fontId="3" fillId="0" borderId="6" xfId="0" applyNumberFormat="1" applyFont="1" applyBorder="1"/>
    <xf numFmtId="4" fontId="3" fillId="0" borderId="30" xfId="0" applyNumberFormat="1" applyFont="1" applyBorder="1"/>
    <xf numFmtId="0" fontId="3" fillId="0" borderId="0" xfId="0" applyFont="1" applyProtection="1">
      <protection locked="0"/>
    </xf>
    <xf numFmtId="0" fontId="3" fillId="0" borderId="34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37" xfId="0" applyFont="1" applyBorder="1" applyProtection="1">
      <protection locked="0"/>
    </xf>
    <xf numFmtId="0" fontId="3" fillId="0" borderId="36" xfId="0" applyFont="1" applyBorder="1" applyProtection="1">
      <protection locked="0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I14" sqref="I1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246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N970/11/2</v>
      </c>
      <c r="D2" s="5" t="str">
        <f>Rekapitulace!G2</f>
        <v>Sadové úpravy -  Martinské náměstí Třebíč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67</v>
      </c>
      <c r="B5" s="16"/>
      <c r="C5" s="17" t="s">
        <v>68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11" t="s">
        <v>9</v>
      </c>
      <c r="G6" s="20">
        <v>0</v>
      </c>
    </row>
    <row r="7" spans="1:57" ht="12.95" customHeight="1" x14ac:dyDescent="0.2">
      <c r="A7" s="21" t="s">
        <v>65</v>
      </c>
      <c r="B7" s="22"/>
      <c r="C7" s="23" t="s">
        <v>66</v>
      </c>
      <c r="D7" s="24"/>
      <c r="E7" s="24"/>
      <c r="F7" s="25" t="s">
        <v>10</v>
      </c>
      <c r="G7" s="20">
        <f>IF(PocetMJ=0,,ROUND((F30+F32)/PocetMJ,1))</f>
        <v>0</v>
      </c>
    </row>
    <row r="8" spans="1:57" x14ac:dyDescent="0.2">
      <c r="A8" s="26" t="s">
        <v>11</v>
      </c>
      <c r="B8" s="11"/>
      <c r="C8" s="169" t="s">
        <v>244</v>
      </c>
      <c r="D8" s="169"/>
      <c r="E8" s="170"/>
      <c r="F8" s="11" t="s">
        <v>12</v>
      </c>
      <c r="G8" s="27"/>
    </row>
    <row r="9" spans="1:57" x14ac:dyDescent="0.2">
      <c r="A9" s="26" t="s">
        <v>13</v>
      </c>
      <c r="B9" s="11"/>
      <c r="C9" s="169" t="str">
        <f>Projektant</f>
        <v>Ing.Eva Wágnerová</v>
      </c>
      <c r="D9" s="169"/>
      <c r="E9" s="170"/>
      <c r="F9" s="11"/>
      <c r="G9" s="27"/>
    </row>
    <row r="10" spans="1:57" x14ac:dyDescent="0.2">
      <c r="A10" s="26" t="s">
        <v>14</v>
      </c>
      <c r="B10" s="11"/>
      <c r="C10" s="169" t="s">
        <v>243</v>
      </c>
      <c r="D10" s="169"/>
      <c r="E10" s="169"/>
      <c r="F10" s="11"/>
      <c r="G10" s="28"/>
      <c r="H10" s="29"/>
    </row>
    <row r="11" spans="1:57" ht="13.5" customHeight="1" x14ac:dyDescent="0.2">
      <c r="A11" s="26" t="s">
        <v>15</v>
      </c>
      <c r="B11" s="11"/>
      <c r="C11" s="169"/>
      <c r="D11" s="169"/>
      <c r="E11" s="169"/>
      <c r="F11" s="11" t="s">
        <v>16</v>
      </c>
      <c r="G11" s="28" t="s">
        <v>65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17</v>
      </c>
      <c r="B12" s="9"/>
      <c r="C12" s="171"/>
      <c r="D12" s="171"/>
      <c r="E12" s="171"/>
      <c r="F12" s="32" t="s">
        <v>18</v>
      </c>
      <c r="G12" s="33"/>
    </row>
    <row r="13" spans="1:57" ht="28.5" customHeight="1" thickBot="1" x14ac:dyDescent="0.25">
      <c r="A13" s="34" t="s">
        <v>19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20</v>
      </c>
      <c r="B14" s="39"/>
      <c r="C14" s="40"/>
      <c r="D14" s="41" t="s">
        <v>21</v>
      </c>
      <c r="E14" s="42"/>
      <c r="F14" s="42"/>
      <c r="G14" s="40"/>
    </row>
    <row r="15" spans="1:57" ht="15.95" customHeight="1" x14ac:dyDescent="0.2">
      <c r="A15" s="43"/>
      <c r="B15" s="44" t="s">
        <v>22</v>
      </c>
      <c r="C15" s="161">
        <f>HSV</f>
        <v>0</v>
      </c>
      <c r="D15" s="46"/>
      <c r="E15" s="47"/>
      <c r="F15" s="48"/>
      <c r="G15" s="45"/>
    </row>
    <row r="16" spans="1:57" ht="15.95" customHeight="1" x14ac:dyDescent="0.2">
      <c r="A16" s="43" t="s">
        <v>23</v>
      </c>
      <c r="B16" s="44" t="s">
        <v>24</v>
      </c>
      <c r="C16" s="161">
        <f>PSV</f>
        <v>0</v>
      </c>
      <c r="D16" s="8"/>
      <c r="E16" s="49"/>
      <c r="F16" s="50"/>
      <c r="G16" s="45"/>
    </row>
    <row r="17" spans="1:7" ht="15.95" customHeight="1" x14ac:dyDescent="0.2">
      <c r="A17" s="43" t="s">
        <v>25</v>
      </c>
      <c r="B17" s="44" t="s">
        <v>26</v>
      </c>
      <c r="C17" s="161">
        <f>Mont</f>
        <v>0</v>
      </c>
      <c r="D17" s="8"/>
      <c r="E17" s="49"/>
      <c r="F17" s="50"/>
      <c r="G17" s="45"/>
    </row>
    <row r="18" spans="1:7" ht="15.95" customHeight="1" x14ac:dyDescent="0.2">
      <c r="A18" s="51" t="s">
        <v>27</v>
      </c>
      <c r="B18" s="52" t="s">
        <v>28</v>
      </c>
      <c r="C18" s="161">
        <f>Dodavka</f>
        <v>0</v>
      </c>
      <c r="D18" s="8"/>
      <c r="E18" s="49"/>
      <c r="F18" s="50"/>
      <c r="G18" s="45"/>
    </row>
    <row r="19" spans="1:7" ht="15.95" customHeight="1" x14ac:dyDescent="0.2">
      <c r="A19" s="53" t="s">
        <v>29</v>
      </c>
      <c r="B19" s="44"/>
      <c r="C19" s="161">
        <f>SUM(C15:C18)</f>
        <v>0</v>
      </c>
      <c r="D19" s="8"/>
      <c r="E19" s="49"/>
      <c r="F19" s="50"/>
      <c r="G19" s="45"/>
    </row>
    <row r="20" spans="1:7" ht="15.95" customHeight="1" x14ac:dyDescent="0.2">
      <c r="A20" s="53"/>
      <c r="B20" s="44"/>
      <c r="C20" s="161"/>
      <c r="D20" s="8"/>
      <c r="E20" s="49"/>
      <c r="F20" s="50"/>
      <c r="G20" s="45"/>
    </row>
    <row r="21" spans="1:7" ht="15.95" customHeight="1" x14ac:dyDescent="0.2">
      <c r="A21" s="53"/>
      <c r="B21" s="44"/>
      <c r="C21" s="161"/>
      <c r="D21" s="8"/>
      <c r="E21" s="49"/>
      <c r="F21" s="50"/>
      <c r="G21" s="45"/>
    </row>
    <row r="22" spans="1:7" ht="15.95" customHeight="1" x14ac:dyDescent="0.2">
      <c r="A22" s="54"/>
      <c r="B22" s="55"/>
      <c r="C22" s="161"/>
      <c r="D22" s="8"/>
      <c r="E22" s="49"/>
      <c r="F22" s="50"/>
      <c r="G22" s="45"/>
    </row>
    <row r="23" spans="1:7" ht="15.95" customHeight="1" thickBot="1" x14ac:dyDescent="0.25">
      <c r="A23" s="172"/>
      <c r="B23" s="173"/>
      <c r="C23" s="162"/>
      <c r="D23" s="56"/>
      <c r="E23" s="57"/>
      <c r="F23" s="58"/>
      <c r="G23" s="45"/>
    </row>
    <row r="24" spans="1:7" x14ac:dyDescent="0.2">
      <c r="A24" s="59" t="s">
        <v>31</v>
      </c>
      <c r="B24" s="60"/>
      <c r="C24" s="61"/>
      <c r="D24" s="60" t="s">
        <v>32</v>
      </c>
      <c r="E24" s="60"/>
      <c r="F24" s="62" t="s">
        <v>33</v>
      </c>
      <c r="G24" s="63"/>
    </row>
    <row r="25" spans="1:7" x14ac:dyDescent="0.2">
      <c r="A25" s="54" t="s">
        <v>34</v>
      </c>
      <c r="B25" s="55"/>
      <c r="C25" s="64"/>
      <c r="D25" s="163" t="s">
        <v>34</v>
      </c>
      <c r="E25" s="163"/>
      <c r="F25" s="65" t="s">
        <v>34</v>
      </c>
      <c r="G25" s="66"/>
    </row>
    <row r="26" spans="1:7" ht="37.5" customHeight="1" x14ac:dyDescent="0.2">
      <c r="A26" s="54" t="s">
        <v>35</v>
      </c>
      <c r="B26" s="67"/>
      <c r="C26" s="64"/>
      <c r="D26" s="163" t="s">
        <v>35</v>
      </c>
      <c r="E26" s="163"/>
      <c r="F26" s="65" t="s">
        <v>35</v>
      </c>
      <c r="G26" s="66"/>
    </row>
    <row r="27" spans="1:7" x14ac:dyDescent="0.2">
      <c r="A27" s="54"/>
      <c r="B27" s="68"/>
      <c r="C27" s="64"/>
      <c r="D27" s="163"/>
      <c r="E27" s="163"/>
      <c r="F27" s="65"/>
      <c r="G27" s="66"/>
    </row>
    <row r="28" spans="1:7" x14ac:dyDescent="0.2">
      <c r="A28" s="54" t="s">
        <v>36</v>
      </c>
      <c r="B28" s="55"/>
      <c r="C28" s="64"/>
      <c r="D28" s="164" t="s">
        <v>37</v>
      </c>
      <c r="E28" s="165"/>
      <c r="F28" s="55" t="s">
        <v>37</v>
      </c>
      <c r="G28" s="66"/>
    </row>
    <row r="29" spans="1:7" ht="69" customHeight="1" x14ac:dyDescent="0.2">
      <c r="A29" s="54"/>
      <c r="B29" s="55"/>
      <c r="C29" s="69"/>
      <c r="D29" s="166"/>
      <c r="E29" s="167"/>
      <c r="F29" s="55"/>
      <c r="G29" s="66"/>
    </row>
    <row r="30" spans="1:7" x14ac:dyDescent="0.2">
      <c r="A30" s="70" t="s">
        <v>38</v>
      </c>
      <c r="B30" s="71"/>
      <c r="C30" s="72">
        <v>21</v>
      </c>
      <c r="D30" s="71" t="s">
        <v>39</v>
      </c>
      <c r="E30" s="73"/>
      <c r="F30" s="174">
        <f>C19</f>
        <v>0</v>
      </c>
      <c r="G30" s="175"/>
    </row>
    <row r="31" spans="1:7" x14ac:dyDescent="0.2">
      <c r="A31" s="70" t="s">
        <v>40</v>
      </c>
      <c r="B31" s="71"/>
      <c r="C31" s="72">
        <f>SazbaDPH1</f>
        <v>21</v>
      </c>
      <c r="D31" s="71" t="s">
        <v>41</v>
      </c>
      <c r="E31" s="73"/>
      <c r="F31" s="174">
        <v>0</v>
      </c>
      <c r="G31" s="175"/>
    </row>
    <row r="32" spans="1:7" x14ac:dyDescent="0.2">
      <c r="A32" s="70" t="s">
        <v>38</v>
      </c>
      <c r="B32" s="71"/>
      <c r="C32" s="72">
        <v>0</v>
      </c>
      <c r="D32" s="71" t="s">
        <v>41</v>
      </c>
      <c r="E32" s="73"/>
      <c r="F32" s="174">
        <v>0</v>
      </c>
      <c r="G32" s="175"/>
    </row>
    <row r="33" spans="1:8" x14ac:dyDescent="0.2">
      <c r="A33" s="70" t="s">
        <v>40</v>
      </c>
      <c r="B33" s="74"/>
      <c r="C33" s="75">
        <f>SazbaDPH2</f>
        <v>0</v>
      </c>
      <c r="D33" s="71" t="s">
        <v>41</v>
      </c>
      <c r="E33" s="50"/>
      <c r="F33" s="174">
        <f>ROUND(PRODUCT(F32,C33/100),0)</f>
        <v>0</v>
      </c>
      <c r="G33" s="175"/>
    </row>
    <row r="34" spans="1:8" s="79" customFormat="1" ht="19.5" customHeight="1" thickBot="1" x14ac:dyDescent="0.3">
      <c r="A34" s="76" t="s">
        <v>247</v>
      </c>
      <c r="B34" s="77"/>
      <c r="C34" s="77"/>
      <c r="D34" s="77"/>
      <c r="E34" s="78"/>
      <c r="F34" s="176">
        <f>Zaklad5</f>
        <v>0</v>
      </c>
      <c r="G34" s="177"/>
    </row>
    <row r="36" spans="1:8" x14ac:dyDescent="0.2">
      <c r="A36" t="s">
        <v>42</v>
      </c>
      <c r="H36" t="s">
        <v>5</v>
      </c>
    </row>
    <row r="37" spans="1:8" ht="14.25" customHeight="1" x14ac:dyDescent="0.2">
      <c r="B37" s="168"/>
      <c r="C37" s="168"/>
      <c r="D37" s="168"/>
      <c r="E37" s="168"/>
      <c r="F37" s="168"/>
      <c r="G37" s="168"/>
      <c r="H37" t="s">
        <v>5</v>
      </c>
    </row>
    <row r="38" spans="1:8" ht="12.75" customHeight="1" x14ac:dyDescent="0.2">
      <c r="A38" s="80"/>
      <c r="B38" s="168"/>
      <c r="C38" s="168"/>
      <c r="D38" s="168"/>
      <c r="E38" s="168"/>
      <c r="F38" s="168"/>
      <c r="G38" s="168"/>
      <c r="H38" t="s">
        <v>5</v>
      </c>
    </row>
    <row r="39" spans="1:8" x14ac:dyDescent="0.2">
      <c r="A39" s="80"/>
      <c r="B39" s="168"/>
      <c r="C39" s="168"/>
      <c r="D39" s="168"/>
      <c r="E39" s="168"/>
      <c r="F39" s="168"/>
      <c r="G39" s="168"/>
      <c r="H39" t="s">
        <v>5</v>
      </c>
    </row>
    <row r="40" spans="1:8" x14ac:dyDescent="0.2">
      <c r="A40" s="80"/>
      <c r="B40" s="168"/>
      <c r="C40" s="168"/>
      <c r="D40" s="168"/>
      <c r="E40" s="168"/>
      <c r="F40" s="168"/>
      <c r="G40" s="168"/>
      <c r="H40" t="s">
        <v>5</v>
      </c>
    </row>
    <row r="41" spans="1:8" x14ac:dyDescent="0.2">
      <c r="A41" s="80"/>
      <c r="B41" s="168"/>
      <c r="C41" s="168"/>
      <c r="D41" s="168"/>
      <c r="E41" s="168"/>
      <c r="F41" s="168"/>
      <c r="G41" s="168"/>
      <c r="H41" t="s">
        <v>5</v>
      </c>
    </row>
    <row r="42" spans="1:8" x14ac:dyDescent="0.2">
      <c r="A42" s="80"/>
      <c r="B42" s="168"/>
      <c r="C42" s="168"/>
      <c r="D42" s="168"/>
      <c r="E42" s="168"/>
      <c r="F42" s="168"/>
      <c r="G42" s="168"/>
      <c r="H42" t="s">
        <v>5</v>
      </c>
    </row>
    <row r="43" spans="1:8" x14ac:dyDescent="0.2">
      <c r="A43" s="80"/>
      <c r="B43" s="168"/>
      <c r="C43" s="168"/>
      <c r="D43" s="168"/>
      <c r="E43" s="168"/>
      <c r="F43" s="168"/>
      <c r="G43" s="168"/>
      <c r="H43" t="s">
        <v>5</v>
      </c>
    </row>
    <row r="44" spans="1:8" x14ac:dyDescent="0.2">
      <c r="A44" s="80"/>
      <c r="B44" s="168"/>
      <c r="C44" s="168"/>
      <c r="D44" s="168"/>
      <c r="E44" s="168"/>
      <c r="F44" s="168"/>
      <c r="G44" s="168"/>
      <c r="H44" t="s">
        <v>5</v>
      </c>
    </row>
    <row r="45" spans="1:8" ht="0.75" customHeight="1" x14ac:dyDescent="0.2">
      <c r="A45" s="80"/>
      <c r="B45" s="168"/>
      <c r="C45" s="168"/>
      <c r="D45" s="168"/>
      <c r="E45" s="168"/>
      <c r="F45" s="168"/>
      <c r="G45" s="168"/>
      <c r="H45" t="s">
        <v>5</v>
      </c>
    </row>
    <row r="46" spans="1:8" x14ac:dyDescent="0.2">
      <c r="B46" s="178"/>
      <c r="C46" s="178"/>
      <c r="D46" s="178"/>
      <c r="E46" s="178"/>
      <c r="F46" s="178"/>
      <c r="G46" s="178"/>
    </row>
    <row r="47" spans="1:8" x14ac:dyDescent="0.2">
      <c r="B47" s="178"/>
      <c r="C47" s="178"/>
      <c r="D47" s="178"/>
      <c r="E47" s="178"/>
      <c r="F47" s="178"/>
      <c r="G47" s="178"/>
    </row>
    <row r="48" spans="1:8" x14ac:dyDescent="0.2">
      <c r="B48" s="178"/>
      <c r="C48" s="178"/>
      <c r="D48" s="178"/>
      <c r="E48" s="178"/>
      <c r="F48" s="178"/>
      <c r="G48" s="178"/>
    </row>
    <row r="49" spans="2:7" x14ac:dyDescent="0.2">
      <c r="B49" s="178"/>
      <c r="C49" s="178"/>
      <c r="D49" s="178"/>
      <c r="E49" s="178"/>
      <c r="F49" s="178"/>
      <c r="G49" s="178"/>
    </row>
    <row r="50" spans="2:7" x14ac:dyDescent="0.2">
      <c r="B50" s="178"/>
      <c r="C50" s="178"/>
      <c r="D50" s="178"/>
      <c r="E50" s="178"/>
      <c r="F50" s="178"/>
      <c r="G50" s="178"/>
    </row>
    <row r="51" spans="2:7" x14ac:dyDescent="0.2">
      <c r="B51" s="178"/>
      <c r="C51" s="178"/>
      <c r="D51" s="178"/>
      <c r="E51" s="178"/>
      <c r="F51" s="178"/>
      <c r="G51" s="178"/>
    </row>
    <row r="52" spans="2:7" x14ac:dyDescent="0.2">
      <c r="B52" s="178"/>
      <c r="C52" s="178"/>
      <c r="D52" s="178"/>
      <c r="E52" s="178"/>
      <c r="F52" s="178"/>
      <c r="G52" s="178"/>
    </row>
    <row r="53" spans="2:7" x14ac:dyDescent="0.2">
      <c r="B53" s="178"/>
      <c r="C53" s="178"/>
      <c r="D53" s="178"/>
      <c r="E53" s="178"/>
      <c r="F53" s="178"/>
      <c r="G53" s="178"/>
    </row>
    <row r="54" spans="2:7" x14ac:dyDescent="0.2">
      <c r="B54" s="178"/>
      <c r="C54" s="178"/>
      <c r="D54" s="178"/>
      <c r="E54" s="178"/>
      <c r="F54" s="178"/>
      <c r="G54" s="178"/>
    </row>
    <row r="55" spans="2:7" x14ac:dyDescent="0.2">
      <c r="B55" s="178"/>
      <c r="C55" s="178"/>
      <c r="D55" s="178"/>
      <c r="E55" s="178"/>
      <c r="F55" s="178"/>
      <c r="G55" s="178"/>
    </row>
  </sheetData>
  <sheetProtection algorithmName="SHA-512" hashValue="IHlUnVnVBT5SJ0vWXBuAXmC014/BrQPwArEhX1n39ZKGcol/4WXY72W6/64orlsoPdSjCMnw49Y3wwRjfhZcjQ==" saltValue="9X8OQAaOC/UT/fHD30KFdg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69"/>
  <sheetViews>
    <sheetView workbookViewId="0">
      <selection activeCell="E17" sqref="E1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179" t="s">
        <v>43</v>
      </c>
      <c r="B1" s="180"/>
      <c r="C1" s="81" t="str">
        <f>CONCATENATE(cislostavby," ",nazevstavby)</f>
        <v>N970/11/2 Třebíč -Martinské náměstí-sadové úpravy</v>
      </c>
      <c r="D1" s="82"/>
      <c r="E1" s="83"/>
      <c r="F1" s="82"/>
      <c r="G1" s="84" t="s">
        <v>44</v>
      </c>
      <c r="H1" s="85" t="s">
        <v>65</v>
      </c>
      <c r="I1" s="86"/>
    </row>
    <row r="2" spans="1:9" ht="13.5" thickBot="1" x14ac:dyDescent="0.25">
      <c r="A2" s="181" t="s">
        <v>45</v>
      </c>
      <c r="B2" s="182"/>
      <c r="C2" s="87" t="str">
        <f>CONCATENATE(cisloobjektu," ",nazevobjektu)</f>
        <v>SO 801 Revitalizace lokality Martinské náměstí</v>
      </c>
      <c r="D2" s="88"/>
      <c r="E2" s="89"/>
      <c r="F2" s="88"/>
      <c r="G2" s="183" t="s">
        <v>69</v>
      </c>
      <c r="H2" s="184"/>
      <c r="I2" s="185"/>
    </row>
    <row r="3" spans="1:9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9" ht="19.5" customHeight="1" x14ac:dyDescent="0.25">
      <c r="A4" s="90" t="s">
        <v>46</v>
      </c>
      <c r="B4" s="91"/>
      <c r="C4" s="91"/>
      <c r="D4" s="91"/>
      <c r="E4" s="91"/>
      <c r="F4" s="91"/>
      <c r="G4" s="91"/>
      <c r="H4" s="91"/>
      <c r="I4" s="91"/>
    </row>
    <row r="5" spans="1:9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9" ht="13.5" thickBot="1" x14ac:dyDescent="0.25">
      <c r="A6" s="92"/>
      <c r="B6" s="93" t="s">
        <v>47</v>
      </c>
      <c r="C6" s="93"/>
      <c r="D6" s="94"/>
      <c r="E6" s="95" t="s">
        <v>48</v>
      </c>
      <c r="F6" s="96" t="s">
        <v>49</v>
      </c>
      <c r="G6" s="96" t="s">
        <v>50</v>
      </c>
      <c r="H6" s="96" t="s">
        <v>51</v>
      </c>
      <c r="I6" s="97" t="s">
        <v>30</v>
      </c>
    </row>
    <row r="7" spans="1:9" x14ac:dyDescent="0.2">
      <c r="A7" s="155" t="str">
        <f>Položky!B7</f>
        <v>0</v>
      </c>
      <c r="B7" s="98" t="str">
        <f>Položky!C7</f>
        <v>Přípravné práce</v>
      </c>
      <c r="C7" s="55"/>
      <c r="D7" s="99"/>
      <c r="E7" s="159">
        <f>Položky!G9</f>
        <v>0</v>
      </c>
      <c r="F7" s="156">
        <f>Položky!BB9</f>
        <v>0</v>
      </c>
      <c r="G7" s="156">
        <f>Položky!BC9</f>
        <v>0</v>
      </c>
      <c r="H7" s="156">
        <f>Položky!BD9</f>
        <v>0</v>
      </c>
      <c r="I7" s="157">
        <f>Položky!BE9</f>
        <v>0</v>
      </c>
    </row>
    <row r="8" spans="1:9" x14ac:dyDescent="0.2">
      <c r="A8" s="155" t="str">
        <f>Položky!B10</f>
        <v>1</v>
      </c>
      <c r="B8" s="98" t="str">
        <f>Položky!C10</f>
        <v>Zemní práce</v>
      </c>
      <c r="C8" s="55"/>
      <c r="D8" s="99"/>
      <c r="E8" s="159">
        <f>Položky!G27</f>
        <v>0</v>
      </c>
      <c r="F8" s="156">
        <f>Položky!BB27</f>
        <v>0</v>
      </c>
      <c r="G8" s="156">
        <f>Položky!BC27</f>
        <v>0</v>
      </c>
      <c r="H8" s="156">
        <f>Položky!BD27</f>
        <v>0</v>
      </c>
      <c r="I8" s="157">
        <f>Položky!BE27</f>
        <v>0</v>
      </c>
    </row>
    <row r="9" spans="1:9" x14ac:dyDescent="0.2">
      <c r="A9" s="155" t="str">
        <f>Položky!B28</f>
        <v>12</v>
      </c>
      <c r="B9" s="98" t="str">
        <f>Položky!C28</f>
        <v>Stromy</v>
      </c>
      <c r="C9" s="55"/>
      <c r="D9" s="99"/>
      <c r="E9" s="159">
        <f>Položky!G55</f>
        <v>0</v>
      </c>
      <c r="F9" s="156">
        <f>Položky!BB55</f>
        <v>0</v>
      </c>
      <c r="G9" s="156">
        <f>Položky!BC55</f>
        <v>0</v>
      </c>
      <c r="H9" s="156">
        <f>Položky!BD55</f>
        <v>0</v>
      </c>
      <c r="I9" s="157">
        <f>Položky!BE55</f>
        <v>0</v>
      </c>
    </row>
    <row r="10" spans="1:9" x14ac:dyDescent="0.2">
      <c r="A10" s="155" t="str">
        <f>Položky!B56</f>
        <v>13</v>
      </c>
      <c r="B10" s="98" t="str">
        <f>Položky!C56</f>
        <v>Keře</v>
      </c>
      <c r="C10" s="55"/>
      <c r="D10" s="99"/>
      <c r="E10" s="159">
        <f>Položky!G68</f>
        <v>0</v>
      </c>
      <c r="F10" s="156">
        <f>Položky!BB68</f>
        <v>0</v>
      </c>
      <c r="G10" s="156">
        <f>Položky!BC68</f>
        <v>0</v>
      </c>
      <c r="H10" s="156">
        <f>Položky!BD68</f>
        <v>0</v>
      </c>
      <c r="I10" s="157">
        <f>Položky!BE68</f>
        <v>0</v>
      </c>
    </row>
    <row r="11" spans="1:9" x14ac:dyDescent="0.2">
      <c r="A11" s="155" t="str">
        <f>Položky!B69</f>
        <v>14</v>
      </c>
      <c r="B11" s="98" t="str">
        <f>Položky!C69</f>
        <v>Podrostové rostliny</v>
      </c>
      <c r="C11" s="55"/>
      <c r="D11" s="99"/>
      <c r="E11" s="159">
        <f>Položky!G92</f>
        <v>0</v>
      </c>
      <c r="F11" s="156">
        <f>Položky!BB92</f>
        <v>0</v>
      </c>
      <c r="G11" s="156">
        <f>Položky!BC92</f>
        <v>0</v>
      </c>
      <c r="H11" s="156">
        <f>Položky!BD92</f>
        <v>0</v>
      </c>
      <c r="I11" s="157">
        <f>Položky!BE92</f>
        <v>0</v>
      </c>
    </row>
    <row r="12" spans="1:9" x14ac:dyDescent="0.2">
      <c r="A12" s="155" t="str">
        <f>Položky!B93</f>
        <v>15</v>
      </c>
      <c r="B12" s="98" t="str">
        <f>Položky!C93</f>
        <v>Cibuloviny</v>
      </c>
      <c r="C12" s="55"/>
      <c r="D12" s="99"/>
      <c r="E12" s="159">
        <f>Položky!G97</f>
        <v>0</v>
      </c>
      <c r="F12" s="156">
        <f>Položky!BB97</f>
        <v>0</v>
      </c>
      <c r="G12" s="156">
        <f>Položky!BC97</f>
        <v>0</v>
      </c>
      <c r="H12" s="156">
        <f>Položky!BD97</f>
        <v>0</v>
      </c>
      <c r="I12" s="157">
        <f>Položky!BE97</f>
        <v>0</v>
      </c>
    </row>
    <row r="13" spans="1:9" x14ac:dyDescent="0.2">
      <c r="A13" s="155" t="str">
        <f>Položky!B98</f>
        <v>16</v>
      </c>
      <c r="B13" s="98" t="str">
        <f>Položky!C98</f>
        <v>Trávník</v>
      </c>
      <c r="C13" s="55"/>
      <c r="D13" s="99"/>
      <c r="E13" s="159">
        <f>Položky!BA121</f>
        <v>0</v>
      </c>
      <c r="F13" s="156">
        <f>Položky!BB121</f>
        <v>0</v>
      </c>
      <c r="G13" s="156">
        <f>Položky!BC121</f>
        <v>0</v>
      </c>
      <c r="H13" s="156">
        <f>Položky!BD121</f>
        <v>0</v>
      </c>
      <c r="I13" s="157">
        <f>Položky!BE121</f>
        <v>0</v>
      </c>
    </row>
    <row r="14" spans="1:9" x14ac:dyDescent="0.2">
      <c r="A14" s="155" t="str">
        <f>Položky!B122</f>
        <v>95</v>
      </c>
      <c r="B14" s="98" t="str">
        <f>Položky!C122</f>
        <v>Dokončovací  a úklidové práce</v>
      </c>
      <c r="C14" s="55"/>
      <c r="D14" s="99"/>
      <c r="E14" s="159">
        <f>Položky!G126</f>
        <v>0</v>
      </c>
      <c r="F14" s="156">
        <f>Položky!BB126</f>
        <v>0</v>
      </c>
      <c r="G14" s="156">
        <f>Položky!BC126</f>
        <v>0</v>
      </c>
      <c r="H14" s="156">
        <f>Položky!BD126</f>
        <v>0</v>
      </c>
      <c r="I14" s="157">
        <f>Položky!BE126</f>
        <v>0</v>
      </c>
    </row>
    <row r="15" spans="1:9" x14ac:dyDescent="0.2">
      <c r="A15" s="155" t="str">
        <f>Položky!B127</f>
        <v>99</v>
      </c>
      <c r="B15" s="98" t="str">
        <f>Položky!C127</f>
        <v>Staveništní přesun hmot</v>
      </c>
      <c r="C15" s="55"/>
      <c r="D15" s="99"/>
      <c r="E15" s="159">
        <f>Položky!G129</f>
        <v>0</v>
      </c>
      <c r="F15" s="156">
        <f>Položky!BB129</f>
        <v>0</v>
      </c>
      <c r="G15" s="156">
        <f>Položky!BC129</f>
        <v>0</v>
      </c>
      <c r="H15" s="156">
        <f>Položky!BD129</f>
        <v>0</v>
      </c>
      <c r="I15" s="157">
        <f>Položky!BE129</f>
        <v>0</v>
      </c>
    </row>
    <row r="16" spans="1:9" ht="13.5" thickBot="1" x14ac:dyDescent="0.25">
      <c r="A16" s="155" t="str">
        <f>Položky!B130</f>
        <v>D96</v>
      </c>
      <c r="B16" s="98" t="str">
        <f>Položky!C130</f>
        <v>Přesuny suti a vybouraných hmot</v>
      </c>
      <c r="C16" s="55"/>
      <c r="D16" s="99"/>
      <c r="E16" s="159">
        <f>Položky!G132</f>
        <v>0</v>
      </c>
      <c r="F16" s="156">
        <f>Položky!BB132</f>
        <v>0</v>
      </c>
      <c r="G16" s="156">
        <f>Položky!BC132</f>
        <v>0</v>
      </c>
      <c r="H16" s="156">
        <f>Položky!BD132</f>
        <v>0</v>
      </c>
      <c r="I16" s="157">
        <f>Položky!BE132</f>
        <v>0</v>
      </c>
    </row>
    <row r="17" spans="1:256" ht="13.5" thickBot="1" x14ac:dyDescent="0.25">
      <c r="A17" s="100"/>
      <c r="B17" s="101" t="s">
        <v>52</v>
      </c>
      <c r="C17" s="101"/>
      <c r="D17" s="102"/>
      <c r="E17" s="160">
        <f>SUM(E7:E16)</f>
        <v>0</v>
      </c>
      <c r="F17" s="103">
        <f>SUM(F7:F16)</f>
        <v>0</v>
      </c>
      <c r="G17" s="103">
        <f>SUM(G7:G16)</f>
        <v>0</v>
      </c>
      <c r="H17" s="103">
        <f>SUM(H7:H16)</f>
        <v>0</v>
      </c>
      <c r="I17" s="104">
        <f>SUM(I7:I16)</f>
        <v>0</v>
      </c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  <c r="CD17" s="105"/>
      <c r="CE17" s="105"/>
      <c r="CF17" s="105"/>
      <c r="CG17" s="105"/>
      <c r="CH17" s="105"/>
      <c r="CI17" s="105"/>
      <c r="CJ17" s="105"/>
      <c r="CK17" s="105"/>
      <c r="CL17" s="105"/>
      <c r="CM17" s="105"/>
      <c r="CN17" s="105"/>
      <c r="CO17" s="105"/>
      <c r="CP17" s="105"/>
      <c r="CQ17" s="105"/>
      <c r="CR17" s="105"/>
      <c r="CS17" s="105"/>
      <c r="CT17" s="105"/>
      <c r="CU17" s="105"/>
      <c r="CV17" s="105"/>
      <c r="CW17" s="105"/>
      <c r="CX17" s="105"/>
      <c r="CY17" s="105"/>
      <c r="CZ17" s="105"/>
      <c r="DA17" s="105"/>
      <c r="DB17" s="105"/>
      <c r="DC17" s="105"/>
      <c r="DD17" s="105"/>
      <c r="DE17" s="105"/>
      <c r="DF17" s="105"/>
      <c r="DG17" s="105"/>
      <c r="DH17" s="105"/>
      <c r="DI17" s="105"/>
      <c r="DJ17" s="105"/>
      <c r="DK17" s="105"/>
      <c r="DL17" s="105"/>
      <c r="DM17" s="105"/>
      <c r="DN17" s="105"/>
      <c r="DO17" s="105"/>
      <c r="DP17" s="105"/>
      <c r="DQ17" s="105"/>
      <c r="DR17" s="105"/>
      <c r="DS17" s="105"/>
      <c r="DT17" s="105"/>
      <c r="DU17" s="105"/>
      <c r="DV17" s="105"/>
      <c r="DW17" s="105"/>
      <c r="DX17" s="105"/>
      <c r="DY17" s="105"/>
      <c r="DZ17" s="105"/>
      <c r="EA17" s="105"/>
      <c r="EB17" s="105"/>
      <c r="EC17" s="105"/>
      <c r="ED17" s="105"/>
      <c r="EE17" s="105"/>
      <c r="EF17" s="105"/>
      <c r="EG17" s="105"/>
      <c r="EH17" s="105"/>
      <c r="EI17" s="105"/>
      <c r="EJ17" s="105"/>
      <c r="EK17" s="105"/>
      <c r="EL17" s="105"/>
      <c r="EM17" s="105"/>
      <c r="EN17" s="105"/>
      <c r="EO17" s="105"/>
      <c r="EP17" s="105"/>
      <c r="EQ17" s="105"/>
      <c r="ER17" s="105"/>
      <c r="ES17" s="105"/>
      <c r="ET17" s="105"/>
      <c r="EU17" s="105"/>
      <c r="EV17" s="105"/>
      <c r="EW17" s="105"/>
      <c r="EX17" s="105"/>
      <c r="EY17" s="105"/>
      <c r="EZ17" s="105"/>
      <c r="FA17" s="105"/>
      <c r="FB17" s="105"/>
      <c r="FC17" s="105"/>
      <c r="FD17" s="105"/>
      <c r="FE17" s="105"/>
      <c r="FF17" s="105"/>
      <c r="FG17" s="105"/>
      <c r="FH17" s="105"/>
      <c r="FI17" s="105"/>
      <c r="FJ17" s="105"/>
      <c r="FK17" s="105"/>
      <c r="FL17" s="105"/>
      <c r="FM17" s="105"/>
      <c r="FN17" s="105"/>
      <c r="FO17" s="105"/>
      <c r="FP17" s="105"/>
      <c r="FQ17" s="105"/>
      <c r="FR17" s="105"/>
      <c r="FS17" s="105"/>
      <c r="FT17" s="105"/>
      <c r="FU17" s="105"/>
      <c r="FV17" s="105"/>
      <c r="FW17" s="105"/>
      <c r="FX17" s="105"/>
      <c r="FY17" s="105"/>
      <c r="FZ17" s="105"/>
      <c r="GA17" s="105"/>
      <c r="GB17" s="105"/>
      <c r="GC17" s="105"/>
      <c r="GD17" s="105"/>
      <c r="GE17" s="105"/>
      <c r="GF17" s="105"/>
      <c r="GG17" s="105"/>
      <c r="GH17" s="105"/>
      <c r="GI17" s="105"/>
      <c r="GJ17" s="105"/>
      <c r="GK17" s="105"/>
      <c r="GL17" s="105"/>
      <c r="GM17" s="105"/>
      <c r="GN17" s="105"/>
      <c r="GO17" s="105"/>
      <c r="GP17" s="105"/>
      <c r="GQ17" s="105"/>
      <c r="GR17" s="105"/>
      <c r="GS17" s="105"/>
      <c r="GT17" s="105"/>
      <c r="GU17" s="105"/>
      <c r="GV17" s="105"/>
      <c r="GW17" s="105"/>
      <c r="GX17" s="105"/>
      <c r="GY17" s="105"/>
      <c r="GZ17" s="105"/>
      <c r="HA17" s="105"/>
      <c r="HB17" s="105"/>
      <c r="HC17" s="105"/>
      <c r="HD17" s="105"/>
      <c r="HE17" s="105"/>
      <c r="HF17" s="105"/>
      <c r="HG17" s="105"/>
      <c r="HH17" s="105"/>
      <c r="HI17" s="105"/>
      <c r="HJ17" s="105"/>
      <c r="HK17" s="105"/>
      <c r="HL17" s="105"/>
      <c r="HM17" s="105"/>
      <c r="HN17" s="105"/>
      <c r="HO17" s="105"/>
      <c r="HP17" s="105"/>
      <c r="HQ17" s="105"/>
      <c r="HR17" s="105"/>
      <c r="HS17" s="105"/>
      <c r="HT17" s="105"/>
      <c r="HU17" s="105"/>
      <c r="HV17" s="105"/>
      <c r="HW17" s="105"/>
      <c r="HX17" s="105"/>
      <c r="HY17" s="105"/>
      <c r="HZ17" s="105"/>
      <c r="IA17" s="105"/>
      <c r="IB17" s="105"/>
      <c r="IC17" s="105"/>
      <c r="ID17" s="105"/>
      <c r="IE17" s="105"/>
      <c r="IF17" s="105"/>
      <c r="IG17" s="105"/>
      <c r="IH17" s="105"/>
      <c r="II17" s="105"/>
      <c r="IJ17" s="105"/>
      <c r="IK17" s="105"/>
      <c r="IL17" s="105"/>
      <c r="IM17" s="105"/>
      <c r="IN17" s="105"/>
      <c r="IO17" s="105"/>
      <c r="IP17" s="105"/>
      <c r="IQ17" s="105"/>
      <c r="IR17" s="105"/>
      <c r="IS17" s="105"/>
      <c r="IT17" s="105"/>
      <c r="IU17" s="105"/>
      <c r="IV17" s="105"/>
    </row>
    <row r="18" spans="1:256" x14ac:dyDescent="0.2">
      <c r="A18" s="55"/>
      <c r="B18" s="55"/>
      <c r="C18" s="55"/>
      <c r="D18" s="55"/>
      <c r="E18" s="55"/>
      <c r="F18" s="55"/>
      <c r="G18" s="55"/>
      <c r="H18" s="55"/>
      <c r="I18" s="55"/>
    </row>
    <row r="20" spans="1:256" x14ac:dyDescent="0.2">
      <c r="B20" s="105"/>
      <c r="F20" s="106"/>
      <c r="G20" s="107"/>
      <c r="H20" s="107"/>
      <c r="I20" s="108"/>
    </row>
    <row r="21" spans="1:256" x14ac:dyDescent="0.2">
      <c r="F21" s="106"/>
      <c r="G21" s="107"/>
      <c r="H21" s="107"/>
      <c r="I21" s="108"/>
    </row>
    <row r="22" spans="1:256" x14ac:dyDescent="0.2">
      <c r="F22" s="106"/>
      <c r="G22" s="107"/>
      <c r="H22" s="107"/>
      <c r="I22" s="108"/>
    </row>
    <row r="23" spans="1:256" x14ac:dyDescent="0.2">
      <c r="F23" s="106"/>
      <c r="G23" s="107"/>
      <c r="H23" s="107"/>
      <c r="I23" s="108"/>
    </row>
    <row r="24" spans="1:256" x14ac:dyDescent="0.2">
      <c r="F24" s="106"/>
      <c r="G24" s="107"/>
      <c r="H24" s="107"/>
      <c r="I24" s="108"/>
    </row>
    <row r="25" spans="1:256" x14ac:dyDescent="0.2">
      <c r="F25" s="106"/>
      <c r="G25" s="107"/>
      <c r="H25" s="107"/>
      <c r="I25" s="108"/>
    </row>
    <row r="26" spans="1:256" x14ac:dyDescent="0.2">
      <c r="F26" s="106"/>
      <c r="G26" s="107"/>
      <c r="H26" s="107"/>
      <c r="I26" s="108"/>
    </row>
    <row r="27" spans="1:256" x14ac:dyDescent="0.2">
      <c r="F27" s="106"/>
      <c r="G27" s="107"/>
      <c r="H27" s="107"/>
      <c r="I27" s="108"/>
    </row>
    <row r="28" spans="1:256" x14ac:dyDescent="0.2">
      <c r="F28" s="106"/>
      <c r="G28" s="107"/>
      <c r="H28" s="107"/>
      <c r="I28" s="108"/>
    </row>
    <row r="29" spans="1:256" x14ac:dyDescent="0.2">
      <c r="F29" s="106"/>
      <c r="G29" s="107"/>
      <c r="H29" s="107"/>
      <c r="I29" s="108"/>
    </row>
    <row r="30" spans="1:256" x14ac:dyDescent="0.2">
      <c r="F30" s="106"/>
      <c r="G30" s="107"/>
      <c r="H30" s="107"/>
      <c r="I30" s="108"/>
    </row>
    <row r="31" spans="1:256" x14ac:dyDescent="0.2">
      <c r="F31" s="106"/>
      <c r="G31" s="107"/>
      <c r="H31" s="107"/>
      <c r="I31" s="108"/>
    </row>
    <row r="32" spans="1:256" x14ac:dyDescent="0.2">
      <c r="F32" s="106"/>
      <c r="G32" s="107"/>
      <c r="H32" s="107"/>
      <c r="I32" s="108"/>
    </row>
    <row r="33" spans="6:9" x14ac:dyDescent="0.2">
      <c r="F33" s="106"/>
      <c r="G33" s="107"/>
      <c r="H33" s="107"/>
      <c r="I33" s="108"/>
    </row>
    <row r="34" spans="6:9" x14ac:dyDescent="0.2">
      <c r="F34" s="106"/>
      <c r="G34" s="107"/>
      <c r="H34" s="107"/>
      <c r="I34" s="108"/>
    </row>
    <row r="35" spans="6:9" x14ac:dyDescent="0.2">
      <c r="F35" s="106"/>
      <c r="G35" s="107"/>
      <c r="H35" s="107"/>
      <c r="I35" s="108"/>
    </row>
    <row r="36" spans="6:9" x14ac:dyDescent="0.2">
      <c r="F36" s="106"/>
      <c r="G36" s="107"/>
      <c r="H36" s="107"/>
      <c r="I36" s="108"/>
    </row>
    <row r="37" spans="6:9" x14ac:dyDescent="0.2">
      <c r="F37" s="106"/>
      <c r="G37" s="107"/>
      <c r="H37" s="107"/>
      <c r="I37" s="108"/>
    </row>
    <row r="38" spans="6:9" x14ac:dyDescent="0.2">
      <c r="F38" s="106"/>
      <c r="G38" s="107"/>
      <c r="H38" s="107"/>
      <c r="I38" s="108"/>
    </row>
    <row r="39" spans="6:9" x14ac:dyDescent="0.2">
      <c r="F39" s="106"/>
      <c r="G39" s="107"/>
      <c r="H39" s="107"/>
      <c r="I39" s="108"/>
    </row>
    <row r="40" spans="6:9" x14ac:dyDescent="0.2">
      <c r="F40" s="106"/>
      <c r="G40" s="107"/>
      <c r="H40" s="107"/>
      <c r="I40" s="108"/>
    </row>
    <row r="41" spans="6:9" x14ac:dyDescent="0.2">
      <c r="F41" s="106"/>
      <c r="G41" s="107"/>
      <c r="H41" s="107"/>
      <c r="I41" s="108"/>
    </row>
    <row r="42" spans="6:9" x14ac:dyDescent="0.2">
      <c r="F42" s="106"/>
      <c r="G42" s="107"/>
      <c r="H42" s="107"/>
      <c r="I42" s="108"/>
    </row>
    <row r="43" spans="6:9" x14ac:dyDescent="0.2">
      <c r="F43" s="106"/>
      <c r="G43" s="107"/>
      <c r="H43" s="107"/>
      <c r="I43" s="108"/>
    </row>
    <row r="44" spans="6:9" x14ac:dyDescent="0.2">
      <c r="F44" s="106"/>
      <c r="G44" s="107"/>
      <c r="H44" s="107"/>
      <c r="I44" s="108"/>
    </row>
    <row r="45" spans="6:9" x14ac:dyDescent="0.2">
      <c r="F45" s="106"/>
      <c r="G45" s="107"/>
      <c r="H45" s="107"/>
      <c r="I45" s="108"/>
    </row>
    <row r="46" spans="6:9" x14ac:dyDescent="0.2">
      <c r="F46" s="106"/>
      <c r="G46" s="107"/>
      <c r="H46" s="107"/>
      <c r="I46" s="108"/>
    </row>
    <row r="47" spans="6:9" x14ac:dyDescent="0.2">
      <c r="F47" s="106"/>
      <c r="G47" s="107"/>
      <c r="H47" s="107"/>
      <c r="I47" s="108"/>
    </row>
    <row r="48" spans="6:9" x14ac:dyDescent="0.2">
      <c r="F48" s="106"/>
      <c r="G48" s="107"/>
      <c r="H48" s="107"/>
      <c r="I48" s="108"/>
    </row>
    <row r="49" spans="6:9" x14ac:dyDescent="0.2">
      <c r="F49" s="106"/>
      <c r="G49" s="107"/>
      <c r="H49" s="107"/>
      <c r="I49" s="108"/>
    </row>
    <row r="50" spans="6:9" x14ac:dyDescent="0.2">
      <c r="F50" s="106"/>
      <c r="G50" s="107"/>
      <c r="H50" s="107"/>
      <c r="I50" s="108"/>
    </row>
    <row r="51" spans="6:9" x14ac:dyDescent="0.2">
      <c r="F51" s="106"/>
      <c r="G51" s="107"/>
      <c r="H51" s="107"/>
      <c r="I51" s="108"/>
    </row>
    <row r="52" spans="6:9" x14ac:dyDescent="0.2">
      <c r="F52" s="106"/>
      <c r="G52" s="107"/>
      <c r="H52" s="107"/>
      <c r="I52" s="108"/>
    </row>
    <row r="53" spans="6:9" x14ac:dyDescent="0.2">
      <c r="F53" s="106"/>
      <c r="G53" s="107"/>
      <c r="H53" s="107"/>
      <c r="I53" s="108"/>
    </row>
    <row r="54" spans="6:9" x14ac:dyDescent="0.2">
      <c r="F54" s="106"/>
      <c r="G54" s="107"/>
      <c r="H54" s="107"/>
      <c r="I54" s="108"/>
    </row>
    <row r="55" spans="6:9" x14ac:dyDescent="0.2">
      <c r="F55" s="106"/>
      <c r="G55" s="107"/>
      <c r="H55" s="107"/>
      <c r="I55" s="108"/>
    </row>
    <row r="56" spans="6:9" x14ac:dyDescent="0.2">
      <c r="F56" s="106"/>
      <c r="G56" s="107"/>
      <c r="H56" s="107"/>
      <c r="I56" s="108"/>
    </row>
    <row r="57" spans="6:9" x14ac:dyDescent="0.2">
      <c r="F57" s="106"/>
      <c r="G57" s="107"/>
      <c r="H57" s="107"/>
      <c r="I57" s="108"/>
    </row>
    <row r="58" spans="6:9" x14ac:dyDescent="0.2">
      <c r="F58" s="106"/>
      <c r="G58" s="107"/>
      <c r="H58" s="107"/>
      <c r="I58" s="108"/>
    </row>
    <row r="59" spans="6:9" x14ac:dyDescent="0.2">
      <c r="F59" s="106"/>
      <c r="G59" s="107"/>
      <c r="H59" s="107"/>
      <c r="I59" s="108"/>
    </row>
    <row r="60" spans="6:9" x14ac:dyDescent="0.2">
      <c r="F60" s="106"/>
      <c r="G60" s="107"/>
      <c r="H60" s="107"/>
      <c r="I60" s="108"/>
    </row>
    <row r="61" spans="6:9" x14ac:dyDescent="0.2">
      <c r="F61" s="106"/>
      <c r="G61" s="107"/>
      <c r="H61" s="107"/>
      <c r="I61" s="108"/>
    </row>
    <row r="62" spans="6:9" x14ac:dyDescent="0.2">
      <c r="F62" s="106"/>
      <c r="G62" s="107"/>
      <c r="H62" s="107"/>
      <c r="I62" s="108"/>
    </row>
    <row r="63" spans="6:9" x14ac:dyDescent="0.2">
      <c r="F63" s="106"/>
      <c r="G63" s="107"/>
      <c r="H63" s="107"/>
      <c r="I63" s="108"/>
    </row>
    <row r="64" spans="6:9" x14ac:dyDescent="0.2">
      <c r="F64" s="106"/>
      <c r="G64" s="107"/>
      <c r="H64" s="107"/>
      <c r="I64" s="108"/>
    </row>
    <row r="65" spans="6:9" x14ac:dyDescent="0.2">
      <c r="F65" s="106"/>
      <c r="G65" s="107"/>
      <c r="H65" s="107"/>
      <c r="I65" s="108"/>
    </row>
    <row r="66" spans="6:9" x14ac:dyDescent="0.2">
      <c r="F66" s="106"/>
      <c r="G66" s="107"/>
      <c r="H66" s="107"/>
      <c r="I66" s="108"/>
    </row>
    <row r="67" spans="6:9" x14ac:dyDescent="0.2">
      <c r="F67" s="106"/>
      <c r="G67" s="107"/>
      <c r="H67" s="107"/>
      <c r="I67" s="108"/>
    </row>
    <row r="68" spans="6:9" x14ac:dyDescent="0.2">
      <c r="F68" s="106"/>
      <c r="G68" s="107"/>
      <c r="H68" s="107"/>
      <c r="I68" s="108"/>
    </row>
    <row r="69" spans="6:9" x14ac:dyDescent="0.2">
      <c r="F69" s="106"/>
      <c r="G69" s="107"/>
      <c r="H69" s="107"/>
      <c r="I69" s="108"/>
    </row>
  </sheetData>
  <sheetProtection algorithmName="SHA-512" hashValue="SifW8Aw8z/nqcpjQp2F2sywbj7NwFTp+Ghm/I2J0J0dcsgYorEQvvvtrtBoe3iQK8QJF98SSRST0gU2tf1Ludg==" saltValue="fefSMDpOEARum7rE2V/lzA==" spinCount="100000"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3"/>
  <sheetViews>
    <sheetView showGridLines="0" showZeros="0" tabSelected="1" zoomScaleNormal="100" workbookViewId="0">
      <selection activeCell="J14" sqref="J14"/>
    </sheetView>
  </sheetViews>
  <sheetFormatPr defaultRowHeight="12.75" x14ac:dyDescent="0.2"/>
  <cols>
    <col min="1" max="1" width="4.42578125" style="109" customWidth="1"/>
    <col min="2" max="2" width="11.5703125" style="109" customWidth="1"/>
    <col min="3" max="3" width="40.42578125" style="109" customWidth="1"/>
    <col min="4" max="4" width="5.5703125" style="109" customWidth="1"/>
    <col min="5" max="5" width="8.5703125" style="151" customWidth="1"/>
    <col min="6" max="6" width="9.85546875" style="109" customWidth="1"/>
    <col min="7" max="7" width="13.85546875" style="109" customWidth="1"/>
    <col min="8" max="11" width="9.140625" style="109"/>
    <col min="12" max="12" width="75.42578125" style="109" customWidth="1"/>
    <col min="13" max="13" width="45.28515625" style="109" customWidth="1"/>
    <col min="14" max="256" width="9.140625" style="109"/>
    <col min="257" max="257" width="4.42578125" style="109" customWidth="1"/>
    <col min="258" max="258" width="11.5703125" style="109" customWidth="1"/>
    <col min="259" max="259" width="40.42578125" style="109" customWidth="1"/>
    <col min="260" max="260" width="5.5703125" style="109" customWidth="1"/>
    <col min="261" max="261" width="8.5703125" style="109" customWidth="1"/>
    <col min="262" max="262" width="9.85546875" style="109" customWidth="1"/>
    <col min="263" max="263" width="13.85546875" style="109" customWidth="1"/>
    <col min="264" max="267" width="9.140625" style="109"/>
    <col min="268" max="268" width="75.42578125" style="109" customWidth="1"/>
    <col min="269" max="269" width="45.28515625" style="109" customWidth="1"/>
    <col min="270" max="512" width="9.140625" style="109"/>
    <col min="513" max="513" width="4.42578125" style="109" customWidth="1"/>
    <col min="514" max="514" width="11.5703125" style="109" customWidth="1"/>
    <col min="515" max="515" width="40.42578125" style="109" customWidth="1"/>
    <col min="516" max="516" width="5.5703125" style="109" customWidth="1"/>
    <col min="517" max="517" width="8.5703125" style="109" customWidth="1"/>
    <col min="518" max="518" width="9.85546875" style="109" customWidth="1"/>
    <col min="519" max="519" width="13.85546875" style="109" customWidth="1"/>
    <col min="520" max="523" width="9.140625" style="109"/>
    <col min="524" max="524" width="75.42578125" style="109" customWidth="1"/>
    <col min="525" max="525" width="45.28515625" style="109" customWidth="1"/>
    <col min="526" max="768" width="9.140625" style="109"/>
    <col min="769" max="769" width="4.42578125" style="109" customWidth="1"/>
    <col min="770" max="770" width="11.5703125" style="109" customWidth="1"/>
    <col min="771" max="771" width="40.42578125" style="109" customWidth="1"/>
    <col min="772" max="772" width="5.5703125" style="109" customWidth="1"/>
    <col min="773" max="773" width="8.5703125" style="109" customWidth="1"/>
    <col min="774" max="774" width="9.85546875" style="109" customWidth="1"/>
    <col min="775" max="775" width="13.85546875" style="109" customWidth="1"/>
    <col min="776" max="779" width="9.140625" style="109"/>
    <col min="780" max="780" width="75.42578125" style="109" customWidth="1"/>
    <col min="781" max="781" width="45.28515625" style="109" customWidth="1"/>
    <col min="782" max="1024" width="9.140625" style="109"/>
    <col min="1025" max="1025" width="4.42578125" style="109" customWidth="1"/>
    <col min="1026" max="1026" width="11.5703125" style="109" customWidth="1"/>
    <col min="1027" max="1027" width="40.42578125" style="109" customWidth="1"/>
    <col min="1028" max="1028" width="5.5703125" style="109" customWidth="1"/>
    <col min="1029" max="1029" width="8.5703125" style="109" customWidth="1"/>
    <col min="1030" max="1030" width="9.85546875" style="109" customWidth="1"/>
    <col min="1031" max="1031" width="13.85546875" style="109" customWidth="1"/>
    <col min="1032" max="1035" width="9.140625" style="109"/>
    <col min="1036" max="1036" width="75.42578125" style="109" customWidth="1"/>
    <col min="1037" max="1037" width="45.28515625" style="109" customWidth="1"/>
    <col min="1038" max="1280" width="9.140625" style="109"/>
    <col min="1281" max="1281" width="4.42578125" style="109" customWidth="1"/>
    <col min="1282" max="1282" width="11.5703125" style="109" customWidth="1"/>
    <col min="1283" max="1283" width="40.42578125" style="109" customWidth="1"/>
    <col min="1284" max="1284" width="5.5703125" style="109" customWidth="1"/>
    <col min="1285" max="1285" width="8.5703125" style="109" customWidth="1"/>
    <col min="1286" max="1286" width="9.85546875" style="109" customWidth="1"/>
    <col min="1287" max="1287" width="13.85546875" style="109" customWidth="1"/>
    <col min="1288" max="1291" width="9.140625" style="109"/>
    <col min="1292" max="1292" width="75.42578125" style="109" customWidth="1"/>
    <col min="1293" max="1293" width="45.28515625" style="109" customWidth="1"/>
    <col min="1294" max="1536" width="9.140625" style="109"/>
    <col min="1537" max="1537" width="4.42578125" style="109" customWidth="1"/>
    <col min="1538" max="1538" width="11.5703125" style="109" customWidth="1"/>
    <col min="1539" max="1539" width="40.42578125" style="109" customWidth="1"/>
    <col min="1540" max="1540" width="5.5703125" style="109" customWidth="1"/>
    <col min="1541" max="1541" width="8.5703125" style="109" customWidth="1"/>
    <col min="1542" max="1542" width="9.85546875" style="109" customWidth="1"/>
    <col min="1543" max="1543" width="13.85546875" style="109" customWidth="1"/>
    <col min="1544" max="1547" width="9.140625" style="109"/>
    <col min="1548" max="1548" width="75.42578125" style="109" customWidth="1"/>
    <col min="1549" max="1549" width="45.28515625" style="109" customWidth="1"/>
    <col min="1550" max="1792" width="9.140625" style="109"/>
    <col min="1793" max="1793" width="4.42578125" style="109" customWidth="1"/>
    <col min="1794" max="1794" width="11.5703125" style="109" customWidth="1"/>
    <col min="1795" max="1795" width="40.42578125" style="109" customWidth="1"/>
    <col min="1796" max="1796" width="5.5703125" style="109" customWidth="1"/>
    <col min="1797" max="1797" width="8.5703125" style="109" customWidth="1"/>
    <col min="1798" max="1798" width="9.85546875" style="109" customWidth="1"/>
    <col min="1799" max="1799" width="13.85546875" style="109" customWidth="1"/>
    <col min="1800" max="1803" width="9.140625" style="109"/>
    <col min="1804" max="1804" width="75.42578125" style="109" customWidth="1"/>
    <col min="1805" max="1805" width="45.28515625" style="109" customWidth="1"/>
    <col min="1806" max="2048" width="9.140625" style="109"/>
    <col min="2049" max="2049" width="4.42578125" style="109" customWidth="1"/>
    <col min="2050" max="2050" width="11.5703125" style="109" customWidth="1"/>
    <col min="2051" max="2051" width="40.42578125" style="109" customWidth="1"/>
    <col min="2052" max="2052" width="5.5703125" style="109" customWidth="1"/>
    <col min="2053" max="2053" width="8.5703125" style="109" customWidth="1"/>
    <col min="2054" max="2054" width="9.85546875" style="109" customWidth="1"/>
    <col min="2055" max="2055" width="13.85546875" style="109" customWidth="1"/>
    <col min="2056" max="2059" width="9.140625" style="109"/>
    <col min="2060" max="2060" width="75.42578125" style="109" customWidth="1"/>
    <col min="2061" max="2061" width="45.28515625" style="109" customWidth="1"/>
    <col min="2062" max="2304" width="9.140625" style="109"/>
    <col min="2305" max="2305" width="4.42578125" style="109" customWidth="1"/>
    <col min="2306" max="2306" width="11.5703125" style="109" customWidth="1"/>
    <col min="2307" max="2307" width="40.42578125" style="109" customWidth="1"/>
    <col min="2308" max="2308" width="5.5703125" style="109" customWidth="1"/>
    <col min="2309" max="2309" width="8.5703125" style="109" customWidth="1"/>
    <col min="2310" max="2310" width="9.85546875" style="109" customWidth="1"/>
    <col min="2311" max="2311" width="13.85546875" style="109" customWidth="1"/>
    <col min="2312" max="2315" width="9.140625" style="109"/>
    <col min="2316" max="2316" width="75.42578125" style="109" customWidth="1"/>
    <col min="2317" max="2317" width="45.28515625" style="109" customWidth="1"/>
    <col min="2318" max="2560" width="9.140625" style="109"/>
    <col min="2561" max="2561" width="4.42578125" style="109" customWidth="1"/>
    <col min="2562" max="2562" width="11.5703125" style="109" customWidth="1"/>
    <col min="2563" max="2563" width="40.42578125" style="109" customWidth="1"/>
    <col min="2564" max="2564" width="5.5703125" style="109" customWidth="1"/>
    <col min="2565" max="2565" width="8.5703125" style="109" customWidth="1"/>
    <col min="2566" max="2566" width="9.85546875" style="109" customWidth="1"/>
    <col min="2567" max="2567" width="13.85546875" style="109" customWidth="1"/>
    <col min="2568" max="2571" width="9.140625" style="109"/>
    <col min="2572" max="2572" width="75.42578125" style="109" customWidth="1"/>
    <col min="2573" max="2573" width="45.28515625" style="109" customWidth="1"/>
    <col min="2574" max="2816" width="9.140625" style="109"/>
    <col min="2817" max="2817" width="4.42578125" style="109" customWidth="1"/>
    <col min="2818" max="2818" width="11.5703125" style="109" customWidth="1"/>
    <col min="2819" max="2819" width="40.42578125" style="109" customWidth="1"/>
    <col min="2820" max="2820" width="5.5703125" style="109" customWidth="1"/>
    <col min="2821" max="2821" width="8.5703125" style="109" customWidth="1"/>
    <col min="2822" max="2822" width="9.85546875" style="109" customWidth="1"/>
    <col min="2823" max="2823" width="13.85546875" style="109" customWidth="1"/>
    <col min="2824" max="2827" width="9.140625" style="109"/>
    <col min="2828" max="2828" width="75.42578125" style="109" customWidth="1"/>
    <col min="2829" max="2829" width="45.28515625" style="109" customWidth="1"/>
    <col min="2830" max="3072" width="9.140625" style="109"/>
    <col min="3073" max="3073" width="4.42578125" style="109" customWidth="1"/>
    <col min="3074" max="3074" width="11.5703125" style="109" customWidth="1"/>
    <col min="3075" max="3075" width="40.42578125" style="109" customWidth="1"/>
    <col min="3076" max="3076" width="5.5703125" style="109" customWidth="1"/>
    <col min="3077" max="3077" width="8.5703125" style="109" customWidth="1"/>
    <col min="3078" max="3078" width="9.85546875" style="109" customWidth="1"/>
    <col min="3079" max="3079" width="13.85546875" style="109" customWidth="1"/>
    <col min="3080" max="3083" width="9.140625" style="109"/>
    <col min="3084" max="3084" width="75.42578125" style="109" customWidth="1"/>
    <col min="3085" max="3085" width="45.28515625" style="109" customWidth="1"/>
    <col min="3086" max="3328" width="9.140625" style="109"/>
    <col min="3329" max="3329" width="4.42578125" style="109" customWidth="1"/>
    <col min="3330" max="3330" width="11.5703125" style="109" customWidth="1"/>
    <col min="3331" max="3331" width="40.42578125" style="109" customWidth="1"/>
    <col min="3332" max="3332" width="5.5703125" style="109" customWidth="1"/>
    <col min="3333" max="3333" width="8.5703125" style="109" customWidth="1"/>
    <col min="3334" max="3334" width="9.85546875" style="109" customWidth="1"/>
    <col min="3335" max="3335" width="13.85546875" style="109" customWidth="1"/>
    <col min="3336" max="3339" width="9.140625" style="109"/>
    <col min="3340" max="3340" width="75.42578125" style="109" customWidth="1"/>
    <col min="3341" max="3341" width="45.28515625" style="109" customWidth="1"/>
    <col min="3342" max="3584" width="9.140625" style="109"/>
    <col min="3585" max="3585" width="4.42578125" style="109" customWidth="1"/>
    <col min="3586" max="3586" width="11.5703125" style="109" customWidth="1"/>
    <col min="3587" max="3587" width="40.42578125" style="109" customWidth="1"/>
    <col min="3588" max="3588" width="5.5703125" style="109" customWidth="1"/>
    <col min="3589" max="3589" width="8.5703125" style="109" customWidth="1"/>
    <col min="3590" max="3590" width="9.85546875" style="109" customWidth="1"/>
    <col min="3591" max="3591" width="13.85546875" style="109" customWidth="1"/>
    <col min="3592" max="3595" width="9.140625" style="109"/>
    <col min="3596" max="3596" width="75.42578125" style="109" customWidth="1"/>
    <col min="3597" max="3597" width="45.28515625" style="109" customWidth="1"/>
    <col min="3598" max="3840" width="9.140625" style="109"/>
    <col min="3841" max="3841" width="4.42578125" style="109" customWidth="1"/>
    <col min="3842" max="3842" width="11.5703125" style="109" customWidth="1"/>
    <col min="3843" max="3843" width="40.42578125" style="109" customWidth="1"/>
    <col min="3844" max="3844" width="5.5703125" style="109" customWidth="1"/>
    <col min="3845" max="3845" width="8.5703125" style="109" customWidth="1"/>
    <col min="3846" max="3846" width="9.85546875" style="109" customWidth="1"/>
    <col min="3847" max="3847" width="13.85546875" style="109" customWidth="1"/>
    <col min="3848" max="3851" width="9.140625" style="109"/>
    <col min="3852" max="3852" width="75.42578125" style="109" customWidth="1"/>
    <col min="3853" max="3853" width="45.28515625" style="109" customWidth="1"/>
    <col min="3854" max="4096" width="9.140625" style="109"/>
    <col min="4097" max="4097" width="4.42578125" style="109" customWidth="1"/>
    <col min="4098" max="4098" width="11.5703125" style="109" customWidth="1"/>
    <col min="4099" max="4099" width="40.42578125" style="109" customWidth="1"/>
    <col min="4100" max="4100" width="5.5703125" style="109" customWidth="1"/>
    <col min="4101" max="4101" width="8.5703125" style="109" customWidth="1"/>
    <col min="4102" max="4102" width="9.85546875" style="109" customWidth="1"/>
    <col min="4103" max="4103" width="13.85546875" style="109" customWidth="1"/>
    <col min="4104" max="4107" width="9.140625" style="109"/>
    <col min="4108" max="4108" width="75.42578125" style="109" customWidth="1"/>
    <col min="4109" max="4109" width="45.28515625" style="109" customWidth="1"/>
    <col min="4110" max="4352" width="9.140625" style="109"/>
    <col min="4353" max="4353" width="4.42578125" style="109" customWidth="1"/>
    <col min="4354" max="4354" width="11.5703125" style="109" customWidth="1"/>
    <col min="4355" max="4355" width="40.42578125" style="109" customWidth="1"/>
    <col min="4356" max="4356" width="5.5703125" style="109" customWidth="1"/>
    <col min="4357" max="4357" width="8.5703125" style="109" customWidth="1"/>
    <col min="4358" max="4358" width="9.85546875" style="109" customWidth="1"/>
    <col min="4359" max="4359" width="13.85546875" style="109" customWidth="1"/>
    <col min="4360" max="4363" width="9.140625" style="109"/>
    <col min="4364" max="4364" width="75.42578125" style="109" customWidth="1"/>
    <col min="4365" max="4365" width="45.28515625" style="109" customWidth="1"/>
    <col min="4366" max="4608" width="9.140625" style="109"/>
    <col min="4609" max="4609" width="4.42578125" style="109" customWidth="1"/>
    <col min="4610" max="4610" width="11.5703125" style="109" customWidth="1"/>
    <col min="4611" max="4611" width="40.42578125" style="109" customWidth="1"/>
    <col min="4612" max="4612" width="5.5703125" style="109" customWidth="1"/>
    <col min="4613" max="4613" width="8.5703125" style="109" customWidth="1"/>
    <col min="4614" max="4614" width="9.85546875" style="109" customWidth="1"/>
    <col min="4615" max="4615" width="13.85546875" style="109" customWidth="1"/>
    <col min="4616" max="4619" width="9.140625" style="109"/>
    <col min="4620" max="4620" width="75.42578125" style="109" customWidth="1"/>
    <col min="4621" max="4621" width="45.28515625" style="109" customWidth="1"/>
    <col min="4622" max="4864" width="9.140625" style="109"/>
    <col min="4865" max="4865" width="4.42578125" style="109" customWidth="1"/>
    <col min="4866" max="4866" width="11.5703125" style="109" customWidth="1"/>
    <col min="4867" max="4867" width="40.42578125" style="109" customWidth="1"/>
    <col min="4868" max="4868" width="5.5703125" style="109" customWidth="1"/>
    <col min="4869" max="4869" width="8.5703125" style="109" customWidth="1"/>
    <col min="4870" max="4870" width="9.85546875" style="109" customWidth="1"/>
    <col min="4871" max="4871" width="13.85546875" style="109" customWidth="1"/>
    <col min="4872" max="4875" width="9.140625" style="109"/>
    <col min="4876" max="4876" width="75.42578125" style="109" customWidth="1"/>
    <col min="4877" max="4877" width="45.28515625" style="109" customWidth="1"/>
    <col min="4878" max="5120" width="9.140625" style="109"/>
    <col min="5121" max="5121" width="4.42578125" style="109" customWidth="1"/>
    <col min="5122" max="5122" width="11.5703125" style="109" customWidth="1"/>
    <col min="5123" max="5123" width="40.42578125" style="109" customWidth="1"/>
    <col min="5124" max="5124" width="5.5703125" style="109" customWidth="1"/>
    <col min="5125" max="5125" width="8.5703125" style="109" customWidth="1"/>
    <col min="5126" max="5126" width="9.85546875" style="109" customWidth="1"/>
    <col min="5127" max="5127" width="13.85546875" style="109" customWidth="1"/>
    <col min="5128" max="5131" width="9.140625" style="109"/>
    <col min="5132" max="5132" width="75.42578125" style="109" customWidth="1"/>
    <col min="5133" max="5133" width="45.28515625" style="109" customWidth="1"/>
    <col min="5134" max="5376" width="9.140625" style="109"/>
    <col min="5377" max="5377" width="4.42578125" style="109" customWidth="1"/>
    <col min="5378" max="5378" width="11.5703125" style="109" customWidth="1"/>
    <col min="5379" max="5379" width="40.42578125" style="109" customWidth="1"/>
    <col min="5380" max="5380" width="5.5703125" style="109" customWidth="1"/>
    <col min="5381" max="5381" width="8.5703125" style="109" customWidth="1"/>
    <col min="5382" max="5382" width="9.85546875" style="109" customWidth="1"/>
    <col min="5383" max="5383" width="13.85546875" style="109" customWidth="1"/>
    <col min="5384" max="5387" width="9.140625" style="109"/>
    <col min="5388" max="5388" width="75.42578125" style="109" customWidth="1"/>
    <col min="5389" max="5389" width="45.28515625" style="109" customWidth="1"/>
    <col min="5390" max="5632" width="9.140625" style="109"/>
    <col min="5633" max="5633" width="4.42578125" style="109" customWidth="1"/>
    <col min="5634" max="5634" width="11.5703125" style="109" customWidth="1"/>
    <col min="5635" max="5635" width="40.42578125" style="109" customWidth="1"/>
    <col min="5636" max="5636" width="5.5703125" style="109" customWidth="1"/>
    <col min="5637" max="5637" width="8.5703125" style="109" customWidth="1"/>
    <col min="5638" max="5638" width="9.85546875" style="109" customWidth="1"/>
    <col min="5639" max="5639" width="13.85546875" style="109" customWidth="1"/>
    <col min="5640" max="5643" width="9.140625" style="109"/>
    <col min="5644" max="5644" width="75.42578125" style="109" customWidth="1"/>
    <col min="5645" max="5645" width="45.28515625" style="109" customWidth="1"/>
    <col min="5646" max="5888" width="9.140625" style="109"/>
    <col min="5889" max="5889" width="4.42578125" style="109" customWidth="1"/>
    <col min="5890" max="5890" width="11.5703125" style="109" customWidth="1"/>
    <col min="5891" max="5891" width="40.42578125" style="109" customWidth="1"/>
    <col min="5892" max="5892" width="5.5703125" style="109" customWidth="1"/>
    <col min="5893" max="5893" width="8.5703125" style="109" customWidth="1"/>
    <col min="5894" max="5894" width="9.85546875" style="109" customWidth="1"/>
    <col min="5895" max="5895" width="13.85546875" style="109" customWidth="1"/>
    <col min="5896" max="5899" width="9.140625" style="109"/>
    <col min="5900" max="5900" width="75.42578125" style="109" customWidth="1"/>
    <col min="5901" max="5901" width="45.28515625" style="109" customWidth="1"/>
    <col min="5902" max="6144" width="9.140625" style="109"/>
    <col min="6145" max="6145" width="4.42578125" style="109" customWidth="1"/>
    <col min="6146" max="6146" width="11.5703125" style="109" customWidth="1"/>
    <col min="6147" max="6147" width="40.42578125" style="109" customWidth="1"/>
    <col min="6148" max="6148" width="5.5703125" style="109" customWidth="1"/>
    <col min="6149" max="6149" width="8.5703125" style="109" customWidth="1"/>
    <col min="6150" max="6150" width="9.85546875" style="109" customWidth="1"/>
    <col min="6151" max="6151" width="13.85546875" style="109" customWidth="1"/>
    <col min="6152" max="6155" width="9.140625" style="109"/>
    <col min="6156" max="6156" width="75.42578125" style="109" customWidth="1"/>
    <col min="6157" max="6157" width="45.28515625" style="109" customWidth="1"/>
    <col min="6158" max="6400" width="9.140625" style="109"/>
    <col min="6401" max="6401" width="4.42578125" style="109" customWidth="1"/>
    <col min="6402" max="6402" width="11.5703125" style="109" customWidth="1"/>
    <col min="6403" max="6403" width="40.42578125" style="109" customWidth="1"/>
    <col min="6404" max="6404" width="5.5703125" style="109" customWidth="1"/>
    <col min="6405" max="6405" width="8.5703125" style="109" customWidth="1"/>
    <col min="6406" max="6406" width="9.85546875" style="109" customWidth="1"/>
    <col min="6407" max="6407" width="13.85546875" style="109" customWidth="1"/>
    <col min="6408" max="6411" width="9.140625" style="109"/>
    <col min="6412" max="6412" width="75.42578125" style="109" customWidth="1"/>
    <col min="6413" max="6413" width="45.28515625" style="109" customWidth="1"/>
    <col min="6414" max="6656" width="9.140625" style="109"/>
    <col min="6657" max="6657" width="4.42578125" style="109" customWidth="1"/>
    <col min="6658" max="6658" width="11.5703125" style="109" customWidth="1"/>
    <col min="6659" max="6659" width="40.42578125" style="109" customWidth="1"/>
    <col min="6660" max="6660" width="5.5703125" style="109" customWidth="1"/>
    <col min="6661" max="6661" width="8.5703125" style="109" customWidth="1"/>
    <col min="6662" max="6662" width="9.85546875" style="109" customWidth="1"/>
    <col min="6663" max="6663" width="13.85546875" style="109" customWidth="1"/>
    <col min="6664" max="6667" width="9.140625" style="109"/>
    <col min="6668" max="6668" width="75.42578125" style="109" customWidth="1"/>
    <col min="6669" max="6669" width="45.28515625" style="109" customWidth="1"/>
    <col min="6670" max="6912" width="9.140625" style="109"/>
    <col min="6913" max="6913" width="4.42578125" style="109" customWidth="1"/>
    <col min="6914" max="6914" width="11.5703125" style="109" customWidth="1"/>
    <col min="6915" max="6915" width="40.42578125" style="109" customWidth="1"/>
    <col min="6916" max="6916" width="5.5703125" style="109" customWidth="1"/>
    <col min="6917" max="6917" width="8.5703125" style="109" customWidth="1"/>
    <col min="6918" max="6918" width="9.85546875" style="109" customWidth="1"/>
    <col min="6919" max="6919" width="13.85546875" style="109" customWidth="1"/>
    <col min="6920" max="6923" width="9.140625" style="109"/>
    <col min="6924" max="6924" width="75.42578125" style="109" customWidth="1"/>
    <col min="6925" max="6925" width="45.28515625" style="109" customWidth="1"/>
    <col min="6926" max="7168" width="9.140625" style="109"/>
    <col min="7169" max="7169" width="4.42578125" style="109" customWidth="1"/>
    <col min="7170" max="7170" width="11.5703125" style="109" customWidth="1"/>
    <col min="7171" max="7171" width="40.42578125" style="109" customWidth="1"/>
    <col min="7172" max="7172" width="5.5703125" style="109" customWidth="1"/>
    <col min="7173" max="7173" width="8.5703125" style="109" customWidth="1"/>
    <col min="7174" max="7174" width="9.85546875" style="109" customWidth="1"/>
    <col min="7175" max="7175" width="13.85546875" style="109" customWidth="1"/>
    <col min="7176" max="7179" width="9.140625" style="109"/>
    <col min="7180" max="7180" width="75.42578125" style="109" customWidth="1"/>
    <col min="7181" max="7181" width="45.28515625" style="109" customWidth="1"/>
    <col min="7182" max="7424" width="9.140625" style="109"/>
    <col min="7425" max="7425" width="4.42578125" style="109" customWidth="1"/>
    <col min="7426" max="7426" width="11.5703125" style="109" customWidth="1"/>
    <col min="7427" max="7427" width="40.42578125" style="109" customWidth="1"/>
    <col min="7428" max="7428" width="5.5703125" style="109" customWidth="1"/>
    <col min="7429" max="7429" width="8.5703125" style="109" customWidth="1"/>
    <col min="7430" max="7430" width="9.85546875" style="109" customWidth="1"/>
    <col min="7431" max="7431" width="13.85546875" style="109" customWidth="1"/>
    <col min="7432" max="7435" width="9.140625" style="109"/>
    <col min="7436" max="7436" width="75.42578125" style="109" customWidth="1"/>
    <col min="7437" max="7437" width="45.28515625" style="109" customWidth="1"/>
    <col min="7438" max="7680" width="9.140625" style="109"/>
    <col min="7681" max="7681" width="4.42578125" style="109" customWidth="1"/>
    <col min="7682" max="7682" width="11.5703125" style="109" customWidth="1"/>
    <col min="7683" max="7683" width="40.42578125" style="109" customWidth="1"/>
    <col min="7684" max="7684" width="5.5703125" style="109" customWidth="1"/>
    <col min="7685" max="7685" width="8.5703125" style="109" customWidth="1"/>
    <col min="7686" max="7686" width="9.85546875" style="109" customWidth="1"/>
    <col min="7687" max="7687" width="13.85546875" style="109" customWidth="1"/>
    <col min="7688" max="7691" width="9.140625" style="109"/>
    <col min="7692" max="7692" width="75.42578125" style="109" customWidth="1"/>
    <col min="7693" max="7693" width="45.28515625" style="109" customWidth="1"/>
    <col min="7694" max="7936" width="9.140625" style="109"/>
    <col min="7937" max="7937" width="4.42578125" style="109" customWidth="1"/>
    <col min="7938" max="7938" width="11.5703125" style="109" customWidth="1"/>
    <col min="7939" max="7939" width="40.42578125" style="109" customWidth="1"/>
    <col min="7940" max="7940" width="5.5703125" style="109" customWidth="1"/>
    <col min="7941" max="7941" width="8.5703125" style="109" customWidth="1"/>
    <col min="7942" max="7942" width="9.85546875" style="109" customWidth="1"/>
    <col min="7943" max="7943" width="13.85546875" style="109" customWidth="1"/>
    <col min="7944" max="7947" width="9.140625" style="109"/>
    <col min="7948" max="7948" width="75.42578125" style="109" customWidth="1"/>
    <col min="7949" max="7949" width="45.28515625" style="109" customWidth="1"/>
    <col min="7950" max="8192" width="9.140625" style="109"/>
    <col min="8193" max="8193" width="4.42578125" style="109" customWidth="1"/>
    <col min="8194" max="8194" width="11.5703125" style="109" customWidth="1"/>
    <col min="8195" max="8195" width="40.42578125" style="109" customWidth="1"/>
    <col min="8196" max="8196" width="5.5703125" style="109" customWidth="1"/>
    <col min="8197" max="8197" width="8.5703125" style="109" customWidth="1"/>
    <col min="8198" max="8198" width="9.85546875" style="109" customWidth="1"/>
    <col min="8199" max="8199" width="13.85546875" style="109" customWidth="1"/>
    <col min="8200" max="8203" width="9.140625" style="109"/>
    <col min="8204" max="8204" width="75.42578125" style="109" customWidth="1"/>
    <col min="8205" max="8205" width="45.28515625" style="109" customWidth="1"/>
    <col min="8206" max="8448" width="9.140625" style="109"/>
    <col min="8449" max="8449" width="4.42578125" style="109" customWidth="1"/>
    <col min="8450" max="8450" width="11.5703125" style="109" customWidth="1"/>
    <col min="8451" max="8451" width="40.42578125" style="109" customWidth="1"/>
    <col min="8452" max="8452" width="5.5703125" style="109" customWidth="1"/>
    <col min="8453" max="8453" width="8.5703125" style="109" customWidth="1"/>
    <col min="8454" max="8454" width="9.85546875" style="109" customWidth="1"/>
    <col min="8455" max="8455" width="13.85546875" style="109" customWidth="1"/>
    <col min="8456" max="8459" width="9.140625" style="109"/>
    <col min="8460" max="8460" width="75.42578125" style="109" customWidth="1"/>
    <col min="8461" max="8461" width="45.28515625" style="109" customWidth="1"/>
    <col min="8462" max="8704" width="9.140625" style="109"/>
    <col min="8705" max="8705" width="4.42578125" style="109" customWidth="1"/>
    <col min="8706" max="8706" width="11.5703125" style="109" customWidth="1"/>
    <col min="8707" max="8707" width="40.42578125" style="109" customWidth="1"/>
    <col min="8708" max="8708" width="5.5703125" style="109" customWidth="1"/>
    <col min="8709" max="8709" width="8.5703125" style="109" customWidth="1"/>
    <col min="8710" max="8710" width="9.85546875" style="109" customWidth="1"/>
    <col min="8711" max="8711" width="13.85546875" style="109" customWidth="1"/>
    <col min="8712" max="8715" width="9.140625" style="109"/>
    <col min="8716" max="8716" width="75.42578125" style="109" customWidth="1"/>
    <col min="8717" max="8717" width="45.28515625" style="109" customWidth="1"/>
    <col min="8718" max="8960" width="9.140625" style="109"/>
    <col min="8961" max="8961" width="4.42578125" style="109" customWidth="1"/>
    <col min="8962" max="8962" width="11.5703125" style="109" customWidth="1"/>
    <col min="8963" max="8963" width="40.42578125" style="109" customWidth="1"/>
    <col min="8964" max="8964" width="5.5703125" style="109" customWidth="1"/>
    <col min="8965" max="8965" width="8.5703125" style="109" customWidth="1"/>
    <col min="8966" max="8966" width="9.85546875" style="109" customWidth="1"/>
    <col min="8967" max="8967" width="13.85546875" style="109" customWidth="1"/>
    <col min="8968" max="8971" width="9.140625" style="109"/>
    <col min="8972" max="8972" width="75.42578125" style="109" customWidth="1"/>
    <col min="8973" max="8973" width="45.28515625" style="109" customWidth="1"/>
    <col min="8974" max="9216" width="9.140625" style="109"/>
    <col min="9217" max="9217" width="4.42578125" style="109" customWidth="1"/>
    <col min="9218" max="9218" width="11.5703125" style="109" customWidth="1"/>
    <col min="9219" max="9219" width="40.42578125" style="109" customWidth="1"/>
    <col min="9220" max="9220" width="5.5703125" style="109" customWidth="1"/>
    <col min="9221" max="9221" width="8.5703125" style="109" customWidth="1"/>
    <col min="9222" max="9222" width="9.85546875" style="109" customWidth="1"/>
    <col min="9223" max="9223" width="13.85546875" style="109" customWidth="1"/>
    <col min="9224" max="9227" width="9.140625" style="109"/>
    <col min="9228" max="9228" width="75.42578125" style="109" customWidth="1"/>
    <col min="9229" max="9229" width="45.28515625" style="109" customWidth="1"/>
    <col min="9230" max="9472" width="9.140625" style="109"/>
    <col min="9473" max="9473" width="4.42578125" style="109" customWidth="1"/>
    <col min="9474" max="9474" width="11.5703125" style="109" customWidth="1"/>
    <col min="9475" max="9475" width="40.42578125" style="109" customWidth="1"/>
    <col min="9476" max="9476" width="5.5703125" style="109" customWidth="1"/>
    <col min="9477" max="9477" width="8.5703125" style="109" customWidth="1"/>
    <col min="9478" max="9478" width="9.85546875" style="109" customWidth="1"/>
    <col min="9479" max="9479" width="13.85546875" style="109" customWidth="1"/>
    <col min="9480" max="9483" width="9.140625" style="109"/>
    <col min="9484" max="9484" width="75.42578125" style="109" customWidth="1"/>
    <col min="9485" max="9485" width="45.28515625" style="109" customWidth="1"/>
    <col min="9486" max="9728" width="9.140625" style="109"/>
    <col min="9729" max="9729" width="4.42578125" style="109" customWidth="1"/>
    <col min="9730" max="9730" width="11.5703125" style="109" customWidth="1"/>
    <col min="9731" max="9731" width="40.42578125" style="109" customWidth="1"/>
    <col min="9732" max="9732" width="5.5703125" style="109" customWidth="1"/>
    <col min="9733" max="9733" width="8.5703125" style="109" customWidth="1"/>
    <col min="9734" max="9734" width="9.85546875" style="109" customWidth="1"/>
    <col min="9735" max="9735" width="13.85546875" style="109" customWidth="1"/>
    <col min="9736" max="9739" width="9.140625" style="109"/>
    <col min="9740" max="9740" width="75.42578125" style="109" customWidth="1"/>
    <col min="9741" max="9741" width="45.28515625" style="109" customWidth="1"/>
    <col min="9742" max="9984" width="9.140625" style="109"/>
    <col min="9985" max="9985" width="4.42578125" style="109" customWidth="1"/>
    <col min="9986" max="9986" width="11.5703125" style="109" customWidth="1"/>
    <col min="9987" max="9987" width="40.42578125" style="109" customWidth="1"/>
    <col min="9988" max="9988" width="5.5703125" style="109" customWidth="1"/>
    <col min="9989" max="9989" width="8.5703125" style="109" customWidth="1"/>
    <col min="9990" max="9990" width="9.85546875" style="109" customWidth="1"/>
    <col min="9991" max="9991" width="13.85546875" style="109" customWidth="1"/>
    <col min="9992" max="9995" width="9.140625" style="109"/>
    <col min="9996" max="9996" width="75.42578125" style="109" customWidth="1"/>
    <col min="9997" max="9997" width="45.28515625" style="109" customWidth="1"/>
    <col min="9998" max="10240" width="9.140625" style="109"/>
    <col min="10241" max="10241" width="4.42578125" style="109" customWidth="1"/>
    <col min="10242" max="10242" width="11.5703125" style="109" customWidth="1"/>
    <col min="10243" max="10243" width="40.42578125" style="109" customWidth="1"/>
    <col min="10244" max="10244" width="5.5703125" style="109" customWidth="1"/>
    <col min="10245" max="10245" width="8.5703125" style="109" customWidth="1"/>
    <col min="10246" max="10246" width="9.85546875" style="109" customWidth="1"/>
    <col min="10247" max="10247" width="13.85546875" style="109" customWidth="1"/>
    <col min="10248" max="10251" width="9.140625" style="109"/>
    <col min="10252" max="10252" width="75.42578125" style="109" customWidth="1"/>
    <col min="10253" max="10253" width="45.28515625" style="109" customWidth="1"/>
    <col min="10254" max="10496" width="9.140625" style="109"/>
    <col min="10497" max="10497" width="4.42578125" style="109" customWidth="1"/>
    <col min="10498" max="10498" width="11.5703125" style="109" customWidth="1"/>
    <col min="10499" max="10499" width="40.42578125" style="109" customWidth="1"/>
    <col min="10500" max="10500" width="5.5703125" style="109" customWidth="1"/>
    <col min="10501" max="10501" width="8.5703125" style="109" customWidth="1"/>
    <col min="10502" max="10502" width="9.85546875" style="109" customWidth="1"/>
    <col min="10503" max="10503" width="13.85546875" style="109" customWidth="1"/>
    <col min="10504" max="10507" width="9.140625" style="109"/>
    <col min="10508" max="10508" width="75.42578125" style="109" customWidth="1"/>
    <col min="10509" max="10509" width="45.28515625" style="109" customWidth="1"/>
    <col min="10510" max="10752" width="9.140625" style="109"/>
    <col min="10753" max="10753" width="4.42578125" style="109" customWidth="1"/>
    <col min="10754" max="10754" width="11.5703125" style="109" customWidth="1"/>
    <col min="10755" max="10755" width="40.42578125" style="109" customWidth="1"/>
    <col min="10756" max="10756" width="5.5703125" style="109" customWidth="1"/>
    <col min="10757" max="10757" width="8.5703125" style="109" customWidth="1"/>
    <col min="10758" max="10758" width="9.85546875" style="109" customWidth="1"/>
    <col min="10759" max="10759" width="13.85546875" style="109" customWidth="1"/>
    <col min="10760" max="10763" width="9.140625" style="109"/>
    <col min="10764" max="10764" width="75.42578125" style="109" customWidth="1"/>
    <col min="10765" max="10765" width="45.28515625" style="109" customWidth="1"/>
    <col min="10766" max="11008" width="9.140625" style="109"/>
    <col min="11009" max="11009" width="4.42578125" style="109" customWidth="1"/>
    <col min="11010" max="11010" width="11.5703125" style="109" customWidth="1"/>
    <col min="11011" max="11011" width="40.42578125" style="109" customWidth="1"/>
    <col min="11012" max="11012" width="5.5703125" style="109" customWidth="1"/>
    <col min="11013" max="11013" width="8.5703125" style="109" customWidth="1"/>
    <col min="11014" max="11014" width="9.85546875" style="109" customWidth="1"/>
    <col min="11015" max="11015" width="13.85546875" style="109" customWidth="1"/>
    <col min="11016" max="11019" width="9.140625" style="109"/>
    <col min="11020" max="11020" width="75.42578125" style="109" customWidth="1"/>
    <col min="11021" max="11021" width="45.28515625" style="109" customWidth="1"/>
    <col min="11022" max="11264" width="9.140625" style="109"/>
    <col min="11265" max="11265" width="4.42578125" style="109" customWidth="1"/>
    <col min="11266" max="11266" width="11.5703125" style="109" customWidth="1"/>
    <col min="11267" max="11267" width="40.42578125" style="109" customWidth="1"/>
    <col min="11268" max="11268" width="5.5703125" style="109" customWidth="1"/>
    <col min="11269" max="11269" width="8.5703125" style="109" customWidth="1"/>
    <col min="11270" max="11270" width="9.85546875" style="109" customWidth="1"/>
    <col min="11271" max="11271" width="13.85546875" style="109" customWidth="1"/>
    <col min="11272" max="11275" width="9.140625" style="109"/>
    <col min="11276" max="11276" width="75.42578125" style="109" customWidth="1"/>
    <col min="11277" max="11277" width="45.28515625" style="109" customWidth="1"/>
    <col min="11278" max="11520" width="9.140625" style="109"/>
    <col min="11521" max="11521" width="4.42578125" style="109" customWidth="1"/>
    <col min="11522" max="11522" width="11.5703125" style="109" customWidth="1"/>
    <col min="11523" max="11523" width="40.42578125" style="109" customWidth="1"/>
    <col min="11524" max="11524" width="5.5703125" style="109" customWidth="1"/>
    <col min="11525" max="11525" width="8.5703125" style="109" customWidth="1"/>
    <col min="11526" max="11526" width="9.85546875" style="109" customWidth="1"/>
    <col min="11527" max="11527" width="13.85546875" style="109" customWidth="1"/>
    <col min="11528" max="11531" width="9.140625" style="109"/>
    <col min="11532" max="11532" width="75.42578125" style="109" customWidth="1"/>
    <col min="11533" max="11533" width="45.28515625" style="109" customWidth="1"/>
    <col min="11534" max="11776" width="9.140625" style="109"/>
    <col min="11777" max="11777" width="4.42578125" style="109" customWidth="1"/>
    <col min="11778" max="11778" width="11.5703125" style="109" customWidth="1"/>
    <col min="11779" max="11779" width="40.42578125" style="109" customWidth="1"/>
    <col min="11780" max="11780" width="5.5703125" style="109" customWidth="1"/>
    <col min="11781" max="11781" width="8.5703125" style="109" customWidth="1"/>
    <col min="11782" max="11782" width="9.85546875" style="109" customWidth="1"/>
    <col min="11783" max="11783" width="13.85546875" style="109" customWidth="1"/>
    <col min="11784" max="11787" width="9.140625" style="109"/>
    <col min="11788" max="11788" width="75.42578125" style="109" customWidth="1"/>
    <col min="11789" max="11789" width="45.28515625" style="109" customWidth="1"/>
    <col min="11790" max="12032" width="9.140625" style="109"/>
    <col min="12033" max="12033" width="4.42578125" style="109" customWidth="1"/>
    <col min="12034" max="12034" width="11.5703125" style="109" customWidth="1"/>
    <col min="12035" max="12035" width="40.42578125" style="109" customWidth="1"/>
    <col min="12036" max="12036" width="5.5703125" style="109" customWidth="1"/>
    <col min="12037" max="12037" width="8.5703125" style="109" customWidth="1"/>
    <col min="12038" max="12038" width="9.85546875" style="109" customWidth="1"/>
    <col min="12039" max="12039" width="13.85546875" style="109" customWidth="1"/>
    <col min="12040" max="12043" width="9.140625" style="109"/>
    <col min="12044" max="12044" width="75.42578125" style="109" customWidth="1"/>
    <col min="12045" max="12045" width="45.28515625" style="109" customWidth="1"/>
    <col min="12046" max="12288" width="9.140625" style="109"/>
    <col min="12289" max="12289" width="4.42578125" style="109" customWidth="1"/>
    <col min="12290" max="12290" width="11.5703125" style="109" customWidth="1"/>
    <col min="12291" max="12291" width="40.42578125" style="109" customWidth="1"/>
    <col min="12292" max="12292" width="5.5703125" style="109" customWidth="1"/>
    <col min="12293" max="12293" width="8.5703125" style="109" customWidth="1"/>
    <col min="12294" max="12294" width="9.85546875" style="109" customWidth="1"/>
    <col min="12295" max="12295" width="13.85546875" style="109" customWidth="1"/>
    <col min="12296" max="12299" width="9.140625" style="109"/>
    <col min="12300" max="12300" width="75.42578125" style="109" customWidth="1"/>
    <col min="12301" max="12301" width="45.28515625" style="109" customWidth="1"/>
    <col min="12302" max="12544" width="9.140625" style="109"/>
    <col min="12545" max="12545" width="4.42578125" style="109" customWidth="1"/>
    <col min="12546" max="12546" width="11.5703125" style="109" customWidth="1"/>
    <col min="12547" max="12547" width="40.42578125" style="109" customWidth="1"/>
    <col min="12548" max="12548" width="5.5703125" style="109" customWidth="1"/>
    <col min="12549" max="12549" width="8.5703125" style="109" customWidth="1"/>
    <col min="12550" max="12550" width="9.85546875" style="109" customWidth="1"/>
    <col min="12551" max="12551" width="13.85546875" style="109" customWidth="1"/>
    <col min="12552" max="12555" width="9.140625" style="109"/>
    <col min="12556" max="12556" width="75.42578125" style="109" customWidth="1"/>
    <col min="12557" max="12557" width="45.28515625" style="109" customWidth="1"/>
    <col min="12558" max="12800" width="9.140625" style="109"/>
    <col min="12801" max="12801" width="4.42578125" style="109" customWidth="1"/>
    <col min="12802" max="12802" width="11.5703125" style="109" customWidth="1"/>
    <col min="12803" max="12803" width="40.42578125" style="109" customWidth="1"/>
    <col min="12804" max="12804" width="5.5703125" style="109" customWidth="1"/>
    <col min="12805" max="12805" width="8.5703125" style="109" customWidth="1"/>
    <col min="12806" max="12806" width="9.85546875" style="109" customWidth="1"/>
    <col min="12807" max="12807" width="13.85546875" style="109" customWidth="1"/>
    <col min="12808" max="12811" width="9.140625" style="109"/>
    <col min="12812" max="12812" width="75.42578125" style="109" customWidth="1"/>
    <col min="12813" max="12813" width="45.28515625" style="109" customWidth="1"/>
    <col min="12814" max="13056" width="9.140625" style="109"/>
    <col min="13057" max="13057" width="4.42578125" style="109" customWidth="1"/>
    <col min="13058" max="13058" width="11.5703125" style="109" customWidth="1"/>
    <col min="13059" max="13059" width="40.42578125" style="109" customWidth="1"/>
    <col min="13060" max="13060" width="5.5703125" style="109" customWidth="1"/>
    <col min="13061" max="13061" width="8.5703125" style="109" customWidth="1"/>
    <col min="13062" max="13062" width="9.85546875" style="109" customWidth="1"/>
    <col min="13063" max="13063" width="13.85546875" style="109" customWidth="1"/>
    <col min="13064" max="13067" width="9.140625" style="109"/>
    <col min="13068" max="13068" width="75.42578125" style="109" customWidth="1"/>
    <col min="13069" max="13069" width="45.28515625" style="109" customWidth="1"/>
    <col min="13070" max="13312" width="9.140625" style="109"/>
    <col min="13313" max="13313" width="4.42578125" style="109" customWidth="1"/>
    <col min="13314" max="13314" width="11.5703125" style="109" customWidth="1"/>
    <col min="13315" max="13315" width="40.42578125" style="109" customWidth="1"/>
    <col min="13316" max="13316" width="5.5703125" style="109" customWidth="1"/>
    <col min="13317" max="13317" width="8.5703125" style="109" customWidth="1"/>
    <col min="13318" max="13318" width="9.85546875" style="109" customWidth="1"/>
    <col min="13319" max="13319" width="13.85546875" style="109" customWidth="1"/>
    <col min="13320" max="13323" width="9.140625" style="109"/>
    <col min="13324" max="13324" width="75.42578125" style="109" customWidth="1"/>
    <col min="13325" max="13325" width="45.28515625" style="109" customWidth="1"/>
    <col min="13326" max="13568" width="9.140625" style="109"/>
    <col min="13569" max="13569" width="4.42578125" style="109" customWidth="1"/>
    <col min="13570" max="13570" width="11.5703125" style="109" customWidth="1"/>
    <col min="13571" max="13571" width="40.42578125" style="109" customWidth="1"/>
    <col min="13572" max="13572" width="5.5703125" style="109" customWidth="1"/>
    <col min="13573" max="13573" width="8.5703125" style="109" customWidth="1"/>
    <col min="13574" max="13574" width="9.85546875" style="109" customWidth="1"/>
    <col min="13575" max="13575" width="13.85546875" style="109" customWidth="1"/>
    <col min="13576" max="13579" width="9.140625" style="109"/>
    <col min="13580" max="13580" width="75.42578125" style="109" customWidth="1"/>
    <col min="13581" max="13581" width="45.28515625" style="109" customWidth="1"/>
    <col min="13582" max="13824" width="9.140625" style="109"/>
    <col min="13825" max="13825" width="4.42578125" style="109" customWidth="1"/>
    <col min="13826" max="13826" width="11.5703125" style="109" customWidth="1"/>
    <col min="13827" max="13827" width="40.42578125" style="109" customWidth="1"/>
    <col min="13828" max="13828" width="5.5703125" style="109" customWidth="1"/>
    <col min="13829" max="13829" width="8.5703125" style="109" customWidth="1"/>
    <col min="13830" max="13830" width="9.85546875" style="109" customWidth="1"/>
    <col min="13831" max="13831" width="13.85546875" style="109" customWidth="1"/>
    <col min="13832" max="13835" width="9.140625" style="109"/>
    <col min="13836" max="13836" width="75.42578125" style="109" customWidth="1"/>
    <col min="13837" max="13837" width="45.28515625" style="109" customWidth="1"/>
    <col min="13838" max="14080" width="9.140625" style="109"/>
    <col min="14081" max="14081" width="4.42578125" style="109" customWidth="1"/>
    <col min="14082" max="14082" width="11.5703125" style="109" customWidth="1"/>
    <col min="14083" max="14083" width="40.42578125" style="109" customWidth="1"/>
    <col min="14084" max="14084" width="5.5703125" style="109" customWidth="1"/>
    <col min="14085" max="14085" width="8.5703125" style="109" customWidth="1"/>
    <col min="14086" max="14086" width="9.85546875" style="109" customWidth="1"/>
    <col min="14087" max="14087" width="13.85546875" style="109" customWidth="1"/>
    <col min="14088" max="14091" width="9.140625" style="109"/>
    <col min="14092" max="14092" width="75.42578125" style="109" customWidth="1"/>
    <col min="14093" max="14093" width="45.28515625" style="109" customWidth="1"/>
    <col min="14094" max="14336" width="9.140625" style="109"/>
    <col min="14337" max="14337" width="4.42578125" style="109" customWidth="1"/>
    <col min="14338" max="14338" width="11.5703125" style="109" customWidth="1"/>
    <col min="14339" max="14339" width="40.42578125" style="109" customWidth="1"/>
    <col min="14340" max="14340" width="5.5703125" style="109" customWidth="1"/>
    <col min="14341" max="14341" width="8.5703125" style="109" customWidth="1"/>
    <col min="14342" max="14342" width="9.85546875" style="109" customWidth="1"/>
    <col min="14343" max="14343" width="13.85546875" style="109" customWidth="1"/>
    <col min="14344" max="14347" width="9.140625" style="109"/>
    <col min="14348" max="14348" width="75.42578125" style="109" customWidth="1"/>
    <col min="14349" max="14349" width="45.28515625" style="109" customWidth="1"/>
    <col min="14350" max="14592" width="9.140625" style="109"/>
    <col min="14593" max="14593" width="4.42578125" style="109" customWidth="1"/>
    <col min="14594" max="14594" width="11.5703125" style="109" customWidth="1"/>
    <col min="14595" max="14595" width="40.42578125" style="109" customWidth="1"/>
    <col min="14596" max="14596" width="5.5703125" style="109" customWidth="1"/>
    <col min="14597" max="14597" width="8.5703125" style="109" customWidth="1"/>
    <col min="14598" max="14598" width="9.85546875" style="109" customWidth="1"/>
    <col min="14599" max="14599" width="13.85546875" style="109" customWidth="1"/>
    <col min="14600" max="14603" width="9.140625" style="109"/>
    <col min="14604" max="14604" width="75.42578125" style="109" customWidth="1"/>
    <col min="14605" max="14605" width="45.28515625" style="109" customWidth="1"/>
    <col min="14606" max="14848" width="9.140625" style="109"/>
    <col min="14849" max="14849" width="4.42578125" style="109" customWidth="1"/>
    <col min="14850" max="14850" width="11.5703125" style="109" customWidth="1"/>
    <col min="14851" max="14851" width="40.42578125" style="109" customWidth="1"/>
    <col min="14852" max="14852" width="5.5703125" style="109" customWidth="1"/>
    <col min="14853" max="14853" width="8.5703125" style="109" customWidth="1"/>
    <col min="14854" max="14854" width="9.85546875" style="109" customWidth="1"/>
    <col min="14855" max="14855" width="13.85546875" style="109" customWidth="1"/>
    <col min="14856" max="14859" width="9.140625" style="109"/>
    <col min="14860" max="14860" width="75.42578125" style="109" customWidth="1"/>
    <col min="14861" max="14861" width="45.28515625" style="109" customWidth="1"/>
    <col min="14862" max="15104" width="9.140625" style="109"/>
    <col min="15105" max="15105" width="4.42578125" style="109" customWidth="1"/>
    <col min="15106" max="15106" width="11.5703125" style="109" customWidth="1"/>
    <col min="15107" max="15107" width="40.42578125" style="109" customWidth="1"/>
    <col min="15108" max="15108" width="5.5703125" style="109" customWidth="1"/>
    <col min="15109" max="15109" width="8.5703125" style="109" customWidth="1"/>
    <col min="15110" max="15110" width="9.85546875" style="109" customWidth="1"/>
    <col min="15111" max="15111" width="13.85546875" style="109" customWidth="1"/>
    <col min="15112" max="15115" width="9.140625" style="109"/>
    <col min="15116" max="15116" width="75.42578125" style="109" customWidth="1"/>
    <col min="15117" max="15117" width="45.28515625" style="109" customWidth="1"/>
    <col min="15118" max="15360" width="9.140625" style="109"/>
    <col min="15361" max="15361" width="4.42578125" style="109" customWidth="1"/>
    <col min="15362" max="15362" width="11.5703125" style="109" customWidth="1"/>
    <col min="15363" max="15363" width="40.42578125" style="109" customWidth="1"/>
    <col min="15364" max="15364" width="5.5703125" style="109" customWidth="1"/>
    <col min="15365" max="15365" width="8.5703125" style="109" customWidth="1"/>
    <col min="15366" max="15366" width="9.85546875" style="109" customWidth="1"/>
    <col min="15367" max="15367" width="13.85546875" style="109" customWidth="1"/>
    <col min="15368" max="15371" width="9.140625" style="109"/>
    <col min="15372" max="15372" width="75.42578125" style="109" customWidth="1"/>
    <col min="15373" max="15373" width="45.28515625" style="109" customWidth="1"/>
    <col min="15374" max="15616" width="9.140625" style="109"/>
    <col min="15617" max="15617" width="4.42578125" style="109" customWidth="1"/>
    <col min="15618" max="15618" width="11.5703125" style="109" customWidth="1"/>
    <col min="15619" max="15619" width="40.42578125" style="109" customWidth="1"/>
    <col min="15620" max="15620" width="5.5703125" style="109" customWidth="1"/>
    <col min="15621" max="15621" width="8.5703125" style="109" customWidth="1"/>
    <col min="15622" max="15622" width="9.85546875" style="109" customWidth="1"/>
    <col min="15623" max="15623" width="13.85546875" style="109" customWidth="1"/>
    <col min="15624" max="15627" width="9.140625" style="109"/>
    <col min="15628" max="15628" width="75.42578125" style="109" customWidth="1"/>
    <col min="15629" max="15629" width="45.28515625" style="109" customWidth="1"/>
    <col min="15630" max="15872" width="9.140625" style="109"/>
    <col min="15873" max="15873" width="4.42578125" style="109" customWidth="1"/>
    <col min="15874" max="15874" width="11.5703125" style="109" customWidth="1"/>
    <col min="15875" max="15875" width="40.42578125" style="109" customWidth="1"/>
    <col min="15876" max="15876" width="5.5703125" style="109" customWidth="1"/>
    <col min="15877" max="15877" width="8.5703125" style="109" customWidth="1"/>
    <col min="15878" max="15878" width="9.85546875" style="109" customWidth="1"/>
    <col min="15879" max="15879" width="13.85546875" style="109" customWidth="1"/>
    <col min="15880" max="15883" width="9.140625" style="109"/>
    <col min="15884" max="15884" width="75.42578125" style="109" customWidth="1"/>
    <col min="15885" max="15885" width="45.28515625" style="109" customWidth="1"/>
    <col min="15886" max="16128" width="9.140625" style="109"/>
    <col min="16129" max="16129" width="4.42578125" style="109" customWidth="1"/>
    <col min="16130" max="16130" width="11.5703125" style="109" customWidth="1"/>
    <col min="16131" max="16131" width="40.42578125" style="109" customWidth="1"/>
    <col min="16132" max="16132" width="5.5703125" style="109" customWidth="1"/>
    <col min="16133" max="16133" width="8.5703125" style="109" customWidth="1"/>
    <col min="16134" max="16134" width="9.85546875" style="109" customWidth="1"/>
    <col min="16135" max="16135" width="13.85546875" style="109" customWidth="1"/>
    <col min="16136" max="16139" width="9.140625" style="109"/>
    <col min="16140" max="16140" width="75.42578125" style="109" customWidth="1"/>
    <col min="16141" max="16141" width="45.28515625" style="109" customWidth="1"/>
    <col min="16142" max="16384" width="9.140625" style="109"/>
  </cols>
  <sheetData>
    <row r="1" spans="1:104" ht="15.75" x14ac:dyDescent="0.25">
      <c r="A1" s="188" t="s">
        <v>246</v>
      </c>
      <c r="B1" s="188"/>
      <c r="C1" s="188"/>
      <c r="D1" s="188"/>
      <c r="E1" s="188"/>
      <c r="F1" s="188"/>
      <c r="G1" s="188"/>
    </row>
    <row r="2" spans="1:104" ht="14.25" customHeight="1" thickBot="1" x14ac:dyDescent="0.25">
      <c r="A2" s="110"/>
      <c r="B2" s="111"/>
      <c r="C2" s="112"/>
      <c r="D2" s="112"/>
      <c r="E2" s="113"/>
      <c r="F2" s="112"/>
      <c r="G2" s="112"/>
    </row>
    <row r="3" spans="1:104" ht="13.5" thickTop="1" x14ac:dyDescent="0.2">
      <c r="A3" s="179" t="s">
        <v>43</v>
      </c>
      <c r="B3" s="180"/>
      <c r="C3" s="81" t="str">
        <f>CONCATENATE(cislostavby," ",nazevstavby)</f>
        <v>N970/11/2 Třebíč -Martinské náměstí-sadové úpravy</v>
      </c>
      <c r="D3" s="82"/>
      <c r="E3" s="114" t="s">
        <v>53</v>
      </c>
      <c r="F3" s="115" t="str">
        <f>Rekapitulace!H1</f>
        <v>N970/11/2</v>
      </c>
      <c r="G3" s="116"/>
    </row>
    <row r="4" spans="1:104" ht="13.5" thickBot="1" x14ac:dyDescent="0.25">
      <c r="A4" s="189" t="s">
        <v>45</v>
      </c>
      <c r="B4" s="182"/>
      <c r="C4" s="87" t="str">
        <f>CONCATENATE(cisloobjektu," ",nazevobjektu)</f>
        <v>SO 801 Revitalizace lokality Martinské náměstí</v>
      </c>
      <c r="D4" s="88"/>
      <c r="E4" s="190" t="str">
        <f>Rekapitulace!G2</f>
        <v>Sadové úpravy -  Martinské náměstí Třebíč</v>
      </c>
      <c r="F4" s="191"/>
      <c r="G4" s="192"/>
    </row>
    <row r="5" spans="1:104" ht="13.5" thickTop="1" x14ac:dyDescent="0.2">
      <c r="A5" s="117"/>
      <c r="B5" s="110"/>
      <c r="C5" s="110"/>
      <c r="D5" s="110"/>
      <c r="E5" s="118"/>
      <c r="F5" s="110"/>
      <c r="G5" s="110"/>
    </row>
    <row r="6" spans="1:104" x14ac:dyDescent="0.2">
      <c r="A6" s="119" t="s">
        <v>54</v>
      </c>
      <c r="B6" s="120" t="s">
        <v>55</v>
      </c>
      <c r="C6" s="120" t="s">
        <v>56</v>
      </c>
      <c r="D6" s="120" t="s">
        <v>57</v>
      </c>
      <c r="E6" s="120" t="s">
        <v>58</v>
      </c>
      <c r="F6" s="120" t="s">
        <v>59</v>
      </c>
      <c r="G6" s="121" t="s">
        <v>60</v>
      </c>
    </row>
    <row r="7" spans="1:104" x14ac:dyDescent="0.2">
      <c r="A7" s="122" t="s">
        <v>61</v>
      </c>
      <c r="B7" s="123" t="s">
        <v>70</v>
      </c>
      <c r="C7" s="124" t="s">
        <v>71</v>
      </c>
      <c r="D7" s="125"/>
      <c r="E7" s="126"/>
      <c r="F7" s="126"/>
      <c r="G7" s="127"/>
      <c r="O7" s="128">
        <v>1</v>
      </c>
    </row>
    <row r="8" spans="1:104" x14ac:dyDescent="0.2">
      <c r="A8" s="129">
        <v>1</v>
      </c>
      <c r="B8" s="130" t="s">
        <v>72</v>
      </c>
      <c r="C8" s="131" t="s">
        <v>73</v>
      </c>
      <c r="D8" s="132" t="s">
        <v>74</v>
      </c>
      <c r="E8" s="133">
        <v>1</v>
      </c>
      <c r="F8" s="158"/>
      <c r="G8" s="134">
        <f>E8*F8</f>
        <v>0</v>
      </c>
      <c r="O8" s="128">
        <v>2</v>
      </c>
      <c r="AA8" s="109">
        <v>11</v>
      </c>
      <c r="AB8" s="109">
        <v>3</v>
      </c>
      <c r="AC8" s="109">
        <v>2</v>
      </c>
      <c r="AZ8" s="109">
        <v>1</v>
      </c>
      <c r="BA8" s="109">
        <f>IF(AZ8=1,G8,0)</f>
        <v>0</v>
      </c>
      <c r="BB8" s="109">
        <f>IF(AZ8=2,G8,0)</f>
        <v>0</v>
      </c>
      <c r="BC8" s="109">
        <f>IF(AZ8=3,G8,0)</f>
        <v>0</v>
      </c>
      <c r="BD8" s="109">
        <f>IF(AZ8=4,G8,0)</f>
        <v>0</v>
      </c>
      <c r="BE8" s="109">
        <f>IF(AZ8=5,G8,0)</f>
        <v>0</v>
      </c>
      <c r="CA8" s="135">
        <v>11</v>
      </c>
      <c r="CB8" s="135">
        <v>3</v>
      </c>
      <c r="CZ8" s="109">
        <v>0</v>
      </c>
    </row>
    <row r="9" spans="1:104" x14ac:dyDescent="0.2">
      <c r="A9" s="142"/>
      <c r="B9" s="143" t="s">
        <v>64</v>
      </c>
      <c r="C9" s="144" t="str">
        <f>CONCATENATE(B7," ",C7)</f>
        <v>0 Přípravné práce</v>
      </c>
      <c r="D9" s="145"/>
      <c r="E9" s="146"/>
      <c r="F9" s="147"/>
      <c r="G9" s="148">
        <f>SUM(G7:G8)</f>
        <v>0</v>
      </c>
      <c r="O9" s="128">
        <v>4</v>
      </c>
      <c r="BA9" s="149">
        <f>SUM(BA7:BA8)</f>
        <v>0</v>
      </c>
      <c r="BB9" s="149">
        <f>SUM(BB7:BB8)</f>
        <v>0</v>
      </c>
      <c r="BC9" s="149">
        <f>SUM(BC7:BC8)</f>
        <v>0</v>
      </c>
      <c r="BD9" s="149">
        <f>SUM(BD7:BD8)</f>
        <v>0</v>
      </c>
      <c r="BE9" s="149">
        <f>SUM(BE7:BE8)</f>
        <v>0</v>
      </c>
    </row>
    <row r="10" spans="1:104" x14ac:dyDescent="0.2">
      <c r="A10" s="122" t="s">
        <v>61</v>
      </c>
      <c r="B10" s="123" t="s">
        <v>62</v>
      </c>
      <c r="C10" s="124" t="s">
        <v>63</v>
      </c>
      <c r="D10" s="125"/>
      <c r="E10" s="126"/>
      <c r="F10" s="126"/>
      <c r="G10" s="127"/>
      <c r="O10" s="128">
        <v>1</v>
      </c>
    </row>
    <row r="11" spans="1:104" x14ac:dyDescent="0.2">
      <c r="A11" s="129">
        <v>2</v>
      </c>
      <c r="B11" s="130" t="s">
        <v>75</v>
      </c>
      <c r="C11" s="131" t="s">
        <v>76</v>
      </c>
      <c r="D11" s="132" t="s">
        <v>77</v>
      </c>
      <c r="E11" s="133">
        <v>2.8</v>
      </c>
      <c r="F11" s="158"/>
      <c r="G11" s="134">
        <f>E11*F11</f>
        <v>0</v>
      </c>
      <c r="O11" s="128">
        <v>2</v>
      </c>
      <c r="AA11" s="109">
        <v>1</v>
      </c>
      <c r="AB11" s="109">
        <v>1</v>
      </c>
      <c r="AC11" s="109">
        <v>1</v>
      </c>
      <c r="AZ11" s="109">
        <v>1</v>
      </c>
      <c r="BA11" s="109">
        <f>IF(AZ11=1,G11,0)</f>
        <v>0</v>
      </c>
      <c r="BB11" s="109">
        <f>IF(AZ11=2,G11,0)</f>
        <v>0</v>
      </c>
      <c r="BC11" s="109">
        <f>IF(AZ11=3,G11,0)</f>
        <v>0</v>
      </c>
      <c r="BD11" s="109">
        <f>IF(AZ11=4,G11,0)</f>
        <v>0</v>
      </c>
      <c r="BE11" s="109">
        <f>IF(AZ11=5,G11,0)</f>
        <v>0</v>
      </c>
      <c r="CA11" s="135">
        <v>1</v>
      </c>
      <c r="CB11" s="135">
        <v>1</v>
      </c>
      <c r="CZ11" s="109">
        <v>0</v>
      </c>
    </row>
    <row r="12" spans="1:104" x14ac:dyDescent="0.2">
      <c r="A12" s="129">
        <v>3</v>
      </c>
      <c r="B12" s="130" t="s">
        <v>78</v>
      </c>
      <c r="C12" s="131" t="s">
        <v>79</v>
      </c>
      <c r="D12" s="132" t="s">
        <v>77</v>
      </c>
      <c r="E12" s="133">
        <v>2.8</v>
      </c>
      <c r="F12" s="158"/>
      <c r="G12" s="134">
        <f>E12*F12</f>
        <v>0</v>
      </c>
      <c r="O12" s="128">
        <v>2</v>
      </c>
      <c r="AA12" s="109">
        <v>1</v>
      </c>
      <c r="AB12" s="109">
        <v>0</v>
      </c>
      <c r="AC12" s="109">
        <v>0</v>
      </c>
      <c r="AZ12" s="109">
        <v>1</v>
      </c>
      <c r="BA12" s="109">
        <f>IF(AZ12=1,G12,0)</f>
        <v>0</v>
      </c>
      <c r="BB12" s="109">
        <f>IF(AZ12=2,G12,0)</f>
        <v>0</v>
      </c>
      <c r="BC12" s="109">
        <f>IF(AZ12=3,G12,0)</f>
        <v>0</v>
      </c>
      <c r="BD12" s="109">
        <f>IF(AZ12=4,G12,0)</f>
        <v>0</v>
      </c>
      <c r="BE12" s="109">
        <f>IF(AZ12=5,G12,0)</f>
        <v>0</v>
      </c>
      <c r="CA12" s="135">
        <v>1</v>
      </c>
      <c r="CB12" s="135">
        <v>0</v>
      </c>
      <c r="CZ12" s="109">
        <v>0.65</v>
      </c>
    </row>
    <row r="13" spans="1:104" ht="22.5" x14ac:dyDescent="0.2">
      <c r="A13" s="129">
        <v>4</v>
      </c>
      <c r="B13" s="130" t="s">
        <v>80</v>
      </c>
      <c r="C13" s="131" t="s">
        <v>81</v>
      </c>
      <c r="D13" s="132" t="s">
        <v>82</v>
      </c>
      <c r="E13" s="133">
        <v>62.7</v>
      </c>
      <c r="F13" s="158"/>
      <c r="G13" s="134">
        <f>E13*F13</f>
        <v>0</v>
      </c>
      <c r="O13" s="128">
        <v>2</v>
      </c>
      <c r="AA13" s="109">
        <v>1</v>
      </c>
      <c r="AB13" s="109">
        <v>1</v>
      </c>
      <c r="AC13" s="109">
        <v>1</v>
      </c>
      <c r="AZ13" s="109">
        <v>1</v>
      </c>
      <c r="BA13" s="109">
        <f>IF(AZ13=1,G13,0)</f>
        <v>0</v>
      </c>
      <c r="BB13" s="109">
        <f>IF(AZ13=2,G13,0)</f>
        <v>0</v>
      </c>
      <c r="BC13" s="109">
        <f>IF(AZ13=3,G13,0)</f>
        <v>0</v>
      </c>
      <c r="BD13" s="109">
        <f>IF(AZ13=4,G13,0)</f>
        <v>0</v>
      </c>
      <c r="BE13" s="109">
        <f>IF(AZ13=5,G13,0)</f>
        <v>0</v>
      </c>
      <c r="CA13" s="135">
        <v>1</v>
      </c>
      <c r="CB13" s="135">
        <v>1</v>
      </c>
      <c r="CZ13" s="109">
        <v>0</v>
      </c>
    </row>
    <row r="14" spans="1:104" ht="22.5" x14ac:dyDescent="0.2">
      <c r="A14" s="129">
        <v>5</v>
      </c>
      <c r="B14" s="130" t="s">
        <v>83</v>
      </c>
      <c r="C14" s="131" t="s">
        <v>84</v>
      </c>
      <c r="D14" s="132" t="s">
        <v>82</v>
      </c>
      <c r="E14" s="133">
        <v>202</v>
      </c>
      <c r="F14" s="158"/>
      <c r="G14" s="134">
        <f>E14*F14</f>
        <v>0</v>
      </c>
      <c r="O14" s="128">
        <v>2</v>
      </c>
      <c r="AA14" s="109">
        <v>1</v>
      </c>
      <c r="AB14" s="109">
        <v>1</v>
      </c>
      <c r="AC14" s="109">
        <v>1</v>
      </c>
      <c r="AZ14" s="109">
        <v>1</v>
      </c>
      <c r="BA14" s="109">
        <f>IF(AZ14=1,G14,0)</f>
        <v>0</v>
      </c>
      <c r="BB14" s="109">
        <f>IF(AZ14=2,G14,0)</f>
        <v>0</v>
      </c>
      <c r="BC14" s="109">
        <f>IF(AZ14=3,G14,0)</f>
        <v>0</v>
      </c>
      <c r="BD14" s="109">
        <f>IF(AZ14=4,G14,0)</f>
        <v>0</v>
      </c>
      <c r="BE14" s="109">
        <f>IF(AZ14=5,G14,0)</f>
        <v>0</v>
      </c>
      <c r="CA14" s="135">
        <v>1</v>
      </c>
      <c r="CB14" s="135">
        <v>1</v>
      </c>
      <c r="CZ14" s="109">
        <v>0</v>
      </c>
    </row>
    <row r="15" spans="1:104" x14ac:dyDescent="0.2">
      <c r="A15" s="136"/>
      <c r="B15" s="138"/>
      <c r="C15" s="186" t="s">
        <v>85</v>
      </c>
      <c r="D15" s="187"/>
      <c r="E15" s="139">
        <v>202</v>
      </c>
      <c r="F15" s="140"/>
      <c r="G15" s="141"/>
      <c r="M15" s="137" t="s">
        <v>85</v>
      </c>
      <c r="O15" s="128"/>
    </row>
    <row r="16" spans="1:104" x14ac:dyDescent="0.2">
      <c r="A16" s="129">
        <v>6</v>
      </c>
      <c r="B16" s="130" t="s">
        <v>86</v>
      </c>
      <c r="C16" s="131" t="s">
        <v>87</v>
      </c>
      <c r="D16" s="132" t="s">
        <v>82</v>
      </c>
      <c r="E16" s="133">
        <v>181</v>
      </c>
      <c r="F16" s="158"/>
      <c r="G16" s="134">
        <f t="shared" ref="G16:G21" si="0">E16*F16</f>
        <v>0</v>
      </c>
      <c r="O16" s="128">
        <v>2</v>
      </c>
      <c r="AA16" s="109">
        <v>1</v>
      </c>
      <c r="AB16" s="109">
        <v>1</v>
      </c>
      <c r="AC16" s="109">
        <v>1</v>
      </c>
      <c r="AZ16" s="109">
        <v>1</v>
      </c>
      <c r="BA16" s="109">
        <f t="shared" ref="BA16:BA21" si="1">IF(AZ16=1,G16,0)</f>
        <v>0</v>
      </c>
      <c r="BB16" s="109">
        <f t="shared" ref="BB16:BB21" si="2">IF(AZ16=2,G16,0)</f>
        <v>0</v>
      </c>
      <c r="BC16" s="109">
        <f t="shared" ref="BC16:BC21" si="3">IF(AZ16=3,G16,0)</f>
        <v>0</v>
      </c>
      <c r="BD16" s="109">
        <f t="shared" ref="BD16:BD21" si="4">IF(AZ16=4,G16,0)</f>
        <v>0</v>
      </c>
      <c r="BE16" s="109">
        <f t="shared" ref="BE16:BE21" si="5">IF(AZ16=5,G16,0)</f>
        <v>0</v>
      </c>
      <c r="CA16" s="135">
        <v>1</v>
      </c>
      <c r="CB16" s="135">
        <v>1</v>
      </c>
      <c r="CZ16" s="109">
        <v>0</v>
      </c>
    </row>
    <row r="17" spans="1:104" ht="22.5" x14ac:dyDescent="0.2">
      <c r="A17" s="129">
        <v>7</v>
      </c>
      <c r="B17" s="130" t="s">
        <v>88</v>
      </c>
      <c r="C17" s="131" t="s">
        <v>89</v>
      </c>
      <c r="D17" s="132" t="s">
        <v>82</v>
      </c>
      <c r="E17" s="133">
        <v>181</v>
      </c>
      <c r="F17" s="158"/>
      <c r="G17" s="134">
        <f t="shared" si="0"/>
        <v>0</v>
      </c>
      <c r="O17" s="128">
        <v>2</v>
      </c>
      <c r="AA17" s="109">
        <v>1</v>
      </c>
      <c r="AB17" s="109">
        <v>1</v>
      </c>
      <c r="AC17" s="109">
        <v>1</v>
      </c>
      <c r="AZ17" s="109">
        <v>1</v>
      </c>
      <c r="BA17" s="109">
        <f t="shared" si="1"/>
        <v>0</v>
      </c>
      <c r="BB17" s="109">
        <f t="shared" si="2"/>
        <v>0</v>
      </c>
      <c r="BC17" s="109">
        <f t="shared" si="3"/>
        <v>0</v>
      </c>
      <c r="BD17" s="109">
        <f t="shared" si="4"/>
        <v>0</v>
      </c>
      <c r="BE17" s="109">
        <f t="shared" si="5"/>
        <v>0</v>
      </c>
      <c r="CA17" s="135">
        <v>1</v>
      </c>
      <c r="CB17" s="135">
        <v>1</v>
      </c>
      <c r="CZ17" s="109">
        <v>0</v>
      </c>
    </row>
    <row r="18" spans="1:104" x14ac:dyDescent="0.2">
      <c r="A18" s="129">
        <v>8</v>
      </c>
      <c r="B18" s="130" t="s">
        <v>90</v>
      </c>
      <c r="C18" s="131" t="s">
        <v>91</v>
      </c>
      <c r="D18" s="132" t="s">
        <v>82</v>
      </c>
      <c r="E18" s="133">
        <v>181</v>
      </c>
      <c r="F18" s="158"/>
      <c r="G18" s="134">
        <f t="shared" si="0"/>
        <v>0</v>
      </c>
      <c r="O18" s="128">
        <v>2</v>
      </c>
      <c r="AA18" s="109">
        <v>1</v>
      </c>
      <c r="AB18" s="109">
        <v>1</v>
      </c>
      <c r="AC18" s="109">
        <v>1</v>
      </c>
      <c r="AZ18" s="109">
        <v>1</v>
      </c>
      <c r="BA18" s="109">
        <f t="shared" si="1"/>
        <v>0</v>
      </c>
      <c r="BB18" s="109">
        <f t="shared" si="2"/>
        <v>0</v>
      </c>
      <c r="BC18" s="109">
        <f t="shared" si="3"/>
        <v>0</v>
      </c>
      <c r="BD18" s="109">
        <f t="shared" si="4"/>
        <v>0</v>
      </c>
      <c r="BE18" s="109">
        <f t="shared" si="5"/>
        <v>0</v>
      </c>
      <c r="CA18" s="135">
        <v>1</v>
      </c>
      <c r="CB18" s="135">
        <v>1</v>
      </c>
      <c r="CZ18" s="109">
        <v>0</v>
      </c>
    </row>
    <row r="19" spans="1:104" x14ac:dyDescent="0.2">
      <c r="A19" s="129">
        <v>9</v>
      </c>
      <c r="B19" s="130" t="s">
        <v>92</v>
      </c>
      <c r="C19" s="131" t="s">
        <v>93</v>
      </c>
      <c r="D19" s="132" t="s">
        <v>94</v>
      </c>
      <c r="E19" s="133">
        <v>1</v>
      </c>
      <c r="F19" s="158"/>
      <c r="G19" s="134">
        <f t="shared" si="0"/>
        <v>0</v>
      </c>
      <c r="O19" s="128">
        <v>2</v>
      </c>
      <c r="AA19" s="109">
        <v>1</v>
      </c>
      <c r="AB19" s="109">
        <v>1</v>
      </c>
      <c r="AC19" s="109">
        <v>1</v>
      </c>
      <c r="AZ19" s="109">
        <v>1</v>
      </c>
      <c r="BA19" s="109">
        <f t="shared" si="1"/>
        <v>0</v>
      </c>
      <c r="BB19" s="109">
        <f t="shared" si="2"/>
        <v>0</v>
      </c>
      <c r="BC19" s="109">
        <f t="shared" si="3"/>
        <v>0</v>
      </c>
      <c r="BD19" s="109">
        <f t="shared" si="4"/>
        <v>0</v>
      </c>
      <c r="BE19" s="109">
        <f t="shared" si="5"/>
        <v>0</v>
      </c>
      <c r="CA19" s="135">
        <v>1</v>
      </c>
      <c r="CB19" s="135">
        <v>1</v>
      </c>
      <c r="CZ19" s="109">
        <v>0</v>
      </c>
    </row>
    <row r="20" spans="1:104" x14ac:dyDescent="0.2">
      <c r="A20" s="129">
        <v>10</v>
      </c>
      <c r="B20" s="130" t="s">
        <v>95</v>
      </c>
      <c r="C20" s="131" t="s">
        <v>96</v>
      </c>
      <c r="D20" s="132" t="s">
        <v>94</v>
      </c>
      <c r="E20" s="133">
        <v>1</v>
      </c>
      <c r="F20" s="158"/>
      <c r="G20" s="134">
        <f t="shared" si="0"/>
        <v>0</v>
      </c>
      <c r="O20" s="128">
        <v>2</v>
      </c>
      <c r="AA20" s="109">
        <v>1</v>
      </c>
      <c r="AB20" s="109">
        <v>1</v>
      </c>
      <c r="AC20" s="109">
        <v>1</v>
      </c>
      <c r="AZ20" s="109">
        <v>1</v>
      </c>
      <c r="BA20" s="109">
        <f t="shared" si="1"/>
        <v>0</v>
      </c>
      <c r="BB20" s="109">
        <f t="shared" si="2"/>
        <v>0</v>
      </c>
      <c r="BC20" s="109">
        <f t="shared" si="3"/>
        <v>0</v>
      </c>
      <c r="BD20" s="109">
        <f t="shared" si="4"/>
        <v>0</v>
      </c>
      <c r="BE20" s="109">
        <f t="shared" si="5"/>
        <v>0</v>
      </c>
      <c r="CA20" s="135">
        <v>1</v>
      </c>
      <c r="CB20" s="135">
        <v>1</v>
      </c>
      <c r="CZ20" s="109">
        <v>0</v>
      </c>
    </row>
    <row r="21" spans="1:104" ht="22.5" x14ac:dyDescent="0.2">
      <c r="A21" s="129">
        <v>11</v>
      </c>
      <c r="B21" s="130" t="s">
        <v>97</v>
      </c>
      <c r="C21" s="131" t="s">
        <v>98</v>
      </c>
      <c r="D21" s="132" t="s">
        <v>82</v>
      </c>
      <c r="E21" s="133">
        <v>391</v>
      </c>
      <c r="F21" s="158"/>
      <c r="G21" s="134">
        <f t="shared" si="0"/>
        <v>0</v>
      </c>
      <c r="O21" s="128">
        <v>2</v>
      </c>
      <c r="AA21" s="109">
        <v>1</v>
      </c>
      <c r="AB21" s="109">
        <v>1</v>
      </c>
      <c r="AC21" s="109">
        <v>1</v>
      </c>
      <c r="AZ21" s="109">
        <v>1</v>
      </c>
      <c r="BA21" s="109">
        <f t="shared" si="1"/>
        <v>0</v>
      </c>
      <c r="BB21" s="109">
        <f t="shared" si="2"/>
        <v>0</v>
      </c>
      <c r="BC21" s="109">
        <f t="shared" si="3"/>
        <v>0</v>
      </c>
      <c r="BD21" s="109">
        <f t="shared" si="4"/>
        <v>0</v>
      </c>
      <c r="BE21" s="109">
        <f t="shared" si="5"/>
        <v>0</v>
      </c>
      <c r="CA21" s="135">
        <v>1</v>
      </c>
      <c r="CB21" s="135">
        <v>1</v>
      </c>
      <c r="CZ21" s="109">
        <v>0</v>
      </c>
    </row>
    <row r="22" spans="1:104" x14ac:dyDescent="0.2">
      <c r="A22" s="136"/>
      <c r="B22" s="138"/>
      <c r="C22" s="186" t="s">
        <v>99</v>
      </c>
      <c r="D22" s="187"/>
      <c r="E22" s="139">
        <v>391</v>
      </c>
      <c r="F22" s="140"/>
      <c r="G22" s="141"/>
      <c r="M22" s="137" t="s">
        <v>99</v>
      </c>
      <c r="O22" s="128"/>
    </row>
    <row r="23" spans="1:104" x14ac:dyDescent="0.2">
      <c r="A23" s="129">
        <v>12</v>
      </c>
      <c r="B23" s="130" t="s">
        <v>100</v>
      </c>
      <c r="C23" s="131" t="s">
        <v>101</v>
      </c>
      <c r="D23" s="132" t="s">
        <v>77</v>
      </c>
      <c r="E23" s="133">
        <v>80.105000000000004</v>
      </c>
      <c r="F23" s="158"/>
      <c r="G23" s="134">
        <f>E23*F23</f>
        <v>0</v>
      </c>
      <c r="O23" s="128">
        <v>2</v>
      </c>
      <c r="AA23" s="109">
        <v>3</v>
      </c>
      <c r="AB23" s="109">
        <v>1</v>
      </c>
      <c r="AC23" s="109">
        <v>10364200</v>
      </c>
      <c r="AZ23" s="109">
        <v>1</v>
      </c>
      <c r="BA23" s="109">
        <f>IF(AZ23=1,G23,0)</f>
        <v>0</v>
      </c>
      <c r="BB23" s="109">
        <f>IF(AZ23=2,G23,0)</f>
        <v>0</v>
      </c>
      <c r="BC23" s="109">
        <f>IF(AZ23=3,G23,0)</f>
        <v>0</v>
      </c>
      <c r="BD23" s="109">
        <f>IF(AZ23=4,G23,0)</f>
        <v>0</v>
      </c>
      <c r="BE23" s="109">
        <f>IF(AZ23=5,G23,0)</f>
        <v>0</v>
      </c>
      <c r="CA23" s="135">
        <v>3</v>
      </c>
      <c r="CB23" s="135">
        <v>1</v>
      </c>
      <c r="CZ23" s="109">
        <v>1.25</v>
      </c>
    </row>
    <row r="24" spans="1:104" x14ac:dyDescent="0.2">
      <c r="A24" s="136"/>
      <c r="B24" s="138"/>
      <c r="C24" s="186" t="s">
        <v>102</v>
      </c>
      <c r="D24" s="187"/>
      <c r="E24" s="139">
        <v>9.4049999999999994</v>
      </c>
      <c r="F24" s="140"/>
      <c r="G24" s="141"/>
      <c r="M24" s="137" t="s">
        <v>102</v>
      </c>
      <c r="O24" s="128"/>
    </row>
    <row r="25" spans="1:104" x14ac:dyDescent="0.2">
      <c r="A25" s="136"/>
      <c r="B25" s="138"/>
      <c r="C25" s="186" t="s">
        <v>103</v>
      </c>
      <c r="D25" s="187"/>
      <c r="E25" s="139">
        <v>70.7</v>
      </c>
      <c r="F25" s="140"/>
      <c r="G25" s="141"/>
      <c r="M25" s="137" t="s">
        <v>103</v>
      </c>
      <c r="O25" s="128"/>
    </row>
    <row r="26" spans="1:104" ht="22.5" x14ac:dyDescent="0.2">
      <c r="A26" s="129">
        <v>13</v>
      </c>
      <c r="B26" s="130" t="s">
        <v>104</v>
      </c>
      <c r="C26" s="131" t="s">
        <v>105</v>
      </c>
      <c r="D26" s="132" t="s">
        <v>106</v>
      </c>
      <c r="E26" s="133">
        <v>5</v>
      </c>
      <c r="F26" s="158"/>
      <c r="G26" s="134">
        <f>E26*F26</f>
        <v>0</v>
      </c>
      <c r="O26" s="128">
        <v>2</v>
      </c>
      <c r="AA26" s="109">
        <v>10</v>
      </c>
      <c r="AB26" s="109">
        <v>0</v>
      </c>
      <c r="AC26" s="109">
        <v>8</v>
      </c>
      <c r="AZ26" s="109">
        <v>5</v>
      </c>
      <c r="BA26" s="109">
        <f>IF(AZ26=1,G26,0)</f>
        <v>0</v>
      </c>
      <c r="BB26" s="109">
        <f>IF(AZ26=2,G26,0)</f>
        <v>0</v>
      </c>
      <c r="BC26" s="109">
        <f>IF(AZ26=3,G26,0)</f>
        <v>0</v>
      </c>
      <c r="BD26" s="109">
        <f>IF(AZ26=4,G26,0)</f>
        <v>0</v>
      </c>
      <c r="BE26" s="109">
        <f>IF(AZ26=5,G26,0)</f>
        <v>0</v>
      </c>
      <c r="CA26" s="135">
        <v>10</v>
      </c>
      <c r="CB26" s="135">
        <v>0</v>
      </c>
      <c r="CZ26" s="109">
        <v>0</v>
      </c>
    </row>
    <row r="27" spans="1:104" x14ac:dyDescent="0.2">
      <c r="A27" s="142"/>
      <c r="B27" s="143" t="s">
        <v>64</v>
      </c>
      <c r="C27" s="144" t="str">
        <f>CONCATENATE(B10," ",C10)</f>
        <v>1 Zemní práce</v>
      </c>
      <c r="D27" s="145"/>
      <c r="E27" s="146"/>
      <c r="F27" s="147"/>
      <c r="G27" s="148">
        <f>SUM(G10:G26)</f>
        <v>0</v>
      </c>
      <c r="O27" s="128">
        <v>4</v>
      </c>
      <c r="BA27" s="149">
        <f>SUM(BA10:BA26)</f>
        <v>0</v>
      </c>
      <c r="BB27" s="149">
        <f>SUM(BB10:BB26)</f>
        <v>0</v>
      </c>
      <c r="BC27" s="149">
        <f>SUM(BC10:BC26)</f>
        <v>0</v>
      </c>
      <c r="BD27" s="149">
        <f>SUM(BD10:BD26)</f>
        <v>0</v>
      </c>
      <c r="BE27" s="149">
        <f>SUM(BE10:BE26)</f>
        <v>0</v>
      </c>
    </row>
    <row r="28" spans="1:104" x14ac:dyDescent="0.2">
      <c r="A28" s="122" t="s">
        <v>61</v>
      </c>
      <c r="B28" s="123" t="s">
        <v>107</v>
      </c>
      <c r="C28" s="124" t="s">
        <v>108</v>
      </c>
      <c r="D28" s="125"/>
      <c r="E28" s="126"/>
      <c r="F28" s="126"/>
      <c r="G28" s="127"/>
      <c r="O28" s="128">
        <v>1</v>
      </c>
    </row>
    <row r="29" spans="1:104" ht="22.5" x14ac:dyDescent="0.2">
      <c r="A29" s="129">
        <v>14</v>
      </c>
      <c r="B29" s="130" t="s">
        <v>109</v>
      </c>
      <c r="C29" s="131" t="s">
        <v>110</v>
      </c>
      <c r="D29" s="132" t="s">
        <v>94</v>
      </c>
      <c r="E29" s="133">
        <v>4</v>
      </c>
      <c r="F29" s="158"/>
      <c r="G29" s="134">
        <f>E29*F29</f>
        <v>0</v>
      </c>
      <c r="O29" s="128">
        <v>2</v>
      </c>
      <c r="AA29" s="109">
        <v>1</v>
      </c>
      <c r="AB29" s="109">
        <v>1</v>
      </c>
      <c r="AC29" s="109">
        <v>1</v>
      </c>
      <c r="AZ29" s="109">
        <v>1</v>
      </c>
      <c r="BA29" s="109">
        <f>IF(AZ29=1,G29,0)</f>
        <v>0</v>
      </c>
      <c r="BB29" s="109">
        <f>IF(AZ29=2,G29,0)</f>
        <v>0</v>
      </c>
      <c r="BC29" s="109">
        <f>IF(AZ29=3,G29,0)</f>
        <v>0</v>
      </c>
      <c r="BD29" s="109">
        <f>IF(AZ29=4,G29,0)</f>
        <v>0</v>
      </c>
      <c r="BE29" s="109">
        <f>IF(AZ29=5,G29,0)</f>
        <v>0</v>
      </c>
      <c r="CA29" s="135">
        <v>1</v>
      </c>
      <c r="CB29" s="135">
        <v>1</v>
      </c>
      <c r="CZ29" s="109">
        <v>0</v>
      </c>
    </row>
    <row r="30" spans="1:104" x14ac:dyDescent="0.2">
      <c r="A30" s="129">
        <v>15</v>
      </c>
      <c r="B30" s="130" t="s">
        <v>111</v>
      </c>
      <c r="C30" s="131" t="s">
        <v>112</v>
      </c>
      <c r="D30" s="132" t="s">
        <v>94</v>
      </c>
      <c r="E30" s="133">
        <v>4</v>
      </c>
      <c r="F30" s="158"/>
      <c r="G30" s="134">
        <f>E30*F30</f>
        <v>0</v>
      </c>
      <c r="O30" s="128">
        <v>2</v>
      </c>
      <c r="AA30" s="109">
        <v>1</v>
      </c>
      <c r="AB30" s="109">
        <v>1</v>
      </c>
      <c r="AC30" s="109">
        <v>1</v>
      </c>
      <c r="AZ30" s="109">
        <v>1</v>
      </c>
      <c r="BA30" s="109">
        <f>IF(AZ30=1,G30,0)</f>
        <v>0</v>
      </c>
      <c r="BB30" s="109">
        <f>IF(AZ30=2,G30,0)</f>
        <v>0</v>
      </c>
      <c r="BC30" s="109">
        <f>IF(AZ30=3,G30,0)</f>
        <v>0</v>
      </c>
      <c r="BD30" s="109">
        <f>IF(AZ30=4,G30,0)</f>
        <v>0</v>
      </c>
      <c r="BE30" s="109">
        <f>IF(AZ30=5,G30,0)</f>
        <v>0</v>
      </c>
      <c r="CA30" s="135">
        <v>1</v>
      </c>
      <c r="CB30" s="135">
        <v>1</v>
      </c>
      <c r="CZ30" s="109">
        <v>0</v>
      </c>
    </row>
    <row r="31" spans="1:104" x14ac:dyDescent="0.2">
      <c r="A31" s="129">
        <v>16</v>
      </c>
      <c r="B31" s="130" t="s">
        <v>113</v>
      </c>
      <c r="C31" s="131" t="s">
        <v>114</v>
      </c>
      <c r="D31" s="132" t="s">
        <v>94</v>
      </c>
      <c r="E31" s="133">
        <v>4</v>
      </c>
      <c r="F31" s="158"/>
      <c r="G31" s="134">
        <f>E31*F31</f>
        <v>0</v>
      </c>
      <c r="O31" s="128">
        <v>2</v>
      </c>
      <c r="AA31" s="109">
        <v>1</v>
      </c>
      <c r="AB31" s="109">
        <v>0</v>
      </c>
      <c r="AC31" s="109">
        <v>0</v>
      </c>
      <c r="AZ31" s="109">
        <v>1</v>
      </c>
      <c r="BA31" s="109">
        <f>IF(AZ31=1,G31,0)</f>
        <v>0</v>
      </c>
      <c r="BB31" s="109">
        <f>IF(AZ31=2,G31,0)</f>
        <v>0</v>
      </c>
      <c r="BC31" s="109">
        <f>IF(AZ31=3,G31,0)</f>
        <v>0</v>
      </c>
      <c r="BD31" s="109">
        <f>IF(AZ31=4,G31,0)</f>
        <v>0</v>
      </c>
      <c r="BE31" s="109">
        <f>IF(AZ31=5,G31,0)</f>
        <v>0</v>
      </c>
      <c r="CA31" s="135">
        <v>1</v>
      </c>
      <c r="CB31" s="135">
        <v>0</v>
      </c>
      <c r="CZ31" s="109">
        <v>1.5E-3</v>
      </c>
    </row>
    <row r="32" spans="1:104" x14ac:dyDescent="0.2">
      <c r="A32" s="136"/>
      <c r="B32" s="138"/>
      <c r="C32" s="186" t="s">
        <v>115</v>
      </c>
      <c r="D32" s="187"/>
      <c r="E32" s="139">
        <v>4</v>
      </c>
      <c r="F32" s="140"/>
      <c r="G32" s="141"/>
      <c r="M32" s="137" t="s">
        <v>115</v>
      </c>
      <c r="O32" s="128"/>
    </row>
    <row r="33" spans="1:104" ht="22.5" x14ac:dyDescent="0.2">
      <c r="A33" s="129">
        <v>17</v>
      </c>
      <c r="B33" s="130" t="s">
        <v>116</v>
      </c>
      <c r="C33" s="131" t="s">
        <v>117</v>
      </c>
      <c r="D33" s="132" t="s">
        <v>94</v>
      </c>
      <c r="E33" s="133">
        <v>4</v>
      </c>
      <c r="F33" s="158"/>
      <c r="G33" s="134">
        <f>E33*F33</f>
        <v>0</v>
      </c>
      <c r="O33" s="128">
        <v>2</v>
      </c>
      <c r="AA33" s="109">
        <v>1</v>
      </c>
      <c r="AB33" s="109">
        <v>0</v>
      </c>
      <c r="AC33" s="109">
        <v>0</v>
      </c>
      <c r="AZ33" s="109">
        <v>1</v>
      </c>
      <c r="BA33" s="109">
        <f>IF(AZ33=1,G33,0)</f>
        <v>0</v>
      </c>
      <c r="BB33" s="109">
        <f>IF(AZ33=2,G33,0)</f>
        <v>0</v>
      </c>
      <c r="BC33" s="109">
        <f>IF(AZ33=3,G33,0)</f>
        <v>0</v>
      </c>
      <c r="BD33" s="109">
        <f>IF(AZ33=4,G33,0)</f>
        <v>0</v>
      </c>
      <c r="BE33" s="109">
        <f>IF(AZ33=5,G33,0)</f>
        <v>0</v>
      </c>
      <c r="CA33" s="135">
        <v>1</v>
      </c>
      <c r="CB33" s="135">
        <v>0</v>
      </c>
      <c r="CZ33" s="109">
        <v>2E-3</v>
      </c>
    </row>
    <row r="34" spans="1:104" ht="22.5" x14ac:dyDescent="0.2">
      <c r="A34" s="129">
        <v>18</v>
      </c>
      <c r="B34" s="130" t="s">
        <v>118</v>
      </c>
      <c r="C34" s="131" t="s">
        <v>119</v>
      </c>
      <c r="D34" s="132" t="s">
        <v>82</v>
      </c>
      <c r="E34" s="133">
        <v>4</v>
      </c>
      <c r="F34" s="158"/>
      <c r="G34" s="134">
        <f>E34*F34</f>
        <v>0</v>
      </c>
      <c r="O34" s="128">
        <v>2</v>
      </c>
      <c r="AA34" s="109">
        <v>1</v>
      </c>
      <c r="AB34" s="109">
        <v>0</v>
      </c>
      <c r="AC34" s="109">
        <v>0</v>
      </c>
      <c r="AZ34" s="109">
        <v>1</v>
      </c>
      <c r="BA34" s="109">
        <f>IF(AZ34=1,G34,0)</f>
        <v>0</v>
      </c>
      <c r="BB34" s="109">
        <f>IF(AZ34=2,G34,0)</f>
        <v>0</v>
      </c>
      <c r="BC34" s="109">
        <f>IF(AZ34=3,G34,0)</f>
        <v>0</v>
      </c>
      <c r="BD34" s="109">
        <f>IF(AZ34=4,G34,0)</f>
        <v>0</v>
      </c>
      <c r="BE34" s="109">
        <f>IF(AZ34=5,G34,0)</f>
        <v>0</v>
      </c>
      <c r="CA34" s="135">
        <v>1</v>
      </c>
      <c r="CB34" s="135">
        <v>0</v>
      </c>
      <c r="CZ34" s="109">
        <v>1.2E-2</v>
      </c>
    </row>
    <row r="35" spans="1:104" x14ac:dyDescent="0.2">
      <c r="A35" s="136"/>
      <c r="B35" s="138"/>
      <c r="C35" s="186" t="s">
        <v>120</v>
      </c>
      <c r="D35" s="187"/>
      <c r="E35" s="139">
        <v>4</v>
      </c>
      <c r="F35" s="140"/>
      <c r="G35" s="141"/>
      <c r="M35" s="137" t="s">
        <v>120</v>
      </c>
      <c r="O35" s="128"/>
    </row>
    <row r="36" spans="1:104" x14ac:dyDescent="0.2">
      <c r="A36" s="129">
        <v>19</v>
      </c>
      <c r="B36" s="130" t="s">
        <v>121</v>
      </c>
      <c r="C36" s="131" t="s">
        <v>122</v>
      </c>
      <c r="D36" s="132" t="s">
        <v>77</v>
      </c>
      <c r="E36" s="133">
        <v>0.32</v>
      </c>
      <c r="F36" s="158"/>
      <c r="G36" s="134">
        <f>E36*F36</f>
        <v>0</v>
      </c>
      <c r="O36" s="128">
        <v>2</v>
      </c>
      <c r="AA36" s="109">
        <v>1</v>
      </c>
      <c r="AB36" s="109">
        <v>0</v>
      </c>
      <c r="AC36" s="109">
        <v>0</v>
      </c>
      <c r="AZ36" s="109">
        <v>1</v>
      </c>
      <c r="BA36" s="109">
        <f>IF(AZ36=1,G36,0)</f>
        <v>0</v>
      </c>
      <c r="BB36" s="109">
        <f>IF(AZ36=2,G36,0)</f>
        <v>0</v>
      </c>
      <c r="BC36" s="109">
        <f>IF(AZ36=3,G36,0)</f>
        <v>0</v>
      </c>
      <c r="BD36" s="109">
        <f>IF(AZ36=4,G36,0)</f>
        <v>0</v>
      </c>
      <c r="BE36" s="109">
        <f>IF(AZ36=5,G36,0)</f>
        <v>0</v>
      </c>
      <c r="CA36" s="135">
        <v>1</v>
      </c>
      <c r="CB36" s="135">
        <v>0</v>
      </c>
      <c r="CZ36" s="109">
        <v>0.9</v>
      </c>
    </row>
    <row r="37" spans="1:104" x14ac:dyDescent="0.2">
      <c r="A37" s="136"/>
      <c r="B37" s="138"/>
      <c r="C37" s="186" t="s">
        <v>123</v>
      </c>
      <c r="D37" s="187"/>
      <c r="E37" s="139">
        <v>0.32</v>
      </c>
      <c r="F37" s="140"/>
      <c r="G37" s="141"/>
      <c r="M37" s="137" t="s">
        <v>123</v>
      </c>
      <c r="O37" s="128"/>
    </row>
    <row r="38" spans="1:104" x14ac:dyDescent="0.2">
      <c r="A38" s="129">
        <v>20</v>
      </c>
      <c r="B38" s="130" t="s">
        <v>124</v>
      </c>
      <c r="C38" s="131" t="s">
        <v>125</v>
      </c>
      <c r="D38" s="132" t="s">
        <v>77</v>
      </c>
      <c r="E38" s="133">
        <v>0.32</v>
      </c>
      <c r="F38" s="158"/>
      <c r="G38" s="134">
        <f>E38*F38</f>
        <v>0</v>
      </c>
      <c r="O38" s="128">
        <v>2</v>
      </c>
      <c r="AA38" s="109">
        <v>1</v>
      </c>
      <c r="AB38" s="109">
        <v>1</v>
      </c>
      <c r="AC38" s="109">
        <v>1</v>
      </c>
      <c r="AZ38" s="109">
        <v>1</v>
      </c>
      <c r="BA38" s="109">
        <f>IF(AZ38=1,G38,0)</f>
        <v>0</v>
      </c>
      <c r="BB38" s="109">
        <f>IF(AZ38=2,G38,0)</f>
        <v>0</v>
      </c>
      <c r="BC38" s="109">
        <f>IF(AZ38=3,G38,0)</f>
        <v>0</v>
      </c>
      <c r="BD38" s="109">
        <f>IF(AZ38=4,G38,0)</f>
        <v>0</v>
      </c>
      <c r="BE38" s="109">
        <f>IF(AZ38=5,G38,0)</f>
        <v>0</v>
      </c>
      <c r="CA38" s="135">
        <v>1</v>
      </c>
      <c r="CB38" s="135">
        <v>1</v>
      </c>
      <c r="CZ38" s="109">
        <v>0</v>
      </c>
    </row>
    <row r="39" spans="1:104" x14ac:dyDescent="0.2">
      <c r="A39" s="129">
        <v>21</v>
      </c>
      <c r="B39" s="130" t="s">
        <v>126</v>
      </c>
      <c r="C39" s="131" t="s">
        <v>127</v>
      </c>
      <c r="D39" s="132" t="s">
        <v>82</v>
      </c>
      <c r="E39" s="133">
        <v>3</v>
      </c>
      <c r="F39" s="158"/>
      <c r="G39" s="134">
        <f>E39*F39</f>
        <v>0</v>
      </c>
      <c r="O39" s="128">
        <v>2</v>
      </c>
      <c r="AA39" s="109">
        <v>1</v>
      </c>
      <c r="AB39" s="109">
        <v>7</v>
      </c>
      <c r="AC39" s="109">
        <v>7</v>
      </c>
      <c r="AZ39" s="109">
        <v>1</v>
      </c>
      <c r="BA39" s="109">
        <f>IF(AZ39=1,G39,0)</f>
        <v>0</v>
      </c>
      <c r="BB39" s="109">
        <f>IF(AZ39=2,G39,0)</f>
        <v>0</v>
      </c>
      <c r="BC39" s="109">
        <f>IF(AZ39=3,G39,0)</f>
        <v>0</v>
      </c>
      <c r="BD39" s="109">
        <f>IF(AZ39=4,G39,0)</f>
        <v>0</v>
      </c>
      <c r="BE39" s="109">
        <f>IF(AZ39=5,G39,0)</f>
        <v>0</v>
      </c>
      <c r="CA39" s="135">
        <v>1</v>
      </c>
      <c r="CB39" s="135">
        <v>7</v>
      </c>
      <c r="CZ39" s="109">
        <v>1E-3</v>
      </c>
    </row>
    <row r="40" spans="1:104" x14ac:dyDescent="0.2">
      <c r="A40" s="136"/>
      <c r="B40" s="138"/>
      <c r="C40" s="186" t="s">
        <v>128</v>
      </c>
      <c r="D40" s="187"/>
      <c r="E40" s="139">
        <v>3</v>
      </c>
      <c r="F40" s="140"/>
      <c r="G40" s="141"/>
      <c r="M40" s="137" t="s">
        <v>128</v>
      </c>
      <c r="O40" s="128"/>
    </row>
    <row r="41" spans="1:104" x14ac:dyDescent="0.2">
      <c r="A41" s="136"/>
      <c r="B41" s="138"/>
      <c r="C41" s="186" t="s">
        <v>129</v>
      </c>
      <c r="D41" s="187"/>
      <c r="E41" s="139">
        <v>0</v>
      </c>
      <c r="F41" s="140"/>
      <c r="G41" s="141"/>
      <c r="M41" s="137" t="s">
        <v>129</v>
      </c>
      <c r="O41" s="128"/>
    </row>
    <row r="42" spans="1:104" x14ac:dyDescent="0.2">
      <c r="A42" s="136"/>
      <c r="B42" s="138"/>
      <c r="C42" s="186" t="s">
        <v>130</v>
      </c>
      <c r="D42" s="187"/>
      <c r="E42" s="139">
        <v>0</v>
      </c>
      <c r="F42" s="140"/>
      <c r="G42" s="141"/>
      <c r="M42" s="137" t="s">
        <v>130</v>
      </c>
      <c r="O42" s="128"/>
    </row>
    <row r="43" spans="1:104" x14ac:dyDescent="0.2">
      <c r="A43" s="129">
        <v>22</v>
      </c>
      <c r="B43" s="130" t="s">
        <v>131</v>
      </c>
      <c r="C43" s="131" t="s">
        <v>132</v>
      </c>
      <c r="D43" s="132" t="s">
        <v>133</v>
      </c>
      <c r="E43" s="133">
        <v>1</v>
      </c>
      <c r="F43" s="158"/>
      <c r="G43" s="134">
        <f>E43*F43</f>
        <v>0</v>
      </c>
      <c r="O43" s="128">
        <v>2</v>
      </c>
      <c r="AA43" s="109">
        <v>12</v>
      </c>
      <c r="AB43" s="109">
        <v>0</v>
      </c>
      <c r="AC43" s="109">
        <v>39</v>
      </c>
      <c r="AZ43" s="109">
        <v>1</v>
      </c>
      <c r="BA43" s="109">
        <f>IF(AZ43=1,G43,0)</f>
        <v>0</v>
      </c>
      <c r="BB43" s="109">
        <f>IF(AZ43=2,G43,0)</f>
        <v>0</v>
      </c>
      <c r="BC43" s="109">
        <f>IF(AZ43=3,G43,0)</f>
        <v>0</v>
      </c>
      <c r="BD43" s="109">
        <f>IF(AZ43=4,G43,0)</f>
        <v>0</v>
      </c>
      <c r="BE43" s="109">
        <f>IF(AZ43=5,G43,0)</f>
        <v>0</v>
      </c>
      <c r="CA43" s="135">
        <v>12</v>
      </c>
      <c r="CB43" s="135">
        <v>0</v>
      </c>
      <c r="CZ43" s="109">
        <v>1E-3</v>
      </c>
    </row>
    <row r="44" spans="1:104" x14ac:dyDescent="0.2">
      <c r="A44" s="136"/>
      <c r="B44" s="138"/>
      <c r="C44" s="186" t="s">
        <v>134</v>
      </c>
      <c r="D44" s="187"/>
      <c r="E44" s="139">
        <v>1</v>
      </c>
      <c r="F44" s="140"/>
      <c r="G44" s="141"/>
      <c r="M44" s="137" t="s">
        <v>134</v>
      </c>
      <c r="O44" s="128"/>
    </row>
    <row r="45" spans="1:104" ht="22.5" x14ac:dyDescent="0.2">
      <c r="A45" s="129">
        <v>23</v>
      </c>
      <c r="B45" s="130" t="s">
        <v>131</v>
      </c>
      <c r="C45" s="131" t="s">
        <v>135</v>
      </c>
      <c r="D45" s="132" t="s">
        <v>133</v>
      </c>
      <c r="E45" s="133">
        <v>12</v>
      </c>
      <c r="F45" s="158"/>
      <c r="G45" s="134">
        <f>E45*F45</f>
        <v>0</v>
      </c>
      <c r="O45" s="128">
        <v>2</v>
      </c>
      <c r="AA45" s="109">
        <v>12</v>
      </c>
      <c r="AB45" s="109">
        <v>0</v>
      </c>
      <c r="AC45" s="109">
        <v>40</v>
      </c>
      <c r="AZ45" s="109">
        <v>1</v>
      </c>
      <c r="BA45" s="109">
        <f>IF(AZ45=1,G45,0)</f>
        <v>0</v>
      </c>
      <c r="BB45" s="109">
        <f>IF(AZ45=2,G45,0)</f>
        <v>0</v>
      </c>
      <c r="BC45" s="109">
        <f>IF(AZ45=3,G45,0)</f>
        <v>0</v>
      </c>
      <c r="BD45" s="109">
        <f>IF(AZ45=4,G45,0)</f>
        <v>0</v>
      </c>
      <c r="BE45" s="109">
        <f>IF(AZ45=5,G45,0)</f>
        <v>0</v>
      </c>
      <c r="CA45" s="135">
        <v>12</v>
      </c>
      <c r="CB45" s="135">
        <v>0</v>
      </c>
      <c r="CZ45" s="109">
        <v>1E-3</v>
      </c>
    </row>
    <row r="46" spans="1:104" x14ac:dyDescent="0.2">
      <c r="A46" s="136"/>
      <c r="B46" s="138"/>
      <c r="C46" s="186" t="s">
        <v>136</v>
      </c>
      <c r="D46" s="187"/>
      <c r="E46" s="139">
        <v>12</v>
      </c>
      <c r="F46" s="140"/>
      <c r="G46" s="141"/>
      <c r="M46" s="137" t="s">
        <v>136</v>
      </c>
      <c r="O46" s="128"/>
    </row>
    <row r="47" spans="1:104" x14ac:dyDescent="0.2">
      <c r="A47" s="129">
        <v>24</v>
      </c>
      <c r="B47" s="130" t="s">
        <v>131</v>
      </c>
      <c r="C47" s="131" t="s">
        <v>137</v>
      </c>
      <c r="D47" s="132" t="s">
        <v>94</v>
      </c>
      <c r="E47" s="133">
        <v>4</v>
      </c>
      <c r="F47" s="158"/>
      <c r="G47" s="134">
        <f>E47*F47</f>
        <v>0</v>
      </c>
      <c r="O47" s="128">
        <v>2</v>
      </c>
      <c r="AA47" s="109">
        <v>12</v>
      </c>
      <c r="AB47" s="109">
        <v>0</v>
      </c>
      <c r="AC47" s="109">
        <v>20</v>
      </c>
      <c r="AZ47" s="109">
        <v>1</v>
      </c>
      <c r="BA47" s="109">
        <f>IF(AZ47=1,G47,0)</f>
        <v>0</v>
      </c>
      <c r="BB47" s="109">
        <f>IF(AZ47=2,G47,0)</f>
        <v>0</v>
      </c>
      <c r="BC47" s="109">
        <f>IF(AZ47=3,G47,0)</f>
        <v>0</v>
      </c>
      <c r="BD47" s="109">
        <f>IF(AZ47=4,G47,0)</f>
        <v>0</v>
      </c>
      <c r="BE47" s="109">
        <f>IF(AZ47=5,G47,0)</f>
        <v>0</v>
      </c>
      <c r="CA47" s="135">
        <v>12</v>
      </c>
      <c r="CB47" s="135">
        <v>0</v>
      </c>
      <c r="CZ47" s="109">
        <v>0</v>
      </c>
    </row>
    <row r="48" spans="1:104" x14ac:dyDescent="0.2">
      <c r="A48" s="136"/>
      <c r="B48" s="138"/>
      <c r="C48" s="186" t="s">
        <v>138</v>
      </c>
      <c r="D48" s="187"/>
      <c r="E48" s="139">
        <v>4</v>
      </c>
      <c r="F48" s="140"/>
      <c r="G48" s="141"/>
      <c r="M48" s="137" t="s">
        <v>138</v>
      </c>
      <c r="O48" s="128"/>
    </row>
    <row r="49" spans="1:104" x14ac:dyDescent="0.2">
      <c r="A49" s="129">
        <v>25</v>
      </c>
      <c r="B49" s="130" t="s">
        <v>131</v>
      </c>
      <c r="C49" s="131" t="s">
        <v>139</v>
      </c>
      <c r="D49" s="132" t="s">
        <v>94</v>
      </c>
      <c r="E49" s="133">
        <v>60</v>
      </c>
      <c r="F49" s="158"/>
      <c r="G49" s="134">
        <f>E49*F49</f>
        <v>0</v>
      </c>
      <c r="O49" s="128">
        <v>2</v>
      </c>
      <c r="AA49" s="109">
        <v>12</v>
      </c>
      <c r="AB49" s="109">
        <v>0</v>
      </c>
      <c r="AC49" s="109">
        <v>21</v>
      </c>
      <c r="AZ49" s="109">
        <v>1</v>
      </c>
      <c r="BA49" s="109">
        <f>IF(AZ49=1,G49,0)</f>
        <v>0</v>
      </c>
      <c r="BB49" s="109">
        <f>IF(AZ49=2,G49,0)</f>
        <v>0</v>
      </c>
      <c r="BC49" s="109">
        <f>IF(AZ49=3,G49,0)</f>
        <v>0</v>
      </c>
      <c r="BD49" s="109">
        <f>IF(AZ49=4,G49,0)</f>
        <v>0</v>
      </c>
      <c r="BE49" s="109">
        <f>IF(AZ49=5,G49,0)</f>
        <v>0</v>
      </c>
      <c r="CA49" s="135">
        <v>12</v>
      </c>
      <c r="CB49" s="135">
        <v>0</v>
      </c>
      <c r="CZ49" s="109">
        <v>0</v>
      </c>
    </row>
    <row r="50" spans="1:104" x14ac:dyDescent="0.2">
      <c r="A50" s="136"/>
      <c r="B50" s="138"/>
      <c r="C50" s="186" t="s">
        <v>140</v>
      </c>
      <c r="D50" s="187"/>
      <c r="E50" s="139">
        <v>60</v>
      </c>
      <c r="F50" s="140"/>
      <c r="G50" s="141"/>
      <c r="M50" s="137" t="s">
        <v>140</v>
      </c>
      <c r="O50" s="128"/>
    </row>
    <row r="51" spans="1:104" x14ac:dyDescent="0.2">
      <c r="A51" s="129">
        <v>26</v>
      </c>
      <c r="B51" s="130" t="s">
        <v>141</v>
      </c>
      <c r="C51" s="131" t="s">
        <v>142</v>
      </c>
      <c r="D51" s="132" t="s">
        <v>94</v>
      </c>
      <c r="E51" s="133">
        <v>4</v>
      </c>
      <c r="F51" s="158"/>
      <c r="G51" s="134">
        <f>E51*F51</f>
        <v>0</v>
      </c>
      <c r="O51" s="128">
        <v>2</v>
      </c>
      <c r="AA51" s="109">
        <v>3</v>
      </c>
      <c r="AB51" s="109">
        <v>1</v>
      </c>
      <c r="AC51" s="109" t="s">
        <v>141</v>
      </c>
      <c r="AZ51" s="109">
        <v>1</v>
      </c>
      <c r="BA51" s="109">
        <f>IF(AZ51=1,G51,0)</f>
        <v>0</v>
      </c>
      <c r="BB51" s="109">
        <f>IF(AZ51=2,G51,0)</f>
        <v>0</v>
      </c>
      <c r="BC51" s="109">
        <f>IF(AZ51=3,G51,0)</f>
        <v>0</v>
      </c>
      <c r="BD51" s="109">
        <f>IF(AZ51=4,G51,0)</f>
        <v>0</v>
      </c>
      <c r="BE51" s="109">
        <f>IF(AZ51=5,G51,0)</f>
        <v>0</v>
      </c>
      <c r="CA51" s="135">
        <v>3</v>
      </c>
      <c r="CB51" s="135">
        <v>1</v>
      </c>
      <c r="CZ51" s="109">
        <v>1.4999999999999999E-2</v>
      </c>
    </row>
    <row r="52" spans="1:104" x14ac:dyDescent="0.2">
      <c r="A52" s="129">
        <v>27</v>
      </c>
      <c r="B52" s="130" t="s">
        <v>143</v>
      </c>
      <c r="C52" s="131" t="s">
        <v>144</v>
      </c>
      <c r="D52" s="132" t="s">
        <v>94</v>
      </c>
      <c r="E52" s="133">
        <v>12</v>
      </c>
      <c r="F52" s="158"/>
      <c r="G52" s="134">
        <f>E52*F52</f>
        <v>0</v>
      </c>
      <c r="O52" s="128">
        <v>2</v>
      </c>
      <c r="AA52" s="109">
        <v>3</v>
      </c>
      <c r="AB52" s="109">
        <v>1</v>
      </c>
      <c r="AC52" s="109" t="s">
        <v>143</v>
      </c>
      <c r="AZ52" s="109">
        <v>1</v>
      </c>
      <c r="BA52" s="109">
        <f>IF(AZ52=1,G52,0)</f>
        <v>0</v>
      </c>
      <c r="BB52" s="109">
        <f>IF(AZ52=2,G52,0)</f>
        <v>0</v>
      </c>
      <c r="BC52" s="109">
        <f>IF(AZ52=3,G52,0)</f>
        <v>0</v>
      </c>
      <c r="BD52" s="109">
        <f>IF(AZ52=4,G52,0)</f>
        <v>0</v>
      </c>
      <c r="BE52" s="109">
        <f>IF(AZ52=5,G52,0)</f>
        <v>0</v>
      </c>
      <c r="CA52" s="135">
        <v>3</v>
      </c>
      <c r="CB52" s="135">
        <v>1</v>
      </c>
      <c r="CZ52" s="109">
        <v>8.2000000000000007E-3</v>
      </c>
    </row>
    <row r="53" spans="1:104" x14ac:dyDescent="0.2">
      <c r="A53" s="136"/>
      <c r="B53" s="138"/>
      <c r="C53" s="186" t="s">
        <v>145</v>
      </c>
      <c r="D53" s="187"/>
      <c r="E53" s="139">
        <v>12</v>
      </c>
      <c r="F53" s="140"/>
      <c r="G53" s="141"/>
      <c r="M53" s="137" t="s">
        <v>145</v>
      </c>
      <c r="O53" s="128"/>
    </row>
    <row r="54" spans="1:104" x14ac:dyDescent="0.2">
      <c r="A54" s="129">
        <v>28</v>
      </c>
      <c r="B54" s="130" t="s">
        <v>146</v>
      </c>
      <c r="C54" s="131" t="s">
        <v>147</v>
      </c>
      <c r="D54" s="132" t="s">
        <v>94</v>
      </c>
      <c r="E54" s="133">
        <v>4</v>
      </c>
      <c r="F54" s="158"/>
      <c r="G54" s="134">
        <f>E54*F54</f>
        <v>0</v>
      </c>
      <c r="O54" s="128">
        <v>2</v>
      </c>
      <c r="AA54" s="109">
        <v>3</v>
      </c>
      <c r="AB54" s="109">
        <v>1</v>
      </c>
      <c r="AC54" s="109">
        <v>709213401</v>
      </c>
      <c r="AZ54" s="109">
        <v>1</v>
      </c>
      <c r="BA54" s="109">
        <f>IF(AZ54=1,G54,0)</f>
        <v>0</v>
      </c>
      <c r="BB54" s="109">
        <f>IF(AZ54=2,G54,0)</f>
        <v>0</v>
      </c>
      <c r="BC54" s="109">
        <f>IF(AZ54=3,G54,0)</f>
        <v>0</v>
      </c>
      <c r="BD54" s="109">
        <f>IF(AZ54=4,G54,0)</f>
        <v>0</v>
      </c>
      <c r="BE54" s="109">
        <f>IF(AZ54=5,G54,0)</f>
        <v>0</v>
      </c>
      <c r="CA54" s="135">
        <v>3</v>
      </c>
      <c r="CB54" s="135">
        <v>1</v>
      </c>
      <c r="CZ54" s="109">
        <v>1E-3</v>
      </c>
    </row>
    <row r="55" spans="1:104" x14ac:dyDescent="0.2">
      <c r="A55" s="142"/>
      <c r="B55" s="143" t="s">
        <v>64</v>
      </c>
      <c r="C55" s="144" t="str">
        <f>CONCATENATE(B28," ",C28)</f>
        <v>12 Stromy</v>
      </c>
      <c r="D55" s="145"/>
      <c r="E55" s="146"/>
      <c r="F55" s="147"/>
      <c r="G55" s="148">
        <f>SUM(G28:G54)</f>
        <v>0</v>
      </c>
      <c r="O55" s="128">
        <v>4</v>
      </c>
      <c r="BA55" s="149">
        <f>SUM(BA28:BA54)</f>
        <v>0</v>
      </c>
      <c r="BB55" s="149">
        <f>SUM(BB28:BB54)</f>
        <v>0</v>
      </c>
      <c r="BC55" s="149">
        <f>SUM(BC28:BC54)</f>
        <v>0</v>
      </c>
      <c r="BD55" s="149">
        <f>SUM(BD28:BD54)</f>
        <v>0</v>
      </c>
      <c r="BE55" s="149">
        <f>SUM(BE28:BE54)</f>
        <v>0</v>
      </c>
    </row>
    <row r="56" spans="1:104" x14ac:dyDescent="0.2">
      <c r="A56" s="122" t="s">
        <v>61</v>
      </c>
      <c r="B56" s="123" t="s">
        <v>148</v>
      </c>
      <c r="C56" s="124" t="s">
        <v>149</v>
      </c>
      <c r="D56" s="125"/>
      <c r="E56" s="126"/>
      <c r="F56" s="126"/>
      <c r="G56" s="127"/>
      <c r="O56" s="128">
        <v>1</v>
      </c>
    </row>
    <row r="57" spans="1:104" x14ac:dyDescent="0.2">
      <c r="A57" s="129">
        <v>29</v>
      </c>
      <c r="B57" s="130" t="s">
        <v>150</v>
      </c>
      <c r="C57" s="131" t="s">
        <v>151</v>
      </c>
      <c r="D57" s="132" t="s">
        <v>94</v>
      </c>
      <c r="E57" s="133">
        <v>20</v>
      </c>
      <c r="F57" s="158"/>
      <c r="G57" s="134">
        <f>E57*F57</f>
        <v>0</v>
      </c>
      <c r="O57" s="128">
        <v>2</v>
      </c>
      <c r="AA57" s="109">
        <v>1</v>
      </c>
      <c r="AB57" s="109">
        <v>1</v>
      </c>
      <c r="AC57" s="109">
        <v>1</v>
      </c>
      <c r="AZ57" s="109">
        <v>1</v>
      </c>
      <c r="BA57" s="109">
        <f>IF(AZ57=1,G57,0)</f>
        <v>0</v>
      </c>
      <c r="BB57" s="109">
        <f>IF(AZ57=2,G57,0)</f>
        <v>0</v>
      </c>
      <c r="BC57" s="109">
        <f>IF(AZ57=3,G57,0)</f>
        <v>0</v>
      </c>
      <c r="BD57" s="109">
        <f>IF(AZ57=4,G57,0)</f>
        <v>0</v>
      </c>
      <c r="BE57" s="109">
        <f>IF(AZ57=5,G57,0)</f>
        <v>0</v>
      </c>
      <c r="CA57" s="135">
        <v>1</v>
      </c>
      <c r="CB57" s="135">
        <v>1</v>
      </c>
      <c r="CZ57" s="109">
        <v>0</v>
      </c>
    </row>
    <row r="58" spans="1:104" ht="22.5" x14ac:dyDescent="0.2">
      <c r="A58" s="129">
        <v>30</v>
      </c>
      <c r="B58" s="130" t="s">
        <v>152</v>
      </c>
      <c r="C58" s="131" t="s">
        <v>153</v>
      </c>
      <c r="D58" s="132" t="s">
        <v>94</v>
      </c>
      <c r="E58" s="133">
        <v>20</v>
      </c>
      <c r="F58" s="158"/>
      <c r="G58" s="134">
        <f>E58*F58</f>
        <v>0</v>
      </c>
      <c r="O58" s="128">
        <v>2</v>
      </c>
      <c r="AA58" s="109">
        <v>1</v>
      </c>
      <c r="AB58" s="109">
        <v>1</v>
      </c>
      <c r="AC58" s="109">
        <v>1</v>
      </c>
      <c r="AZ58" s="109">
        <v>1</v>
      </c>
      <c r="BA58" s="109">
        <f>IF(AZ58=1,G58,0)</f>
        <v>0</v>
      </c>
      <c r="BB58" s="109">
        <f>IF(AZ58=2,G58,0)</f>
        <v>0</v>
      </c>
      <c r="BC58" s="109">
        <f>IF(AZ58=3,G58,0)</f>
        <v>0</v>
      </c>
      <c r="BD58" s="109">
        <f>IF(AZ58=4,G58,0)</f>
        <v>0</v>
      </c>
      <c r="BE58" s="109">
        <f>IF(AZ58=5,G58,0)</f>
        <v>0</v>
      </c>
      <c r="CA58" s="135">
        <v>1</v>
      </c>
      <c r="CB58" s="135">
        <v>1</v>
      </c>
      <c r="CZ58" s="109">
        <v>0</v>
      </c>
    </row>
    <row r="59" spans="1:104" ht="22.5" x14ac:dyDescent="0.2">
      <c r="A59" s="129">
        <v>31</v>
      </c>
      <c r="B59" s="130" t="s">
        <v>154</v>
      </c>
      <c r="C59" s="131" t="s">
        <v>155</v>
      </c>
      <c r="D59" s="132" t="s">
        <v>82</v>
      </c>
      <c r="E59" s="133">
        <v>21</v>
      </c>
      <c r="F59" s="158"/>
      <c r="G59" s="134">
        <f>E59*F59</f>
        <v>0</v>
      </c>
      <c r="O59" s="128">
        <v>2</v>
      </c>
      <c r="AA59" s="109">
        <v>1</v>
      </c>
      <c r="AB59" s="109">
        <v>1</v>
      </c>
      <c r="AC59" s="109">
        <v>1</v>
      </c>
      <c r="AZ59" s="109">
        <v>1</v>
      </c>
      <c r="BA59" s="109">
        <f>IF(AZ59=1,G59,0)</f>
        <v>0</v>
      </c>
      <c r="BB59" s="109">
        <f>IF(AZ59=2,G59,0)</f>
        <v>0</v>
      </c>
      <c r="BC59" s="109">
        <f>IF(AZ59=3,G59,0)</f>
        <v>0</v>
      </c>
      <c r="BD59" s="109">
        <f>IF(AZ59=4,G59,0)</f>
        <v>0</v>
      </c>
      <c r="BE59" s="109">
        <f>IF(AZ59=5,G59,0)</f>
        <v>0</v>
      </c>
      <c r="CA59" s="135">
        <v>1</v>
      </c>
      <c r="CB59" s="135">
        <v>1</v>
      </c>
      <c r="CZ59" s="109">
        <v>0</v>
      </c>
    </row>
    <row r="60" spans="1:104" x14ac:dyDescent="0.2">
      <c r="A60" s="129">
        <v>32</v>
      </c>
      <c r="B60" s="130" t="s">
        <v>121</v>
      </c>
      <c r="C60" s="131" t="s">
        <v>122</v>
      </c>
      <c r="D60" s="132" t="s">
        <v>77</v>
      </c>
      <c r="E60" s="133">
        <v>0.1</v>
      </c>
      <c r="F60" s="158"/>
      <c r="G60" s="134">
        <f>E60*F60</f>
        <v>0</v>
      </c>
      <c r="O60" s="128">
        <v>2</v>
      </c>
      <c r="AA60" s="109">
        <v>1</v>
      </c>
      <c r="AB60" s="109">
        <v>1</v>
      </c>
      <c r="AC60" s="109">
        <v>1</v>
      </c>
      <c r="AZ60" s="109">
        <v>1</v>
      </c>
      <c r="BA60" s="109">
        <f>IF(AZ60=1,G60,0)</f>
        <v>0</v>
      </c>
      <c r="BB60" s="109">
        <f>IF(AZ60=2,G60,0)</f>
        <v>0</v>
      </c>
      <c r="BC60" s="109">
        <f>IF(AZ60=3,G60,0)</f>
        <v>0</v>
      </c>
      <c r="BD60" s="109">
        <f>IF(AZ60=4,G60,0)</f>
        <v>0</v>
      </c>
      <c r="BE60" s="109">
        <f>IF(AZ60=5,G60,0)</f>
        <v>0</v>
      </c>
      <c r="CA60" s="135">
        <v>1</v>
      </c>
      <c r="CB60" s="135">
        <v>1</v>
      </c>
      <c r="CZ60" s="109">
        <v>0</v>
      </c>
    </row>
    <row r="61" spans="1:104" x14ac:dyDescent="0.2">
      <c r="A61" s="136"/>
      <c r="B61" s="138"/>
      <c r="C61" s="186" t="s">
        <v>156</v>
      </c>
      <c r="D61" s="187"/>
      <c r="E61" s="139">
        <v>0.1</v>
      </c>
      <c r="F61" s="140"/>
      <c r="G61" s="141"/>
      <c r="M61" s="137" t="s">
        <v>156</v>
      </c>
      <c r="O61" s="128"/>
    </row>
    <row r="62" spans="1:104" x14ac:dyDescent="0.2">
      <c r="A62" s="129">
        <v>33</v>
      </c>
      <c r="B62" s="130" t="s">
        <v>124</v>
      </c>
      <c r="C62" s="131" t="s">
        <v>125</v>
      </c>
      <c r="D62" s="132" t="s">
        <v>77</v>
      </c>
      <c r="E62" s="133">
        <v>0.1</v>
      </c>
      <c r="F62" s="158"/>
      <c r="G62" s="134">
        <f>E62*F62</f>
        <v>0</v>
      </c>
      <c r="O62" s="128">
        <v>2</v>
      </c>
      <c r="AA62" s="109">
        <v>1</v>
      </c>
      <c r="AB62" s="109">
        <v>1</v>
      </c>
      <c r="AC62" s="109">
        <v>1</v>
      </c>
      <c r="AZ62" s="109">
        <v>1</v>
      </c>
      <c r="BA62" s="109">
        <f>IF(AZ62=1,G62,0)</f>
        <v>0</v>
      </c>
      <c r="BB62" s="109">
        <f>IF(AZ62=2,G62,0)</f>
        <v>0</v>
      </c>
      <c r="BC62" s="109">
        <f>IF(AZ62=3,G62,0)</f>
        <v>0</v>
      </c>
      <c r="BD62" s="109">
        <f>IF(AZ62=4,G62,0)</f>
        <v>0</v>
      </c>
      <c r="BE62" s="109">
        <f>IF(AZ62=5,G62,0)</f>
        <v>0</v>
      </c>
      <c r="CA62" s="135">
        <v>1</v>
      </c>
      <c r="CB62" s="135">
        <v>1</v>
      </c>
      <c r="CZ62" s="109">
        <v>0</v>
      </c>
    </row>
    <row r="63" spans="1:104" x14ac:dyDescent="0.2">
      <c r="A63" s="129">
        <v>34</v>
      </c>
      <c r="B63" s="130" t="s">
        <v>131</v>
      </c>
      <c r="C63" s="131" t="s">
        <v>157</v>
      </c>
      <c r="D63" s="132" t="s">
        <v>94</v>
      </c>
      <c r="E63" s="133">
        <v>20</v>
      </c>
      <c r="F63" s="158"/>
      <c r="G63" s="134">
        <f>E63*F63</f>
        <v>0</v>
      </c>
      <c r="O63" s="128">
        <v>2</v>
      </c>
      <c r="AA63" s="109">
        <v>12</v>
      </c>
      <c r="AB63" s="109">
        <v>0</v>
      </c>
      <c r="AC63" s="109">
        <v>42</v>
      </c>
      <c r="AZ63" s="109">
        <v>1</v>
      </c>
      <c r="BA63" s="109">
        <f>IF(AZ63=1,G63,0)</f>
        <v>0</v>
      </c>
      <c r="BB63" s="109">
        <f>IF(AZ63=2,G63,0)</f>
        <v>0</v>
      </c>
      <c r="BC63" s="109">
        <f>IF(AZ63=3,G63,0)</f>
        <v>0</v>
      </c>
      <c r="BD63" s="109">
        <f>IF(AZ63=4,G63,0)</f>
        <v>0</v>
      </c>
      <c r="BE63" s="109">
        <f>IF(AZ63=5,G63,0)</f>
        <v>0</v>
      </c>
      <c r="CA63" s="135">
        <v>12</v>
      </c>
      <c r="CB63" s="135">
        <v>0</v>
      </c>
      <c r="CZ63" s="109">
        <v>0</v>
      </c>
    </row>
    <row r="64" spans="1:104" x14ac:dyDescent="0.2">
      <c r="A64" s="136"/>
      <c r="B64" s="138"/>
      <c r="C64" s="186" t="s">
        <v>158</v>
      </c>
      <c r="D64" s="187"/>
      <c r="E64" s="139">
        <v>20</v>
      </c>
      <c r="F64" s="140"/>
      <c r="G64" s="141"/>
      <c r="M64" s="137" t="s">
        <v>158</v>
      </c>
      <c r="O64" s="128"/>
    </row>
    <row r="65" spans="1:104" x14ac:dyDescent="0.2">
      <c r="A65" s="129">
        <v>35</v>
      </c>
      <c r="B65" s="130" t="s">
        <v>131</v>
      </c>
      <c r="C65" s="131" t="s">
        <v>159</v>
      </c>
      <c r="D65" s="132" t="s">
        <v>160</v>
      </c>
      <c r="E65" s="133">
        <v>20</v>
      </c>
      <c r="F65" s="158"/>
      <c r="G65" s="134">
        <f>E65*F65</f>
        <v>0</v>
      </c>
      <c r="O65" s="128">
        <v>2</v>
      </c>
      <c r="AA65" s="109">
        <v>12</v>
      </c>
      <c r="AB65" s="109">
        <v>0</v>
      </c>
      <c r="AC65" s="109">
        <v>43</v>
      </c>
      <c r="AZ65" s="109">
        <v>1</v>
      </c>
      <c r="BA65" s="109">
        <f>IF(AZ65=1,G65,0)</f>
        <v>0</v>
      </c>
      <c r="BB65" s="109">
        <f>IF(AZ65=2,G65,0)</f>
        <v>0</v>
      </c>
      <c r="BC65" s="109">
        <f>IF(AZ65=3,G65,0)</f>
        <v>0</v>
      </c>
      <c r="BD65" s="109">
        <f>IF(AZ65=4,G65,0)</f>
        <v>0</v>
      </c>
      <c r="BE65" s="109">
        <f>IF(AZ65=5,G65,0)</f>
        <v>0</v>
      </c>
      <c r="CA65" s="135">
        <v>12</v>
      </c>
      <c r="CB65" s="135">
        <v>0</v>
      </c>
      <c r="CZ65" s="109">
        <v>0</v>
      </c>
    </row>
    <row r="66" spans="1:104" x14ac:dyDescent="0.2">
      <c r="A66" s="136"/>
      <c r="B66" s="138"/>
      <c r="C66" s="186" t="s">
        <v>161</v>
      </c>
      <c r="D66" s="187"/>
      <c r="E66" s="139">
        <v>20</v>
      </c>
      <c r="F66" s="140"/>
      <c r="G66" s="141"/>
      <c r="M66" s="137" t="s">
        <v>161</v>
      </c>
      <c r="O66" s="128"/>
    </row>
    <row r="67" spans="1:104" x14ac:dyDescent="0.2">
      <c r="A67" s="129">
        <v>36</v>
      </c>
      <c r="B67" s="130" t="s">
        <v>162</v>
      </c>
      <c r="C67" s="131" t="s">
        <v>163</v>
      </c>
      <c r="D67" s="132" t="s">
        <v>94</v>
      </c>
      <c r="E67" s="133">
        <v>20</v>
      </c>
      <c r="F67" s="158"/>
      <c r="G67" s="134">
        <f>E67*F67</f>
        <v>0</v>
      </c>
      <c r="O67" s="128">
        <v>2</v>
      </c>
      <c r="AA67" s="109">
        <v>3</v>
      </c>
      <c r="AB67" s="109">
        <v>1</v>
      </c>
      <c r="AC67" s="109" t="s">
        <v>162</v>
      </c>
      <c r="AZ67" s="109">
        <v>1</v>
      </c>
      <c r="BA67" s="109">
        <f>IF(AZ67=1,G67,0)</f>
        <v>0</v>
      </c>
      <c r="BB67" s="109">
        <f>IF(AZ67=2,G67,0)</f>
        <v>0</v>
      </c>
      <c r="BC67" s="109">
        <f>IF(AZ67=3,G67,0)</f>
        <v>0</v>
      </c>
      <c r="BD67" s="109">
        <f>IF(AZ67=4,G67,0)</f>
        <v>0</v>
      </c>
      <c r="BE67" s="109">
        <f>IF(AZ67=5,G67,0)</f>
        <v>0</v>
      </c>
      <c r="CA67" s="135">
        <v>3</v>
      </c>
      <c r="CB67" s="135">
        <v>1</v>
      </c>
      <c r="CZ67" s="109">
        <v>1E-3</v>
      </c>
    </row>
    <row r="68" spans="1:104" x14ac:dyDescent="0.2">
      <c r="A68" s="142"/>
      <c r="B68" s="143" t="s">
        <v>64</v>
      </c>
      <c r="C68" s="144" t="str">
        <f>CONCATENATE(B56," ",C56)</f>
        <v>13 Keře</v>
      </c>
      <c r="D68" s="145"/>
      <c r="E68" s="146"/>
      <c r="F68" s="147"/>
      <c r="G68" s="148">
        <f>SUM(G56:G67)</f>
        <v>0</v>
      </c>
      <c r="O68" s="128">
        <v>4</v>
      </c>
      <c r="BA68" s="149">
        <f>SUM(BA56:BA67)</f>
        <v>0</v>
      </c>
      <c r="BB68" s="149">
        <f>SUM(BB56:BB67)</f>
        <v>0</v>
      </c>
      <c r="BC68" s="149">
        <f>SUM(BC56:BC67)</f>
        <v>0</v>
      </c>
      <c r="BD68" s="149">
        <f>SUM(BD56:BD67)</f>
        <v>0</v>
      </c>
      <c r="BE68" s="149">
        <f>SUM(BE56:BE67)</f>
        <v>0</v>
      </c>
    </row>
    <row r="69" spans="1:104" x14ac:dyDescent="0.2">
      <c r="A69" s="122" t="s">
        <v>61</v>
      </c>
      <c r="B69" s="123" t="s">
        <v>164</v>
      </c>
      <c r="C69" s="124" t="s">
        <v>165</v>
      </c>
      <c r="D69" s="125"/>
      <c r="E69" s="126"/>
      <c r="F69" s="126"/>
      <c r="G69" s="127"/>
      <c r="O69" s="128">
        <v>1</v>
      </c>
    </row>
    <row r="70" spans="1:104" x14ac:dyDescent="0.2">
      <c r="A70" s="129">
        <v>37</v>
      </c>
      <c r="B70" s="130" t="s">
        <v>166</v>
      </c>
      <c r="C70" s="131" t="s">
        <v>167</v>
      </c>
      <c r="D70" s="132" t="s">
        <v>82</v>
      </c>
      <c r="E70" s="133">
        <v>181</v>
      </c>
      <c r="F70" s="158"/>
      <c r="G70" s="134">
        <f>E70*F70</f>
        <v>0</v>
      </c>
      <c r="O70" s="128">
        <v>2</v>
      </c>
      <c r="AA70" s="109">
        <v>1</v>
      </c>
      <c r="AB70" s="109">
        <v>1</v>
      </c>
      <c r="AC70" s="109">
        <v>1</v>
      </c>
      <c r="AZ70" s="109">
        <v>1</v>
      </c>
      <c r="BA70" s="109">
        <f>IF(AZ70=1,G70,0)</f>
        <v>0</v>
      </c>
      <c r="BB70" s="109">
        <f>IF(AZ70=2,G70,0)</f>
        <v>0</v>
      </c>
      <c r="BC70" s="109">
        <f>IF(AZ70=3,G70,0)</f>
        <v>0</v>
      </c>
      <c r="BD70" s="109">
        <f>IF(AZ70=4,G70,0)</f>
        <v>0</v>
      </c>
      <c r="BE70" s="109">
        <f>IF(AZ70=5,G70,0)</f>
        <v>0</v>
      </c>
      <c r="CA70" s="135">
        <v>1</v>
      </c>
      <c r="CB70" s="135">
        <v>1</v>
      </c>
      <c r="CZ70" s="109">
        <v>0</v>
      </c>
    </row>
    <row r="71" spans="1:104" x14ac:dyDescent="0.2">
      <c r="A71" s="129">
        <v>38</v>
      </c>
      <c r="B71" s="130" t="s">
        <v>168</v>
      </c>
      <c r="C71" s="131" t="s">
        <v>169</v>
      </c>
      <c r="D71" s="132" t="s">
        <v>94</v>
      </c>
      <c r="E71" s="133">
        <v>1240</v>
      </c>
      <c r="F71" s="158"/>
      <c r="G71" s="134">
        <f>E71*F71</f>
        <v>0</v>
      </c>
      <c r="O71" s="128">
        <v>2</v>
      </c>
      <c r="AA71" s="109">
        <v>1</v>
      </c>
      <c r="AB71" s="109">
        <v>1</v>
      </c>
      <c r="AC71" s="109">
        <v>1</v>
      </c>
      <c r="AZ71" s="109">
        <v>1</v>
      </c>
      <c r="BA71" s="109">
        <f>IF(AZ71=1,G71,0)</f>
        <v>0</v>
      </c>
      <c r="BB71" s="109">
        <f>IF(AZ71=2,G71,0)</f>
        <v>0</v>
      </c>
      <c r="BC71" s="109">
        <f>IF(AZ71=3,G71,0)</f>
        <v>0</v>
      </c>
      <c r="BD71" s="109">
        <f>IF(AZ71=4,G71,0)</f>
        <v>0</v>
      </c>
      <c r="BE71" s="109">
        <f>IF(AZ71=5,G71,0)</f>
        <v>0</v>
      </c>
      <c r="CA71" s="135">
        <v>1</v>
      </c>
      <c r="CB71" s="135">
        <v>1</v>
      </c>
      <c r="CZ71" s="109">
        <v>0</v>
      </c>
    </row>
    <row r="72" spans="1:104" x14ac:dyDescent="0.2">
      <c r="A72" s="136"/>
      <c r="B72" s="138"/>
      <c r="C72" s="186" t="s">
        <v>170</v>
      </c>
      <c r="D72" s="187"/>
      <c r="E72" s="139">
        <v>1240</v>
      </c>
      <c r="F72" s="140"/>
      <c r="G72" s="141"/>
      <c r="M72" s="137" t="s">
        <v>170</v>
      </c>
      <c r="O72" s="128"/>
    </row>
    <row r="73" spans="1:104" x14ac:dyDescent="0.2">
      <c r="A73" s="129">
        <v>39</v>
      </c>
      <c r="B73" s="130" t="s">
        <v>171</v>
      </c>
      <c r="C73" s="131" t="s">
        <v>172</v>
      </c>
      <c r="D73" s="132" t="s">
        <v>82</v>
      </c>
      <c r="E73" s="133">
        <v>181</v>
      </c>
      <c r="F73" s="158"/>
      <c r="G73" s="134">
        <f>E73*F73</f>
        <v>0</v>
      </c>
      <c r="O73" s="128">
        <v>2</v>
      </c>
      <c r="AA73" s="109">
        <v>1</v>
      </c>
      <c r="AB73" s="109">
        <v>1</v>
      </c>
      <c r="AC73" s="109">
        <v>1</v>
      </c>
      <c r="AZ73" s="109">
        <v>1</v>
      </c>
      <c r="BA73" s="109">
        <f>IF(AZ73=1,G73,0)</f>
        <v>0</v>
      </c>
      <c r="BB73" s="109">
        <f>IF(AZ73=2,G73,0)</f>
        <v>0</v>
      </c>
      <c r="BC73" s="109">
        <f>IF(AZ73=3,G73,0)</f>
        <v>0</v>
      </c>
      <c r="BD73" s="109">
        <f>IF(AZ73=4,G73,0)</f>
        <v>0</v>
      </c>
      <c r="BE73" s="109">
        <f>IF(AZ73=5,G73,0)</f>
        <v>0</v>
      </c>
      <c r="CA73" s="135">
        <v>1</v>
      </c>
      <c r="CB73" s="135">
        <v>1</v>
      </c>
      <c r="CZ73" s="109">
        <v>0</v>
      </c>
    </row>
    <row r="74" spans="1:104" ht="22.5" x14ac:dyDescent="0.2">
      <c r="A74" s="129">
        <v>40</v>
      </c>
      <c r="B74" s="130" t="s">
        <v>118</v>
      </c>
      <c r="C74" s="131" t="s">
        <v>173</v>
      </c>
      <c r="D74" s="132" t="s">
        <v>82</v>
      </c>
      <c r="E74" s="133">
        <v>181</v>
      </c>
      <c r="F74" s="158"/>
      <c r="G74" s="134">
        <f>E74*F74</f>
        <v>0</v>
      </c>
      <c r="O74" s="128">
        <v>2</v>
      </c>
      <c r="AA74" s="109">
        <v>1</v>
      </c>
      <c r="AB74" s="109">
        <v>1</v>
      </c>
      <c r="AC74" s="109">
        <v>1</v>
      </c>
      <c r="AZ74" s="109">
        <v>1</v>
      </c>
      <c r="BA74" s="109">
        <f>IF(AZ74=1,G74,0)</f>
        <v>0</v>
      </c>
      <c r="BB74" s="109">
        <f>IF(AZ74=2,G74,0)</f>
        <v>0</v>
      </c>
      <c r="BC74" s="109">
        <f>IF(AZ74=3,G74,0)</f>
        <v>0</v>
      </c>
      <c r="BD74" s="109">
        <f>IF(AZ74=4,G74,0)</f>
        <v>0</v>
      </c>
      <c r="BE74" s="109">
        <f>IF(AZ74=5,G74,0)</f>
        <v>0</v>
      </c>
      <c r="CA74" s="135">
        <v>1</v>
      </c>
      <c r="CB74" s="135">
        <v>1</v>
      </c>
      <c r="CZ74" s="109">
        <v>0</v>
      </c>
    </row>
    <row r="75" spans="1:104" x14ac:dyDescent="0.2">
      <c r="A75" s="129">
        <v>41</v>
      </c>
      <c r="B75" s="130" t="s">
        <v>131</v>
      </c>
      <c r="C75" s="131" t="s">
        <v>174</v>
      </c>
      <c r="D75" s="132" t="s">
        <v>82</v>
      </c>
      <c r="E75" s="133">
        <v>181</v>
      </c>
      <c r="F75" s="158"/>
      <c r="G75" s="134">
        <f>E75*F75</f>
        <v>0</v>
      </c>
      <c r="O75" s="128">
        <v>2</v>
      </c>
      <c r="AA75" s="109">
        <v>12</v>
      </c>
      <c r="AB75" s="109">
        <v>0</v>
      </c>
      <c r="AC75" s="109">
        <v>68</v>
      </c>
      <c r="AZ75" s="109">
        <v>1</v>
      </c>
      <c r="BA75" s="109">
        <f>IF(AZ75=1,G75,0)</f>
        <v>0</v>
      </c>
      <c r="BB75" s="109">
        <f>IF(AZ75=2,G75,0)</f>
        <v>0</v>
      </c>
      <c r="BC75" s="109">
        <f>IF(AZ75=3,G75,0)</f>
        <v>0</v>
      </c>
      <c r="BD75" s="109">
        <f>IF(AZ75=4,G75,0)</f>
        <v>0</v>
      </c>
      <c r="BE75" s="109">
        <f>IF(AZ75=5,G75,0)</f>
        <v>0</v>
      </c>
      <c r="CA75" s="135">
        <v>12</v>
      </c>
      <c r="CB75" s="135">
        <v>0</v>
      </c>
      <c r="CZ75" s="109">
        <v>1E-3</v>
      </c>
    </row>
    <row r="76" spans="1:104" x14ac:dyDescent="0.2">
      <c r="A76" s="136"/>
      <c r="B76" s="138"/>
      <c r="C76" s="186" t="s">
        <v>175</v>
      </c>
      <c r="D76" s="187"/>
      <c r="E76" s="139">
        <v>181</v>
      </c>
      <c r="F76" s="140"/>
      <c r="G76" s="141"/>
      <c r="M76" s="137" t="s">
        <v>175</v>
      </c>
      <c r="O76" s="128"/>
    </row>
    <row r="77" spans="1:104" x14ac:dyDescent="0.2">
      <c r="A77" s="129">
        <v>42</v>
      </c>
      <c r="B77" s="130" t="s">
        <v>131</v>
      </c>
      <c r="C77" s="131" t="s">
        <v>245</v>
      </c>
      <c r="D77" s="132" t="s">
        <v>94</v>
      </c>
      <c r="E77" s="133">
        <v>1240</v>
      </c>
      <c r="F77" s="158"/>
      <c r="G77" s="134">
        <f>E77*F77</f>
        <v>0</v>
      </c>
      <c r="O77" s="128">
        <v>2</v>
      </c>
      <c r="AA77" s="109">
        <v>12</v>
      </c>
      <c r="AB77" s="109">
        <v>0</v>
      </c>
      <c r="AC77" s="109">
        <v>51</v>
      </c>
      <c r="AZ77" s="109">
        <v>1</v>
      </c>
      <c r="BA77" s="109">
        <f>IF(AZ77=1,G77,0)</f>
        <v>0</v>
      </c>
      <c r="BB77" s="109">
        <f>IF(AZ77=2,G77,0)</f>
        <v>0</v>
      </c>
      <c r="BC77" s="109">
        <f>IF(AZ77=3,G77,0)</f>
        <v>0</v>
      </c>
      <c r="BD77" s="109">
        <f>IF(AZ77=4,G77,0)</f>
        <v>0</v>
      </c>
      <c r="BE77" s="109">
        <f>IF(AZ77=5,G77,0)</f>
        <v>0</v>
      </c>
      <c r="CA77" s="135">
        <v>12</v>
      </c>
      <c r="CB77" s="135">
        <v>0</v>
      </c>
      <c r="CZ77" s="109">
        <v>0</v>
      </c>
    </row>
    <row r="78" spans="1:104" x14ac:dyDescent="0.2">
      <c r="A78" s="136"/>
      <c r="B78" s="138"/>
      <c r="C78" s="186" t="s">
        <v>176</v>
      </c>
      <c r="D78" s="187"/>
      <c r="E78" s="139">
        <v>1240</v>
      </c>
      <c r="F78" s="140"/>
      <c r="G78" s="141"/>
      <c r="M78" s="137" t="s">
        <v>176</v>
      </c>
      <c r="O78" s="128"/>
    </row>
    <row r="79" spans="1:104" x14ac:dyDescent="0.2">
      <c r="A79" s="129">
        <v>43</v>
      </c>
      <c r="B79" s="130" t="s">
        <v>131</v>
      </c>
      <c r="C79" s="131" t="s">
        <v>177</v>
      </c>
      <c r="D79" s="132" t="s">
        <v>133</v>
      </c>
      <c r="E79" s="133">
        <v>18.100000000000001</v>
      </c>
      <c r="F79" s="158"/>
      <c r="G79" s="134">
        <f>E79*F79</f>
        <v>0</v>
      </c>
      <c r="O79" s="128">
        <v>2</v>
      </c>
      <c r="AA79" s="109">
        <v>12</v>
      </c>
      <c r="AB79" s="109">
        <v>0</v>
      </c>
      <c r="AC79" s="109">
        <v>64</v>
      </c>
      <c r="AZ79" s="109">
        <v>1</v>
      </c>
      <c r="BA79" s="109">
        <f>IF(AZ79=1,G79,0)</f>
        <v>0</v>
      </c>
      <c r="BB79" s="109">
        <f>IF(AZ79=2,G79,0)</f>
        <v>0</v>
      </c>
      <c r="BC79" s="109">
        <f>IF(AZ79=3,G79,0)</f>
        <v>0</v>
      </c>
      <c r="BD79" s="109">
        <f>IF(AZ79=4,G79,0)</f>
        <v>0</v>
      </c>
      <c r="BE79" s="109">
        <f>IF(AZ79=5,G79,0)</f>
        <v>0</v>
      </c>
      <c r="CA79" s="135">
        <v>12</v>
      </c>
      <c r="CB79" s="135">
        <v>0</v>
      </c>
      <c r="CZ79" s="109">
        <v>1E-3</v>
      </c>
    </row>
    <row r="80" spans="1:104" x14ac:dyDescent="0.2">
      <c r="A80" s="136"/>
      <c r="B80" s="138"/>
      <c r="C80" s="186" t="s">
        <v>178</v>
      </c>
      <c r="D80" s="187"/>
      <c r="E80" s="139">
        <v>18.100000000000001</v>
      </c>
      <c r="F80" s="140"/>
      <c r="G80" s="141"/>
      <c r="M80" s="137" t="s">
        <v>178</v>
      </c>
      <c r="O80" s="128"/>
    </row>
    <row r="81" spans="1:104" x14ac:dyDescent="0.2">
      <c r="A81" s="129">
        <v>44</v>
      </c>
      <c r="B81" s="130" t="s">
        <v>131</v>
      </c>
      <c r="C81" s="131" t="s">
        <v>179</v>
      </c>
      <c r="D81" s="132" t="s">
        <v>82</v>
      </c>
      <c r="E81" s="133">
        <v>181</v>
      </c>
      <c r="F81" s="158"/>
      <c r="G81" s="134">
        <f>E81*F81</f>
        <v>0</v>
      </c>
      <c r="O81" s="128">
        <v>2</v>
      </c>
      <c r="AA81" s="109">
        <v>12</v>
      </c>
      <c r="AB81" s="109">
        <v>0</v>
      </c>
      <c r="AC81" s="109">
        <v>65</v>
      </c>
      <c r="AZ81" s="109">
        <v>1</v>
      </c>
      <c r="BA81" s="109">
        <f>IF(AZ81=1,G81,0)</f>
        <v>0</v>
      </c>
      <c r="BB81" s="109">
        <f>IF(AZ81=2,G81,0)</f>
        <v>0</v>
      </c>
      <c r="BC81" s="109">
        <f>IF(AZ81=3,G81,0)</f>
        <v>0</v>
      </c>
      <c r="BD81" s="109">
        <f>IF(AZ81=4,G81,0)</f>
        <v>0</v>
      </c>
      <c r="BE81" s="109">
        <f>IF(AZ81=5,G81,0)</f>
        <v>0</v>
      </c>
      <c r="CA81" s="135">
        <v>12</v>
      </c>
      <c r="CB81" s="135">
        <v>0</v>
      </c>
      <c r="CZ81" s="109">
        <v>0</v>
      </c>
    </row>
    <row r="82" spans="1:104" x14ac:dyDescent="0.2">
      <c r="A82" s="136"/>
      <c r="B82" s="138"/>
      <c r="C82" s="186" t="s">
        <v>180</v>
      </c>
      <c r="D82" s="187"/>
      <c r="E82" s="139">
        <v>181</v>
      </c>
      <c r="F82" s="140"/>
      <c r="G82" s="141"/>
      <c r="M82" s="137" t="s">
        <v>180</v>
      </c>
      <c r="O82" s="128"/>
    </row>
    <row r="83" spans="1:104" x14ac:dyDescent="0.2">
      <c r="A83" s="129">
        <v>45</v>
      </c>
      <c r="B83" s="130" t="s">
        <v>181</v>
      </c>
      <c r="C83" s="131" t="s">
        <v>182</v>
      </c>
      <c r="D83" s="132" t="s">
        <v>94</v>
      </c>
      <c r="E83" s="133">
        <v>1000</v>
      </c>
      <c r="F83" s="158"/>
      <c r="G83" s="134">
        <f>E83*F83</f>
        <v>0</v>
      </c>
      <c r="O83" s="128">
        <v>2</v>
      </c>
      <c r="AA83" s="109">
        <v>3</v>
      </c>
      <c r="AB83" s="109">
        <v>1</v>
      </c>
      <c r="AC83" s="109" t="s">
        <v>181</v>
      </c>
      <c r="AZ83" s="109">
        <v>1</v>
      </c>
      <c r="BA83" s="109">
        <f>IF(AZ83=1,G83,0)</f>
        <v>0</v>
      </c>
      <c r="BB83" s="109">
        <f>IF(AZ83=2,G83,0)</f>
        <v>0</v>
      </c>
      <c r="BC83" s="109">
        <f>IF(AZ83=3,G83,0)</f>
        <v>0</v>
      </c>
      <c r="BD83" s="109">
        <f>IF(AZ83=4,G83,0)</f>
        <v>0</v>
      </c>
      <c r="BE83" s="109">
        <f>IF(AZ83=5,G83,0)</f>
        <v>0</v>
      </c>
      <c r="CA83" s="135">
        <v>3</v>
      </c>
      <c r="CB83" s="135">
        <v>1</v>
      </c>
      <c r="CZ83" s="109">
        <v>5.0000000000000001E-4</v>
      </c>
    </row>
    <row r="84" spans="1:104" x14ac:dyDescent="0.2">
      <c r="A84" s="129">
        <v>46</v>
      </c>
      <c r="B84" s="130" t="s">
        <v>183</v>
      </c>
      <c r="C84" s="131" t="s">
        <v>184</v>
      </c>
      <c r="D84" s="132" t="s">
        <v>94</v>
      </c>
      <c r="E84" s="133">
        <v>40</v>
      </c>
      <c r="F84" s="158"/>
      <c r="G84" s="134">
        <f>E84*F84</f>
        <v>0</v>
      </c>
      <c r="O84" s="128">
        <v>2</v>
      </c>
      <c r="AA84" s="109">
        <v>3</v>
      </c>
      <c r="AB84" s="109">
        <v>1</v>
      </c>
      <c r="AC84" s="109" t="s">
        <v>183</v>
      </c>
      <c r="AZ84" s="109">
        <v>1</v>
      </c>
      <c r="BA84" s="109">
        <f>IF(AZ84=1,G84,0)</f>
        <v>0</v>
      </c>
      <c r="BB84" s="109">
        <f>IF(AZ84=2,G84,0)</f>
        <v>0</v>
      </c>
      <c r="BC84" s="109">
        <f>IF(AZ84=3,G84,0)</f>
        <v>0</v>
      </c>
      <c r="BD84" s="109">
        <f>IF(AZ84=4,G84,0)</f>
        <v>0</v>
      </c>
      <c r="BE84" s="109">
        <f>IF(AZ84=5,G84,0)</f>
        <v>0</v>
      </c>
      <c r="CA84" s="135">
        <v>3</v>
      </c>
      <c r="CB84" s="135">
        <v>1</v>
      </c>
      <c r="CZ84" s="109">
        <v>5.0000000000000001E-4</v>
      </c>
    </row>
    <row r="85" spans="1:104" x14ac:dyDescent="0.2">
      <c r="A85" s="129">
        <v>47</v>
      </c>
      <c r="B85" s="130" t="s">
        <v>185</v>
      </c>
      <c r="C85" s="131" t="s">
        <v>186</v>
      </c>
      <c r="D85" s="132" t="s">
        <v>94</v>
      </c>
      <c r="E85" s="133">
        <v>150</v>
      </c>
      <c r="F85" s="158"/>
      <c r="G85" s="134">
        <f>E85*F85</f>
        <v>0</v>
      </c>
      <c r="O85" s="128">
        <v>2</v>
      </c>
      <c r="AA85" s="109">
        <v>3</v>
      </c>
      <c r="AB85" s="109">
        <v>1</v>
      </c>
      <c r="AC85" s="109" t="s">
        <v>185</v>
      </c>
      <c r="AZ85" s="109">
        <v>1</v>
      </c>
      <c r="BA85" s="109">
        <f>IF(AZ85=1,G85,0)</f>
        <v>0</v>
      </c>
      <c r="BB85" s="109">
        <f>IF(AZ85=2,G85,0)</f>
        <v>0</v>
      </c>
      <c r="BC85" s="109">
        <f>IF(AZ85=3,G85,0)</f>
        <v>0</v>
      </c>
      <c r="BD85" s="109">
        <f>IF(AZ85=4,G85,0)</f>
        <v>0</v>
      </c>
      <c r="BE85" s="109">
        <f>IF(AZ85=5,G85,0)</f>
        <v>0</v>
      </c>
      <c r="CA85" s="135">
        <v>3</v>
      </c>
      <c r="CB85" s="135">
        <v>1</v>
      </c>
      <c r="CZ85" s="109">
        <v>5.0000000000000001E-4</v>
      </c>
    </row>
    <row r="86" spans="1:104" x14ac:dyDescent="0.2">
      <c r="A86" s="129">
        <v>48</v>
      </c>
      <c r="B86" s="130" t="s">
        <v>187</v>
      </c>
      <c r="C86" s="131" t="s">
        <v>188</v>
      </c>
      <c r="D86" s="132" t="s">
        <v>94</v>
      </c>
      <c r="E86" s="133">
        <v>50</v>
      </c>
      <c r="F86" s="158"/>
      <c r="G86" s="134">
        <f>E86*F86</f>
        <v>0</v>
      </c>
      <c r="O86" s="128">
        <v>2</v>
      </c>
      <c r="AA86" s="109">
        <v>3</v>
      </c>
      <c r="AB86" s="109">
        <v>1</v>
      </c>
      <c r="AC86" s="109" t="s">
        <v>187</v>
      </c>
      <c r="AZ86" s="109">
        <v>1</v>
      </c>
      <c r="BA86" s="109">
        <f>IF(AZ86=1,G86,0)</f>
        <v>0</v>
      </c>
      <c r="BB86" s="109">
        <f>IF(AZ86=2,G86,0)</f>
        <v>0</v>
      </c>
      <c r="BC86" s="109">
        <f>IF(AZ86=3,G86,0)</f>
        <v>0</v>
      </c>
      <c r="BD86" s="109">
        <f>IF(AZ86=4,G86,0)</f>
        <v>0</v>
      </c>
      <c r="BE86" s="109">
        <f>IF(AZ86=5,G86,0)</f>
        <v>0</v>
      </c>
      <c r="CA86" s="135">
        <v>3</v>
      </c>
      <c r="CB86" s="135">
        <v>1</v>
      </c>
      <c r="CZ86" s="109">
        <v>5.0000000000000001E-4</v>
      </c>
    </row>
    <row r="87" spans="1:104" ht="22.5" x14ac:dyDescent="0.2">
      <c r="A87" s="129">
        <v>49</v>
      </c>
      <c r="B87" s="130" t="s">
        <v>189</v>
      </c>
      <c r="C87" s="131" t="s">
        <v>190</v>
      </c>
      <c r="D87" s="132" t="s">
        <v>94</v>
      </c>
      <c r="E87" s="133">
        <v>121</v>
      </c>
      <c r="F87" s="158"/>
      <c r="G87" s="134">
        <f>E87*F87</f>
        <v>0</v>
      </c>
      <c r="O87" s="128">
        <v>2</v>
      </c>
      <c r="AA87" s="109">
        <v>3</v>
      </c>
      <c r="AB87" s="109">
        <v>1</v>
      </c>
      <c r="AC87" s="109">
        <v>103715201</v>
      </c>
      <c r="AZ87" s="109">
        <v>1</v>
      </c>
      <c r="BA87" s="109">
        <f>IF(AZ87=1,G87,0)</f>
        <v>0</v>
      </c>
      <c r="BB87" s="109">
        <f>IF(AZ87=2,G87,0)</f>
        <v>0</v>
      </c>
      <c r="BC87" s="109">
        <f>IF(AZ87=3,G87,0)</f>
        <v>0</v>
      </c>
      <c r="BD87" s="109">
        <f>IF(AZ87=4,G87,0)</f>
        <v>0</v>
      </c>
      <c r="BE87" s="109">
        <f>IF(AZ87=5,G87,0)</f>
        <v>0</v>
      </c>
      <c r="CA87" s="135">
        <v>3</v>
      </c>
      <c r="CB87" s="135">
        <v>1</v>
      </c>
      <c r="CZ87" s="109">
        <v>2.5000000000000001E-2</v>
      </c>
    </row>
    <row r="88" spans="1:104" x14ac:dyDescent="0.2">
      <c r="A88" s="136"/>
      <c r="B88" s="138"/>
      <c r="C88" s="186" t="s">
        <v>191</v>
      </c>
      <c r="D88" s="187"/>
      <c r="E88" s="139">
        <v>121</v>
      </c>
      <c r="F88" s="140"/>
      <c r="G88" s="141"/>
      <c r="M88" s="137" t="s">
        <v>191</v>
      </c>
      <c r="O88" s="128"/>
    </row>
    <row r="89" spans="1:104" x14ac:dyDescent="0.2">
      <c r="A89" s="129">
        <v>50</v>
      </c>
      <c r="B89" s="130" t="s">
        <v>192</v>
      </c>
      <c r="C89" s="131" t="s">
        <v>193</v>
      </c>
      <c r="D89" s="132" t="s">
        <v>77</v>
      </c>
      <c r="E89" s="133">
        <v>11.62</v>
      </c>
      <c r="F89" s="158"/>
      <c r="G89" s="134">
        <f>E89*F89</f>
        <v>0</v>
      </c>
      <c r="O89" s="128">
        <v>2</v>
      </c>
      <c r="AA89" s="109">
        <v>3</v>
      </c>
      <c r="AB89" s="109">
        <v>1</v>
      </c>
      <c r="AC89" s="109">
        <v>1039110011</v>
      </c>
      <c r="AZ89" s="109">
        <v>1</v>
      </c>
      <c r="BA89" s="109">
        <f>IF(AZ89=1,G89,0)</f>
        <v>0</v>
      </c>
      <c r="BB89" s="109">
        <f>IF(AZ89=2,G89,0)</f>
        <v>0</v>
      </c>
      <c r="BC89" s="109">
        <f>IF(AZ89=3,G89,0)</f>
        <v>0</v>
      </c>
      <c r="BD89" s="109">
        <f>IF(AZ89=4,G89,0)</f>
        <v>0</v>
      </c>
      <c r="BE89" s="109">
        <f>IF(AZ89=5,G89,0)</f>
        <v>0</v>
      </c>
      <c r="CA89" s="135">
        <v>3</v>
      </c>
      <c r="CB89" s="135">
        <v>1</v>
      </c>
      <c r="CZ89" s="109">
        <v>0.55000000000000004</v>
      </c>
    </row>
    <row r="90" spans="1:104" x14ac:dyDescent="0.2">
      <c r="A90" s="136"/>
      <c r="B90" s="138"/>
      <c r="C90" s="186" t="s">
        <v>194</v>
      </c>
      <c r="D90" s="187"/>
      <c r="E90" s="139">
        <v>12.67</v>
      </c>
      <c r="F90" s="140"/>
      <c r="G90" s="141"/>
      <c r="M90" s="137" t="s">
        <v>194</v>
      </c>
      <c r="O90" s="128"/>
    </row>
    <row r="91" spans="1:104" x14ac:dyDescent="0.2">
      <c r="A91" s="136"/>
      <c r="B91" s="138"/>
      <c r="C91" s="186" t="s">
        <v>195</v>
      </c>
      <c r="D91" s="187"/>
      <c r="E91" s="139">
        <v>-1.05</v>
      </c>
      <c r="F91" s="140"/>
      <c r="G91" s="141"/>
      <c r="M91" s="137" t="s">
        <v>195</v>
      </c>
      <c r="O91" s="128"/>
    </row>
    <row r="92" spans="1:104" x14ac:dyDescent="0.2">
      <c r="A92" s="142"/>
      <c r="B92" s="143" t="s">
        <v>64</v>
      </c>
      <c r="C92" s="144" t="str">
        <f>CONCATENATE(B69," ",C69)</f>
        <v>14 Podrostové rostliny</v>
      </c>
      <c r="D92" s="145"/>
      <c r="E92" s="146"/>
      <c r="F92" s="147"/>
      <c r="G92" s="148">
        <f>SUM(G69:G91)</f>
        <v>0</v>
      </c>
      <c r="O92" s="128">
        <v>4</v>
      </c>
      <c r="BA92" s="149">
        <f>SUM(BA69:BA91)</f>
        <v>0</v>
      </c>
      <c r="BB92" s="149">
        <f>SUM(BB69:BB91)</f>
        <v>0</v>
      </c>
      <c r="BC92" s="149">
        <f>SUM(BC69:BC91)</f>
        <v>0</v>
      </c>
      <c r="BD92" s="149">
        <f>SUM(BD69:BD91)</f>
        <v>0</v>
      </c>
      <c r="BE92" s="149">
        <f>SUM(BE69:BE91)</f>
        <v>0</v>
      </c>
    </row>
    <row r="93" spans="1:104" x14ac:dyDescent="0.2">
      <c r="A93" s="122" t="s">
        <v>61</v>
      </c>
      <c r="B93" s="123" t="s">
        <v>196</v>
      </c>
      <c r="C93" s="124" t="s">
        <v>197</v>
      </c>
      <c r="D93" s="125"/>
      <c r="E93" s="126"/>
      <c r="F93" s="126"/>
      <c r="G93" s="127"/>
      <c r="O93" s="128">
        <v>1</v>
      </c>
    </row>
    <row r="94" spans="1:104" x14ac:dyDescent="0.2">
      <c r="A94" s="129">
        <v>51</v>
      </c>
      <c r="B94" s="130" t="s">
        <v>198</v>
      </c>
      <c r="C94" s="131" t="s">
        <v>199</v>
      </c>
      <c r="D94" s="132" t="s">
        <v>94</v>
      </c>
      <c r="E94" s="133">
        <v>1100</v>
      </c>
      <c r="F94" s="158"/>
      <c r="G94" s="134">
        <f>E94*F94</f>
        <v>0</v>
      </c>
      <c r="O94" s="128">
        <v>2</v>
      </c>
      <c r="AA94" s="109">
        <v>1</v>
      </c>
      <c r="AB94" s="109">
        <v>1</v>
      </c>
      <c r="AC94" s="109">
        <v>1</v>
      </c>
      <c r="AZ94" s="109">
        <v>1</v>
      </c>
      <c r="BA94" s="109">
        <f>IF(AZ94=1,G94,0)</f>
        <v>0</v>
      </c>
      <c r="BB94" s="109">
        <f>IF(AZ94=2,G94,0)</f>
        <v>0</v>
      </c>
      <c r="BC94" s="109">
        <f>IF(AZ94=3,G94,0)</f>
        <v>0</v>
      </c>
      <c r="BD94" s="109">
        <f>IF(AZ94=4,G94,0)</f>
        <v>0</v>
      </c>
      <c r="BE94" s="109">
        <f>IF(AZ94=5,G94,0)</f>
        <v>0</v>
      </c>
      <c r="CA94" s="135">
        <v>1</v>
      </c>
      <c r="CB94" s="135">
        <v>1</v>
      </c>
      <c r="CZ94" s="109">
        <v>0</v>
      </c>
    </row>
    <row r="95" spans="1:104" x14ac:dyDescent="0.2">
      <c r="A95" s="129">
        <v>52</v>
      </c>
      <c r="B95" s="130" t="s">
        <v>200</v>
      </c>
      <c r="C95" s="131" t="s">
        <v>201</v>
      </c>
      <c r="D95" s="132" t="s">
        <v>94</v>
      </c>
      <c r="E95" s="133">
        <v>600</v>
      </c>
      <c r="F95" s="158"/>
      <c r="G95" s="134">
        <f>E95*F95</f>
        <v>0</v>
      </c>
      <c r="O95" s="128">
        <v>2</v>
      </c>
      <c r="AA95" s="109">
        <v>3</v>
      </c>
      <c r="AB95" s="109">
        <v>1</v>
      </c>
      <c r="AC95" s="109">
        <v>2656008</v>
      </c>
      <c r="AZ95" s="109">
        <v>1</v>
      </c>
      <c r="BA95" s="109">
        <f>IF(AZ95=1,G95,0)</f>
        <v>0</v>
      </c>
      <c r="BB95" s="109">
        <f>IF(AZ95=2,G95,0)</f>
        <v>0</v>
      </c>
      <c r="BC95" s="109">
        <f>IF(AZ95=3,G95,0)</f>
        <v>0</v>
      </c>
      <c r="BD95" s="109">
        <f>IF(AZ95=4,G95,0)</f>
        <v>0</v>
      </c>
      <c r="BE95" s="109">
        <f>IF(AZ95=5,G95,0)</f>
        <v>0</v>
      </c>
      <c r="CA95" s="135">
        <v>3</v>
      </c>
      <c r="CB95" s="135">
        <v>1</v>
      </c>
      <c r="CZ95" s="109">
        <v>5.0000000000000001E-4</v>
      </c>
    </row>
    <row r="96" spans="1:104" x14ac:dyDescent="0.2">
      <c r="A96" s="129">
        <v>53</v>
      </c>
      <c r="B96" s="130" t="s">
        <v>202</v>
      </c>
      <c r="C96" s="131" t="s">
        <v>203</v>
      </c>
      <c r="D96" s="132" t="s">
        <v>94</v>
      </c>
      <c r="E96" s="133">
        <v>500</v>
      </c>
      <c r="F96" s="158"/>
      <c r="G96" s="134">
        <f>E96*F96</f>
        <v>0</v>
      </c>
      <c r="O96" s="128">
        <v>2</v>
      </c>
      <c r="AA96" s="109">
        <v>3</v>
      </c>
      <c r="AB96" s="109">
        <v>1</v>
      </c>
      <c r="AC96" s="109">
        <v>2656009</v>
      </c>
      <c r="AZ96" s="109">
        <v>1</v>
      </c>
      <c r="BA96" s="109">
        <f>IF(AZ96=1,G96,0)</f>
        <v>0</v>
      </c>
      <c r="BB96" s="109">
        <f>IF(AZ96=2,G96,0)</f>
        <v>0</v>
      </c>
      <c r="BC96" s="109">
        <f>IF(AZ96=3,G96,0)</f>
        <v>0</v>
      </c>
      <c r="BD96" s="109">
        <f>IF(AZ96=4,G96,0)</f>
        <v>0</v>
      </c>
      <c r="BE96" s="109">
        <f>IF(AZ96=5,G96,0)</f>
        <v>0</v>
      </c>
      <c r="CA96" s="135">
        <v>3</v>
      </c>
      <c r="CB96" s="135">
        <v>1</v>
      </c>
      <c r="CZ96" s="109">
        <v>1.0000000000000001E-5</v>
      </c>
    </row>
    <row r="97" spans="1:104" x14ac:dyDescent="0.2">
      <c r="A97" s="142"/>
      <c r="B97" s="143" t="s">
        <v>64</v>
      </c>
      <c r="C97" s="144" t="str">
        <f>CONCATENATE(B93," ",C93)</f>
        <v>15 Cibuloviny</v>
      </c>
      <c r="D97" s="145"/>
      <c r="E97" s="146"/>
      <c r="F97" s="147"/>
      <c r="G97" s="148">
        <f>SUM(G93:G96)</f>
        <v>0</v>
      </c>
      <c r="O97" s="128">
        <v>4</v>
      </c>
      <c r="BA97" s="149">
        <f>SUM(BA93:BA96)</f>
        <v>0</v>
      </c>
      <c r="BB97" s="149">
        <f>SUM(BB93:BB96)</f>
        <v>0</v>
      </c>
      <c r="BC97" s="149">
        <f>SUM(BC93:BC96)</f>
        <v>0</v>
      </c>
      <c r="BD97" s="149">
        <f>SUM(BD93:BD96)</f>
        <v>0</v>
      </c>
      <c r="BE97" s="149">
        <f>SUM(BE93:BE96)</f>
        <v>0</v>
      </c>
    </row>
    <row r="98" spans="1:104" x14ac:dyDescent="0.2">
      <c r="A98" s="122" t="s">
        <v>61</v>
      </c>
      <c r="B98" s="123" t="s">
        <v>204</v>
      </c>
      <c r="C98" s="124" t="s">
        <v>205</v>
      </c>
      <c r="D98" s="125"/>
      <c r="E98" s="126"/>
      <c r="F98" s="126"/>
      <c r="G98" s="127"/>
      <c r="O98" s="128">
        <v>1</v>
      </c>
    </row>
    <row r="99" spans="1:104" x14ac:dyDescent="0.2">
      <c r="A99" s="129">
        <v>54</v>
      </c>
      <c r="B99" s="130" t="s">
        <v>206</v>
      </c>
      <c r="C99" s="131" t="s">
        <v>207</v>
      </c>
      <c r="D99" s="132" t="s">
        <v>82</v>
      </c>
      <c r="E99" s="133">
        <v>209</v>
      </c>
      <c r="F99" s="158"/>
      <c r="G99" s="134">
        <f>E99*F99</f>
        <v>0</v>
      </c>
      <c r="O99" s="128">
        <v>2</v>
      </c>
      <c r="AA99" s="109">
        <v>1</v>
      </c>
      <c r="AB99" s="109">
        <v>0</v>
      </c>
      <c r="AC99" s="109">
        <v>0</v>
      </c>
      <c r="AZ99" s="109">
        <v>1</v>
      </c>
      <c r="BA99" s="109">
        <f>IF(AZ99=1,G99,0)</f>
        <v>0</v>
      </c>
      <c r="BB99" s="109">
        <f>IF(AZ99=2,G99,0)</f>
        <v>0</v>
      </c>
      <c r="BC99" s="109">
        <f>IF(AZ99=3,G99,0)</f>
        <v>0</v>
      </c>
      <c r="BD99" s="109">
        <f>IF(AZ99=4,G99,0)</f>
        <v>0</v>
      </c>
      <c r="BE99" s="109">
        <f>IF(AZ99=5,G99,0)</f>
        <v>0</v>
      </c>
      <c r="CA99" s="135">
        <v>1</v>
      </c>
      <c r="CB99" s="135">
        <v>0</v>
      </c>
      <c r="CZ99" s="109">
        <v>0</v>
      </c>
    </row>
    <row r="100" spans="1:104" x14ac:dyDescent="0.2">
      <c r="A100" s="136"/>
      <c r="B100" s="138"/>
      <c r="C100" s="186" t="s">
        <v>208</v>
      </c>
      <c r="D100" s="187"/>
      <c r="E100" s="139">
        <v>146.30000000000001</v>
      </c>
      <c r="F100" s="140"/>
      <c r="G100" s="141"/>
      <c r="M100" s="137" t="s">
        <v>208</v>
      </c>
      <c r="O100" s="128"/>
    </row>
    <row r="101" spans="1:104" x14ac:dyDescent="0.2">
      <c r="A101" s="136"/>
      <c r="B101" s="138"/>
      <c r="C101" s="186" t="s">
        <v>209</v>
      </c>
      <c r="D101" s="187"/>
      <c r="E101" s="139">
        <v>62.7</v>
      </c>
      <c r="F101" s="140"/>
      <c r="G101" s="141"/>
      <c r="M101" s="137" t="s">
        <v>209</v>
      </c>
      <c r="O101" s="128"/>
    </row>
    <row r="102" spans="1:104" x14ac:dyDescent="0.2">
      <c r="A102" s="129">
        <v>55</v>
      </c>
      <c r="B102" s="130" t="s">
        <v>210</v>
      </c>
      <c r="C102" s="131" t="s">
        <v>211</v>
      </c>
      <c r="D102" s="132" t="s">
        <v>82</v>
      </c>
      <c r="E102" s="133">
        <v>62.7</v>
      </c>
      <c r="F102" s="158"/>
      <c r="G102" s="134">
        <f>E102*F102</f>
        <v>0</v>
      </c>
      <c r="O102" s="128">
        <v>2</v>
      </c>
      <c r="AA102" s="109">
        <v>1</v>
      </c>
      <c r="AB102" s="109">
        <v>1</v>
      </c>
      <c r="AC102" s="109">
        <v>1</v>
      </c>
      <c r="AZ102" s="109">
        <v>1</v>
      </c>
      <c r="BA102" s="109">
        <f>IF(AZ102=1,G102,0)</f>
        <v>0</v>
      </c>
      <c r="BB102" s="109">
        <f>IF(AZ102=2,G102,0)</f>
        <v>0</v>
      </c>
      <c r="BC102" s="109">
        <f>IF(AZ102=3,G102,0)</f>
        <v>0</v>
      </c>
      <c r="BD102" s="109">
        <f>IF(AZ102=4,G102,0)</f>
        <v>0</v>
      </c>
      <c r="BE102" s="109">
        <f>IF(AZ102=5,G102,0)</f>
        <v>0</v>
      </c>
      <c r="CA102" s="135">
        <v>1</v>
      </c>
      <c r="CB102" s="135">
        <v>1</v>
      </c>
      <c r="CZ102" s="109">
        <v>0</v>
      </c>
    </row>
    <row r="103" spans="1:104" x14ac:dyDescent="0.2">
      <c r="A103" s="136"/>
      <c r="B103" s="138"/>
      <c r="C103" s="186" t="s">
        <v>209</v>
      </c>
      <c r="D103" s="187"/>
      <c r="E103" s="139">
        <v>62.7</v>
      </c>
      <c r="F103" s="140"/>
      <c r="G103" s="141"/>
      <c r="M103" s="137" t="s">
        <v>209</v>
      </c>
      <c r="O103" s="128"/>
    </row>
    <row r="104" spans="1:104" x14ac:dyDescent="0.2">
      <c r="A104" s="129">
        <v>56</v>
      </c>
      <c r="B104" s="130" t="s">
        <v>212</v>
      </c>
      <c r="C104" s="131" t="s">
        <v>213</v>
      </c>
      <c r="D104" s="132" t="s">
        <v>82</v>
      </c>
      <c r="E104" s="133">
        <v>146.30000000000001</v>
      </c>
      <c r="F104" s="158"/>
      <c r="G104" s="134">
        <f>E104*F104</f>
        <v>0</v>
      </c>
      <c r="O104" s="128">
        <v>2</v>
      </c>
      <c r="AA104" s="109">
        <v>1</v>
      </c>
      <c r="AB104" s="109">
        <v>1</v>
      </c>
      <c r="AC104" s="109">
        <v>1</v>
      </c>
      <c r="AZ104" s="109">
        <v>1</v>
      </c>
      <c r="BA104" s="109">
        <f>IF(AZ104=1,G104,0)</f>
        <v>0</v>
      </c>
      <c r="BB104" s="109">
        <f>IF(AZ104=2,G104,0)</f>
        <v>0</v>
      </c>
      <c r="BC104" s="109">
        <f>IF(AZ104=3,G104,0)</f>
        <v>0</v>
      </c>
      <c r="BD104" s="109">
        <f>IF(AZ104=4,G104,0)</f>
        <v>0</v>
      </c>
      <c r="BE104" s="109">
        <f>IF(AZ104=5,G104,0)</f>
        <v>0</v>
      </c>
      <c r="CA104" s="135">
        <v>1</v>
      </c>
      <c r="CB104" s="135">
        <v>1</v>
      </c>
      <c r="CZ104" s="109">
        <v>0</v>
      </c>
    </row>
    <row r="105" spans="1:104" x14ac:dyDescent="0.2">
      <c r="A105" s="136"/>
      <c r="B105" s="138"/>
      <c r="C105" s="186" t="s">
        <v>214</v>
      </c>
      <c r="D105" s="187"/>
      <c r="E105" s="139">
        <v>146.30000000000001</v>
      </c>
      <c r="F105" s="140"/>
      <c r="G105" s="141"/>
      <c r="M105" s="137" t="s">
        <v>214</v>
      </c>
      <c r="O105" s="128"/>
    </row>
    <row r="106" spans="1:104" ht="22.5" x14ac:dyDescent="0.2">
      <c r="A106" s="129">
        <v>57</v>
      </c>
      <c r="B106" s="130" t="s">
        <v>88</v>
      </c>
      <c r="C106" s="131" t="s">
        <v>89</v>
      </c>
      <c r="D106" s="132" t="s">
        <v>82</v>
      </c>
      <c r="E106" s="133">
        <v>62.7</v>
      </c>
      <c r="F106" s="158"/>
      <c r="G106" s="134">
        <f>E106*F106</f>
        <v>0</v>
      </c>
      <c r="O106" s="128">
        <v>2</v>
      </c>
      <c r="AA106" s="109">
        <v>1</v>
      </c>
      <c r="AB106" s="109">
        <v>1</v>
      </c>
      <c r="AC106" s="109">
        <v>1</v>
      </c>
      <c r="AZ106" s="109">
        <v>1</v>
      </c>
      <c r="BA106" s="109">
        <f>IF(AZ106=1,G106,0)</f>
        <v>0</v>
      </c>
      <c r="BB106" s="109">
        <f>IF(AZ106=2,G106,0)</f>
        <v>0</v>
      </c>
      <c r="BC106" s="109">
        <f>IF(AZ106=3,G106,0)</f>
        <v>0</v>
      </c>
      <c r="BD106" s="109">
        <f>IF(AZ106=4,G106,0)</f>
        <v>0</v>
      </c>
      <c r="BE106" s="109">
        <f>IF(AZ106=5,G106,0)</f>
        <v>0</v>
      </c>
      <c r="CA106" s="135">
        <v>1</v>
      </c>
      <c r="CB106" s="135">
        <v>1</v>
      </c>
      <c r="CZ106" s="109">
        <v>0</v>
      </c>
    </row>
    <row r="107" spans="1:104" x14ac:dyDescent="0.2">
      <c r="A107" s="136"/>
      <c r="B107" s="138"/>
      <c r="C107" s="186" t="s">
        <v>215</v>
      </c>
      <c r="D107" s="187"/>
      <c r="E107" s="139">
        <v>62.7</v>
      </c>
      <c r="F107" s="140"/>
      <c r="G107" s="141"/>
      <c r="M107" s="137" t="s">
        <v>215</v>
      </c>
      <c r="O107" s="128"/>
    </row>
    <row r="108" spans="1:104" x14ac:dyDescent="0.2">
      <c r="A108" s="129">
        <v>58</v>
      </c>
      <c r="B108" s="130" t="s">
        <v>216</v>
      </c>
      <c r="C108" s="131" t="s">
        <v>217</v>
      </c>
      <c r="D108" s="132" t="s">
        <v>82</v>
      </c>
      <c r="E108" s="133">
        <v>50.16</v>
      </c>
      <c r="F108" s="158"/>
      <c r="G108" s="134">
        <f>E108*F108</f>
        <v>0</v>
      </c>
      <c r="O108" s="128">
        <v>2</v>
      </c>
      <c r="AA108" s="109">
        <v>1</v>
      </c>
      <c r="AB108" s="109">
        <v>1</v>
      </c>
      <c r="AC108" s="109">
        <v>1</v>
      </c>
      <c r="AZ108" s="109">
        <v>1</v>
      </c>
      <c r="BA108" s="109">
        <f>IF(AZ108=1,G108,0)</f>
        <v>0</v>
      </c>
      <c r="BB108" s="109">
        <f>IF(AZ108=2,G108,0)</f>
        <v>0</v>
      </c>
      <c r="BC108" s="109">
        <f>IF(AZ108=3,G108,0)</f>
        <v>0</v>
      </c>
      <c r="BD108" s="109">
        <f>IF(AZ108=4,G108,0)</f>
        <v>0</v>
      </c>
      <c r="BE108" s="109">
        <f>IF(AZ108=5,G108,0)</f>
        <v>0</v>
      </c>
      <c r="CA108" s="135">
        <v>1</v>
      </c>
      <c r="CB108" s="135">
        <v>1</v>
      </c>
      <c r="CZ108" s="109">
        <v>0</v>
      </c>
    </row>
    <row r="109" spans="1:104" x14ac:dyDescent="0.2">
      <c r="A109" s="136"/>
      <c r="B109" s="138"/>
      <c r="C109" s="186" t="s">
        <v>218</v>
      </c>
      <c r="D109" s="187"/>
      <c r="E109" s="139">
        <v>50.16</v>
      </c>
      <c r="F109" s="140"/>
      <c r="G109" s="141"/>
      <c r="M109" s="137" t="s">
        <v>218</v>
      </c>
      <c r="O109" s="128"/>
    </row>
    <row r="110" spans="1:104" x14ac:dyDescent="0.2">
      <c r="A110" s="129">
        <v>59</v>
      </c>
      <c r="B110" s="130" t="s">
        <v>219</v>
      </c>
      <c r="C110" s="131" t="s">
        <v>220</v>
      </c>
      <c r="D110" s="132" t="s">
        <v>82</v>
      </c>
      <c r="E110" s="133">
        <v>12.54</v>
      </c>
      <c r="F110" s="158"/>
      <c r="G110" s="134">
        <f>E110*F110</f>
        <v>0</v>
      </c>
      <c r="O110" s="128">
        <v>2</v>
      </c>
      <c r="AA110" s="109">
        <v>1</v>
      </c>
      <c r="AB110" s="109">
        <v>1</v>
      </c>
      <c r="AC110" s="109">
        <v>1</v>
      </c>
      <c r="AZ110" s="109">
        <v>1</v>
      </c>
      <c r="BA110" s="109">
        <f>IF(AZ110=1,G110,0)</f>
        <v>0</v>
      </c>
      <c r="BB110" s="109">
        <f>IF(AZ110=2,G110,0)</f>
        <v>0</v>
      </c>
      <c r="BC110" s="109">
        <f>IF(AZ110=3,G110,0)</f>
        <v>0</v>
      </c>
      <c r="BD110" s="109">
        <f>IF(AZ110=4,G110,0)</f>
        <v>0</v>
      </c>
      <c r="BE110" s="109">
        <f>IF(AZ110=5,G110,0)</f>
        <v>0</v>
      </c>
      <c r="CA110" s="135">
        <v>1</v>
      </c>
      <c r="CB110" s="135">
        <v>1</v>
      </c>
      <c r="CZ110" s="109">
        <v>0</v>
      </c>
    </row>
    <row r="111" spans="1:104" x14ac:dyDescent="0.2">
      <c r="A111" s="136"/>
      <c r="B111" s="138"/>
      <c r="C111" s="186" t="s">
        <v>221</v>
      </c>
      <c r="D111" s="187"/>
      <c r="E111" s="139">
        <v>12.54</v>
      </c>
      <c r="F111" s="140"/>
      <c r="G111" s="141"/>
      <c r="M111" s="137" t="s">
        <v>221</v>
      </c>
      <c r="O111" s="128"/>
    </row>
    <row r="112" spans="1:104" x14ac:dyDescent="0.2">
      <c r="A112" s="129">
        <v>60</v>
      </c>
      <c r="B112" s="130" t="s">
        <v>222</v>
      </c>
      <c r="C112" s="131" t="s">
        <v>223</v>
      </c>
      <c r="D112" s="132" t="s">
        <v>82</v>
      </c>
      <c r="E112" s="133">
        <v>62.7</v>
      </c>
      <c r="F112" s="158"/>
      <c r="G112" s="134">
        <f>E112*F112</f>
        <v>0</v>
      </c>
      <c r="O112" s="128">
        <v>2</v>
      </c>
      <c r="AA112" s="109">
        <v>1</v>
      </c>
      <c r="AB112" s="109">
        <v>1</v>
      </c>
      <c r="AC112" s="109">
        <v>1</v>
      </c>
      <c r="AZ112" s="109">
        <v>1</v>
      </c>
      <c r="BA112" s="109">
        <f>IF(AZ112=1,G112,0)</f>
        <v>0</v>
      </c>
      <c r="BB112" s="109">
        <f>IF(AZ112=2,G112,0)</f>
        <v>0</v>
      </c>
      <c r="BC112" s="109">
        <f>IF(AZ112=3,G112,0)</f>
        <v>0</v>
      </c>
      <c r="BD112" s="109">
        <f>IF(AZ112=4,G112,0)</f>
        <v>0</v>
      </c>
      <c r="BE112" s="109">
        <f>IF(AZ112=5,G112,0)</f>
        <v>0</v>
      </c>
      <c r="CA112" s="135">
        <v>1</v>
      </c>
      <c r="CB112" s="135">
        <v>1</v>
      </c>
      <c r="CZ112" s="109">
        <v>0</v>
      </c>
    </row>
    <row r="113" spans="1:104" x14ac:dyDescent="0.2">
      <c r="A113" s="136"/>
      <c r="B113" s="138"/>
      <c r="C113" s="186" t="s">
        <v>215</v>
      </c>
      <c r="D113" s="187"/>
      <c r="E113" s="139">
        <v>62.7</v>
      </c>
      <c r="F113" s="140"/>
      <c r="G113" s="141"/>
      <c r="M113" s="137" t="s">
        <v>215</v>
      </c>
      <c r="O113" s="128"/>
    </row>
    <row r="114" spans="1:104" x14ac:dyDescent="0.2">
      <c r="A114" s="129">
        <v>61</v>
      </c>
      <c r="B114" s="130" t="s">
        <v>131</v>
      </c>
      <c r="C114" s="131" t="s">
        <v>224</v>
      </c>
      <c r="D114" s="132" t="s">
        <v>133</v>
      </c>
      <c r="E114" s="133">
        <v>2.09</v>
      </c>
      <c r="F114" s="158"/>
      <c r="G114" s="134">
        <f>E114*F114</f>
        <v>0</v>
      </c>
      <c r="O114" s="128">
        <v>2</v>
      </c>
      <c r="AA114" s="109">
        <v>12</v>
      </c>
      <c r="AB114" s="109">
        <v>0</v>
      </c>
      <c r="AC114" s="109">
        <v>83</v>
      </c>
      <c r="AZ114" s="109">
        <v>1</v>
      </c>
      <c r="BA114" s="109">
        <f>IF(AZ114=1,G114,0)</f>
        <v>0</v>
      </c>
      <c r="BB114" s="109">
        <f>IF(AZ114=2,G114,0)</f>
        <v>0</v>
      </c>
      <c r="BC114" s="109">
        <f>IF(AZ114=3,G114,0)</f>
        <v>0</v>
      </c>
      <c r="BD114" s="109">
        <f>IF(AZ114=4,G114,0)</f>
        <v>0</v>
      </c>
      <c r="BE114" s="109">
        <f>IF(AZ114=5,G114,0)</f>
        <v>0</v>
      </c>
      <c r="CA114" s="135">
        <v>12</v>
      </c>
      <c r="CB114" s="135">
        <v>0</v>
      </c>
      <c r="CZ114" s="109">
        <v>1E-3</v>
      </c>
    </row>
    <row r="115" spans="1:104" x14ac:dyDescent="0.2">
      <c r="A115" s="136"/>
      <c r="B115" s="138"/>
      <c r="C115" s="186" t="s">
        <v>225</v>
      </c>
      <c r="D115" s="187"/>
      <c r="E115" s="139">
        <v>2.09</v>
      </c>
      <c r="F115" s="140"/>
      <c r="G115" s="141"/>
      <c r="M115" s="137" t="s">
        <v>225</v>
      </c>
      <c r="O115" s="128"/>
    </row>
    <row r="116" spans="1:104" x14ac:dyDescent="0.2">
      <c r="A116" s="129">
        <v>62</v>
      </c>
      <c r="B116" s="130" t="s">
        <v>131</v>
      </c>
      <c r="C116" s="131" t="s">
        <v>226</v>
      </c>
      <c r="D116" s="132" t="s">
        <v>82</v>
      </c>
      <c r="E116" s="133">
        <v>146.30000000000001</v>
      </c>
      <c r="F116" s="158"/>
      <c r="G116" s="134">
        <f>E116*F116</f>
        <v>0</v>
      </c>
      <c r="O116" s="128">
        <v>2</v>
      </c>
      <c r="AA116" s="109">
        <v>12</v>
      </c>
      <c r="AB116" s="109">
        <v>0</v>
      </c>
      <c r="AC116" s="109">
        <v>86</v>
      </c>
      <c r="AZ116" s="109">
        <v>1</v>
      </c>
      <c r="BA116" s="109">
        <f>IF(AZ116=1,G116,0)</f>
        <v>0</v>
      </c>
      <c r="BB116" s="109">
        <f>IF(AZ116=2,G116,0)</f>
        <v>0</v>
      </c>
      <c r="BC116" s="109">
        <f>IF(AZ116=3,G116,0)</f>
        <v>0</v>
      </c>
      <c r="BD116" s="109">
        <f>IF(AZ116=4,G116,0)</f>
        <v>0</v>
      </c>
      <c r="BE116" s="109">
        <f>IF(AZ116=5,G116,0)</f>
        <v>0</v>
      </c>
      <c r="CA116" s="135">
        <v>12</v>
      </c>
      <c r="CB116" s="135">
        <v>0</v>
      </c>
      <c r="CZ116" s="109">
        <v>1E-4</v>
      </c>
    </row>
    <row r="117" spans="1:104" x14ac:dyDescent="0.2">
      <c r="A117" s="136"/>
      <c r="B117" s="138"/>
      <c r="C117" s="186" t="s">
        <v>227</v>
      </c>
      <c r="D117" s="187"/>
      <c r="E117" s="139">
        <v>146.30000000000001</v>
      </c>
      <c r="F117" s="140"/>
      <c r="G117" s="141"/>
      <c r="M117" s="137" t="s">
        <v>227</v>
      </c>
      <c r="O117" s="128"/>
    </row>
    <row r="118" spans="1:104" x14ac:dyDescent="0.2">
      <c r="A118" s="129">
        <v>63</v>
      </c>
      <c r="B118" s="130" t="s">
        <v>228</v>
      </c>
      <c r="C118" s="131" t="s">
        <v>229</v>
      </c>
      <c r="D118" s="132" t="s">
        <v>133</v>
      </c>
      <c r="E118" s="133">
        <v>3.3439999999999999</v>
      </c>
      <c r="F118" s="158"/>
      <c r="G118" s="134">
        <f>E118*F118</f>
        <v>0</v>
      </c>
      <c r="O118" s="128">
        <v>2</v>
      </c>
      <c r="AA118" s="109">
        <v>3</v>
      </c>
      <c r="AB118" s="109">
        <v>1</v>
      </c>
      <c r="AC118" s="109" t="s">
        <v>228</v>
      </c>
      <c r="AZ118" s="109">
        <v>1</v>
      </c>
      <c r="BA118" s="109">
        <f>IF(AZ118=1,G118,0)</f>
        <v>0</v>
      </c>
      <c r="BB118" s="109">
        <f>IF(AZ118=2,G118,0)</f>
        <v>0</v>
      </c>
      <c r="BC118" s="109">
        <f>IF(AZ118=3,G118,0)</f>
        <v>0</v>
      </c>
      <c r="BD118" s="109">
        <f>IF(AZ118=4,G118,0)</f>
        <v>0</v>
      </c>
      <c r="BE118" s="109">
        <f>IF(AZ118=5,G118,0)</f>
        <v>0</v>
      </c>
      <c r="CA118" s="135">
        <v>3</v>
      </c>
      <c r="CB118" s="135">
        <v>1</v>
      </c>
      <c r="CZ118" s="109">
        <v>1E-3</v>
      </c>
    </row>
    <row r="119" spans="1:104" x14ac:dyDescent="0.2">
      <c r="A119" s="136"/>
      <c r="B119" s="138"/>
      <c r="C119" s="186" t="s">
        <v>230</v>
      </c>
      <c r="D119" s="187"/>
      <c r="E119" s="139">
        <v>1.4630000000000001</v>
      </c>
      <c r="F119" s="140"/>
      <c r="G119" s="141"/>
      <c r="M119" s="137" t="s">
        <v>230</v>
      </c>
      <c r="O119" s="128"/>
    </row>
    <row r="120" spans="1:104" x14ac:dyDescent="0.2">
      <c r="A120" s="136"/>
      <c r="B120" s="138"/>
      <c r="C120" s="186" t="s">
        <v>231</v>
      </c>
      <c r="D120" s="187"/>
      <c r="E120" s="139">
        <v>1.881</v>
      </c>
      <c r="F120" s="140"/>
      <c r="G120" s="141"/>
      <c r="M120" s="137" t="s">
        <v>231</v>
      </c>
      <c r="O120" s="128"/>
    </row>
    <row r="121" spans="1:104" x14ac:dyDescent="0.2">
      <c r="A121" s="142"/>
      <c r="B121" s="143" t="s">
        <v>64</v>
      </c>
      <c r="C121" s="144" t="str">
        <f>CONCATENATE(B98," ",C98)</f>
        <v>16 Trávník</v>
      </c>
      <c r="D121" s="145"/>
      <c r="E121" s="146"/>
      <c r="F121" s="147"/>
      <c r="G121" s="148">
        <f>SUM(G98:G120)</f>
        <v>0</v>
      </c>
      <c r="O121" s="128">
        <v>4</v>
      </c>
      <c r="BA121" s="149">
        <f>SUM(BA98:BA120)</f>
        <v>0</v>
      </c>
      <c r="BB121" s="149">
        <f>SUM(BB98:BB120)</f>
        <v>0</v>
      </c>
      <c r="BC121" s="149">
        <f>SUM(BC98:BC120)</f>
        <v>0</v>
      </c>
      <c r="BD121" s="149">
        <f>SUM(BD98:BD120)</f>
        <v>0</v>
      </c>
      <c r="BE121" s="149">
        <f>SUM(BE98:BE120)</f>
        <v>0</v>
      </c>
    </row>
    <row r="122" spans="1:104" x14ac:dyDescent="0.2">
      <c r="A122" s="122" t="s">
        <v>61</v>
      </c>
      <c r="B122" s="123" t="s">
        <v>232</v>
      </c>
      <c r="C122" s="124" t="s">
        <v>233</v>
      </c>
      <c r="D122" s="125"/>
      <c r="E122" s="126"/>
      <c r="F122" s="126"/>
      <c r="G122" s="127"/>
      <c r="O122" s="128">
        <v>1</v>
      </c>
    </row>
    <row r="123" spans="1:104" ht="22.5" x14ac:dyDescent="0.2">
      <c r="A123" s="129">
        <v>64</v>
      </c>
      <c r="B123" s="130" t="s">
        <v>97</v>
      </c>
      <c r="C123" s="131" t="s">
        <v>98</v>
      </c>
      <c r="D123" s="132" t="s">
        <v>82</v>
      </c>
      <c r="E123" s="133">
        <v>250</v>
      </c>
      <c r="F123" s="158"/>
      <c r="G123" s="134">
        <f>E123*F123</f>
        <v>0</v>
      </c>
      <c r="O123" s="128">
        <v>2</v>
      </c>
      <c r="AA123" s="109">
        <v>1</v>
      </c>
      <c r="AB123" s="109">
        <v>1</v>
      </c>
      <c r="AC123" s="109">
        <v>1</v>
      </c>
      <c r="AZ123" s="109">
        <v>1</v>
      </c>
      <c r="BA123" s="109">
        <f>IF(AZ123=1,G123,0)</f>
        <v>0</v>
      </c>
      <c r="BB123" s="109">
        <f>IF(AZ123=2,G123,0)</f>
        <v>0</v>
      </c>
      <c r="BC123" s="109">
        <f>IF(AZ123=3,G123,0)</f>
        <v>0</v>
      </c>
      <c r="BD123" s="109">
        <f>IF(AZ123=4,G123,0)</f>
        <v>0</v>
      </c>
      <c r="BE123" s="109">
        <f>IF(AZ123=5,G123,0)</f>
        <v>0</v>
      </c>
      <c r="CA123" s="135">
        <v>1</v>
      </c>
      <c r="CB123" s="135">
        <v>1</v>
      </c>
      <c r="CZ123" s="109">
        <v>0</v>
      </c>
    </row>
    <row r="124" spans="1:104" x14ac:dyDescent="0.2">
      <c r="A124" s="136"/>
      <c r="B124" s="138"/>
      <c r="C124" s="186" t="s">
        <v>234</v>
      </c>
      <c r="D124" s="187"/>
      <c r="E124" s="139">
        <v>250</v>
      </c>
      <c r="F124" s="140"/>
      <c r="G124" s="141"/>
      <c r="M124" s="137" t="s">
        <v>234</v>
      </c>
      <c r="O124" s="128"/>
    </row>
    <row r="125" spans="1:104" ht="22.5" x14ac:dyDescent="0.2">
      <c r="A125" s="129">
        <v>65</v>
      </c>
      <c r="B125" s="130" t="s">
        <v>104</v>
      </c>
      <c r="C125" s="131" t="s">
        <v>105</v>
      </c>
      <c r="D125" s="132" t="s">
        <v>106</v>
      </c>
      <c r="E125" s="133">
        <v>5</v>
      </c>
      <c r="F125" s="158"/>
      <c r="G125" s="134">
        <f>E125*F125</f>
        <v>0</v>
      </c>
      <c r="O125" s="128">
        <v>2</v>
      </c>
      <c r="AA125" s="109">
        <v>10</v>
      </c>
      <c r="AB125" s="109">
        <v>0</v>
      </c>
      <c r="AC125" s="109">
        <v>8</v>
      </c>
      <c r="AZ125" s="109">
        <v>5</v>
      </c>
      <c r="BA125" s="109">
        <f>IF(AZ125=1,G125,0)</f>
        <v>0</v>
      </c>
      <c r="BB125" s="109">
        <f>IF(AZ125=2,G125,0)</f>
        <v>0</v>
      </c>
      <c r="BC125" s="109">
        <f>IF(AZ125=3,G125,0)</f>
        <v>0</v>
      </c>
      <c r="BD125" s="109">
        <f>IF(AZ125=4,G125,0)</f>
        <v>0</v>
      </c>
      <c r="BE125" s="109">
        <f>IF(AZ125=5,G125,0)</f>
        <v>0</v>
      </c>
      <c r="CA125" s="135">
        <v>10</v>
      </c>
      <c r="CB125" s="135">
        <v>0</v>
      </c>
      <c r="CZ125" s="109">
        <v>0</v>
      </c>
    </row>
    <row r="126" spans="1:104" x14ac:dyDescent="0.2">
      <c r="A126" s="142"/>
      <c r="B126" s="143" t="s">
        <v>64</v>
      </c>
      <c r="C126" s="144" t="str">
        <f>CONCATENATE(B122," ",C122)</f>
        <v>95 Dokončovací  a úklidové práce</v>
      </c>
      <c r="D126" s="145"/>
      <c r="E126" s="146"/>
      <c r="F126" s="147"/>
      <c r="G126" s="148">
        <f>SUM(G122:G125)</f>
        <v>0</v>
      </c>
      <c r="O126" s="128">
        <v>4</v>
      </c>
      <c r="BA126" s="149">
        <f>SUM(BA122:BA125)</f>
        <v>0</v>
      </c>
      <c r="BB126" s="149">
        <f>SUM(BB122:BB125)</f>
        <v>0</v>
      </c>
      <c r="BC126" s="149">
        <f>SUM(BC122:BC125)</f>
        <v>0</v>
      </c>
      <c r="BD126" s="149">
        <f>SUM(BD122:BD125)</f>
        <v>0</v>
      </c>
      <c r="BE126" s="149">
        <f>SUM(BE122:BE125)</f>
        <v>0</v>
      </c>
    </row>
    <row r="127" spans="1:104" x14ac:dyDescent="0.2">
      <c r="A127" s="122" t="s">
        <v>61</v>
      </c>
      <c r="B127" s="123" t="s">
        <v>235</v>
      </c>
      <c r="C127" s="124" t="s">
        <v>236</v>
      </c>
      <c r="D127" s="125"/>
      <c r="E127" s="126"/>
      <c r="F127" s="126"/>
      <c r="G127" s="127"/>
      <c r="O127" s="128">
        <v>1</v>
      </c>
    </row>
    <row r="128" spans="1:104" x14ac:dyDescent="0.2">
      <c r="A128" s="129">
        <v>66</v>
      </c>
      <c r="B128" s="130" t="s">
        <v>237</v>
      </c>
      <c r="C128" s="131" t="s">
        <v>238</v>
      </c>
      <c r="D128" s="132" t="s">
        <v>239</v>
      </c>
      <c r="E128" s="133">
        <v>113.059814</v>
      </c>
      <c r="F128" s="158"/>
      <c r="G128" s="134">
        <f>E128*F128</f>
        <v>0</v>
      </c>
      <c r="O128" s="128">
        <v>2</v>
      </c>
      <c r="AA128" s="109">
        <v>7</v>
      </c>
      <c r="AB128" s="109">
        <v>1</v>
      </c>
      <c r="AC128" s="109">
        <v>2</v>
      </c>
      <c r="AZ128" s="109">
        <v>1</v>
      </c>
      <c r="BA128" s="109">
        <f>IF(AZ128=1,G128,0)</f>
        <v>0</v>
      </c>
      <c r="BB128" s="109">
        <f>IF(AZ128=2,G128,0)</f>
        <v>0</v>
      </c>
      <c r="BC128" s="109">
        <f>IF(AZ128=3,G128,0)</f>
        <v>0</v>
      </c>
      <c r="BD128" s="109">
        <f>IF(AZ128=4,G128,0)</f>
        <v>0</v>
      </c>
      <c r="BE128" s="109">
        <f>IF(AZ128=5,G128,0)</f>
        <v>0</v>
      </c>
      <c r="CA128" s="135">
        <v>7</v>
      </c>
      <c r="CB128" s="135">
        <v>1</v>
      </c>
      <c r="CZ128" s="109">
        <v>0</v>
      </c>
    </row>
    <row r="129" spans="1:104" x14ac:dyDescent="0.2">
      <c r="A129" s="142"/>
      <c r="B129" s="143" t="s">
        <v>64</v>
      </c>
      <c r="C129" s="144" t="str">
        <f>CONCATENATE(B127," ",C127)</f>
        <v>99 Staveništní přesun hmot</v>
      </c>
      <c r="D129" s="145"/>
      <c r="E129" s="146"/>
      <c r="F129" s="147"/>
      <c r="G129" s="148">
        <f>SUM(G127:G128)</f>
        <v>0</v>
      </c>
      <c r="O129" s="128">
        <v>4</v>
      </c>
      <c r="BA129" s="149">
        <f>SUM(BA127:BA128)</f>
        <v>0</v>
      </c>
      <c r="BB129" s="149">
        <f>SUM(BB127:BB128)</f>
        <v>0</v>
      </c>
      <c r="BC129" s="149">
        <f>SUM(BC127:BC128)</f>
        <v>0</v>
      </c>
      <c r="BD129" s="149">
        <f>SUM(BD127:BD128)</f>
        <v>0</v>
      </c>
      <c r="BE129" s="149">
        <f>SUM(BE127:BE128)</f>
        <v>0</v>
      </c>
    </row>
    <row r="130" spans="1:104" x14ac:dyDescent="0.2">
      <c r="A130" s="122" t="s">
        <v>61</v>
      </c>
      <c r="B130" s="123" t="s">
        <v>240</v>
      </c>
      <c r="C130" s="124" t="s">
        <v>241</v>
      </c>
      <c r="D130" s="125"/>
      <c r="E130" s="126"/>
      <c r="F130" s="126"/>
      <c r="G130" s="127"/>
      <c r="O130" s="128">
        <v>1</v>
      </c>
    </row>
    <row r="131" spans="1:104" ht="22.5" x14ac:dyDescent="0.2">
      <c r="A131" s="129">
        <v>67</v>
      </c>
      <c r="B131" s="130" t="s">
        <v>131</v>
      </c>
      <c r="C131" s="131" t="s">
        <v>242</v>
      </c>
      <c r="D131" s="132" t="s">
        <v>239</v>
      </c>
      <c r="E131" s="133">
        <v>0.64500000000000002</v>
      </c>
      <c r="F131" s="158"/>
      <c r="G131" s="134">
        <f>E131*F131</f>
        <v>0</v>
      </c>
      <c r="O131" s="128">
        <v>2</v>
      </c>
      <c r="AA131" s="109">
        <v>12</v>
      </c>
      <c r="AB131" s="109">
        <v>0</v>
      </c>
      <c r="AC131" s="109">
        <v>84</v>
      </c>
      <c r="AZ131" s="109">
        <v>1</v>
      </c>
      <c r="BA131" s="109">
        <f>IF(AZ131=1,G131,0)</f>
        <v>0</v>
      </c>
      <c r="BB131" s="109">
        <f>IF(AZ131=2,G131,0)</f>
        <v>0</v>
      </c>
      <c r="BC131" s="109">
        <f>IF(AZ131=3,G131,0)</f>
        <v>0</v>
      </c>
      <c r="BD131" s="109">
        <f>IF(AZ131=4,G131,0)</f>
        <v>0</v>
      </c>
      <c r="BE131" s="109">
        <f>IF(AZ131=5,G131,0)</f>
        <v>0</v>
      </c>
      <c r="CA131" s="135">
        <v>12</v>
      </c>
      <c r="CB131" s="135">
        <v>0</v>
      </c>
      <c r="CZ131" s="109">
        <v>0</v>
      </c>
    </row>
    <row r="132" spans="1:104" x14ac:dyDescent="0.2">
      <c r="A132" s="142"/>
      <c r="B132" s="143" t="s">
        <v>64</v>
      </c>
      <c r="C132" s="144" t="str">
        <f>CONCATENATE(B130," ",C130)</f>
        <v>D96 Přesuny suti a vybouraných hmot</v>
      </c>
      <c r="D132" s="145"/>
      <c r="E132" s="146"/>
      <c r="F132" s="147"/>
      <c r="G132" s="148">
        <f>SUM(G130:G131)</f>
        <v>0</v>
      </c>
      <c r="O132" s="128">
        <v>4</v>
      </c>
      <c r="BA132" s="149">
        <f>SUM(BA130:BA131)</f>
        <v>0</v>
      </c>
      <c r="BB132" s="149">
        <f>SUM(BB130:BB131)</f>
        <v>0</v>
      </c>
      <c r="BC132" s="149">
        <f>SUM(BC130:BC131)</f>
        <v>0</v>
      </c>
      <c r="BD132" s="149">
        <f>SUM(BD130:BD131)</f>
        <v>0</v>
      </c>
      <c r="BE132" s="149">
        <f>SUM(BE130:BE131)</f>
        <v>0</v>
      </c>
    </row>
    <row r="133" spans="1:104" x14ac:dyDescent="0.2">
      <c r="E133" s="109"/>
    </row>
    <row r="134" spans="1:104" x14ac:dyDescent="0.2">
      <c r="E134" s="109"/>
    </row>
    <row r="135" spans="1:104" x14ac:dyDescent="0.2">
      <c r="E135" s="109"/>
    </row>
    <row r="136" spans="1:104" x14ac:dyDescent="0.2">
      <c r="E136" s="109"/>
    </row>
    <row r="137" spans="1:104" x14ac:dyDescent="0.2">
      <c r="E137" s="109"/>
    </row>
    <row r="138" spans="1:104" x14ac:dyDescent="0.2">
      <c r="E138" s="109"/>
    </row>
    <row r="139" spans="1:104" x14ac:dyDescent="0.2">
      <c r="E139" s="109"/>
    </row>
    <row r="140" spans="1:104" x14ac:dyDescent="0.2">
      <c r="E140" s="109"/>
    </row>
    <row r="141" spans="1:104" x14ac:dyDescent="0.2">
      <c r="E141" s="109"/>
    </row>
    <row r="142" spans="1:104" x14ac:dyDescent="0.2">
      <c r="E142" s="109"/>
    </row>
    <row r="143" spans="1:104" x14ac:dyDescent="0.2">
      <c r="E143" s="109"/>
    </row>
    <row r="144" spans="1:104" x14ac:dyDescent="0.2">
      <c r="E144" s="109"/>
    </row>
    <row r="145" s="109" customFormat="1" x14ac:dyDescent="0.2"/>
    <row r="146" s="109" customFormat="1" x14ac:dyDescent="0.2"/>
    <row r="147" s="109" customFormat="1" x14ac:dyDescent="0.2"/>
    <row r="148" s="109" customFormat="1" x14ac:dyDescent="0.2"/>
    <row r="149" s="109" customFormat="1" x14ac:dyDescent="0.2"/>
    <row r="150" s="109" customFormat="1" x14ac:dyDescent="0.2"/>
    <row r="151" s="109" customFormat="1" x14ac:dyDescent="0.2"/>
    <row r="152" s="109" customFormat="1" x14ac:dyDescent="0.2"/>
    <row r="153" s="109" customFormat="1" x14ac:dyDescent="0.2"/>
    <row r="154" s="109" customFormat="1" x14ac:dyDescent="0.2"/>
    <row r="155" s="109" customFormat="1" x14ac:dyDescent="0.2"/>
    <row r="156" s="109" customFormat="1" x14ac:dyDescent="0.2"/>
    <row r="157" s="109" customFormat="1" x14ac:dyDescent="0.2"/>
    <row r="158" s="109" customFormat="1" x14ac:dyDescent="0.2"/>
    <row r="159" s="109" customFormat="1" x14ac:dyDescent="0.2"/>
    <row r="160" s="109" customFormat="1" x14ac:dyDescent="0.2"/>
    <row r="161" s="109" customFormat="1" x14ac:dyDescent="0.2"/>
    <row r="162" s="109" customFormat="1" x14ac:dyDescent="0.2"/>
    <row r="163" s="109" customFormat="1" x14ac:dyDescent="0.2"/>
    <row r="164" s="109" customFormat="1" x14ac:dyDescent="0.2"/>
    <row r="165" s="109" customFormat="1" x14ac:dyDescent="0.2"/>
    <row r="166" s="109" customFormat="1" x14ac:dyDescent="0.2"/>
    <row r="167" s="109" customFormat="1" x14ac:dyDescent="0.2"/>
    <row r="168" s="109" customFormat="1" x14ac:dyDescent="0.2"/>
    <row r="169" s="109" customFormat="1" x14ac:dyDescent="0.2"/>
    <row r="170" s="109" customFormat="1" x14ac:dyDescent="0.2"/>
    <row r="171" s="109" customFormat="1" x14ac:dyDescent="0.2"/>
    <row r="172" s="109" customFormat="1" x14ac:dyDescent="0.2"/>
    <row r="173" s="109" customFormat="1" x14ac:dyDescent="0.2"/>
    <row r="174" s="109" customFormat="1" x14ac:dyDescent="0.2"/>
    <row r="175" s="109" customFormat="1" x14ac:dyDescent="0.2"/>
    <row r="176" s="109" customFormat="1" x14ac:dyDescent="0.2"/>
    <row r="177" spans="1:7" x14ac:dyDescent="0.2">
      <c r="E177" s="109"/>
    </row>
    <row r="178" spans="1:7" x14ac:dyDescent="0.2">
      <c r="E178" s="109"/>
    </row>
    <row r="179" spans="1:7" x14ac:dyDescent="0.2">
      <c r="E179" s="109"/>
    </row>
    <row r="180" spans="1:7" x14ac:dyDescent="0.2">
      <c r="E180" s="109"/>
    </row>
    <row r="181" spans="1:7" x14ac:dyDescent="0.2">
      <c r="E181" s="109"/>
    </row>
    <row r="182" spans="1:7" x14ac:dyDescent="0.2">
      <c r="E182" s="109"/>
    </row>
    <row r="183" spans="1:7" x14ac:dyDescent="0.2">
      <c r="E183" s="109"/>
    </row>
    <row r="184" spans="1:7" x14ac:dyDescent="0.2">
      <c r="E184" s="109"/>
    </row>
    <row r="185" spans="1:7" x14ac:dyDescent="0.2">
      <c r="E185" s="109"/>
    </row>
    <row r="186" spans="1:7" x14ac:dyDescent="0.2">
      <c r="E186" s="109"/>
    </row>
    <row r="187" spans="1:7" x14ac:dyDescent="0.2">
      <c r="E187" s="109"/>
    </row>
    <row r="188" spans="1:7" x14ac:dyDescent="0.2">
      <c r="E188" s="109"/>
    </row>
    <row r="189" spans="1:7" x14ac:dyDescent="0.2">
      <c r="E189" s="109"/>
    </row>
    <row r="190" spans="1:7" x14ac:dyDescent="0.2">
      <c r="E190" s="109"/>
    </row>
    <row r="191" spans="1:7" x14ac:dyDescent="0.2">
      <c r="A191" s="150"/>
      <c r="B191" s="150"/>
    </row>
    <row r="192" spans="1:7" x14ac:dyDescent="0.2">
      <c r="C192" s="152"/>
      <c r="D192" s="152"/>
      <c r="E192" s="153"/>
      <c r="F192" s="152"/>
      <c r="G192" s="154"/>
    </row>
    <row r="193" spans="1:2" x14ac:dyDescent="0.2">
      <c r="A193" s="150"/>
      <c r="B193" s="150"/>
    </row>
  </sheetData>
  <sheetProtection algorithmName="SHA-512" hashValue="Hbj+zTuNuyKMBBpphTNGTkxDJ+6NnAu7Yr0q5GynZRGhHBD0wSdOwzE1M86GJBsTKpcZtgqsDU56TVdDxjWBLQ==" saltValue="fkjPF27+uz96tap7trzrvg==" spinCount="100000" sheet="1" objects="1" scenarios="1"/>
  <mergeCells count="43">
    <mergeCell ref="C124:D124"/>
    <mergeCell ref="C111:D111"/>
    <mergeCell ref="C113:D113"/>
    <mergeCell ref="C115:D115"/>
    <mergeCell ref="C117:D117"/>
    <mergeCell ref="C119:D119"/>
    <mergeCell ref="C120:D120"/>
    <mergeCell ref="C109:D109"/>
    <mergeCell ref="C72:D72"/>
    <mergeCell ref="C76:D76"/>
    <mergeCell ref="C78:D78"/>
    <mergeCell ref="C80:D80"/>
    <mergeCell ref="C82:D82"/>
    <mergeCell ref="C88:D88"/>
    <mergeCell ref="C90:D90"/>
    <mergeCell ref="C91:D91"/>
    <mergeCell ref="C100:D100"/>
    <mergeCell ref="C101:D101"/>
    <mergeCell ref="C103:D103"/>
    <mergeCell ref="C105:D105"/>
    <mergeCell ref="C107:D107"/>
    <mergeCell ref="C66:D66"/>
    <mergeCell ref="C32:D32"/>
    <mergeCell ref="C35:D35"/>
    <mergeCell ref="C37:D37"/>
    <mergeCell ref="C40:D40"/>
    <mergeCell ref="C41:D41"/>
    <mergeCell ref="C42:D42"/>
    <mergeCell ref="C44:D44"/>
    <mergeCell ref="C46:D46"/>
    <mergeCell ref="C48:D48"/>
    <mergeCell ref="C50:D50"/>
    <mergeCell ref="C53:D53"/>
    <mergeCell ref="C61:D61"/>
    <mergeCell ref="C64:D64"/>
    <mergeCell ref="C15:D15"/>
    <mergeCell ref="C22:D22"/>
    <mergeCell ref="C24:D24"/>
    <mergeCell ref="C25:D25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peta</dc:creator>
  <cp:lastModifiedBy>Nevoralová Jana, Ing.</cp:lastModifiedBy>
  <cp:lastPrinted>2022-12-02T08:11:01Z</cp:lastPrinted>
  <dcterms:created xsi:type="dcterms:W3CDTF">2022-12-02T08:10:35Z</dcterms:created>
  <dcterms:modified xsi:type="dcterms:W3CDTF">2023-01-18T08:05:47Z</dcterms:modified>
</cp:coreProperties>
</file>