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pider_laptop\Documents\projekty\2022\Martinske_nam\export\PDPS\rozpocet-komplet\"/>
    </mc:Choice>
  </mc:AlternateContent>
  <bookViews>
    <workbookView xWindow="0" yWindow="0" windowWidth="0" windowHeight="0"/>
  </bookViews>
  <sheets>
    <sheet name="Rekapitulace stavby" sheetId="1" r:id="rId1"/>
    <sheet name="401 - Veřejné osvětlení u..." sheetId="2" r:id="rId2"/>
    <sheet name="402 - Veřejné osvětlení u..." sheetId="3" r:id="rId3"/>
    <sheet name="403 - MAN ul. Hasskova a ..." sheetId="4" r:id="rId4"/>
    <sheet name="404 - MAN ul.Kotlářská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'401 - Veřejné osvětlení u...'!$C$92:$K$697</definedName>
    <definedName name="_xlnm.Print_Area" localSheetId="1">'401 - Veřejné osvětlení u...'!$C$4:$J$39,'401 - Veřejné osvětlení u...'!$C$45:$J$74,'401 - Veřejné osvětlení u...'!$C$80:$K$697</definedName>
    <definedName name="_xlnm.Print_Titles" localSheetId="1">'401 - Veřejné osvětlení u...'!$92:$92</definedName>
    <definedName name="_xlnm._FilterDatabase" localSheetId="2" hidden="1">'402 - Veřejné osvětlení u...'!$C$90:$K$342</definedName>
    <definedName name="_xlnm.Print_Area" localSheetId="2">'402 - Veřejné osvětlení u...'!$C$4:$J$39,'402 - Veřejné osvětlení u...'!$C$45:$J$72,'402 - Veřejné osvětlení u...'!$C$78:$K$342</definedName>
    <definedName name="_xlnm.Print_Titles" localSheetId="2">'402 - Veřejné osvětlení u...'!$90:$90</definedName>
    <definedName name="_xlnm._FilterDatabase" localSheetId="3" hidden="1">'403 - MAN ul. Hasskova a ...'!$C$85:$K$190</definedName>
    <definedName name="_xlnm.Print_Area" localSheetId="3">'403 - MAN ul. Hasskova a ...'!$C$4:$J$39,'403 - MAN ul. Hasskova a ...'!$C$45:$J$67,'403 - MAN ul. Hasskova a ...'!$C$73:$K$190</definedName>
    <definedName name="_xlnm.Print_Titles" localSheetId="3">'403 - MAN ul. Hasskova a ...'!$85:$85</definedName>
    <definedName name="_xlnm._FilterDatabase" localSheetId="4" hidden="1">'404 - MAN ul.Kotlářská'!$C$83:$K$178</definedName>
    <definedName name="_xlnm.Print_Area" localSheetId="4">'404 - MAN ul.Kotlářská'!$C$4:$J$39,'404 - MAN ul.Kotlářská'!$C$45:$J$65,'404 - MAN ul.Kotlářská'!$C$71:$K$178</definedName>
    <definedName name="_xlnm.Print_Titles" localSheetId="4">'404 - MAN ul.Kotlářská'!$83:$83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4" r="J37"/>
  <c r="J36"/>
  <c i="1" r="AY57"/>
  <c i="4" r="J35"/>
  <c i="1" r="AX57"/>
  <c i="4"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T134"/>
  <c r="T133"/>
  <c r="R135"/>
  <c r="R134"/>
  <c r="R133"/>
  <c r="P135"/>
  <c r="P134"/>
  <c r="P133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3" r="J37"/>
  <c r="J36"/>
  <c i="1" r="AY56"/>
  <c i="3" r="J35"/>
  <c i="1" r="AX56"/>
  <c i="3"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0"/>
  <c r="BH310"/>
  <c r="BG310"/>
  <c r="BF310"/>
  <c r="T310"/>
  <c r="R310"/>
  <c r="P310"/>
  <c r="BI304"/>
  <c r="BH304"/>
  <c r="BG304"/>
  <c r="BF304"/>
  <c r="T304"/>
  <c r="R304"/>
  <c r="P304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5"/>
  <c r="BH265"/>
  <c r="BG265"/>
  <c r="BF265"/>
  <c r="T265"/>
  <c r="R265"/>
  <c r="P265"/>
  <c r="BI259"/>
  <c r="BH259"/>
  <c r="BG259"/>
  <c r="BF259"/>
  <c r="T259"/>
  <c r="R259"/>
  <c r="P259"/>
  <c r="BI251"/>
  <c r="BH251"/>
  <c r="BG251"/>
  <c r="BF251"/>
  <c r="T251"/>
  <c r="R251"/>
  <c r="P251"/>
  <c r="BI247"/>
  <c r="BH247"/>
  <c r="BG247"/>
  <c r="BF247"/>
  <c r="T247"/>
  <c r="R247"/>
  <c r="P247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2" r="J37"/>
  <c r="J36"/>
  <c i="1" r="AY55"/>
  <c i="2" r="J35"/>
  <c i="1" r="AX55"/>
  <c i="2" r="BI695"/>
  <c r="BH695"/>
  <c r="BG695"/>
  <c r="BF695"/>
  <c r="T695"/>
  <c r="T694"/>
  <c r="R695"/>
  <c r="R694"/>
  <c r="P695"/>
  <c r="P694"/>
  <c r="BI692"/>
  <c r="BH692"/>
  <c r="BG692"/>
  <c r="BF692"/>
  <c r="T692"/>
  <c r="R692"/>
  <c r="P692"/>
  <c r="BI689"/>
  <c r="BH689"/>
  <c r="BG689"/>
  <c r="BF689"/>
  <c r="T689"/>
  <c r="R689"/>
  <c r="P689"/>
  <c r="BI685"/>
  <c r="BH685"/>
  <c r="BG685"/>
  <c r="BF685"/>
  <c r="T685"/>
  <c r="R685"/>
  <c r="P685"/>
  <c r="BI682"/>
  <c r="BH682"/>
  <c r="BG682"/>
  <c r="BF682"/>
  <c r="T682"/>
  <c r="R682"/>
  <c r="P682"/>
  <c r="BI677"/>
  <c r="BH677"/>
  <c r="BG677"/>
  <c r="BF677"/>
  <c r="T677"/>
  <c r="R677"/>
  <c r="P677"/>
  <c r="BI674"/>
  <c r="BH674"/>
  <c r="BG674"/>
  <c r="BF674"/>
  <c r="T674"/>
  <c r="R674"/>
  <c r="P674"/>
  <c r="BI670"/>
  <c r="BH670"/>
  <c r="BG670"/>
  <c r="BF670"/>
  <c r="T670"/>
  <c r="R670"/>
  <c r="P670"/>
  <c r="BI667"/>
  <c r="BH667"/>
  <c r="BG667"/>
  <c r="BF667"/>
  <c r="T667"/>
  <c r="R667"/>
  <c r="P667"/>
  <c r="BI663"/>
  <c r="BH663"/>
  <c r="BG663"/>
  <c r="BF663"/>
  <c r="T663"/>
  <c r="R663"/>
  <c r="P663"/>
  <c r="BI659"/>
  <c r="BH659"/>
  <c r="BG659"/>
  <c r="BF659"/>
  <c r="T659"/>
  <c r="R659"/>
  <c r="P659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4"/>
  <c r="BH644"/>
  <c r="BG644"/>
  <c r="BF644"/>
  <c r="T644"/>
  <c r="R644"/>
  <c r="P644"/>
  <c r="BI636"/>
  <c r="BH636"/>
  <c r="BG636"/>
  <c r="BF636"/>
  <c r="T636"/>
  <c r="R636"/>
  <c r="P636"/>
  <c r="BI631"/>
  <c r="BH631"/>
  <c r="BG631"/>
  <c r="BF631"/>
  <c r="T631"/>
  <c r="R631"/>
  <c r="P631"/>
  <c r="BI627"/>
  <c r="BH627"/>
  <c r="BG627"/>
  <c r="BF627"/>
  <c r="T627"/>
  <c r="R627"/>
  <c r="P627"/>
  <c r="BI622"/>
  <c r="BH622"/>
  <c r="BG622"/>
  <c r="BF622"/>
  <c r="T622"/>
  <c r="R622"/>
  <c r="P622"/>
  <c r="BI619"/>
  <c r="BH619"/>
  <c r="BG619"/>
  <c r="BF619"/>
  <c r="T619"/>
  <c r="R619"/>
  <c r="P619"/>
  <c r="BI615"/>
  <c r="BH615"/>
  <c r="BG615"/>
  <c r="BF615"/>
  <c r="T615"/>
  <c r="R615"/>
  <c r="P615"/>
  <c r="BI612"/>
  <c r="BH612"/>
  <c r="BG612"/>
  <c r="BF612"/>
  <c r="T612"/>
  <c r="R612"/>
  <c r="P612"/>
  <c r="BI608"/>
  <c r="BH608"/>
  <c r="BG608"/>
  <c r="BF608"/>
  <c r="T608"/>
  <c r="R608"/>
  <c r="P608"/>
  <c r="BI605"/>
  <c r="BH605"/>
  <c r="BG605"/>
  <c r="BF605"/>
  <c r="T605"/>
  <c r="R605"/>
  <c r="P605"/>
  <c r="BI601"/>
  <c r="BH601"/>
  <c r="BG601"/>
  <c r="BF601"/>
  <c r="T601"/>
  <c r="R601"/>
  <c r="P601"/>
  <c r="BI599"/>
  <c r="BH599"/>
  <c r="BG599"/>
  <c r="BF599"/>
  <c r="T599"/>
  <c r="R599"/>
  <c r="P599"/>
  <c r="BI594"/>
  <c r="BH594"/>
  <c r="BG594"/>
  <c r="BF594"/>
  <c r="T594"/>
  <c r="R594"/>
  <c r="P594"/>
  <c r="BI587"/>
  <c r="BH587"/>
  <c r="BG587"/>
  <c r="BF587"/>
  <c r="T587"/>
  <c r="R587"/>
  <c r="P587"/>
  <c r="BI583"/>
  <c r="BH583"/>
  <c r="BG583"/>
  <c r="BF583"/>
  <c r="T583"/>
  <c r="R583"/>
  <c r="P583"/>
  <c r="BI575"/>
  <c r="BH575"/>
  <c r="BG575"/>
  <c r="BF575"/>
  <c r="T575"/>
  <c r="R575"/>
  <c r="P575"/>
  <c r="BI570"/>
  <c r="BH570"/>
  <c r="BG570"/>
  <c r="BF570"/>
  <c r="T570"/>
  <c r="R570"/>
  <c r="P570"/>
  <c r="BI564"/>
  <c r="BH564"/>
  <c r="BG564"/>
  <c r="BF564"/>
  <c r="T564"/>
  <c r="R564"/>
  <c r="P564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0"/>
  <c r="BH540"/>
  <c r="BG540"/>
  <c r="BF540"/>
  <c r="T540"/>
  <c r="R540"/>
  <c r="P540"/>
  <c r="BI536"/>
  <c r="BH536"/>
  <c r="BG536"/>
  <c r="BF536"/>
  <c r="T536"/>
  <c r="R536"/>
  <c r="P536"/>
  <c r="BI530"/>
  <c r="BH530"/>
  <c r="BG530"/>
  <c r="BF530"/>
  <c r="T530"/>
  <c r="R530"/>
  <c r="P530"/>
  <c r="BI526"/>
  <c r="BH526"/>
  <c r="BG526"/>
  <c r="BF526"/>
  <c r="T526"/>
  <c r="R526"/>
  <c r="P526"/>
  <c r="BI520"/>
  <c r="BH520"/>
  <c r="BG520"/>
  <c r="BF520"/>
  <c r="T520"/>
  <c r="R520"/>
  <c r="P520"/>
  <c r="BI514"/>
  <c r="BH514"/>
  <c r="BG514"/>
  <c r="BF514"/>
  <c r="T514"/>
  <c r="R514"/>
  <c r="P514"/>
  <c r="BI506"/>
  <c r="BH506"/>
  <c r="BG506"/>
  <c r="BF506"/>
  <c r="T506"/>
  <c r="R506"/>
  <c r="P506"/>
  <c r="BI498"/>
  <c r="BH498"/>
  <c r="BG498"/>
  <c r="BF498"/>
  <c r="T498"/>
  <c r="R498"/>
  <c r="P498"/>
  <c r="BI491"/>
  <c r="BH491"/>
  <c r="BG491"/>
  <c r="BF491"/>
  <c r="T491"/>
  <c r="R491"/>
  <c r="P491"/>
  <c r="BI483"/>
  <c r="BH483"/>
  <c r="BG483"/>
  <c r="BF483"/>
  <c r="T483"/>
  <c r="R483"/>
  <c r="P483"/>
  <c r="BI478"/>
  <c r="BH478"/>
  <c r="BG478"/>
  <c r="BF478"/>
  <c r="T478"/>
  <c r="R478"/>
  <c r="P478"/>
  <c r="BI474"/>
  <c r="BH474"/>
  <c r="BG474"/>
  <c r="BF474"/>
  <c r="T474"/>
  <c r="R474"/>
  <c r="P474"/>
  <c r="BI468"/>
  <c r="BH468"/>
  <c r="BG468"/>
  <c r="BF468"/>
  <c r="T468"/>
  <c r="R468"/>
  <c r="P468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40"/>
  <c r="BH440"/>
  <c r="BG440"/>
  <c r="BF440"/>
  <c r="T440"/>
  <c r="R440"/>
  <c r="P440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77"/>
  <c r="BH377"/>
  <c r="BG377"/>
  <c r="BF377"/>
  <c r="T377"/>
  <c r="R377"/>
  <c r="P377"/>
  <c r="BI372"/>
  <c r="BH372"/>
  <c r="BG372"/>
  <c r="BF372"/>
  <c r="T372"/>
  <c r="R372"/>
  <c r="P372"/>
  <c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48"/>
  <c r="BH348"/>
  <c r="BG348"/>
  <c r="BF348"/>
  <c r="T348"/>
  <c r="R348"/>
  <c r="P348"/>
  <c r="BI346"/>
  <c r="BH346"/>
  <c r="BG346"/>
  <c r="BF346"/>
  <c r="T346"/>
  <c r="R346"/>
  <c r="P346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87"/>
  <c r="BH287"/>
  <c r="BG287"/>
  <c r="BF287"/>
  <c r="T287"/>
  <c r="R287"/>
  <c r="P287"/>
  <c r="BI285"/>
  <c r="BH285"/>
  <c r="BG285"/>
  <c r="BF285"/>
  <c r="T285"/>
  <c r="R285"/>
  <c r="P285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0"/>
  <c r="BH270"/>
  <c r="BG270"/>
  <c r="BF270"/>
  <c r="T270"/>
  <c r="R270"/>
  <c r="P270"/>
  <c r="BI268"/>
  <c r="BH268"/>
  <c r="BG268"/>
  <c r="BF268"/>
  <c r="T268"/>
  <c r="R268"/>
  <c r="P268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3"/>
  <c r="BH203"/>
  <c r="BG203"/>
  <c r="BF203"/>
  <c r="T203"/>
  <c r="R203"/>
  <c r="P203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1" r="L50"/>
  <c r="AM50"/>
  <c r="AM49"/>
  <c r="L49"/>
  <c r="AM47"/>
  <c r="L47"/>
  <c r="L45"/>
  <c r="L44"/>
  <c i="5" r="BK177"/>
  <c r="J177"/>
  <c r="BK175"/>
  <c r="J175"/>
  <c r="BK172"/>
  <c r="J172"/>
  <c r="BK168"/>
  <c r="J168"/>
  <c r="BK165"/>
  <c r="J165"/>
  <c r="BK161"/>
  <c r="J161"/>
  <c r="BK158"/>
  <c r="J158"/>
  <c r="BK154"/>
  <c r="J154"/>
  <c r="BK150"/>
  <c r="J150"/>
  <c r="BK146"/>
  <c r="J146"/>
  <c r="BK141"/>
  <c r="J141"/>
  <c r="BK136"/>
  <c r="J136"/>
  <c r="BK132"/>
  <c r="J132"/>
  <c r="BK125"/>
  <c r="J125"/>
  <c r="BK121"/>
  <c r="J121"/>
  <c r="BK116"/>
  <c r="J116"/>
  <c r="BK114"/>
  <c r="J114"/>
  <c r="BK111"/>
  <c r="J111"/>
  <c r="BK107"/>
  <c r="J107"/>
  <c r="BK105"/>
  <c r="J105"/>
  <c r="BK101"/>
  <c r="J101"/>
  <c r="BK99"/>
  <c r="J99"/>
  <c r="BK96"/>
  <c r="J96"/>
  <c r="BK92"/>
  <c r="J92"/>
  <c r="BK90"/>
  <c r="J90"/>
  <c r="BK88"/>
  <c r="J88"/>
  <c r="BK86"/>
  <c r="J86"/>
  <c i="4" r="BK189"/>
  <c r="J189"/>
  <c r="BK186"/>
  <c r="J186"/>
  <c r="BK182"/>
  <c r="J182"/>
  <c r="BK178"/>
  <c r="J178"/>
  <c r="BK175"/>
  <c r="J175"/>
  <c r="BK171"/>
  <c r="J171"/>
  <c r="BK167"/>
  <c r="J167"/>
  <c r="BK163"/>
  <c r="J163"/>
  <c r="BK158"/>
  <c r="J158"/>
  <c r="BK154"/>
  <c r="J154"/>
  <c r="BK150"/>
  <c r="J150"/>
  <c r="BK143"/>
  <c r="J143"/>
  <c r="BK139"/>
  <c r="J139"/>
  <c r="BK135"/>
  <c r="J135"/>
  <c r="BK129"/>
  <c r="J129"/>
  <c r="BK127"/>
  <c r="J127"/>
  <c r="BK124"/>
  <c r="J124"/>
  <c r="BK121"/>
  <c r="J121"/>
  <c r="BK119"/>
  <c r="J119"/>
  <c r="BK117"/>
  <c r="J117"/>
  <c r="BK114"/>
  <c r="J114"/>
  <c r="BK112"/>
  <c r="J112"/>
  <c r="BK109"/>
  <c r="J109"/>
  <c r="BK107"/>
  <c r="J107"/>
  <c r="J103"/>
  <c r="BK101"/>
  <c r="BK98"/>
  <c r="BK94"/>
  <c r="BK92"/>
  <c r="BK90"/>
  <c r="BK88"/>
  <c i="3" r="BK341"/>
  <c r="BK338"/>
  <c r="BK334"/>
  <c r="BK328"/>
  <c r="BK324"/>
  <c r="BK322"/>
  <c r="BK320"/>
  <c r="BK317"/>
  <c r="J310"/>
  <c r="J304"/>
  <c r="BK297"/>
  <c r="BK295"/>
  <c r="BK291"/>
  <c r="J286"/>
  <c r="J279"/>
  <c r="J274"/>
  <c r="BK269"/>
  <c r="BK265"/>
  <c r="BK259"/>
  <c r="BK251"/>
  <c r="BK247"/>
  <c r="BK240"/>
  <c r="BK237"/>
  <c r="BK233"/>
  <c r="J233"/>
  <c r="J230"/>
  <c r="BK223"/>
  <c r="BK221"/>
  <c r="BK219"/>
  <c r="BK216"/>
  <c r="BK212"/>
  <c r="BK209"/>
  <c r="J209"/>
  <c r="J206"/>
  <c r="J203"/>
  <c r="J200"/>
  <c r="J197"/>
  <c r="J194"/>
  <c r="J191"/>
  <c r="BK188"/>
  <c r="BK186"/>
  <c r="BK182"/>
  <c r="BK180"/>
  <c r="BK176"/>
  <c r="J174"/>
  <c r="J170"/>
  <c r="J168"/>
  <c r="J165"/>
  <c r="J160"/>
  <c r="J158"/>
  <c r="BK155"/>
  <c r="BK152"/>
  <c r="BK150"/>
  <c r="BK148"/>
  <c r="BK146"/>
  <c r="BK142"/>
  <c r="BK138"/>
  <c r="BK136"/>
  <c r="J133"/>
  <c r="J131"/>
  <c r="J127"/>
  <c r="BK125"/>
  <c r="BK121"/>
  <c r="BK119"/>
  <c r="J116"/>
  <c r="J112"/>
  <c r="J107"/>
  <c r="J103"/>
  <c r="BK101"/>
  <c r="BK98"/>
  <c r="J94"/>
  <c i="2" r="BK695"/>
  <c r="J692"/>
  <c r="J689"/>
  <c r="BK685"/>
  <c r="J685"/>
  <c r="BK682"/>
  <c r="J682"/>
  <c r="BK677"/>
  <c r="J677"/>
  <c r="BK674"/>
  <c r="J674"/>
  <c r="BK670"/>
  <c r="J670"/>
  <c r="BK667"/>
  <c r="J667"/>
  <c r="BK663"/>
  <c r="J663"/>
  <c r="BK659"/>
  <c r="J659"/>
  <c r="BK655"/>
  <c r="J655"/>
  <c r="BK653"/>
  <c r="J653"/>
  <c r="BK651"/>
  <c r="J651"/>
  <c r="BK644"/>
  <c r="J644"/>
  <c r="BK636"/>
  <c r="J636"/>
  <c r="BK631"/>
  <c r="J631"/>
  <c r="BK627"/>
  <c r="J627"/>
  <c r="BK622"/>
  <c r="J622"/>
  <c r="BK619"/>
  <c r="J619"/>
  <c r="BK615"/>
  <c r="J615"/>
  <c r="BK612"/>
  <c r="J612"/>
  <c r="BK608"/>
  <c r="J608"/>
  <c r="BK605"/>
  <c r="J605"/>
  <c r="BK601"/>
  <c r="J601"/>
  <c r="BK599"/>
  <c r="J599"/>
  <c r="BK594"/>
  <c r="J594"/>
  <c r="BK587"/>
  <c r="J587"/>
  <c r="J583"/>
  <c r="J575"/>
  <c r="J570"/>
  <c r="J564"/>
  <c r="J560"/>
  <c r="J558"/>
  <c r="J556"/>
  <c r="J553"/>
  <c r="BK550"/>
  <c r="J547"/>
  <c r="J540"/>
  <c r="J536"/>
  <c r="BK526"/>
  <c r="BK520"/>
  <c r="BK514"/>
  <c r="BK506"/>
  <c r="BK498"/>
  <c r="BK491"/>
  <c r="BK483"/>
  <c r="BK478"/>
  <c r="J474"/>
  <c r="BK468"/>
  <c r="J459"/>
  <c r="J457"/>
  <c r="J455"/>
  <c r="J453"/>
  <c r="J451"/>
  <c r="J449"/>
  <c r="BK447"/>
  <c r="BK445"/>
  <c r="J442"/>
  <c r="J440"/>
  <c r="J436"/>
  <c r="BK433"/>
  <c r="BK429"/>
  <c r="BK426"/>
  <c r="BK424"/>
  <c r="BK422"/>
  <c r="BK420"/>
  <c r="BK418"/>
  <c r="BK416"/>
  <c r="BK414"/>
  <c r="BK411"/>
  <c r="BK407"/>
  <c r="J404"/>
  <c r="BK401"/>
  <c r="BK398"/>
  <c r="BK395"/>
  <c r="BK392"/>
  <c r="BK389"/>
  <c r="BK386"/>
  <c r="J383"/>
  <c r="J381"/>
  <c r="J377"/>
  <c r="BK372"/>
  <c r="BK366"/>
  <c r="BK364"/>
  <c r="BK360"/>
  <c r="BK358"/>
  <c r="BK355"/>
  <c r="J353"/>
  <c r="BK348"/>
  <c r="BK346"/>
  <c r="BK342"/>
  <c r="BK340"/>
  <c r="BK336"/>
  <c r="BK332"/>
  <c r="BK330"/>
  <c r="BK327"/>
  <c r="BK321"/>
  <c r="BK319"/>
  <c r="BK316"/>
  <c r="BK313"/>
  <c r="BK310"/>
  <c r="BK308"/>
  <c r="BK306"/>
  <c r="J304"/>
  <c r="J300"/>
  <c r="J296"/>
  <c r="BK293"/>
  <c r="BK287"/>
  <c r="BK285"/>
  <c r="J280"/>
  <c r="J278"/>
  <c r="J276"/>
  <c r="J270"/>
  <c r="J268"/>
  <c r="J263"/>
  <c r="J261"/>
  <c r="BK258"/>
  <c r="BK255"/>
  <c r="BK253"/>
  <c r="J251"/>
  <c r="J249"/>
  <c r="BK246"/>
  <c r="BK243"/>
  <c r="BK240"/>
  <c r="BK237"/>
  <c r="BK233"/>
  <c r="BK226"/>
  <c r="BK224"/>
  <c r="J222"/>
  <c r="BK219"/>
  <c r="BK216"/>
  <c r="J213"/>
  <c r="BK210"/>
  <c r="BK203"/>
  <c r="BK197"/>
  <c r="J194"/>
  <c r="J191"/>
  <c r="BK189"/>
  <c r="J186"/>
  <c r="J184"/>
  <c r="J181"/>
  <c r="J178"/>
  <c r="BK176"/>
  <c r="BK169"/>
  <c r="BK164"/>
  <c r="BK162"/>
  <c r="J159"/>
  <c r="J156"/>
  <c r="J154"/>
  <c r="J149"/>
  <c r="BK141"/>
  <c r="BK136"/>
  <c r="BK130"/>
  <c r="BK124"/>
  <c r="BK122"/>
  <c r="BK119"/>
  <c r="BK116"/>
  <c r="BK114"/>
  <c r="J110"/>
  <c r="BK108"/>
  <c r="BK105"/>
  <c r="BK103"/>
  <c r="J100"/>
  <c r="BK96"/>
  <c i="1" r="AS54"/>
  <c i="4" r="BK103"/>
  <c r="J101"/>
  <c r="J98"/>
  <c r="J94"/>
  <c r="J92"/>
  <c r="J90"/>
  <c r="J88"/>
  <c i="3" r="J341"/>
  <c r="J338"/>
  <c r="J334"/>
  <c r="J328"/>
  <c r="J324"/>
  <c r="J322"/>
  <c r="J320"/>
  <c r="J317"/>
  <c r="BK310"/>
  <c r="BK304"/>
  <c r="J297"/>
  <c r="J295"/>
  <c r="J291"/>
  <c r="BK286"/>
  <c r="BK279"/>
  <c r="BK274"/>
  <c r="J269"/>
  <c r="J265"/>
  <c r="J259"/>
  <c r="J251"/>
  <c r="J247"/>
  <c r="J240"/>
  <c r="J237"/>
  <c r="BK230"/>
  <c r="BK226"/>
  <c r="J226"/>
  <c r="J223"/>
  <c r="J221"/>
  <c r="J219"/>
  <c r="J216"/>
  <c r="J212"/>
  <c r="BK206"/>
  <c r="BK203"/>
  <c r="BK200"/>
  <c r="BK197"/>
  <c r="BK194"/>
  <c r="BK191"/>
  <c r="J188"/>
  <c r="J186"/>
  <c r="J182"/>
  <c r="J180"/>
  <c r="J176"/>
  <c r="BK174"/>
  <c r="BK170"/>
  <c r="BK168"/>
  <c r="BK165"/>
  <c r="BK160"/>
  <c r="BK158"/>
  <c r="J155"/>
  <c r="J152"/>
  <c r="J150"/>
  <c r="J148"/>
  <c r="J146"/>
  <c r="J142"/>
  <c r="J138"/>
  <c r="J136"/>
  <c r="BK133"/>
  <c r="BK131"/>
  <c r="BK127"/>
  <c r="J125"/>
  <c r="J121"/>
  <c r="J119"/>
  <c r="BK116"/>
  <c r="BK112"/>
  <c r="BK107"/>
  <c r="BK103"/>
  <c r="J101"/>
  <c r="J98"/>
  <c r="BK94"/>
  <c i="2" r="J695"/>
  <c r="BK692"/>
  <c r="BK689"/>
  <c r="BK583"/>
  <c r="BK575"/>
  <c r="BK570"/>
  <c r="BK564"/>
  <c r="BK560"/>
  <c r="BK558"/>
  <c r="BK556"/>
  <c r="BK553"/>
  <c r="J550"/>
  <c r="BK547"/>
  <c r="BK540"/>
  <c r="BK536"/>
  <c r="BK530"/>
  <c r="J530"/>
  <c r="J526"/>
  <c r="J520"/>
  <c r="J514"/>
  <c r="J506"/>
  <c r="J498"/>
  <c r="J491"/>
  <c r="J483"/>
  <c r="J478"/>
  <c r="BK474"/>
  <c r="J468"/>
  <c r="BK462"/>
  <c r="J462"/>
  <c r="BK459"/>
  <c r="BK457"/>
  <c r="BK455"/>
  <c r="BK453"/>
  <c r="BK451"/>
  <c r="BK449"/>
  <c r="J447"/>
  <c r="J445"/>
  <c r="BK442"/>
  <c r="BK440"/>
  <c r="BK436"/>
  <c r="J433"/>
  <c r="J429"/>
  <c r="J426"/>
  <c r="J424"/>
  <c r="J422"/>
  <c r="J420"/>
  <c r="J418"/>
  <c r="J416"/>
  <c r="J414"/>
  <c r="J411"/>
  <c r="J407"/>
  <c r="BK404"/>
  <c r="J401"/>
  <c r="J398"/>
  <c r="J395"/>
  <c r="J392"/>
  <c r="J389"/>
  <c r="J386"/>
  <c r="BK383"/>
  <c r="BK381"/>
  <c r="BK377"/>
  <c r="J372"/>
  <c r="J366"/>
  <c r="J364"/>
  <c r="J360"/>
  <c r="J358"/>
  <c r="J355"/>
  <c r="BK353"/>
  <c r="J348"/>
  <c r="J346"/>
  <c r="J342"/>
  <c r="J340"/>
  <c r="J336"/>
  <c r="J332"/>
  <c r="J330"/>
  <c r="J327"/>
  <c r="J321"/>
  <c r="J319"/>
  <c r="J316"/>
  <c r="J313"/>
  <c r="J310"/>
  <c r="J308"/>
  <c r="J306"/>
  <c r="BK304"/>
  <c r="BK300"/>
  <c r="BK296"/>
  <c r="J293"/>
  <c r="J287"/>
  <c r="J285"/>
  <c r="BK280"/>
  <c r="BK278"/>
  <c r="BK276"/>
  <c r="BK270"/>
  <c r="BK268"/>
  <c r="BK263"/>
  <c r="BK261"/>
  <c r="J258"/>
  <c r="J255"/>
  <c r="J253"/>
  <c r="BK251"/>
  <c r="BK249"/>
  <c r="J246"/>
  <c r="J243"/>
  <c r="J240"/>
  <c r="J237"/>
  <c r="J233"/>
  <c r="J226"/>
  <c r="J224"/>
  <c r="BK222"/>
  <c r="J219"/>
  <c r="J216"/>
  <c r="BK213"/>
  <c r="J210"/>
  <c r="J203"/>
  <c r="J197"/>
  <c r="BK194"/>
  <c r="BK191"/>
  <c r="J189"/>
  <c r="BK186"/>
  <c r="BK184"/>
  <c r="BK181"/>
  <c r="BK178"/>
  <c r="J176"/>
  <c r="BK173"/>
  <c r="J173"/>
  <c r="J169"/>
  <c r="J164"/>
  <c r="J162"/>
  <c r="BK159"/>
  <c r="BK156"/>
  <c r="BK154"/>
  <c r="BK149"/>
  <c r="BK144"/>
  <c r="J144"/>
  <c r="J141"/>
  <c r="J136"/>
  <c r="J130"/>
  <c r="J124"/>
  <c r="J122"/>
  <c r="J119"/>
  <c r="J116"/>
  <c r="J114"/>
  <c r="BK110"/>
  <c r="J108"/>
  <c r="J105"/>
  <c r="J103"/>
  <c r="BK100"/>
  <c r="J96"/>
  <c i="3" l="1" r="P246"/>
  <c r="R246"/>
  <c r="T246"/>
  <c i="5" r="R131"/>
  <c r="R130"/>
  <c i="2" r="BK202"/>
  <c r="J202"/>
  <c r="J62"/>
  <c r="P202"/>
  <c r="R202"/>
  <c r="T202"/>
  <c r="BK432"/>
  <c r="J432"/>
  <c r="J63"/>
  <c r="P432"/>
  <c r="R432"/>
  <c r="T432"/>
  <c r="BK439"/>
  <c r="J439"/>
  <c r="J64"/>
  <c r="P439"/>
  <c r="R439"/>
  <c r="T439"/>
  <c r="BK482"/>
  <c r="J482"/>
  <c r="J66"/>
  <c r="P482"/>
  <c r="R482"/>
  <c r="T482"/>
  <c r="T461"/>
  <c r="BK505"/>
  <c r="J505"/>
  <c r="J67"/>
  <c r="P505"/>
  <c r="R505"/>
  <c r="T505"/>
  <c r="BK563"/>
  <c r="J563"/>
  <c r="J69"/>
  <c r="P563"/>
  <c r="P562"/>
  <c r="R563"/>
  <c r="R562"/>
  <c r="T563"/>
  <c r="T562"/>
  <c r="BK688"/>
  <c r="J688"/>
  <c r="J72"/>
  <c r="P688"/>
  <c r="P681"/>
  <c r="P680"/>
  <c r="R688"/>
  <c r="R681"/>
  <c r="R680"/>
  <c r="T688"/>
  <c r="T681"/>
  <c r="T680"/>
  <c i="3" r="BK111"/>
  <c r="J111"/>
  <c r="J62"/>
  <c r="P111"/>
  <c r="R111"/>
  <c r="R93"/>
  <c r="R92"/>
  <c r="T111"/>
  <c r="BK229"/>
  <c r="J229"/>
  <c r="J63"/>
  <c r="P229"/>
  <c r="R229"/>
  <c r="T229"/>
  <c r="BK258"/>
  <c r="J258"/>
  <c r="J66"/>
  <c r="P258"/>
  <c r="P236"/>
  <c r="R258"/>
  <c r="R236"/>
  <c r="T258"/>
  <c r="T236"/>
  <c r="BK268"/>
  <c r="J268"/>
  <c r="J68"/>
  <c r="P268"/>
  <c r="P267"/>
  <c r="R268"/>
  <c r="R267"/>
  <c r="T268"/>
  <c r="T267"/>
  <c r="BK337"/>
  <c r="J337"/>
  <c r="J71"/>
  <c r="P337"/>
  <c r="P333"/>
  <c r="P332"/>
  <c r="R337"/>
  <c r="R333"/>
  <c r="R332"/>
  <c r="T337"/>
  <c r="T333"/>
  <c r="T332"/>
  <c i="4" r="BK138"/>
  <c r="J138"/>
  <c r="J64"/>
  <c r="P138"/>
  <c r="P123"/>
  <c r="P87"/>
  <c r="R138"/>
  <c r="R123"/>
  <c r="R87"/>
  <c r="T138"/>
  <c r="T123"/>
  <c r="T87"/>
  <c r="BK149"/>
  <c r="J149"/>
  <c r="J66"/>
  <c r="P149"/>
  <c r="P148"/>
  <c r="R149"/>
  <c r="R148"/>
  <c r="T149"/>
  <c r="T148"/>
  <c i="5" r="BK120"/>
  <c r="J120"/>
  <c r="J62"/>
  <c r="P120"/>
  <c r="P110"/>
  <c r="P85"/>
  <c r="R120"/>
  <c r="R110"/>
  <c r="R85"/>
  <c r="R84"/>
  <c r="T120"/>
  <c r="T110"/>
  <c r="T85"/>
  <c r="BK131"/>
  <c r="J131"/>
  <c r="J64"/>
  <c r="P131"/>
  <c r="P130"/>
  <c r="T131"/>
  <c r="T130"/>
  <c i="2" r="E48"/>
  <c r="J52"/>
  <c r="F55"/>
  <c r="BE96"/>
  <c r="BE100"/>
  <c r="BE103"/>
  <c r="BE105"/>
  <c r="BE108"/>
  <c r="BE110"/>
  <c r="BE114"/>
  <c r="BE116"/>
  <c r="BE119"/>
  <c r="BE122"/>
  <c r="BE124"/>
  <c r="BE130"/>
  <c r="BE136"/>
  <c r="BE141"/>
  <c r="BE144"/>
  <c r="BE149"/>
  <c r="BE154"/>
  <c r="BE156"/>
  <c r="BE159"/>
  <c r="BE162"/>
  <c r="BE164"/>
  <c r="BE169"/>
  <c r="BE173"/>
  <c r="BE176"/>
  <c r="BE178"/>
  <c r="BE181"/>
  <c r="BE184"/>
  <c r="BE186"/>
  <c r="BE189"/>
  <c r="BE191"/>
  <c r="BE194"/>
  <c r="BE197"/>
  <c r="BE203"/>
  <c r="BE210"/>
  <c r="BE213"/>
  <c r="BE216"/>
  <c r="BE219"/>
  <c r="BE222"/>
  <c r="BE224"/>
  <c r="BE226"/>
  <c r="BE233"/>
  <c r="BE237"/>
  <c r="BE240"/>
  <c r="BE243"/>
  <c r="BE246"/>
  <c r="BE249"/>
  <c r="BE251"/>
  <c r="BE253"/>
  <c r="BE255"/>
  <c r="BE258"/>
  <c r="BE261"/>
  <c r="BE263"/>
  <c r="BE268"/>
  <c r="BE270"/>
  <c r="BE276"/>
  <c r="BE278"/>
  <c r="BE280"/>
  <c r="BE285"/>
  <c r="BE287"/>
  <c r="BE293"/>
  <c r="BE296"/>
  <c r="BE300"/>
  <c r="BE304"/>
  <c r="BE306"/>
  <c r="BE308"/>
  <c r="BE310"/>
  <c r="BE313"/>
  <c r="BE316"/>
  <c r="BE319"/>
  <c r="BE321"/>
  <c r="BE327"/>
  <c r="BE330"/>
  <c r="BE332"/>
  <c r="BE336"/>
  <c r="BE340"/>
  <c r="BE342"/>
  <c r="BE346"/>
  <c r="BE348"/>
  <c r="BE353"/>
  <c r="BE355"/>
  <c r="BE358"/>
  <c r="BE360"/>
  <c r="BE364"/>
  <c r="BE366"/>
  <c r="BE372"/>
  <c r="BE377"/>
  <c r="BE381"/>
  <c r="BE383"/>
  <c r="BE386"/>
  <c r="BE389"/>
  <c r="BE392"/>
  <c r="BE395"/>
  <c r="BE398"/>
  <c r="BE401"/>
  <c r="BE404"/>
  <c r="BE407"/>
  <c r="BE411"/>
  <c r="BE414"/>
  <c r="BE416"/>
  <c r="BE418"/>
  <c r="BE420"/>
  <c r="BE422"/>
  <c r="BE424"/>
  <c r="BE426"/>
  <c r="BE429"/>
  <c r="BE433"/>
  <c r="BE436"/>
  <c r="BE440"/>
  <c r="BE442"/>
  <c r="BE445"/>
  <c r="BE447"/>
  <c r="BE449"/>
  <c r="BE451"/>
  <c r="BE453"/>
  <c r="BE455"/>
  <c r="BE457"/>
  <c r="BE459"/>
  <c r="BE462"/>
  <c r="BE468"/>
  <c r="BE474"/>
  <c r="BE478"/>
  <c r="BE483"/>
  <c r="BE491"/>
  <c r="BE498"/>
  <c r="BE506"/>
  <c r="BE514"/>
  <c r="BE520"/>
  <c r="BE526"/>
  <c r="BE530"/>
  <c r="BE536"/>
  <c r="BE540"/>
  <c r="BE547"/>
  <c r="BE550"/>
  <c r="BE553"/>
  <c r="BE556"/>
  <c r="BE558"/>
  <c r="BE560"/>
  <c r="BE564"/>
  <c r="BE570"/>
  <c r="BE575"/>
  <c r="BE583"/>
  <c r="BE587"/>
  <c r="BE594"/>
  <c r="BE599"/>
  <c r="BE601"/>
  <c r="BE605"/>
  <c r="BE608"/>
  <c r="BE612"/>
  <c r="BE615"/>
  <c r="BE619"/>
  <c r="BE622"/>
  <c r="BE627"/>
  <c r="BE631"/>
  <c r="BE636"/>
  <c r="BE644"/>
  <c r="BE651"/>
  <c r="BE653"/>
  <c r="BE655"/>
  <c r="BE659"/>
  <c r="BE663"/>
  <c r="BE667"/>
  <c r="BE670"/>
  <c r="BE674"/>
  <c r="BE677"/>
  <c r="BE682"/>
  <c r="BE685"/>
  <c r="BE689"/>
  <c r="BE692"/>
  <c r="BE695"/>
  <c r="BK95"/>
  <c r="J95"/>
  <c r="J61"/>
  <c r="BK461"/>
  <c r="J461"/>
  <c r="J65"/>
  <c r="BK681"/>
  <c r="J681"/>
  <c r="J71"/>
  <c r="BK694"/>
  <c r="J694"/>
  <c r="J73"/>
  <c i="3" r="E48"/>
  <c r="J52"/>
  <c r="F55"/>
  <c r="BE94"/>
  <c r="BE98"/>
  <c r="BE101"/>
  <c r="BE103"/>
  <c r="BE107"/>
  <c r="BE112"/>
  <c r="BE116"/>
  <c r="BE119"/>
  <c r="BE121"/>
  <c r="BE125"/>
  <c r="BE127"/>
  <c r="BE131"/>
  <c r="BE133"/>
  <c r="BE136"/>
  <c r="BE138"/>
  <c r="BE142"/>
  <c r="BE146"/>
  <c r="BE148"/>
  <c r="BE150"/>
  <c r="BE152"/>
  <c r="BE155"/>
  <c r="BE158"/>
  <c r="BE160"/>
  <c r="BE165"/>
  <c r="BE168"/>
  <c r="BE170"/>
  <c r="BE174"/>
  <c r="BE176"/>
  <c r="BE180"/>
  <c r="BE182"/>
  <c r="BE186"/>
  <c r="BE188"/>
  <c r="BE191"/>
  <c r="BE194"/>
  <c r="BE197"/>
  <c r="BE200"/>
  <c r="BE203"/>
  <c r="BE206"/>
  <c r="BE209"/>
  <c r="BE212"/>
  <c r="BE216"/>
  <c r="BE219"/>
  <c r="BE221"/>
  <c r="BE223"/>
  <c r="BE226"/>
  <c r="BE230"/>
  <c r="BE233"/>
  <c r="BE237"/>
  <c r="BE240"/>
  <c r="BE247"/>
  <c r="BE251"/>
  <c r="BE259"/>
  <c r="BE265"/>
  <c r="BE269"/>
  <c r="BE274"/>
  <c r="BE279"/>
  <c r="BE286"/>
  <c r="BE291"/>
  <c r="BE295"/>
  <c r="BE297"/>
  <c r="BE304"/>
  <c r="BE310"/>
  <c r="BE317"/>
  <c r="BE320"/>
  <c r="BE322"/>
  <c r="BE324"/>
  <c r="BE328"/>
  <c r="BE334"/>
  <c r="BE338"/>
  <c r="BE341"/>
  <c r="BK93"/>
  <c r="J93"/>
  <c r="J61"/>
  <c r="BK246"/>
  <c r="J246"/>
  <c r="J65"/>
  <c r="BK333"/>
  <c r="J333"/>
  <c r="J70"/>
  <c i="4" r="E48"/>
  <c r="J52"/>
  <c r="F55"/>
  <c r="BE88"/>
  <c r="BE90"/>
  <c r="BE92"/>
  <c r="BE94"/>
  <c r="BE98"/>
  <c r="BE101"/>
  <c r="BE103"/>
  <c r="BE107"/>
  <c r="BE109"/>
  <c r="BE112"/>
  <c r="BE114"/>
  <c r="BE117"/>
  <c r="BE119"/>
  <c r="BE121"/>
  <c r="BE124"/>
  <c r="BE127"/>
  <c r="BE129"/>
  <c r="BE135"/>
  <c r="BE139"/>
  <c r="BE143"/>
  <c r="BE150"/>
  <c r="BE154"/>
  <c r="BE158"/>
  <c r="BE163"/>
  <c r="BE167"/>
  <c r="BE171"/>
  <c r="BE175"/>
  <c r="BE178"/>
  <c r="BE182"/>
  <c r="BE186"/>
  <c r="BE189"/>
  <c r="BK134"/>
  <c r="J134"/>
  <c r="J63"/>
  <c i="5" r="E48"/>
  <c r="J52"/>
  <c r="F55"/>
  <c r="BE86"/>
  <c r="BE88"/>
  <c r="BE90"/>
  <c r="BE92"/>
  <c r="BE96"/>
  <c r="BE99"/>
  <c r="BE101"/>
  <c r="BE105"/>
  <c r="BE107"/>
  <c r="BE111"/>
  <c r="BE114"/>
  <c r="BE116"/>
  <c r="BE121"/>
  <c r="BE125"/>
  <c r="BE132"/>
  <c r="BE136"/>
  <c r="BE141"/>
  <c r="BE146"/>
  <c r="BE150"/>
  <c r="BE154"/>
  <c r="BE158"/>
  <c r="BE161"/>
  <c r="BE165"/>
  <c r="BE168"/>
  <c r="BE172"/>
  <c r="BE175"/>
  <c r="BE177"/>
  <c r="BK110"/>
  <c r="J110"/>
  <c r="J61"/>
  <c i="2" r="F34"/>
  <c i="1" r="BA55"/>
  <c i="2" r="F36"/>
  <c i="1" r="BC55"/>
  <c i="2" r="F37"/>
  <c i="1" r="BD55"/>
  <c i="3" r="F36"/>
  <c i="1" r="BC56"/>
  <c i="4" r="F34"/>
  <c i="1" r="BA57"/>
  <c i="4" r="F35"/>
  <c i="1" r="BB57"/>
  <c i="4" r="F37"/>
  <c i="1" r="BD57"/>
  <c i="5" r="J34"/>
  <c i="1" r="AW58"/>
  <c i="5" r="F36"/>
  <c i="1" r="BC58"/>
  <c i="2" r="J34"/>
  <c i="1" r="AW55"/>
  <c i="2" r="F35"/>
  <c i="1" r="BB55"/>
  <c i="3" r="F34"/>
  <c i="1" r="BA56"/>
  <c i="3" r="J34"/>
  <c i="1" r="AW56"/>
  <c i="3" r="F35"/>
  <c i="1" r="BB56"/>
  <c i="3" r="F37"/>
  <c i="1" r="BD56"/>
  <c i="4" r="J34"/>
  <c i="1" r="AW57"/>
  <c i="4" r="F36"/>
  <c i="1" r="BC57"/>
  <c i="5" r="F34"/>
  <c i="1" r="BA58"/>
  <c i="5" r="F35"/>
  <c i="1" r="BB58"/>
  <c i="5" r="F37"/>
  <c i="1" r="BD58"/>
  <c i="5" l="1" r="P84"/>
  <c i="1" r="AU58"/>
  <c i="4" r="P86"/>
  <c i="1" r="AU57"/>
  <c i="3" r="T93"/>
  <c r="T92"/>
  <c r="P93"/>
  <c r="P92"/>
  <c i="2" r="R461"/>
  <c r="R95"/>
  <c r="R94"/>
  <c i="5" r="T84"/>
  <c i="4" r="T86"/>
  <c r="R86"/>
  <c i="2" r="P461"/>
  <c r="T95"/>
  <c r="T94"/>
  <c r="P95"/>
  <c r="P94"/>
  <c i="3" r="T91"/>
  <c r="R91"/>
  <c r="P91"/>
  <c i="1" r="AU56"/>
  <c i="2" r="T93"/>
  <c r="R93"/>
  <c r="P93"/>
  <c i="1" r="AU55"/>
  <c i="3" r="BK236"/>
  <c r="J236"/>
  <c r="J64"/>
  <c i="5" r="BK85"/>
  <c r="J85"/>
  <c r="J60"/>
  <c i="2" r="BK94"/>
  <c r="J94"/>
  <c r="J60"/>
  <c r="BK562"/>
  <c r="J562"/>
  <c r="J68"/>
  <c r="BK680"/>
  <c r="J680"/>
  <c r="J70"/>
  <c i="3" r="BK92"/>
  <c r="J92"/>
  <c r="J60"/>
  <c r="BK267"/>
  <c r="J267"/>
  <c r="J67"/>
  <c r="BK332"/>
  <c r="J332"/>
  <c r="J69"/>
  <c i="4" r="BK133"/>
  <c r="J133"/>
  <c r="J62"/>
  <c r="BK148"/>
  <c r="J148"/>
  <c r="J65"/>
  <c i="5" r="BK130"/>
  <c r="J130"/>
  <c r="J63"/>
  <c i="1" r="BA54"/>
  <c r="W30"/>
  <c r="BB54"/>
  <c r="W31"/>
  <c r="BC54"/>
  <c r="W32"/>
  <c r="BD54"/>
  <c r="W33"/>
  <c i="2" r="F33"/>
  <c i="1" r="AZ55"/>
  <c i="2" r="J33"/>
  <c i="1" r="AV55"/>
  <c r="AT55"/>
  <c i="3" r="F33"/>
  <c i="1" r="AZ56"/>
  <c i="3" r="J33"/>
  <c i="1" r="AV56"/>
  <c r="AT56"/>
  <c i="4" r="F33"/>
  <c i="1" r="AZ57"/>
  <c i="4" r="J33"/>
  <c i="1" r="AV57"/>
  <c r="AT57"/>
  <c i="5" r="F33"/>
  <c i="1" r="AZ58"/>
  <c i="5" r="J33"/>
  <c i="1" r="AV58"/>
  <c r="AT58"/>
  <c i="4" l="1" r="BK123"/>
  <c r="J123"/>
  <c r="J61"/>
  <c i="2" r="BK93"/>
  <c r="J93"/>
  <c r="J59"/>
  <c i="3" r="BK91"/>
  <c r="J91"/>
  <c r="J59"/>
  <c i="5" r="BK84"/>
  <c r="J84"/>
  <c r="J59"/>
  <c i="1" r="AU54"/>
  <c r="AZ54"/>
  <c r="W29"/>
  <c r="AW54"/>
  <c r="AK30"/>
  <c r="AX54"/>
  <c r="AY54"/>
  <c i="4" l="1" r="BK87"/>
  <c r="J87"/>
  <c r="J60"/>
  <c i="1" r="AV54"/>
  <c r="AK29"/>
  <c i="2" r="J30"/>
  <c i="1" r="AG55"/>
  <c r="AN55"/>
  <c i="3" r="J30"/>
  <c i="1" r="AG56"/>
  <c r="AN56"/>
  <c i="5" r="J30"/>
  <c i="1" r="AG58"/>
  <c r="AN58"/>
  <c i="2" l="1" r="J39"/>
  <c i="3" r="J39"/>
  <c i="4" r="BK86"/>
  <c r="J86"/>
  <c r="J59"/>
  <c i="5" r="J39"/>
  <c i="1" r="AT54"/>
  <c i="4" l="1" r="J30"/>
  <c i="1" r="AG57"/>
  <c r="AN57"/>
  <c i="4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<sst xmlns="http://schemas.openxmlformats.org/spreadsheetml/2006/main">
  <si>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</si>
  <si>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</si>
  <si>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</si>
  <si>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</si>
  <si>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</si>
  <si>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{a9d9846f-24c1-4bc0-996a-93d60a1b1f9a}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</si>
  <si>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</si>
  <si>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</si>
  <si>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</si>
  <si>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</si>
  <si>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</si>
  <si>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</si>
  <si>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</si>
  <si>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</si>
  <si>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EK-TR-1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</si>
  <si>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</si>
  <si>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</si>
  <si>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lokality Martinské náměstí, Třebíč</t>
  </si>
  <si>
    <t>KSO:</t>
  </si>
  <si>
    <t/>
  </si>
  <si>
    <t>CC-CZ:</t>
  </si>
  <si>
    <t>Místo:</t>
  </si>
  <si>
    <t>Třebíč, Martinské nám. a okolí</t>
  </si>
  <si>
    <t>Datum:</t>
  </si>
  <si>
    <t>1. 12. 2022</t>
  </si>
  <si>
    <t>Zadavatel:</t>
  </si>
  <si>
    <t>IČ:</t>
  </si>
  <si>
    <t>00290629</t>
  </si>
  <si>
    <t>Město Třebíč</t>
  </si>
  <si>
    <t>DIČ:</t>
  </si>
  <si>
    <t>CZ00290629</t>
  </si>
  <si>
    <t>Uchazeč:</t>
  </si>
  <si>
    <t>Vyplň údaj</t>
  </si>
  <si>
    <t>Projektant:</t>
  </si>
  <si>
    <t>Ing. Karel Tomek</t>
  </si>
  <si>
    <t>True</t>
  </si>
  <si>
    <t>Zpracovatel:</t>
  </si>
  <si>
    <t>25522043</t>
  </si>
  <si>
    <t>Elektro - ing. Klíma s.r.o.</t>
  </si>
  <si>
    <t>CZ25522043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</si>
  <si>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</si>
  <si>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</si>
  <si>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</si>
  <si>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</si>
  <si>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</si>
  <si>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</si>
  <si>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</si>
  <si>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</si>
  <si>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</si>
  <si>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</si>
  <si>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</si>
  <si>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</si>
  <si>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</si>
  <si>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</si>
  <si>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</si>
  <si>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</si>
  <si>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</si>
  <si>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</si>
  <si>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</si>
  <si>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</si>
  <si>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</si>
  <si>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</si>
  <si>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</si>
  <si>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</si>
  <si>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</si>
  <si>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</si>
  <si>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</si>
  <si>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</si>
  <si>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</si>
  <si>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</si>
  <si>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</si>
  <si>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</si>
  <si>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</si>
  <si>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</si>
  <si>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</si>
  <si>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</si>
  <si>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</si>
  <si>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</si>
  <si>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</si>
  <si>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</si>
  <si>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</si>
  <si>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401</t>
  </si>
  <si>
    <t>Veřejné osvětlení ul. Hasskova a Martinské nám.</t>
  </si>
  <si>
    <t>STA</t>
  </si>
  <si>
    <t>1</t>
  </si>
  <si>
    <t>{22030b08-d9c3-4aef-a0ce-7c7cab1def1c}</t>
  </si>
  <si>
    <t>82875</t>
  </si>
  <si>
    <t>2</t>
  </si>
  <si>
    <t>402</t>
  </si>
  <si>
    <t>Veřejné osvětlení ul. Kotlářská</t>
  </si>
  <si>
    <t>{1d2ae783-24dd-4e0b-92fc-71b55a4b5385}</t>
  </si>
  <si>
    <t>403</t>
  </si>
  <si>
    <t>MAN ul. Hasskova a Martinské nám.</t>
  </si>
  <si>
    <t>{3ec51053-a26c-4d57-b3b2-ef952c10025a}</t>
  </si>
  <si>
    <t>404</t>
  </si>
  <si>
    <t>MAN ul.Kotlářská</t>
  </si>
  <si>
    <t>{fd770792-c09c-460f-b7ca-435ab6bc36be}</t>
  </si>
  <si>
    <t>KRYCÍ LIST SOUPISU PRACÍ</t>
  </si>
  <si>
    <t>Objekt:</t>
  </si>
  <si>
    <t>401 - Veřejné osvětlení ul. Hasskova a Martinské nám.</t>
  </si>
  <si>
    <t>22249</t>
  </si>
  <si>
    <t>Třebíč, Martinské nám. a ul. Hasskova</t>
  </si>
  <si>
    <t>CZ-CPV:</t>
  </si>
  <si>
    <t>44320000-9</t>
  </si>
  <si>
    <t>CZ-CPA:</t>
  </si>
  <si>
    <t>42.22.22</t>
  </si>
  <si>
    <t>Město Třebíč, Karlovo nám. 104/55, 674 01 Třebíč</t>
  </si>
  <si>
    <t>Ing. Karel Tomek, autorizace: 1400201</t>
  </si>
  <si>
    <t>Ing. Josef Klíma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</si>
  <si>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</si>
  <si>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</si>
  <si>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</si>
  <si>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</si>
  <si>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</si>
  <si>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</si>
  <si>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  21-M - Elektromontáže</t>
  </si>
  <si>
    <t xml:space="preserve">      22-M - Montáže oznam. a zabezp. zařízení</t>
  </si>
  <si>
    <t xml:space="preserve">    742 - Elektroinstalace - trasy</t>
  </si>
  <si>
    <t>HZS - Hodinové zúčtovací sazby</t>
  </si>
  <si>
    <t xml:space="preserve">    1 - Zemní práce</t>
  </si>
  <si>
    <t xml:space="preserve">    9 - Ostatní konstrukce a práce-bourání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</si>
  <si>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</si>
  <si>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</si>
  <si>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</si>
  <si>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</si>
  <si>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  0 - VRN - Inženýrská činnost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</si>
  <si>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</si>
  <si>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</si>
  <si>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</si>
  <si>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</si>
  <si>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</si>
  <si>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</si>
  <si>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</si>
  <si>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</si>
  <si>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</si>
  <si>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</si>
  <si>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</si>
  <si>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</si>
  <si>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</si>
  <si>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</si>
  <si>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</si>
  <si>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</si>
  <si>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</si>
  <si>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</si>
  <si>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</si>
  <si>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</si>
  <si>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741136001</t>
  </si>
  <si>
    <t>Propojení kabel celoplastový spojkou venkovní smršťovací do 1 kV 5x4-16 mm2</t>
  </si>
  <si>
    <t>kus</t>
  </si>
  <si>
    <t>CS ÚRS 2022 01</t>
  </si>
  <si>
    <t>16</t>
  </si>
  <si>
    <t>1432205096</t>
  </si>
  <si>
    <t>PP</t>
  </si>
  <si>
    <t>Propojení kabelů nebo vodičů spojkou venkovní teplem smršťovací kabelů celoplastových, počtu a průřezu žil 5x4 až 16 mm2</t>
  </si>
  <si>
    <t>P</t>
  </si>
  <si>
    <t>Poznámka k položce:_x000d_
Spojka impulsního kabelu VO CYKY-J 5x4 mm2</t>
  </si>
  <si>
    <t>VV</t>
  </si>
  <si>
    <t>M</t>
  </si>
  <si>
    <t>35436020</t>
  </si>
  <si>
    <t>spojka kabelová smršťovaná přímé do 1kV 91ah-20-5s 5x1,5-6mm</t>
  </si>
  <si>
    <t>32</t>
  </si>
  <si>
    <t>-1636813423</t>
  </si>
  <si>
    <t>Poznámka k položce:_x000d_
Tepelně smrštitelná kabelová spojka pro NN kabel CYKY-J 5x4 včetně lisovacích s tepelně smršťovacích trubiček.</t>
  </si>
  <si>
    <t>3</t>
  </si>
  <si>
    <t>741210401</t>
  </si>
  <si>
    <t>Montáž rozváděč nebo krabice nevýbušná do 5 kg</t>
  </si>
  <si>
    <t>-120145512</t>
  </si>
  <si>
    <t>Montáž rozváděčů nebo krabic nevýbušných bez zapojení vodičů hmotnosti do 5 kg</t>
  </si>
  <si>
    <t>4</t>
  </si>
  <si>
    <t>34571521.R01</t>
  </si>
  <si>
    <t>Elektroinstalační krabice zapuštěná do zdiva, pro svorkovnicové zakončení kabeláže, rozměr cca 100x100x150 mm</t>
  </si>
  <si>
    <t>-1595818850</t>
  </si>
  <si>
    <t>1 "pro napojení kabelu po demontovaném RE rozváděči ve věži"</t>
  </si>
  <si>
    <t>5</t>
  </si>
  <si>
    <t>741313101</t>
  </si>
  <si>
    <t>Montáž zásuvek průmyslových spojovacích provedení IP 67 2P+PE 16 A</t>
  </si>
  <si>
    <t>337675380</t>
  </si>
  <si>
    <t>Montáž zásuvek průmyslových se zapojením vodičů spojovacích, provedení IP 67 2P+PE 16 A</t>
  </si>
  <si>
    <t>6</t>
  </si>
  <si>
    <t>34551140</t>
  </si>
  <si>
    <t>zásuvka se šroubovým krytem IP 67, třípólová 2P+PE, 16A, 230 V, připojení na volný kabel</t>
  </si>
  <si>
    <t>-1164370185</t>
  </si>
  <si>
    <t>Poznámka k položce:_x000d_
zásuvka se šroubovým krytem IP 67, třípólová 2P+PE, 16A, 230 V, připojení na volný kabel</t>
  </si>
  <si>
    <t>7</t>
  </si>
  <si>
    <t>741320022</t>
  </si>
  <si>
    <t>Montáž pojistkových odpojovačů se zapojením vodičů do 500 V 63 A</t>
  </si>
  <si>
    <t>-2145256150</t>
  </si>
  <si>
    <t>8</t>
  </si>
  <si>
    <t>35825254.M01</t>
  </si>
  <si>
    <t>Pojistka válcová PV22 63A gG</t>
  </si>
  <si>
    <t>-995181077</t>
  </si>
  <si>
    <t>9 "R-KAM"</t>
  </si>
  <si>
    <t>9</t>
  </si>
  <si>
    <t>35824861.M01</t>
  </si>
  <si>
    <t>Pojistkový 3P odpínač válcových pojistek do 63 A</t>
  </si>
  <si>
    <t>267386897</t>
  </si>
  <si>
    <t>1 "R-KAM"</t>
  </si>
  <si>
    <t>10</t>
  </si>
  <si>
    <t>741320105</t>
  </si>
  <si>
    <t>Montáž jistič jednopólový nn do 25 A ve skříni</t>
  </si>
  <si>
    <t>1995893335</t>
  </si>
  <si>
    <t>Montáž jističů se zapojením vodičů jednopólových nn do 25 A ve skříni</t>
  </si>
  <si>
    <t>11</t>
  </si>
  <si>
    <t>35822112</t>
  </si>
  <si>
    <t>jistič 1pólový-charakteristika B 20 A, 10 kA na DIN lištu</t>
  </si>
  <si>
    <t>903241983</t>
  </si>
  <si>
    <t>3 "SVO-1"</t>
  </si>
  <si>
    <t>3 "SVO-2"</t>
  </si>
  <si>
    <t>3+3 "SVO-2"</t>
  </si>
  <si>
    <t>Součet</t>
  </si>
  <si>
    <t>12</t>
  </si>
  <si>
    <t>35822111</t>
  </si>
  <si>
    <t>jistič 1pólový-charakteristika B 16 A, 10 kA na DIN lištu</t>
  </si>
  <si>
    <t>106950914</t>
  </si>
  <si>
    <t>3+3+1 "SVO-1"</t>
  </si>
  <si>
    <t>3+3+3 "SVO-2"</t>
  </si>
  <si>
    <t>3+3 "SVO-3"</t>
  </si>
  <si>
    <t>13</t>
  </si>
  <si>
    <t>35822109</t>
  </si>
  <si>
    <t>jistič 1pólový-charakteristika B 10 A, 10 kA na DIN lištu</t>
  </si>
  <si>
    <t>-11660642</t>
  </si>
  <si>
    <t>14</t>
  </si>
  <si>
    <t>35822107</t>
  </si>
  <si>
    <t>jistič 1pólový-charakteristika B 6 A, 10 kA na DIN lištu</t>
  </si>
  <si>
    <t>-1026006966</t>
  </si>
  <si>
    <t>35822106</t>
  </si>
  <si>
    <t>jistič 1pólový-charakteristika B 4 A, 10 kA na DIN lištu</t>
  </si>
  <si>
    <t>1046307571</t>
  </si>
  <si>
    <t>1 "SVO-1"</t>
  </si>
  <si>
    <t>1 "SVO-2"</t>
  </si>
  <si>
    <t>35822105</t>
  </si>
  <si>
    <t>jistič 1pólový-charakteristika B 2 A, 10 kA na DIN lištu</t>
  </si>
  <si>
    <t>1402880742</t>
  </si>
  <si>
    <t>17</t>
  </si>
  <si>
    <t>741320165</t>
  </si>
  <si>
    <t>Montáž jistič třípólový nn do 25 A ve skříni</t>
  </si>
  <si>
    <t>70358171</t>
  </si>
  <si>
    <t>Montáž jističů se zapojením vodičů třípólových nn do 25 A ve skříni</t>
  </si>
  <si>
    <t>18</t>
  </si>
  <si>
    <t>35822403</t>
  </si>
  <si>
    <t>jistič 3pólový-charakteristika B 25 A, 10 kA na DIN lištu</t>
  </si>
  <si>
    <t>1826227048</t>
  </si>
  <si>
    <t>19</t>
  </si>
  <si>
    <t>35822401</t>
  </si>
  <si>
    <t>jistič 3pólový-charakteristika C 16 A, 10 kA na DIN lištu</t>
  </si>
  <si>
    <t>1015557102</t>
  </si>
  <si>
    <t>20</t>
  </si>
  <si>
    <t>741321003</t>
  </si>
  <si>
    <t>Montáž proudových chráničů dvoupólových nn do 25 A ve skříni</t>
  </si>
  <si>
    <t>1929391344</t>
  </si>
  <si>
    <t>Montáž proudových chráničů se zapojením vodičů dvoupólových nn do 25 A ve skříni</t>
  </si>
  <si>
    <t>35889206.M02</t>
  </si>
  <si>
    <t>chránič proudový 2pólový s jističem 16A pracovního proudu 0,03A. 10 kA na DIN lištu</t>
  </si>
  <si>
    <t>90772284</t>
  </si>
  <si>
    <t>2 "SVO-2"</t>
  </si>
  <si>
    <t>22</t>
  </si>
  <si>
    <t>35889206.M03</t>
  </si>
  <si>
    <t>chránič proudový 2pólový s jističem 10A pracovního proudu 0,03A. 10 kA na DIN lištu</t>
  </si>
  <si>
    <t>-1964840203</t>
  </si>
  <si>
    <t>1+1 "R-KAM"</t>
  </si>
  <si>
    <t>23</t>
  </si>
  <si>
    <t>35889206.M01</t>
  </si>
  <si>
    <t>1602688370</t>
  </si>
  <si>
    <t>chránič proudový 2pólový s jističem 6A pracovního proudu 0,03A. 10 kA na DIN lištu</t>
  </si>
  <si>
    <t>6 "reflektory na stožárech VO"</t>
  </si>
  <si>
    <t>24</t>
  </si>
  <si>
    <t>741322022</t>
  </si>
  <si>
    <t>Montáž svodiče bleskových proudů nn typ 1 čtyřpólových impulzní proud o 100 kA</t>
  </si>
  <si>
    <t>2034730695</t>
  </si>
  <si>
    <t>Montáž přepěťových ochran nn se zapojením vodičů svodiče bleskových proudů – typ 1 čtyřpólových, pro impulsní proud do 100 kA</t>
  </si>
  <si>
    <t>25</t>
  </si>
  <si>
    <t>35889505</t>
  </si>
  <si>
    <t>kombinovaná ochrana přepěťová - součtové jiskřiště 1. stupně a varistor 2. stupně, pro soustavy TN-S, 3+N+PE</t>
  </si>
  <si>
    <t>-350203884</t>
  </si>
  <si>
    <t>kombinovaná ochrana přepěťová - součtové jiskřiště 1. stupně a varistor 2. stupně TN-S, 3+N+PE</t>
  </si>
  <si>
    <t>26</t>
  </si>
  <si>
    <t>741330031</t>
  </si>
  <si>
    <t>Montáž stykačů střídavých vestavných jednopólových do 16 A</t>
  </si>
  <si>
    <t>569211138</t>
  </si>
  <si>
    <t>Montáž stykačů nn se zapojením vodičů střídavých vestavných jednopólových do 16 A</t>
  </si>
  <si>
    <t>2 "R-KAM"</t>
  </si>
  <si>
    <t>27</t>
  </si>
  <si>
    <t>35821106.M01</t>
  </si>
  <si>
    <t>Instalační stykač 20-20-A230-M 20A s manuálním ovládáním</t>
  </si>
  <si>
    <t>-1250905275</t>
  </si>
  <si>
    <t>28</t>
  </si>
  <si>
    <t>35821106.M02</t>
  </si>
  <si>
    <t>instalační přepínač s mezipolohou I - 0 - II, na DIN lištu</t>
  </si>
  <si>
    <t>-895573157</t>
  </si>
  <si>
    <t>29</t>
  </si>
  <si>
    <t>741330531</t>
  </si>
  <si>
    <t>Montáž signální přístroj světelný ve skříni se zapojením vodičů</t>
  </si>
  <si>
    <t>319621443</t>
  </si>
  <si>
    <t>Montáž signálních přístrojů se zapojením vodičů světelných ve skříni</t>
  </si>
  <si>
    <t>30</t>
  </si>
  <si>
    <t>35889831</t>
  </si>
  <si>
    <t>hodiny spínací astronomické, 2 kanály</t>
  </si>
  <si>
    <t>108853851</t>
  </si>
  <si>
    <t>31</t>
  </si>
  <si>
    <t>35889829.M01</t>
  </si>
  <si>
    <t>spínací bezdrátový prvek - přijímač bezdrátového impulsu</t>
  </si>
  <si>
    <t>-497324818</t>
  </si>
  <si>
    <t>35835202.M01</t>
  </si>
  <si>
    <t>bezdrátový převodník kontaktu - vysílač, dosadh cca 160 m ve volném prostranství, 230 V AC na DIN lištu</t>
  </si>
  <si>
    <t>1276041976</t>
  </si>
  <si>
    <t>21-M</t>
  </si>
  <si>
    <t>Elektromontáže</t>
  </si>
  <si>
    <t>33</t>
  </si>
  <si>
    <t>210100001</t>
  </si>
  <si>
    <t>Ukončení vodičů v rozváděči nebo na přístroji včetně zapojení průřezu žíly do 2,5 mm2</t>
  </si>
  <si>
    <t>64</t>
  </si>
  <si>
    <t>Ukončení vodičů izolovaných s označením a zapojením v rozváděči nebo na přístroji průřezu žíly do 2,5 mm2</t>
  </si>
  <si>
    <t>Poznámka k položce:_x000d_
Kabely svítidel a vývodů zakončených svorkovnicí.</t>
  </si>
  <si>
    <t>(13+1+1+2+1+8)*3*2 "svítidla"</t>
  </si>
  <si>
    <t>(5)*2*3 "zásuvky"</t>
  </si>
  <si>
    <t>(1)*2*3 "parkovací automat"</t>
  </si>
  <si>
    <t>34</t>
  </si>
  <si>
    <t>210100013</t>
  </si>
  <si>
    <t>Ukončení vodičů v rozváděči nebo na přístroji včetně zapojení průřezu žíly do 4 mm2</t>
  </si>
  <si>
    <t>512</t>
  </si>
  <si>
    <t>887372880</t>
  </si>
  <si>
    <t>Ukončení vodičů izolovaných s označením a zapojením v rozváděči nebo na přístroji průřezu žíly do 4 mm2</t>
  </si>
  <si>
    <t>5 "stávající přívod do R-KAM"</t>
  </si>
  <si>
    <t>35</t>
  </si>
  <si>
    <t>210100002</t>
  </si>
  <si>
    <t>Ukončení vodičů v rozváděči nebo na přístroji včetně zapojení průřezu žíly do 6 mm2</t>
  </si>
  <si>
    <t>698022562</t>
  </si>
  <si>
    <t>Ukončení vodičů izolovaných s označením a zapojením v rozváděči nebo na přístroji průřezu žíly do 6 mm2</t>
  </si>
  <si>
    <t>10 "pospojení pro R-KAM"</t>
  </si>
  <si>
    <t>36</t>
  </si>
  <si>
    <t>210100014</t>
  </si>
  <si>
    <t>Ukončení vodičů v rozváděči nebo na přístroji včetně zapojení průřezu žíly do 10 mm2</t>
  </si>
  <si>
    <t>-57084336</t>
  </si>
  <si>
    <t>Ukončení vodičů izolovaných s označením a zapojením v rozváděči nebo na přístroji průřezu žíly do 10 mm2</t>
  </si>
  <si>
    <t>(1)*4*2 "kabel VO"</t>
  </si>
  <si>
    <t>37</t>
  </si>
  <si>
    <t>210100003</t>
  </si>
  <si>
    <t>Ukončení vodičů v rozváděči nebo na přístroji včetně zapojení průřezu žíly do 16 mm2</t>
  </si>
  <si>
    <t>Ukončení vodičů izolovaných s označením a zapojením v rozváděči nebo na přístroji průřezu žíly do 16 mm2</t>
  </si>
  <si>
    <t>(20)*4*2</t>
  </si>
  <si>
    <t>38</t>
  </si>
  <si>
    <t>210100004</t>
  </si>
  <si>
    <t>Ukončení vodičů v rozváděči nebo na přístroji včetně zapojení průřezu žíly do 25 mm2</t>
  </si>
  <si>
    <t>CS ÚRS 2020 01</t>
  </si>
  <si>
    <t>-1458570398</t>
  </si>
  <si>
    <t>Ukončení vodičů izolovaných s označením a zapojením v rozváděči nebo na přístroji průřezu žíly do 25 mm2</t>
  </si>
  <si>
    <t>39</t>
  </si>
  <si>
    <t>210202013</t>
  </si>
  <si>
    <t>Montáž svítidlo výbojkové průmyslové nebo venkovní na výložník</t>
  </si>
  <si>
    <t>Montáž svítidel veřejného osvětlení se zapojením vodičů průmyslových nebo venkovních na výložník</t>
  </si>
  <si>
    <t>40</t>
  </si>
  <si>
    <t>34848110.R01</t>
  </si>
  <si>
    <t>Svítidlo veřejného osvětlení LED, 40 W, 2700 K, se samostmíváním dle standardu majitele VO, záruka min. 5 let, natřeno RAL 9006, uchycení na dřík stožáru VO - svítidlo schváleno hlavním architektem projektu, NPÚ i investorem stavby</t>
  </si>
  <si>
    <t>256</t>
  </si>
  <si>
    <t>Svítidlo veřejného osvětlení LED,40 W, 2700 K, se samostmíváním dle standardu majitele VO, záruka min. 5 let, natřeno RAL 9006, uchycení na dřík stožáru VO - svítidlo schváleno hlavním architektem projektu, NPÚ i investorem stavby</t>
  </si>
  <si>
    <t>Poznámka k položce:_x000d_
- svítidlo veřejného osvětlení LED, 40W, 2700 K, se samostmíváním_x000d_
- záruka min. 5 let_x000d_
- uchycení na dřík stožáru VO , natřeno RAL 9006_x000d_
- svítidlo schváleno hlavním architektem projektu, NPÚ i investorem stavby; _x000d_
- dle schváleného světelně technického výpočtu projektové dokumentace (STV)</t>
  </si>
  <si>
    <t>13 "parkové stožáry"</t>
  </si>
  <si>
    <t>1 "místo 5/1"</t>
  </si>
  <si>
    <t>1 "místo 2/5"</t>
  </si>
  <si>
    <t>41</t>
  </si>
  <si>
    <t>34848110.R03</t>
  </si>
  <si>
    <t>Svítidlo veřejného osvětlení LED, 2700 K, 4449 lm, se samostmíváním dle standardu majitele VO, záruka min. 5 let, natřeno RAL 9006, uchycení na výložník stožáru VO - svítidlo schváleno hlavním architektem projektu, NPÚ i investorem stavby</t>
  </si>
  <si>
    <t>2027569895</t>
  </si>
  <si>
    <t>Svítidlo veřejného osvětlení LED, 40 W, 2700 K, 4449 lm, se samostmíváním dle standardu majitele VO, záruka min. 5 let, natřeno RAL 9006, uchycení na výložník stožáru VO - svítidlo schváleno hlavním architektem projektu, NPÚ i investorem stavby</t>
  </si>
  <si>
    <t>Poznámka k položce:_x000d_
- svítidlo veřejného osvětlení LED, 40W, 2700 K, se samostmíváním_x000d_
- záruka min. 5 let_x000d_
- uchycení na výložník stožáru VO, natřeno RAL 9006_x000d_
- svítidlo schváleno hlavním architektem projektu, NPÚ i investorem stavby; _x000d_
- dle schváleného světelně technického výpočtu projektové dokumentace (STV)</t>
  </si>
  <si>
    <t>1 "místo MSN 12a"</t>
  </si>
  <si>
    <t>42</t>
  </si>
  <si>
    <t>34848110.R04</t>
  </si>
  <si>
    <t>Svítidlo nástěnné - fasádní, IP55, LED, min. 30 W, do 4000 K</t>
  </si>
  <si>
    <t>-1920539603</t>
  </si>
  <si>
    <t>1 "místo SV-1"</t>
  </si>
  <si>
    <t>43</t>
  </si>
  <si>
    <t>34848110.R05</t>
  </si>
  <si>
    <t>Svítidlo architektonického osvětlení, LED, 309 W, 29 325 lm, 2200 K, dle schváleného STV, natřeno RAL 9006</t>
  </si>
  <si>
    <t>-549681425</t>
  </si>
  <si>
    <t>4 "místa 3/2-b, 9/1-b, 8/1-b a 2/5-b "</t>
  </si>
  <si>
    <t>44</t>
  </si>
  <si>
    <t>34848110.R06</t>
  </si>
  <si>
    <t>Svítidlo architektonického osvětlení, LED, 309 W, 29 500 lm, 2200 K, dle schváleného STV, natřeno RAL 9006</t>
  </si>
  <si>
    <t>-1417429482</t>
  </si>
  <si>
    <t>2 "místa 9/1-a, 8/1-a "</t>
  </si>
  <si>
    <t>45</t>
  </si>
  <si>
    <t>34848110.R07</t>
  </si>
  <si>
    <t>Svítidlo architektonického osvětlení, LED, 81 W, 2200 K, dle schváleného STV, natřeno RAL 9006</t>
  </si>
  <si>
    <t>861340715</t>
  </si>
  <si>
    <t>2 "místa 1/2-b, 2/2-b"</t>
  </si>
  <si>
    <t>46</t>
  </si>
  <si>
    <t>210204103</t>
  </si>
  <si>
    <t>Montáž výložníků osvětlení jednoramenných sloupových hmotnosti do 35 kg</t>
  </si>
  <si>
    <t>2093050900</t>
  </si>
  <si>
    <t>Montáž výložníků osvětlení jednoramenných sloupových, hmotnosti do 35 kg</t>
  </si>
  <si>
    <t>47</t>
  </si>
  <si>
    <t>31674000</t>
  </si>
  <si>
    <t>Výložník rovný jednoduchý k osvětlovacím stožárům uličním vyložení 500mm</t>
  </si>
  <si>
    <t>128</t>
  </si>
  <si>
    <t>1768751830</t>
  </si>
  <si>
    <t>48</t>
  </si>
  <si>
    <t>210204105</t>
  </si>
  <si>
    <t>Montáž výložníků osvětlení dvouramenných sloupových hmotnosti do 70 kg</t>
  </si>
  <si>
    <t>-374704394</t>
  </si>
  <si>
    <t>Montáž výložníků osvětlení dvouramenných sloupových, hmotnosti do 70 kg</t>
  </si>
  <si>
    <t>49</t>
  </si>
  <si>
    <t>31674010</t>
  </si>
  <si>
    <t>Výložník rovný dvojnásobný k osvětlovacím stožárům uličním vyložení 2500mm</t>
  </si>
  <si>
    <t>-1114047582</t>
  </si>
  <si>
    <t>1 "místo MSN 12"</t>
  </si>
  <si>
    <t>50</t>
  </si>
  <si>
    <t>31672005</t>
  </si>
  <si>
    <t>Výložník rovný dvojnásobný k osvětlovacím stožárům sadovým vyložení 500mm, natřeno RAL 9006</t>
  </si>
  <si>
    <t>-2113472652</t>
  </si>
  <si>
    <t>1 "pro architektonické osvětlení 9/1"</t>
  </si>
  <si>
    <t>51</t>
  </si>
  <si>
    <t>210800411</t>
  </si>
  <si>
    <t>Montáž vodiče Cu izolovaný plný a laněný s PVC pláštěm do 1 kV žíla 0,15 až 16 mm2 zatažený (CY, CHAH-R(V))</t>
  </si>
  <si>
    <t>m</t>
  </si>
  <si>
    <t>837068510</t>
  </si>
  <si>
    <t>Montáž izolovaných vodičů měděných do 1 kV bez ukončení uložených v trubkách nebo lištách zatažených plných a laněných s PVC pláštěm, bezhalogenových, ohniodolných (CY, CHAH-R(V),...) průřezu žíly 0,5 až 16 mm2</t>
  </si>
  <si>
    <t>52</t>
  </si>
  <si>
    <t>34140826</t>
  </si>
  <si>
    <t>vodič silový s Cu jádrem 6mm2</t>
  </si>
  <si>
    <t>1409420242</t>
  </si>
  <si>
    <t>Poznámka k položce:_x000d_
Vodič pospojování</t>
  </si>
  <si>
    <t>50 "pospojení R-KAM"</t>
  </si>
  <si>
    <t>50*1,15 'Přepočtené koeficientem množství</t>
  </si>
  <si>
    <t>53</t>
  </si>
  <si>
    <t>210204011</t>
  </si>
  <si>
    <t>Montáž stožárů osvětlení ocelových samostatně stojících délky do 12 m</t>
  </si>
  <si>
    <t>Montáž stožárů osvětlení, bez zemních prací ocelových samostatně stojících, délky do 12 m</t>
  </si>
  <si>
    <t>54</t>
  </si>
  <si>
    <t>31674063</t>
  </si>
  <si>
    <t>stožár osvětlovací parkový, kuželový, jm. výšky 4,0 m, žárově zinkovaný zevnitř i vně s termoplastovou ochranou spodní částí po dolní okraj dvířek elektro-výzbroje, natřen RAL 9006; pod dříkem stožáru 1 m připravena zaslepená kabelová průchodka PG13,5</t>
  </si>
  <si>
    <t>Poznámka k položce:_x000d_
stožár osvětlovací parkový, kuželový, jm. výšky 4,0 m, žárově zinkovaný zevnitř i vně s termoplastovou ochranou spodní částí po dolní okraj dvířek elektro-výzbroje, natřen RAL 9006; pod dříkem stožáru 1 m připravena zaslepená kabelová průchodka PG13,5</t>
  </si>
  <si>
    <t>13 "parkové stožáry VO pro svítidla"</t>
  </si>
  <si>
    <t>1 "stožár pro arch. osvětlení 9/1"</t>
  </si>
  <si>
    <t>55</t>
  </si>
  <si>
    <t>31674114</t>
  </si>
  <si>
    <t>stožár osvětlovací silniční, kuželový, jm. výšky 8,0 m, žárově zinkovaný zevnitř i vně s termoplastovou ochranou spodní částí po dolní okraj dvířek elektro-výzbroje, natřen RAL 9006; pod dříkem stožáru 1 m připravena zaslepená kabelová průchodka PG13,5</t>
  </si>
  <si>
    <t>-1305625177</t>
  </si>
  <si>
    <t>56</t>
  </si>
  <si>
    <t>210204202</t>
  </si>
  <si>
    <t>Montáž elektrovýzbroje stožárů osvětlení 2 okruhy</t>
  </si>
  <si>
    <t>57</t>
  </si>
  <si>
    <t>10.074.573.M01</t>
  </si>
  <si>
    <t>Stožárová elektro-výzbroj pro vodiče do prům. 16 mm2 (TN-C), vybaveno 2 pojistkami pro VO a vánoční výzdoby; prostor pro osazení jističo-chrániče na DIN lištu 35 mm</t>
  </si>
  <si>
    <t>10 "parkové stožáry bez reflektoru"</t>
  </si>
  <si>
    <t>1 "místo 9/1"</t>
  </si>
  <si>
    <t>58</t>
  </si>
  <si>
    <t>210204203</t>
  </si>
  <si>
    <t>Montáž elektrovýzbroje stožárů osvětlení 3 okruhy</t>
  </si>
  <si>
    <t>-1701617917</t>
  </si>
  <si>
    <t>59</t>
  </si>
  <si>
    <t>10.074.573.M03</t>
  </si>
  <si>
    <t>Stožárová elektro-výzbroj pro vodiče do prům. 16 mm2 (TN-C), vybaveno 3 pojistkami pro VO a vánoční výzdoby; prostor pro osazení jističo-chrániče na DIN lištu 35 mm</t>
  </si>
  <si>
    <t>1524417259</t>
  </si>
  <si>
    <t>Poznámka k položce:_x000d_
Stožárová elektro-výzbroj pro vodiče do prům. 16 mm2 (TN-C), vybaveno 3 pojistkami pro VO a vánoční výzdoby; prostor pro osazení jističo-chrániče na DIN lištu 35 mm</t>
  </si>
  <si>
    <t>3 "parkové stožáry s reflektorem"</t>
  </si>
  <si>
    <t>1 "silniční stožár 2/5 s reflektorem"</t>
  </si>
  <si>
    <t>60</t>
  </si>
  <si>
    <t>210220001</t>
  </si>
  <si>
    <t>Montáž uzemňovacího vedení vodičů FeZn pomocí svorek na povrchu páskou do 120 mm2</t>
  </si>
  <si>
    <t>Montáž uzemňovacího vedení s upevněním, propojením a připojením pomocí svorek na povrchu vodičů FeZn páskou průřezu do 120 mm2</t>
  </si>
  <si>
    <t>445+75+40+90</t>
  </si>
  <si>
    <t>61</t>
  </si>
  <si>
    <t>35442062</t>
  </si>
  <si>
    <t>pás zemnící 30x4mm FeZn</t>
  </si>
  <si>
    <t>kg</t>
  </si>
  <si>
    <t>(445+75+40+90)*1,05</t>
  </si>
  <si>
    <t>682,5*1,2 'Přepočtené koeficientem množství</t>
  </si>
  <si>
    <t>62</t>
  </si>
  <si>
    <t>35441073</t>
  </si>
  <si>
    <t>drát D 10mm FeZn</t>
  </si>
  <si>
    <t>20*10*0,65</t>
  </si>
  <si>
    <t>130*1,2 'Přepočtené koeficientem množství</t>
  </si>
  <si>
    <t>63</t>
  </si>
  <si>
    <t>35441895</t>
  </si>
  <si>
    <t>svorka připojovací k připojení kovových částí</t>
  </si>
  <si>
    <t>35441986</t>
  </si>
  <si>
    <t>svorka odbočovací a spojovací pro pásek 30x4 mm, FeZn</t>
  </si>
  <si>
    <t>65</t>
  </si>
  <si>
    <t>35441996</t>
  </si>
  <si>
    <t>svorka odbočovací a spojovací pro spojování kruhových a páskových vodičů, FeZn</t>
  </si>
  <si>
    <t>66</t>
  </si>
  <si>
    <t>210280003</t>
  </si>
  <si>
    <t>Zkoušky a prohlídky el rozvodů a zařízení celková prohlídka pro objem mtž prací do 1 000 000 Kč</t>
  </si>
  <si>
    <t>-845093695</t>
  </si>
  <si>
    <t>Zkoušky a prohlídky elektrických rozvodů a zařízení celková prohlídka, zkoušení, měření a vyhotovení revizní zprávy pro objem montážních prací přes 500 do 1000 tisíc Kč</t>
  </si>
  <si>
    <t>PSC</t>
  </si>
  <si>
    <t xml:space="preserve">Poznámka k souboru cen:_x000d_
1. Ceny -0001 až -0010 jsou určeny pro objem montážních prací včetně nákladů na nosný a podružný materiál._x000d_
</t>
  </si>
  <si>
    <t>67</t>
  </si>
  <si>
    <t>210280010</t>
  </si>
  <si>
    <t>Příplatek k celkové prohlídce za dalších i započatých 500 000 Kč přes 1 000 000 Kč</t>
  </si>
  <si>
    <t>-1454796974</t>
  </si>
  <si>
    <t>Zkoušky a prohlídky elektrických rozvodů a zařízení celková prohlídka, zkoušení, měření a vyhotovení revizní zprávy pro objem montážních prací Příplatek k ceně -0003 za každých dalších i započatých 500 tisíc Kč přes 1000 tisíc Kč</t>
  </si>
  <si>
    <t>68</t>
  </si>
  <si>
    <t>210280101</t>
  </si>
  <si>
    <t>Kontrola rozváděčů nn silových hmotnosti do 200 kg</t>
  </si>
  <si>
    <t>-1807905352</t>
  </si>
  <si>
    <t>Zkoušky a prohlídky rozvodných zařízení kontrola rozváděčů nn, (1 pole) silových, hmotnosti do 200 kg</t>
  </si>
  <si>
    <t>69</t>
  </si>
  <si>
    <t>210280211</t>
  </si>
  <si>
    <t>Měření zemních odporů zemniče prvního nebo samostatného</t>
  </si>
  <si>
    <t>1729788731</t>
  </si>
  <si>
    <t>70</t>
  </si>
  <si>
    <t>210280215</t>
  </si>
  <si>
    <t>Připlatek k měření zemních odporů prvního zemniče za každý další zemnič v síti</t>
  </si>
  <si>
    <t>-1962820831</t>
  </si>
  <si>
    <t>Měření zemních odporů zemniče Příplatek k ceně za každý další zemnič v síti</t>
  </si>
  <si>
    <t>5 "zásuvkové komory"</t>
  </si>
  <si>
    <t>5 "rozváděče"</t>
  </si>
  <si>
    <t>13+1+1 "stožáry VO"</t>
  </si>
  <si>
    <t>71</t>
  </si>
  <si>
    <t>210280351</t>
  </si>
  <si>
    <t>Zkoušky kabelů silových do 1 kV, počtu a průřezu žil do 4x25 mm2</t>
  </si>
  <si>
    <t>841549738</t>
  </si>
  <si>
    <t>Zkoušky vodičů a kabelů izolačních kabelů silových do 1 kV, počtu a průřezu žil do 4x25 mm2</t>
  </si>
  <si>
    <t>72</t>
  </si>
  <si>
    <t>210812011</t>
  </si>
  <si>
    <t>Montáž kabel Cu plný kulatý do 1 kV 3x1,5 až 6 mm2 uložený volně nebo v liště (CYKY)</t>
  </si>
  <si>
    <t>Montáž izolovaných kabelů měděných do 1 kV bez ukončení plných a kulatých (CYKY, CHKE-R,...) uložených volně nebo v liště počtu a průřezu žil 3x1,5 až 6 mm2</t>
  </si>
  <si>
    <t>73</t>
  </si>
  <si>
    <t>34111030</t>
  </si>
  <si>
    <t>kabel silový s Cu jádrem 1kV 3x1,5mm2 CYKY-J</t>
  </si>
  <si>
    <t>6*10+2*50 "připojení architektonického osvětlení"</t>
  </si>
  <si>
    <t>160*1,2 'Přepočtené koeficientem množství</t>
  </si>
  <si>
    <t>74</t>
  </si>
  <si>
    <t>34111036</t>
  </si>
  <si>
    <t>kabel silový s Cu jádrem 1kV 3x2,5mm2 NYY-J</t>
  </si>
  <si>
    <t>55+80+30+110+20+20+60 "připojení ZK, SV-1 a PA-1"</t>
  </si>
  <si>
    <t>375*1,2 'Přepočtené koeficientem množství</t>
  </si>
  <si>
    <t>75</t>
  </si>
  <si>
    <t>210813033</t>
  </si>
  <si>
    <t>Montáž kabel Cu plný kulatý do 1 kV 4x6 až 10 mm2 uložený pevně (CYKY)</t>
  </si>
  <si>
    <t>Montáž izolovaných kabelů měděných do 1 kV bez ukončení plných a kulatých (CYKY, CHKE-R,...) uložených pevně počtu a průřezu žil 4x6 až 10 mm2</t>
  </si>
  <si>
    <t>76</t>
  </si>
  <si>
    <t>34111076</t>
  </si>
  <si>
    <t>kabel silový s Cu jádrem 1kV 4x10mm2 CYKY-J</t>
  </si>
  <si>
    <t>50*1,2 'Přepočtené koeficientem množství</t>
  </si>
  <si>
    <t>77</t>
  </si>
  <si>
    <t>210813035</t>
  </si>
  <si>
    <t>Montáž kabel Cu plný kulatý do 1 kV 4x16 mm2 uložený pevně (CYKY)</t>
  </si>
  <si>
    <t>Montáž izolovaných kabelů měděných do 1 kV bez ukončení plných a kulatých (CYKY, CHKE-R,...) uložených pevně počtu a průřezu žil 4x16 mm2</t>
  </si>
  <si>
    <t>78</t>
  </si>
  <si>
    <t>34111080</t>
  </si>
  <si>
    <t>kabel silový s Cu jádrem 1kV 4x16mm2 CYKY-J</t>
  </si>
  <si>
    <t>35+45+60+30+70+35+65+40+40+35+55+35+20+35+55+40+70 "VO"</t>
  </si>
  <si>
    <t>765*1,2 'Přepočtené koeficientem množství</t>
  </si>
  <si>
    <t>79</t>
  </si>
  <si>
    <t>210813061</t>
  </si>
  <si>
    <t>Montáž kabel Cu plný kulatý do 1 kV 5x1,5 až 2,5 mm2 uložený pevně (CYKY)</t>
  </si>
  <si>
    <t>Montáž izolovaných kabelů měděných do 1 kV bez ukončení plných a kulatých (CYKY, CHKE-R,...) uložených pevně počtu a průřezu žil 5x1,5 až 2,5 mm2</t>
  </si>
  <si>
    <t>80</t>
  </si>
  <si>
    <t>34111090</t>
  </si>
  <si>
    <t>kabel silový s Cu jádrem 1kV 5x1,5mm2 CYKY-J</t>
  </si>
  <si>
    <t>15*10</t>
  </si>
  <si>
    <t>81</t>
  </si>
  <si>
    <t>210813037</t>
  </si>
  <si>
    <t>Montáž kabel Cu plný kulatý do 1 kV 4x25 až 35 mm2 uložený pevně (CYKY)</t>
  </si>
  <si>
    <t>1137233320</t>
  </si>
  <si>
    <t>Montáž izolovaných kabelů měděných do 1 kV bez ukončení plných a kulatých (CYKY, CHKE-R,...) uložených pevně počtu a průřezu žil 4x25 až 35 mm2</t>
  </si>
  <si>
    <t>82</t>
  </si>
  <si>
    <t>34111610</t>
  </si>
  <si>
    <t>kabel silový s Cu jádrem 1kV 4x25mm2</t>
  </si>
  <si>
    <t>1143594413</t>
  </si>
  <si>
    <t>140 "z RE-věž do věže"</t>
  </si>
  <si>
    <t>140*1,2 'Přepočtené koeficientem množství</t>
  </si>
  <si>
    <t>83</t>
  </si>
  <si>
    <t>220060423</t>
  </si>
  <si>
    <t>Položení ochranné trubky do kabelového lože průměru 110 mm</t>
  </si>
  <si>
    <t>84</t>
  </si>
  <si>
    <t>34571350</t>
  </si>
  <si>
    <t>trubka elektroinstalační ohebná dvouplášťová korugovaná (chránička) D 32/40mm, HDPE+LDPE</t>
  </si>
  <si>
    <t>50+10 "PA a SV-1"</t>
  </si>
  <si>
    <t>10+70+45+100+20 "ZK"</t>
  </si>
  <si>
    <t>305*1,2 'Přepočtené koeficientem množství</t>
  </si>
  <si>
    <t>85</t>
  </si>
  <si>
    <t>34571353</t>
  </si>
  <si>
    <t>trubka elektroinstalační ohebná dvouplášťová korugovaná (chránička) D 61/75mm, HDPE+LDPE</t>
  </si>
  <si>
    <t>25+35+50+30+40+60+25+55+30+30+25+25+45+25+10+25+45+30+60</t>
  </si>
  <si>
    <t>130</t>
  </si>
  <si>
    <t>86</t>
  </si>
  <si>
    <t>34571355</t>
  </si>
  <si>
    <t>trubka elektroinstalační ohebná dvouplášťová korugovaná (chránička) D 94/110mm, HDPE+LDPE</t>
  </si>
  <si>
    <t>15*7</t>
  </si>
  <si>
    <t>105*1,2 'Přepočtené koeficientem množství</t>
  </si>
  <si>
    <t>87</t>
  </si>
  <si>
    <t>226411270.R01</t>
  </si>
  <si>
    <t>Montáž a dodávka tepelně smrštitelné trubičky zž pro uzemnění</t>
  </si>
  <si>
    <t>88</t>
  </si>
  <si>
    <t>210204011-D</t>
  </si>
  <si>
    <t>Demontáž stožárů osvětlení ocelových samostatně stojících délky do 12 m, včetně naložení a dopravy na místo určení do 5 km</t>
  </si>
  <si>
    <t>Demontáž stožárů osvětlení, bez zemních prací ocelových samostatně stojících, délky do 12 m, včetně naložení a dopravy na místo určení do 5 km</t>
  </si>
  <si>
    <t>Poznámka k položce:_x000d_
Včetně naložení na dopravní prostředek a složení v daníém místě.</t>
  </si>
  <si>
    <t>89</t>
  </si>
  <si>
    <t>210204201-D</t>
  </si>
  <si>
    <t>Demontáž elektrovýzbroje stožárů osvětlení 1 okruh</t>
  </si>
  <si>
    <t>Poznámka k položce:_x000d_
Včetně ekologické likvidace - vytřídění na základní druhy odpadů - a recyklačního poplatku._x000d_
Včetně naložení na dopravní prostředek a složení v daníém místě.</t>
  </si>
  <si>
    <t>90</t>
  </si>
  <si>
    <t>210205001-D</t>
  </si>
  <si>
    <t>Demontáž svítidel VO na demontovaných stožárech</t>
  </si>
  <si>
    <t>91</t>
  </si>
  <si>
    <t>220001001-D</t>
  </si>
  <si>
    <t>Demontáž uzemnění demontovaného stoáru VO</t>
  </si>
  <si>
    <t>Poznámka k položce:_x000d_
VčeVčetně ekologické likvidace - vytřídění na základní druhy odpadů - a recyklačního poplatku.tně naložení na dopravní prostředek a složení v daníém místě.</t>
  </si>
  <si>
    <t>92</t>
  </si>
  <si>
    <t>220001008-D</t>
  </si>
  <si>
    <t>Demontáž kabelů pro připojení svítidel VO (CYKY 3x1,5, 15 m kabelu v 1 demontovaném místě</t>
  </si>
  <si>
    <t>93</t>
  </si>
  <si>
    <t>221005002-D</t>
  </si>
  <si>
    <t>Uložení demontovaných stožárů, výložníků a svítidel VO do skladu majitele město Třebíč) - vzdálenost do 5 km</t>
  </si>
  <si>
    <t>Poznámka k položce:_x000d_
Včetně naložení na dopravní prostředek a vyložení v daném místě.</t>
  </si>
  <si>
    <t>94</t>
  </si>
  <si>
    <t>221001002-D</t>
  </si>
  <si>
    <t>Demontáž kabeláže VO v demontovaném světelném místě (AYKY 4x25)</t>
  </si>
  <si>
    <t>95</t>
  </si>
  <si>
    <t>742111300-D</t>
  </si>
  <si>
    <t>Demontáž rozvodnice oceloplechová nebo plastová běžná do 100 kg</t>
  </si>
  <si>
    <t>96</t>
  </si>
  <si>
    <t>945412112 -D</t>
  </si>
  <si>
    <t>Likvidace suti po demontovanm základu stožáru VO - poplatek na skládce za uložení odpadu, naložení na dopravní prostředek a doprava</t>
  </si>
  <si>
    <t>m3</t>
  </si>
  <si>
    <t>14*1,2*0,6*0,6</t>
  </si>
  <si>
    <t>97</t>
  </si>
  <si>
    <t>945412112-D</t>
  </si>
  <si>
    <t>Demontáž betonových základů po demontovaných sožárech</t>
  </si>
  <si>
    <t>ks</t>
  </si>
  <si>
    <t>Poznámka k položce:_x000d_
Včetně ekologické likvidace - vytřídění na základní druhy odpadů - a recyklačního poplatku.</t>
  </si>
  <si>
    <t>98</t>
  </si>
  <si>
    <t>741210102</t>
  </si>
  <si>
    <t>Montáž rozváděčů litinových, hliníkových nebo plastových sestava do 100 kg</t>
  </si>
  <si>
    <t>Montáž rozváděčů litinových, hliníkových nebo plastových bez zapojení vodičů sestavy hmotnosti do 100 kg</t>
  </si>
  <si>
    <t>99</t>
  </si>
  <si>
    <t>357117330.M01</t>
  </si>
  <si>
    <t xml:space="preserve">skříň  pojistková SVO, pilíř, plastové provedení, schváleného typu včetně vnitřní výzbroje nulového můstku apod.  - dle výkresové dokumentace</t>
  </si>
  <si>
    <t>100</t>
  </si>
  <si>
    <t>357117330.M02</t>
  </si>
  <si>
    <t>Pojistková skříň VO do výklenku SVO2 - dle specifikace a zapojení PD - dle výkresové dokumentace, včetně vystrojení elektroinstalačích prvků</t>
  </si>
  <si>
    <t>101</t>
  </si>
  <si>
    <t>357117330.M03</t>
  </si>
  <si>
    <t xml:space="preserve">Rozvodnice elektroměrová do výklenku pro 1 elektroměr pro 3f fakturační přímé jednosazbové měření do 80 A, včetně prostoru a dodávky  jisticích a ovládacích prvků - dle specifikace a zapojení PD - jistič 25 A/3/B 10 kA, nulový můstek, vydrátování apod.</t>
  </si>
  <si>
    <t>102</t>
  </si>
  <si>
    <t>357117330.M04</t>
  </si>
  <si>
    <t>Rozvodnice nástěnná, termoplastová, 48 M, pro R-KAM, dle výkresové dokumentace</t>
  </si>
  <si>
    <t>-162188515</t>
  </si>
  <si>
    <t>103</t>
  </si>
  <si>
    <t>357117330.M05</t>
  </si>
  <si>
    <t>Zemní pojezdová zásuvková komora do 3,5 t se zadlažďovacím poklopem, rozměry cca 40 x 40 x 40 cm, dle specifikace PD</t>
  </si>
  <si>
    <t>1837399286</t>
  </si>
  <si>
    <t>104</t>
  </si>
  <si>
    <t>PM</t>
  </si>
  <si>
    <t>Přidružený materiál</t>
  </si>
  <si>
    <t>%</t>
  </si>
  <si>
    <t>Spojovací materiál - izolačky, hřebíky, šrouby, matice aj. blíže nespecifikované komponenty.
Omítky, štuky, cement na zapravení prostoru po RE-věž, prostor ve věži, prostor v podkroví MěÚ TR</t>
  </si>
  <si>
    <t>Poznámka k položce:_x000d_
Spojovací materiál - izolačky, hřebíky, šrouby, matice aj. blíže nespecifikované komponenty.</t>
  </si>
  <si>
    <t>105</t>
  </si>
  <si>
    <t>PPV</t>
  </si>
  <si>
    <t>Podíl přidružených výkonů</t>
  </si>
  <si>
    <t xml:space="preserve">Poznámka k položce:_x000d_
_x000d_
</t>
  </si>
  <si>
    <t>22-M</t>
  </si>
  <si>
    <t>Montáže oznam. a zabezp. zařízení</t>
  </si>
  <si>
    <t>106</t>
  </si>
  <si>
    <t>220110346</t>
  </si>
  <si>
    <t>Montáž štítku kabelového průběžného</t>
  </si>
  <si>
    <t>Montáž kabelového štítku včetně vyražení znaku na štítek, připevnění na kabel, ovinutí štítku páskou pro označení konce kabelu</t>
  </si>
  <si>
    <t xml:space="preserve">Poznámka k souboru cen:_x000d_
1. V ceně 220 11-0346 není započten náklad na dodávku štítku._x000d_
</t>
  </si>
  <si>
    <t>107</t>
  </si>
  <si>
    <t>354421100M.01</t>
  </si>
  <si>
    <t>štítek plastový - označovací</t>
  </si>
  <si>
    <t>Poznámka k položce:_x000d_
Trvalé označení kabeláže</t>
  </si>
  <si>
    <t>742</t>
  </si>
  <si>
    <t>Elektroinstalace - trasy</t>
  </si>
  <si>
    <t>108</t>
  </si>
  <si>
    <t>742110102</t>
  </si>
  <si>
    <t>Montáž kabelového žlabu drátěného do velikosti 150/100 mm včetně víka</t>
  </si>
  <si>
    <t>1035608236</t>
  </si>
  <si>
    <t>109</t>
  </si>
  <si>
    <t>211110</t>
  </si>
  <si>
    <t>drátěný žlab kabelový pozinkovaný (GZ) 2m/ks 50/50</t>
  </si>
  <si>
    <t>-818008444</t>
  </si>
  <si>
    <t>110</t>
  </si>
  <si>
    <t>213010</t>
  </si>
  <si>
    <t>spojka drátěného žlabu GZ výšky bočnice 50 mm</t>
  </si>
  <si>
    <t>-1256608737</t>
  </si>
  <si>
    <t>111</t>
  </si>
  <si>
    <t>213085</t>
  </si>
  <si>
    <t>spojka víka drátěného žlabu GZ</t>
  </si>
  <si>
    <t>830993885</t>
  </si>
  <si>
    <t>112</t>
  </si>
  <si>
    <t>222005</t>
  </si>
  <si>
    <t>víko drátěného žlabu GZ 50</t>
  </si>
  <si>
    <t>-1973562513</t>
  </si>
  <si>
    <t>113</t>
  </si>
  <si>
    <t>219103</t>
  </si>
  <si>
    <t xml:space="preserve">GZ  Šroub vratový M6/16 (Bal = 100 Ks)</t>
  </si>
  <si>
    <t>1520876894</t>
  </si>
  <si>
    <t>114</t>
  </si>
  <si>
    <t>219411</t>
  </si>
  <si>
    <t xml:space="preserve">GZ  Matice M6 límcová (Bal = 100 Ks)</t>
  </si>
  <si>
    <t>912190108</t>
  </si>
  <si>
    <t>115</t>
  </si>
  <si>
    <t>219981</t>
  </si>
  <si>
    <t>Sprej zinkový - zinek 98% 400ml</t>
  </si>
  <si>
    <t>-784730415</t>
  </si>
  <si>
    <t xml:space="preserve"> Sprej zinkový - zinek 98% 400ml</t>
  </si>
  <si>
    <t>116</t>
  </si>
  <si>
    <t>742110122</t>
  </si>
  <si>
    <t>Montáž nosníku s konzolami nebo závitovými tyčemi pro šířky do 150 mm</t>
  </si>
  <si>
    <t>-144002709</t>
  </si>
  <si>
    <t>Montáž kabelového žlabu nosníku včetně konzol nebo závitových tyčí, šířky do 150 mm</t>
  </si>
  <si>
    <t>117</t>
  </si>
  <si>
    <t>215005</t>
  </si>
  <si>
    <t>nosník drátěného žlabu GZ 50</t>
  </si>
  <si>
    <t>-970119920</t>
  </si>
  <si>
    <t>HZS</t>
  </si>
  <si>
    <t>Hodinové zúčtovací sazby</t>
  </si>
  <si>
    <t>118</t>
  </si>
  <si>
    <t>HZS1302</t>
  </si>
  <si>
    <t>Hodinová zúčtovací sazba zedník specialista</t>
  </si>
  <si>
    <t>hod</t>
  </si>
  <si>
    <t>-1500554481</t>
  </si>
  <si>
    <t>Hodinové zúčtovací sazby profesí HSV provádění konstrukcí zedník specialista</t>
  </si>
  <si>
    <t>4*8 "zapravení demontovaného místa po elektroměrovém rozváděči ve věži"</t>
  </si>
  <si>
    <t>4*8 "zapravení prostoru v podkroví objektu p.č.st. 112/1"</t>
  </si>
  <si>
    <t>4*8 "příprava prostoru a zapravení ve fasádě pro RE-věž"</t>
  </si>
  <si>
    <t>119</t>
  </si>
  <si>
    <t>HZS1312</t>
  </si>
  <si>
    <t>Hodinová zúčtovací sazba omítkář - štukatér</t>
  </si>
  <si>
    <t>1807813730</t>
  </si>
  <si>
    <t>Hodinové zúčtovací sazby profesí HSV provádění konstrukcí omítkář - štukatér</t>
  </si>
  <si>
    <t>"příprava prostoru a zapravení ve fasádě pro RE-věž"</t>
  </si>
  <si>
    <t>120</t>
  </si>
  <si>
    <t>HZS1212</t>
  </si>
  <si>
    <t>Hodinová zúčtovací sazba kopáč</t>
  </si>
  <si>
    <t>-2000044671</t>
  </si>
  <si>
    <t>Hodinové zúčtovací sazby profesí HSV zemní a pomocné práce kopáč</t>
  </si>
  <si>
    <t>Poznámka k položce:_x000d_
Obsluha montážní plošiny.</t>
  </si>
  <si>
    <t>27*8 "sondy, provedení prostupu pod stávající opěrnou zdí u věže"</t>
  </si>
  <si>
    <t>121</t>
  </si>
  <si>
    <t>HZS1291</t>
  </si>
  <si>
    <t>Hodinová zúčtovací sazba pomocný stavební dělník</t>
  </si>
  <si>
    <t>-2144762980</t>
  </si>
  <si>
    <t>Hodinové zúčtovací sazby profesí HSV zemní a pomocné práce pomocný stavební dělník</t>
  </si>
  <si>
    <t>Poznámka k položce:_x000d_
Strojník traktorbargu.</t>
  </si>
  <si>
    <t>8*7 "sondy, provedení prostupu pod stávající opěrnou zdí u věže"</t>
  </si>
  <si>
    <t>Zemní práce</t>
  </si>
  <si>
    <t>122</t>
  </si>
  <si>
    <t>120001101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</si>
  <si>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</si>
  <si>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</si>
  <si>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výkopu,_x000d_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projekt, v němž je nutno při vykopávce postupovat opatrně, větší prostor, platí cena pro celý objem výkopku v tomto prostoru._x000d_
- není v projektu uvedena, avšak která podle projektu nebo podle sdělení investora jsou pravděpodobně ve výkopišti uložena, se rovná objemu výkopu, která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00-14. Dočasné zajištění podzemního potrubí nebo vedení ve výkopišti._x000d_
</t>
  </si>
  <si>
    <t>(80+40+10+10+25+20+45+20+10+10+15+10+70+5+50+25)*0,35*0,8 "výkopy 35x80 cm"</t>
  </si>
  <si>
    <t>(25+25+10+15)*0,5*0,8 "výkopy 50x80 cm"</t>
  </si>
  <si>
    <t>(15+15+10)*0,6*0,8 "výkopy 60x80cm"</t>
  </si>
  <si>
    <t>(5*8+20+20+10)*0,5*1,2 "překopy komunikací"</t>
  </si>
  <si>
    <t>123</t>
  </si>
  <si>
    <t>133112011</t>
  </si>
  <si>
    <t>Hloubení šachet v hornině třídy těžitelnosti I, skupiny 1 a 2, plocha výkopu do 4 m2 ručně</t>
  </si>
  <si>
    <t>-247768021</t>
  </si>
  <si>
    <t>Hloubení šachet ručně zapažených i nezapažených v horninách třídy těžitelnosti I skupiny 1 a 2, půdorysná plocha výkopu do 4 m2</t>
  </si>
  <si>
    <t xml:space="preserve">Poznámka k souboru cen:_x000d_
1. Ceny jsou určeny pro šachty hloubky do 6 m. Šachty větších hloubek se oceňují individuálně._x000d_
2. V cenách jsou započteny i náklady na svislé přemístění výkopku, urovnání dna do předepsaného profilu a spádu, přehození výkopku na přilehlém terénu na vzdálenost do 3 m od hrany šachty nebo naložení na dopravní prostředek._x000d_
</t>
  </si>
  <si>
    <t>Poznámka k položce:_x000d_
Pro zemní rozváděče (4 ks) a šachty (2 ks)._x000d_
Pro zemní šachtičky pro stánky - 2 ks</t>
  </si>
  <si>
    <t>(2)*1,2*0,6*0,6 "pojistkové skříně - pilíře"</t>
  </si>
  <si>
    <t>(5)*1*1*1 "zásuvkové komory"</t>
  </si>
  <si>
    <t>124</t>
  </si>
  <si>
    <t>171201221</t>
  </si>
  <si>
    <t>Poplatek za uložení na skládce (skládkovné) zeminy a kamení kód odpadu 17 05 04</t>
  </si>
  <si>
    <t>t</t>
  </si>
  <si>
    <t>Poplatek za uložení stavebního odpadu na skládce (skládkovné) zeminy a kamení zatříděného do Katalogu odpadů pod kódem 17 05 04</t>
  </si>
  <si>
    <t xml:space="preserve">Poznámka k souboru cen:_x000d_
1. Ceny uvedené v souboru cen je doporučeno opravit podle aktuálních cen místně příslušné skládky._x000d_
2. V cenách je započítán poplatek za ukládání odpadu dle zákona 185/2001 Sb._x000d_
</t>
  </si>
  <si>
    <t>Poznámka k položce:_x000d_
Likvidace zeminy po jámách pro stožáry a zemní rozváděče a šachty._x000d_
Likvidace zeminy jako přebytek pískového lože.</t>
  </si>
  <si>
    <t>(13)*0,6*0,6*1,2*1,8 "přebytek zeminy pro základy stožárů VO"</t>
  </si>
  <si>
    <t>(445+75+40)*0,3*0,3*1,8 "přebytek zeminy po kabelovém loži"</t>
  </si>
  <si>
    <t>Ostatní konstrukce a práce-bourání</t>
  </si>
  <si>
    <t>125</t>
  </si>
  <si>
    <t>945412112</t>
  </si>
  <si>
    <t>Teleskopická hydraulická montážní plošina výška zdvihu do 21 m</t>
  </si>
  <si>
    <t>den</t>
  </si>
  <si>
    <t>Teleskopická hydraulická montážní plošina na samohybném podvozku, s otočným košem výšky zdvihu do 21 m</t>
  </si>
  <si>
    <t>Poznámka k položce:_x000d_
Stavba stožáru, připojení svítidla a jeho osazení včetně montáže kabeláže, montáž náklonu svítidla dle světelně technického výpočtu._x000d_
Bez obsluhy.</t>
  </si>
  <si>
    <t>3 "deontáž stávajícího VO - svítidla a stožáry VO"</t>
  </si>
  <si>
    <t>5 "montáž svítidel VO a architektonického osvětlení"</t>
  </si>
  <si>
    <t>3 "montáž stožárů VO"</t>
  </si>
  <si>
    <t>2 "Montáž architektonického osvětlení na střeše objektu MěÚ TR - místo 8/1"</t>
  </si>
  <si>
    <t>126</t>
  </si>
  <si>
    <t>945412112.R01</t>
  </si>
  <si>
    <t>Autojeřáb 8t</t>
  </si>
  <si>
    <t>1111978713</t>
  </si>
  <si>
    <t>Autojeřáb 20t</t>
  </si>
  <si>
    <t>Poznámka k položce:_x000d_
Stavba stožárů._x000d_
Bez obsluhy.</t>
  </si>
  <si>
    <t>1 "skládání materiálu"</t>
  </si>
  <si>
    <t>1 "montáž silničních výložníků a výložníků na střeše"</t>
  </si>
  <si>
    <t>127</t>
  </si>
  <si>
    <t>945412112.R02</t>
  </si>
  <si>
    <t>Traktorbagr - rýpadlo nakladač</t>
  </si>
  <si>
    <t>1519130927</t>
  </si>
  <si>
    <t>Poznámka k položce:_x000d_
Stavební přípomoci. Naložení zeminy z mezideponie na dopravní prostředek._x000d_
Bez obsluhy.</t>
  </si>
  <si>
    <t>2 "mobilní přeprava materiálu po staveništi"</t>
  </si>
  <si>
    <t>5 "stavební výpomoci"</t>
  </si>
  <si>
    <t>28611156</t>
  </si>
  <si>
    <t>trubka kanalizační PVC DN 315x2000mm SN8</t>
  </si>
  <si>
    <t xml:space="preserve">Poznámka k položce:_x000d_
Trubka pro základovou kontrukci stožáru VO._x000d_
</t>
  </si>
  <si>
    <t>1*2 "místo 2/5"</t>
  </si>
  <si>
    <t>129</t>
  </si>
  <si>
    <t>28611136</t>
  </si>
  <si>
    <t>trubka kanalizační PVC DN 200x1000mm SN4</t>
  </si>
  <si>
    <t>1913719830</t>
  </si>
  <si>
    <t>1 "PA-1"</t>
  </si>
  <si>
    <t>953961111</t>
  </si>
  <si>
    <t>Kotvy chemickým tmelem M 8 hl 80 mm do betonu, ŽB nebo kamene s vyvrtáním otvoru</t>
  </si>
  <si>
    <t>-923809211</t>
  </si>
  <si>
    <t>Kotvy chemické s vyvrtáním otvoru do betonu, železobetonu nebo tvrdého kamene tmel, velikost M 8, hloubka 80 mm</t>
  </si>
  <si>
    <t xml:space="preserve">Poznámka k souboru cen:_x000d_
1. V cenách 953 96-11 a 953 96-12 jsou započteny i náklady na:_x000d_
a) rozměření, vrtání a spotřebu vrtáků. Pro velikost M 8 až M 30 jsou započteny náklady na vrtání příklepovými vrtáky, pro velikost M 33 až M 39 diamantovými korunkami,_x000d_
b) vyfoukání otvoru, přípravu kotev k uložení do otvorů, vyplnění kotevních otvorů tmelem nebo chemickou patronou včetně dodávky materiálu._x000d_
2. V cenách 953 96-51.. jsou započteny i náklady na dodání a zasunutí kotevního šroubu do otvoru vyplněného chemickým tmelem nebo patronou a dotažení matice._x000d_
</t>
  </si>
  <si>
    <t>30*2 "vnitřní kabelová trasa v podkroví MěÚ TR"</t>
  </si>
  <si>
    <t>131</t>
  </si>
  <si>
    <t>953961112</t>
  </si>
  <si>
    <t xml:space="preserve">Kotvy chemické s vyvrtáním otvoru  do betonu, železobetonu nebo tvrdého kamene tmel, velikost M 10, hloubka 90 mm</t>
  </si>
  <si>
    <t>656354060</t>
  </si>
  <si>
    <t>Kotvy chemické s vyvrtáním otvoru do betonu, železobetonu nebo tvrdého kamene tmel, velikost M 10, hloubka 90 mm</t>
  </si>
  <si>
    <t>4 "kotvení rozváděče R-KAM"</t>
  </si>
  <si>
    <t>4 "přikotvení rozváděče RE-věž"</t>
  </si>
  <si>
    <t>4 "kotvy pro výložník na fasádu"</t>
  </si>
  <si>
    <t>132</t>
  </si>
  <si>
    <t>971042341</t>
  </si>
  <si>
    <t>Vybourání otvorů v betonových příčkách a zdech pl do 0,09 m2 tl do 300 mm</t>
  </si>
  <si>
    <t>992807053</t>
  </si>
  <si>
    <t>2*0,5*0,8 "osazení SVO-2 a RE-věž"</t>
  </si>
  <si>
    <t>133</t>
  </si>
  <si>
    <t>974031142</t>
  </si>
  <si>
    <t>Vysekání rýh ve zdivu cihelném hl do 70 mm š do 100 mm</t>
  </si>
  <si>
    <t>813368032</t>
  </si>
  <si>
    <t>20 "pro kabely do nástěnných prvků"</t>
  </si>
  <si>
    <t>134</t>
  </si>
  <si>
    <t>974049143</t>
  </si>
  <si>
    <t>Vysekání rýh v betonových zdech hl do 70 mm š do 100 mm</t>
  </si>
  <si>
    <t>-1080849733</t>
  </si>
  <si>
    <t>10 "kabely do nástěnných prvků"</t>
  </si>
  <si>
    <t>135</t>
  </si>
  <si>
    <t>974049221.R01</t>
  </si>
  <si>
    <t>D+M vnitřního zapravení zdiva po vysekaných kabelových drážkách a průrazech - uvedení do původního stavu</t>
  </si>
  <si>
    <t>-641226520</t>
  </si>
  <si>
    <t>136</t>
  </si>
  <si>
    <t>974049221.R02</t>
  </si>
  <si>
    <t>D+M nosné konstrukce - výložníku - na střeše městského úřadu Třebíč; práce ve výškách; včetně rozebrání střešní konstrukce, její upravení pro nosný stožár; veškeré související činnosti s osazením nosného stožáru osvětlení</t>
  </si>
  <si>
    <t>soubor</t>
  </si>
  <si>
    <t>1757630790</t>
  </si>
  <si>
    <t>137</t>
  </si>
  <si>
    <t>974049221.R03</t>
  </si>
  <si>
    <t>Demontáž, dočasné uskladnění do skladu zhotovitele a osazení na nově určené místo stávajícího parkovacího automatu PA-1</t>
  </si>
  <si>
    <t>-378116573</t>
  </si>
  <si>
    <t>Práce a dodávky M</t>
  </si>
  <si>
    <t>46-M</t>
  </si>
  <si>
    <t>Zemní práce při extr.mont.pracích</t>
  </si>
  <si>
    <t>138</t>
  </si>
  <si>
    <t>460120019</t>
  </si>
  <si>
    <t>Naložení výkopku strojně z hornin třídy 1 až 4</t>
  </si>
  <si>
    <t>982814406</t>
  </si>
  <si>
    <t>Ostatní zemní práce při stavbě kabelových vedení naložení výkopku strojně, z hornin třídy 1 až 4</t>
  </si>
  <si>
    <t>(13+1)*0,6*0,6*1,2 "přebytek zeminy pro základy parkových stožárů VO"</t>
  </si>
  <si>
    <t>(1)*0,8*0,8*1,7 "přebytek zeminy pro základy silničních stožárů VO"</t>
  </si>
  <si>
    <t>(445+75+40+90)*0,4*0,3 "přebytek zeminy po kabelovém loži"</t>
  </si>
  <si>
    <t>139</t>
  </si>
  <si>
    <t>162551108</t>
  </si>
  <si>
    <t>Vodorovné přemístění do 3000 m výkopku/sypaniny z horniny třídy těžitelnosti I, skupiny 1 až 3</t>
  </si>
  <si>
    <t>-1575689988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</si>
  <si>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</si>
  <si>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</si>
  <si>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Poznámka k položce:_x000d_
Zemina a stávající vrchní vrstvy v trase výkopu. Výkopek bude uložen na meziskládku ul. Řípovská. Jakmile bude výkop připraven k zásypu, bude zasypáván tímto materiálem.</t>
  </si>
  <si>
    <t>140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</si>
  <si>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</si>
  <si>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</si>
  <si>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</si>
  <si>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</si>
  <si>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Poznámka k položce:_x000d_
Uložení sypaniny a vrchních vrstev výkopku kabelové trasy na mezideponii na ul. Řípovská. Tímto materiálem se bude výkop opět zasypávat.</t>
  </si>
  <si>
    <t>141</t>
  </si>
  <si>
    <t>460030194</t>
  </si>
  <si>
    <t>Řezání podkladu nebo krytu živičného tloušťky do 20 cm</t>
  </si>
  <si>
    <t>1475022470</t>
  </si>
  <si>
    <t>Přípravné terénní práce řezání spár v podkladu nebo krytu živičném, tloušťky přes 15 do 20 cm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</si>
  <si>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</si>
  <si>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20*2 "trasa k místu 9/1"</t>
  </si>
  <si>
    <t>142</t>
  </si>
  <si>
    <t>460050703</t>
  </si>
  <si>
    <t>Hloubení nezapažených jam pro stožáry veřejného osvětlení ručně v hornině tř 3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</si>
  <si>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3</t>
  </si>
  <si>
    <t xml:space="preserve">Poznámka k souboru cen:_x000d_
1. Ceny hloubení jam v hornině třídy 6 a 7 jsou stanoveny za použití pneumatického kladiva._x000d_
</t>
  </si>
  <si>
    <t>1 "silniční stožár"</t>
  </si>
  <si>
    <t>13 "parkový stožár"</t>
  </si>
  <si>
    <t>143</t>
  </si>
  <si>
    <t>460080033</t>
  </si>
  <si>
    <t>Základové konstrukce ze ŽB tř. C 16/20</t>
  </si>
  <si>
    <t>Základové konstrukce základ bez bednění do rostlé zeminy z monolitického železobetonu bez výztuže tř. C 16/20</t>
  </si>
  <si>
    <t>(13+1)*0,6*0,6*1,2 "parkové stožáry"</t>
  </si>
  <si>
    <t>1*0,8*0,8*1,7 "silniční stožár"</t>
  </si>
  <si>
    <t>144</t>
  </si>
  <si>
    <t>460490051</t>
  </si>
  <si>
    <t>Krytí spojek, koncovek a odbočnic pro kabely do 6 kV cihlami s ložem a zásypem pískem</t>
  </si>
  <si>
    <t>797641694</t>
  </si>
  <si>
    <t>Krytí kabelů, spojek, koncovek a odbočnic spojek, koncovek a odbočnic včetně podkladové a zásypové vrstvy s dodáním kopaného písku a uložením do rýhy cihlami tloušťky do 10 cm, pro kabel do 6 kV</t>
  </si>
  <si>
    <t>145</t>
  </si>
  <si>
    <t>460150163</t>
  </si>
  <si>
    <t>Hloubení kabelových zapažených i nezapažených rýh ručně š 35 cm, hl 80 cm, v hornině tř 3</t>
  </si>
  <si>
    <t>-843297841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</si>
  <si>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</si>
  <si>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 xml:space="preserve">Poznámka k souboru cen:_x000d_
1. Ceny hloubení rýh v hornině třídy 6 a 7 se oceňují cenami souboru cen 460 20- . Hloubení nezapažených kabelových rýh strojně._x000d_
</t>
  </si>
  <si>
    <t>80+40+10+10+25+20+45+20+10+10+15+10+70+5+50+25</t>
  </si>
  <si>
    <t>146</t>
  </si>
  <si>
    <t>460560163</t>
  </si>
  <si>
    <t>Zásyp rýh ručně šířky 35 cm, hloubky 80 cm, z horniny třídy 3</t>
  </si>
  <si>
    <t>743059495</t>
  </si>
  <si>
    <t>Zásyp kabelových rýh ručně s uložením výkopku ve vrstvách včetně zhutnění a urovnání povrchu šířky 35 cm hloubky 80 cm, v hornině třídy 3</t>
  </si>
  <si>
    <t>147</t>
  </si>
  <si>
    <t>460150263</t>
  </si>
  <si>
    <t>Hloubení kabelových zapažených i nezapažených rýh ručně š 50 cm, hl 80 cm, v hornině tř 3</t>
  </si>
  <si>
    <t>Hloubení zapažených i nezapažených kabelových rýh ručně včetně urovnání dna s přemístěním výkopku do vzdálenosti 3 m od okraje jámy nebo naložením na dopravní prostředek šířky 50 cm, hloubky 80 cm, v hornině třídy 3</t>
  </si>
  <si>
    <t>25+25+10+15</t>
  </si>
  <si>
    <t>148</t>
  </si>
  <si>
    <t>460560263</t>
  </si>
  <si>
    <t>Zásyp rýh ručně šířky 50 cm, hloubky 80 cm, z horniny třídy 3</t>
  </si>
  <si>
    <t>Zásyp kabelových rýh ručně s uložením výkopku ve vrstvách včetně zhutnění a urovnání povrchu šířky 50 cm hloubky 80 cm, v hornině třídy 3</t>
  </si>
  <si>
    <t>149</t>
  </si>
  <si>
    <t>460150533</t>
  </si>
  <si>
    <t>Hloubení kabelových zapažených i nezapažených rýh ručně š 60 cm, hl 80 cm, v hornině tř 3</t>
  </si>
  <si>
    <t>1176959555</t>
  </si>
  <si>
    <t>Hloubení zapažených i nezapažených kabelových rýh ručně včetně urovnání dna s přemístěním výkopku do vzdálenosti 3 m od okraje jámy nebo naložením na dopravní prostředek šířky 60 cm, hloubky 80 cm, v hornině třídy 3</t>
  </si>
  <si>
    <t>15+15+10</t>
  </si>
  <si>
    <t>150</t>
  </si>
  <si>
    <t>460560533</t>
  </si>
  <si>
    <t>Zásyp rýh ručně šířky 60 cm, hloubky 80 cm, z horniny třídy 3</t>
  </si>
  <si>
    <t>1169649875</t>
  </si>
  <si>
    <t>Zásyp kabelových rýh ručně s uložením výkopku ve vrstvách včetně zhutnění a urovnání povrchu šířky 60 cm hloubky 80 cm, v hornině třídy 3</t>
  </si>
  <si>
    <t>151</t>
  </si>
  <si>
    <t>460201604</t>
  </si>
  <si>
    <t>Hloubení kabelových nezapažených rýh jakýchkoli rozměrů strojně v hornině tř 4</t>
  </si>
  <si>
    <t>Hloubení nezapažených kabelových rýh strojně s přemístěním výkopku do vzdálenosti 3 m od okraje jámy nebo naložením na dopravní prostředek jakýchkoli rozměrů, v hornině třídy 4</t>
  </si>
  <si>
    <t xml:space="preserve">Poznámka k souboru cen:_x000d_
1. Ceny hloubení rýh strojně v hornině třídy 6 a 7 jsou stanoveny za použití trhaviny._x000d_
</t>
  </si>
  <si>
    <t>(5*8+20+20+10)*1,2*0,5 "překop komunikace"</t>
  </si>
  <si>
    <t>152</t>
  </si>
  <si>
    <t>460201612</t>
  </si>
  <si>
    <t>Zarovnání kabelových rýh š přes 50 do 80 cm po výkopu strojně</t>
  </si>
  <si>
    <t>Hloubení nezapažených kabelových rýh strojně zarovnání kabelových rýh po výkopu strojně, šířka rýhy přes 50 do 80 cm</t>
  </si>
  <si>
    <t>8*5+20+20+10</t>
  </si>
  <si>
    <t>153</t>
  </si>
  <si>
    <t>460561821</t>
  </si>
  <si>
    <t>Zásyp rýh strojně včetně zhutnění a urovnání povrchu - v zástavbě</t>
  </si>
  <si>
    <t>322829834</t>
  </si>
  <si>
    <t>Zásyp kabelových rýh strojně s uložením výkopku ve vrstvách včetně zhutnění a urovnání povrchu v zástavbě</t>
  </si>
  <si>
    <t xml:space="preserve">Poznámka k souboru cen:_x000d_
1. Ceny 460 56-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</si>
  <si>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154</t>
  </si>
  <si>
    <t>460421101</t>
  </si>
  <si>
    <t>Lože kabelů z písku nebo štěrkopísku tl 10 cm nad kabel, bez zakrytí, šířky lože do 65 cm</t>
  </si>
  <si>
    <t>Kabelové lože včetně podsypu, zhutnění a urovnání povrchu z písku nebo štěrkopísku tloušťky 10 cm nad kabel bez zakrytí, šířky do 65 cm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</si>
  <si>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</si>
  <si>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80+40+10+10+25+20+45+20+10+10+15+10+70+5+50+25 "výkopy 35x80"</t>
  </si>
  <si>
    <t>25+25+10+15 "výkopy 50x80 cm"</t>
  </si>
  <si>
    <t>15+15+10 "výkopy 60x80 cm"</t>
  </si>
  <si>
    <t>8*5+20+20+10 "výkopy v komunikacích 50x120 cm"</t>
  </si>
  <si>
    <t>155</t>
  </si>
  <si>
    <t>23531469</t>
  </si>
  <si>
    <t>písek zásypový fr. 0,1-0,4 mm</t>
  </si>
  <si>
    <t>-480833999</t>
  </si>
  <si>
    <t>(445)*0,35*0,4*1,7</t>
  </si>
  <si>
    <t>(75)*0,5*0,4*1,7</t>
  </si>
  <si>
    <t>(40)*0,6*0,4*1,7</t>
  </si>
  <si>
    <t>(8*5+20+20+10)*0,5*0,4*1,7</t>
  </si>
  <si>
    <t>156</t>
  </si>
  <si>
    <t>460490013</t>
  </si>
  <si>
    <t>Krytí kabelů výstražnou fólií šířky 34 cm</t>
  </si>
  <si>
    <t>Krytí kabelů, spojek, koncovek a odbočnic kabelů výstražnou fólií z PVC včetně vyrovnání povrchu rýhy, rozvinutí a uložení fólie do rýhy, fólie šířky do 34cm</t>
  </si>
  <si>
    <t>157</t>
  </si>
  <si>
    <t>69311311</t>
  </si>
  <si>
    <t>pás varovný plný PE š 330mm s potiskem</t>
  </si>
  <si>
    <t>158</t>
  </si>
  <si>
    <t>181152302</t>
  </si>
  <si>
    <t>Úprava pláně pro silnice a dálnice v zářezech se zhutněním</t>
  </si>
  <si>
    <t>m2</t>
  </si>
  <si>
    <t>Úprava pláně na stavbách silnic a dálnic strojně v zářezech mimo skalních se zhutněním</t>
  </si>
  <si>
    <t xml:space="preserve">Poznámka k souboru cen:_x000d_
1. Ceny 15-2301, 15-2302, 25-2301 a 25-2305 jsou určeny pro urovnání nově zřizovaných ploch vodorovných nebo ve sklonu do 1:5 pod zpevnění ploch jakéhokoliv druhu, pod humusování, drnování a dále předepíše-li projekt urovnání pláně z jiného důvodu._x000d_
2. Cena 15-2303 je určena pro vyplnění sypaninou prohlubní zářezů v horninách třídy těžitelnosti II a III, skupiny 5 až 7._x000d_
3. Ceny neplatí pro zhutnění podloží pod násypy; toto zhutnění se oceňuje cenou 171 15-2101 Zhutnění podloží pod násypy._x000d_
4. Ceny neplatí pro urovnání lavic šířky do 3 m přerušujících svahy, pro urovnání dna příkopů pro jakoukoliv jejich šířku; toto urovnání se oceňuje cenami souboru cen 182 Svahování trvalých svahů do projektovaných profilů._x000d_
5. Urovnání ploch ve sklonu přes 1:5 (svahování) se oceňuje cenou 182 20-1101 Svahování trvalých svahů do projektovaných profilů._x000d_
6. Vyplnění prohlubní v horninách třídy II a III betonem nebo stabilizací se oceňuje cenami části A 01 katalogu 822-1 Komunikace pozemní a letiště._x000d_
</t>
  </si>
  <si>
    <t>(445+75+40+90)*0,8*0,5</t>
  </si>
  <si>
    <t>159</t>
  </si>
  <si>
    <t>171152501</t>
  </si>
  <si>
    <t>Zhutnění podloží z hornin soudržných nebo nesoudržných pod násypy</t>
  </si>
  <si>
    <t>Zhutnění podloží pod násypy z rostlé horniny třídy těžitelnosti I a II, skupiny 1 až 4 z hornin soudružných a nesoudržných</t>
  </si>
  <si>
    <t xml:space="preserve">Poznámka k souboru cen:_x000d_
1. Cena je určena pro zhutnění ploch vodorovných nebo ve sklonu do 1 : 5, je-li předepsáno zhutnění do hloubky 0,7 m od pláně._x000d_
2. Cenu nelze použít pro zhutnění podloží z hornin konzistence kašovité až tekoucí._x000d_
3. Množství jednotek se určí v m2 půdorysné plochy zhutněného podloží._x000d_
</t>
  </si>
  <si>
    <t>(445+75+40+90)*0,5</t>
  </si>
  <si>
    <t>160</t>
  </si>
  <si>
    <t>460650053</t>
  </si>
  <si>
    <t>Zřízení podkladní vrstvy vozovky a chodníku ze štěrkodrti se zhutněním tloušťky do 15 cm</t>
  </si>
  <si>
    <t>1926167121</t>
  </si>
  <si>
    <t>Vozovky a chodníky zřízení podkladní vrstvy včetně rozprostření a úpravy podkladu ze štěrkodrti, včetně zhutnění, tloušťky přes 10 do 15 cm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</si>
  <si>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</si>
  <si>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20*0,5*2 "trasa k místu 9/1"</t>
  </si>
  <si>
    <t>161</t>
  </si>
  <si>
    <t>58344197</t>
  </si>
  <si>
    <t>štěrkodrť frakce 0/63</t>
  </si>
  <si>
    <t>-688681663</t>
  </si>
  <si>
    <t>20*0,5*2*2,7 "trasa k místu 9/1"</t>
  </si>
  <si>
    <t>162</t>
  </si>
  <si>
    <t>460650122</t>
  </si>
  <si>
    <t>Zřízení krytu vozovky a chodníku z betonu prostého tloušťky do 10 cm</t>
  </si>
  <si>
    <t>416524781</t>
  </si>
  <si>
    <t>Vozovky a chodníky kryt vozovky z betonu prostého, tloušťky přes 5 do 10 cm</t>
  </si>
  <si>
    <t>20*0,5</t>
  </si>
  <si>
    <t>163</t>
  </si>
  <si>
    <t>58942431</t>
  </si>
  <si>
    <t>beton asfaltový vrstva obrusná ACO 8 pojivo asfalt 50/70</t>
  </si>
  <si>
    <t>-234038426</t>
  </si>
  <si>
    <t>20*0,5*0,05*2,3</t>
  </si>
  <si>
    <t>164</t>
  </si>
  <si>
    <t>58942412</t>
  </si>
  <si>
    <t xml:space="preserve">beton asfaltový vrstva obrusná  ACO 16 pojivo asfalt 50/70</t>
  </si>
  <si>
    <t>-172596217</t>
  </si>
  <si>
    <t>VRN</t>
  </si>
  <si>
    <t>Vedlejší rozpočtové náklady</t>
  </si>
  <si>
    <t>VRN1</t>
  </si>
  <si>
    <t>Průzkumné, geodetické a projektové práce</t>
  </si>
  <si>
    <t>165</t>
  </si>
  <si>
    <t>013274000</t>
  </si>
  <si>
    <t>Pasportizace objektu před započetím prací</t>
  </si>
  <si>
    <t>1024</t>
  </si>
  <si>
    <t>-501872700</t>
  </si>
  <si>
    <t>Poznámka k položce:_x000d_
Ověření a zmapování stávajícího zapojení VO včetně nákladů na výkresovou dokumentaci - kabelový plán, schéma napájení apod.</t>
  </si>
  <si>
    <t>166</t>
  </si>
  <si>
    <t>013294000</t>
  </si>
  <si>
    <t>Ostatní dokumentace - výrobní dokumentace - stožárů, rozváděčů, skříní, návrhu kotvení architektonického osvětlení apod.</t>
  </si>
  <si>
    <t>-364539449</t>
  </si>
  <si>
    <t>Poznámka k položce:_x000d_
Výrobní dokumentace - stožárů, rozváděčů, skříní, návrhu kotvení architektonického osvětlení apod.</t>
  </si>
  <si>
    <t>VRN - Inženýrská činnost</t>
  </si>
  <si>
    <t>167</t>
  </si>
  <si>
    <t>013254000</t>
  </si>
  <si>
    <t>Dokumentace skutečného provedení stavby</t>
  </si>
  <si>
    <t>1545346287</t>
  </si>
  <si>
    <t xml:space="preserve">Poznámka k položce:_x000d_
VO, elektroinstalace  - skutečné provedení, vyznačené technické odchylky se zdůvodněním jiného řešení - musí být odsouhlaseno investorem nebo správcem sítě.</t>
  </si>
  <si>
    <t>168</t>
  </si>
  <si>
    <t>044002000</t>
  </si>
  <si>
    <t>Revize elektro - veřejné osvětlení a silnoproudá elektroinstalace</t>
  </si>
  <si>
    <t>590021576</t>
  </si>
  <si>
    <t>VRN5</t>
  </si>
  <si>
    <t>Finanční náklady</t>
  </si>
  <si>
    <t>169</t>
  </si>
  <si>
    <t>050001002</t>
  </si>
  <si>
    <t>Finanční náklady - světelná zkouška architektonického osvětlení</t>
  </si>
  <si>
    <t>-2107582792</t>
  </si>
  <si>
    <t xml:space="preserve">Poznámka k položce:_x000d_
Světelná zkouška architektonického osvětlení kostela a věže sv. Martina na místě._x000d_
Uchazeč musí uvažovat náklady na zapůjčení svítidel od výrobce, jejich dopravu a dočasné připojení ke zdroji elektrické energie v nočních hodinách._x000d_
Dále pak musí uchazeč počítat časovou náročnost pro organizaci termínu světelné zkoušky za účasti minimálně hl. architekta projektu, zástupce investora (TDI) a zástupce odboru dopravy a komunálních služeb města Třebíč - VO._x000d_
Dále musí uchazeč počítat s náklady na protokolární zápis, ve kterém bude mimo jiné uvedena odsouhlasené umístění svítidel,  soupis vad a nedodělků apod.</t>
  </si>
  <si>
    <t>402 - Veřejné osvětlení ul. Kotlářská</t>
  </si>
  <si>
    <t>Třebíč, ul. Kotlářská</t>
  </si>
  <si>
    <t>1+1</t>
  </si>
  <si>
    <t>35436030</t>
  </si>
  <si>
    <t>spojka kabelová smršťovaná přímá do 1kV 91ahsc-35/5 5x6-35mm</t>
  </si>
  <si>
    <t>-446137582</t>
  </si>
  <si>
    <t>335462873</t>
  </si>
  <si>
    <t>3+3+3 "SVO-4"</t>
  </si>
  <si>
    <t>35822121</t>
  </si>
  <si>
    <t>jistič 1pólový-charakteristika C 16 A, 10 kA na DIN lištu</t>
  </si>
  <si>
    <t>1492120942</t>
  </si>
  <si>
    <t>3 "SVO-4"</t>
  </si>
  <si>
    <t>(3)*3*2 "svítidla"</t>
  </si>
  <si>
    <t>(5)*4*2</t>
  </si>
  <si>
    <t>Svítidlo veřejného osvětlení LED, 40 W, 2700 K, se samostmíváním dle standardu majitele VO, záruka min. 5 let, uchycení na dřík stožáru VO - svítidlo schváleno hlavním architektem projektu, NPÚ i investorem stavby</t>
  </si>
  <si>
    <t>Svítidlo veřejného osvětlení LED,40 W, 2700 K, se samostmíváním dle standardu majitele VO, záruka min. 5 let, uchycení na dřík stožáru VO - svítidlo schváleno hlavním architektem projektu, NPÚ i investorem stavby</t>
  </si>
  <si>
    <t>Poznámka k položce:_x000d_
- svítidlo veřejného osvětlení LED, 40W, 2700 K, se samostmíváním_x000d_
- záruka min. 5 let_x000d_
- uchycení na dřík stožáru VO _x000d_
- svítidlo schváleno hlavním architektem projektu, NPÚ i investorem stavby; _x000d_
- dle schváleného světelně technického výpočtu projektové dokumentace (STV)</t>
  </si>
  <si>
    <t>3 "parkové stožáry VO pro svítidla"</t>
  </si>
  <si>
    <t>(120)*1,05</t>
  </si>
  <si>
    <t>126*1,2 'Přepočtené koeficientem množství</t>
  </si>
  <si>
    <t>4*10*0,65</t>
  </si>
  <si>
    <t>26*1,2 'Přepočtené koeficientem množství</t>
  </si>
  <si>
    <t>1 "rozváděče"</t>
  </si>
  <si>
    <t>3-1 "stožáry VO"</t>
  </si>
  <si>
    <t>kabel silový s Cu jádrem 1kV 4x16mm2</t>
  </si>
  <si>
    <t>70+60+30+20+25+20</t>
  </si>
  <si>
    <t>225*1,2 'Přepočtené koeficientem množství</t>
  </si>
  <si>
    <t>kabel silový s Cu jádrem 1kV 5x1,5mm2</t>
  </si>
  <si>
    <t>3*10</t>
  </si>
  <si>
    <t>30*1,2 'Přepočtené koeficientem množství</t>
  </si>
  <si>
    <t>60+50+20+10+15+10</t>
  </si>
  <si>
    <t>165*1,2 'Přepočtené koeficientem množství</t>
  </si>
  <si>
    <t>2*1,2*0,6*0,6</t>
  </si>
  <si>
    <t>421531213</t>
  </si>
  <si>
    <t>5*8 "sondy, prostor před RVO"</t>
  </si>
  <si>
    <t>HZS2222</t>
  </si>
  <si>
    <t>Hodinová zúčtovací sazba elektrikář odborný</t>
  </si>
  <si>
    <t>-320731656</t>
  </si>
  <si>
    <t>Hodinové zúčtovací sazby profesí PSV provádění stavebních instalací elektrikář odborný</t>
  </si>
  <si>
    <t>2*8 "prustup do RVO stávající kabel. chráničkou"</t>
  </si>
  <si>
    <t>2*8 "dohled nad pracemi"</t>
  </si>
  <si>
    <t>1*8 "koordinace s ostatními SO a s provozovatelem VO"</t>
  </si>
  <si>
    <t>(70+45+5)*0,3*0,4</t>
  </si>
  <si>
    <t>(3)*0,6*0,6*1,2*1,8 "přebytek zeminy pro základy stožárů VO"</t>
  </si>
  <si>
    <t>(70+45+5)*0,3*0,4*1,8 "přebytek zeminy po kabelovém loži"</t>
  </si>
  <si>
    <t>-577925099</t>
  </si>
  <si>
    <t>1 "deontáž stávajícího VO - svítidla a stožáry VO"</t>
  </si>
  <si>
    <t>1 "montáž svítidel aa stožárů"</t>
  </si>
  <si>
    <t>2144137662</t>
  </si>
  <si>
    <t>(3)*0,6*0,6*1,2 "přebytek zeminy pro základy stožárů VO"</t>
  </si>
  <si>
    <t>(70+45+5)*0,4*0,3 "přebytek zeminy po kabelovém loži"</t>
  </si>
  <si>
    <t>3 "parkový stožár"</t>
  </si>
  <si>
    <t>3*0,6*0,6*1,2 "parkové stožáry"</t>
  </si>
  <si>
    <t>70 "v komunikaci"</t>
  </si>
  <si>
    <t>45 "zeleň"</t>
  </si>
  <si>
    <t>5 "chodníky / schody"</t>
  </si>
  <si>
    <t>(70+45+5)*0,3*0,4*1,7</t>
  </si>
  <si>
    <t>(70+45+5)*0,8*0,5</t>
  </si>
  <si>
    <t>(70+45+5)*0,5</t>
  </si>
  <si>
    <t>60733850</t>
  </si>
  <si>
    <t>-1078074015</t>
  </si>
  <si>
    <t>Poznámka k položce:_x000d_
VO, elektroinstalace - skutečné provedení, vyznačené technické odchylky se zdůvodněním jiného řešení - musí být odsouhlaseno investorem nebo správcem sítě.</t>
  </si>
  <si>
    <t>Revize elektro - veřejné osvětlení</t>
  </si>
  <si>
    <t>-1581028181</t>
  </si>
  <si>
    <t>403 - MAN ul. Hasskova a Martinské nám.</t>
  </si>
  <si>
    <t>22-M - Montáže technologických zařízení pro dopravní stavby</t>
  </si>
  <si>
    <t xml:space="preserve">    21-M - Elektromontáže</t>
  </si>
  <si>
    <t xml:space="preserve">      HZS - Hodinové zúčtovací sazby</t>
  </si>
  <si>
    <t xml:space="preserve">        9 - Ostatní konstrukce a práce-bourání</t>
  </si>
  <si>
    <t xml:space="preserve">      1 - Zemní práce</t>
  </si>
  <si>
    <t>Montáže technologických zařízení pro dopravní stavby</t>
  </si>
  <si>
    <t>1712444085</t>
  </si>
  <si>
    <t>1284912339</t>
  </si>
  <si>
    <t>220182022</t>
  </si>
  <si>
    <t>Uložení HDPE trubky pro optický kabel do výkopu bez zřízení lože a bez krytí</t>
  </si>
  <si>
    <t>1538723352</t>
  </si>
  <si>
    <t>345713500</t>
  </si>
  <si>
    <t>trubka elektroinstalační ohebná HDPE - svazek mikrtrubiček 7x 12/8 mm</t>
  </si>
  <si>
    <t>964674611</t>
  </si>
  <si>
    <t>2*140+100+60+2*60+2*20+2*80+80+80+100+2*55</t>
  </si>
  <si>
    <t>1130*1,2 'Přepočtené koeficientem množství</t>
  </si>
  <si>
    <t>220182023</t>
  </si>
  <si>
    <t>Kontrola tlakutěsnosti HDPE trubky za úsek</t>
  </si>
  <si>
    <t>-1897498546</t>
  </si>
  <si>
    <t>2+1+1+1+2+2+2+1+1+2</t>
  </si>
  <si>
    <t>220182024</t>
  </si>
  <si>
    <t>D+M Označení optického kabelu nebo spojky dvojicí magnetu - určí provozovatel MAN na vyzvání</t>
  </si>
  <si>
    <t>60079867</t>
  </si>
  <si>
    <t>220182025</t>
  </si>
  <si>
    <t>Kontrola průchodnosti trubky pro optický kabel</t>
  </si>
  <si>
    <t>km</t>
  </si>
  <si>
    <t>178623607</t>
  </si>
  <si>
    <t>(2*(140+55+60+20+80+80+100)+60)*7/1000 "svazek MT 7x 12/8"</t>
  </si>
  <si>
    <t>220182026</t>
  </si>
  <si>
    <t>Montáž spojky na HDPE trubce rovné</t>
  </si>
  <si>
    <t>601779356</t>
  </si>
  <si>
    <t>562411201</t>
  </si>
  <si>
    <t>spojka na optické vedení HDPE 40, certifikovaná</t>
  </si>
  <si>
    <t>406010445</t>
  </si>
  <si>
    <t>spojka mikrotrubičky HDPE 12 mm, certifikovaná</t>
  </si>
  <si>
    <t>7*6+8</t>
  </si>
  <si>
    <t>220182027</t>
  </si>
  <si>
    <t>Montáž koncovky nebo záslepky bez svařování na HDPE trubku</t>
  </si>
  <si>
    <t>1424321090</t>
  </si>
  <si>
    <t>562411301</t>
  </si>
  <si>
    <t>koncovka na optické vedení mikrotruničku HDPE 12, certifikovaná</t>
  </si>
  <si>
    <t>-28489639</t>
  </si>
  <si>
    <t>7*5*2</t>
  </si>
  <si>
    <t>220182029</t>
  </si>
  <si>
    <t>Montáž plastové komory na spojkování optického kabelu</t>
  </si>
  <si>
    <t>-1656569421</t>
  </si>
  <si>
    <t>345731050</t>
  </si>
  <si>
    <t>přístupová komora pro HDPE rozvody, pojezdová 800x795x1220 mm</t>
  </si>
  <si>
    <t>-580493577</t>
  </si>
  <si>
    <t>345731080</t>
  </si>
  <si>
    <t>víko komory pojezdové komory zadlažďovací</t>
  </si>
  <si>
    <t>-547229773</t>
  </si>
  <si>
    <t>-877691623</t>
  </si>
  <si>
    <t>9*2</t>
  </si>
  <si>
    <t>210801311</t>
  </si>
  <si>
    <t>Montáž vodiče Cu izolovaný plný a laněný s PVC pláštěm do 1 kV žíla 1,5 až 16 mm2 volně (CY, CHAH-R(V))</t>
  </si>
  <si>
    <t>-1981212266</t>
  </si>
  <si>
    <t>Montáž izolovaných vodičů měděných do 1 kV bez ukončení uložených volně plných a laněných s PVC pláštěm, bezhalogenových, ohniodolných (CY, CHAH-R(V),...) průřezu žíly 1,5 až 16 mm2</t>
  </si>
  <si>
    <t>-1395852580</t>
  </si>
  <si>
    <t>vodič silový s Cu jádrem 6mm2 zž</t>
  </si>
  <si>
    <t>140+100+60+60+80+80+80+100+55</t>
  </si>
  <si>
    <t>755*1,2 'Přepočtené koeficientem množství</t>
  </si>
  <si>
    <t>971042341.M01</t>
  </si>
  <si>
    <t>Jádrové vrtání smíšeného zdiva prům. 100 mm včetně přípravy s tím spojených - doprava, elektrická energie, chlazení, usazení stroje, zapravení vnitřního zdiva, úklid místa, utěsnění studnařskou pěnou atp.</t>
  </si>
  <si>
    <t>bm</t>
  </si>
  <si>
    <t>582354646</t>
  </si>
  <si>
    <t>1 "provrtání základů budovy MěÚ Třebíč pro 2 svazky MT HDPE"</t>
  </si>
  <si>
    <t>-1022509669</t>
  </si>
  <si>
    <t>(540)*0,3*0,3</t>
  </si>
  <si>
    <t>-225040210</t>
  </si>
  <si>
    <t>(170+85+80+140+65)*0,3*0,3*1,8 "přebytek zeminy po kabelovém loži"</t>
  </si>
  <si>
    <t>1922416159</t>
  </si>
  <si>
    <t>(170+85+80+140+65)*0,3*0,3 "přebytek zeminy po kabelovém loži"</t>
  </si>
  <si>
    <t>1469661618</t>
  </si>
  <si>
    <t>1120508899</t>
  </si>
  <si>
    <t>1078722189</t>
  </si>
  <si>
    <t>(170+85+80+140+65)*0,4</t>
  </si>
  <si>
    <t>-54825309</t>
  </si>
  <si>
    <t>(170+85+80+140+65)*0,8*0,5</t>
  </si>
  <si>
    <t>460150153</t>
  </si>
  <si>
    <t>Hloubení kabelových zapažených i nezapažených rýh ručně š 35 cm, hl 70 cm, v hornině tř 3</t>
  </si>
  <si>
    <t>132887755</t>
  </si>
  <si>
    <t>Hloubení zapažených i nezapažených kabelových rýh ručně včetně urovnání dna s přemístěním výkopku do vzdálenosti 3 m od okraje jámy nebo naložením na dopravní prostředek šířky 35 cm, hloubky 70 cm, v hornině třídy 3</t>
  </si>
  <si>
    <t>170+85+80+140+65-(20+5*8)</t>
  </si>
  <si>
    <t>460560153</t>
  </si>
  <si>
    <t>Zásyp rýh ručně šířky 35 cm, hloubky 70 cm, z horniny třídy 3</t>
  </si>
  <si>
    <t>282804999</t>
  </si>
  <si>
    <t>Zásyp kabelových rýh ručně s uložením výkopku ve vrstvách včetně zhutnění a urovnání povrchu šířky 35 cm hloubky 70 cm, v hornině třídy 3</t>
  </si>
  <si>
    <t>100226500</t>
  </si>
  <si>
    <t>170+85+80+140+65</t>
  </si>
  <si>
    <t>1288110640</t>
  </si>
  <si>
    <t>(170+85+80+140+65)*0,3*0,4*1,7</t>
  </si>
  <si>
    <t>110,16*1,15 'Přepočtené koeficientem množství</t>
  </si>
  <si>
    <t>-686606331</t>
  </si>
  <si>
    <t>-125508353</t>
  </si>
  <si>
    <t>404 - MAN ul.Kotlářská</t>
  </si>
  <si>
    <t>80*1,15 'Přepočtené koeficientem množství</t>
  </si>
  <si>
    <t>Označení optického kabelu nebo spojky dvojicí magnetu - určí provozovatel MAN na vyzvání</t>
  </si>
  <si>
    <t>(70)*7/1000 "svazek MT 7x 12/8"</t>
  </si>
  <si>
    <t>7*2</t>
  </si>
  <si>
    <t>80*1,2 'Přepočtené koeficientem množství</t>
  </si>
  <si>
    <t>(70)*0,3*0,5</t>
  </si>
  <si>
    <t>(70)*0,3*0,3*1,8 "přebytek zeminy po kabelovém loži"</t>
  </si>
  <si>
    <t>(70)*0,3*0,3 "přebytek zeminy po kabelovém loži"</t>
  </si>
  <si>
    <t>70*0,3*0,3 "přebytek zeminy po kabelovém loži"</t>
  </si>
  <si>
    <t>(70)*0,5</t>
  </si>
  <si>
    <t>(70)*0,8*0,5</t>
  </si>
  <si>
    <t>460150193</t>
  </si>
  <si>
    <t>Hloubení kabelových zapažených i nezapažených rýh ručně š 35 cm, hl 120 cm, v hornině tř 3</t>
  </si>
  <si>
    <t>-1770207013</t>
  </si>
  <si>
    <t>Hloubení zapažených i nezapažených kabelových rýh ručně včetně urovnání dna s přemístěním výkopku do vzdálenosti 3 m od okraje jámy nebo naložením na dopravní prostředek šířky 35 cm, hloubky 120 cm, v hornině třídy 3</t>
  </si>
  <si>
    <t>460560193</t>
  </si>
  <si>
    <t>Zásyp rýh ručně šířky 35 cm, hloubky 120 cm, z horniny třídy 3</t>
  </si>
  <si>
    <t>1639640535</t>
  </si>
  <si>
    <t>Zásyp kabelových rýh ručně s uložením výkopku ve vrstvách včetně zhutnění a urovnání povrchu šířky 35 cm hloubky 120 cm, v hornině třídy 3</t>
  </si>
  <si>
    <t>(70)*0,3*0,4*1,7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</si>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</sst>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EK-TR-1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Revitalizace lokality Martinské náměstí, Třebíč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Třebíč, Martinské nám. a okolí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1. 12. 2022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Třebíč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Ing. Karel Tomek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Elektro - ing. Klíma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24.7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'401 - Veřejné osvětlení u...'!J30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'401 - Veřejné osvětlení u...'!P93</f>
        <v>0</v>
      </c>
      <c r="AV55" s="122">
        <f>'401 - Veřejné osvětlení u...'!J33</f>
        <v>0</v>
      </c>
      <c r="AW55" s="122">
        <f>'401 - Veřejné osvětlení u...'!J34</f>
        <v>0</v>
      </c>
      <c r="AX55" s="122">
        <f>'401 - Veřejné osvětlení u...'!J35</f>
        <v>0</v>
      </c>
      <c r="AY55" s="122">
        <f>'401 - Veřejné osvětlení u...'!J36</f>
        <v>0</v>
      </c>
      <c r="AZ55" s="122">
        <f>'401 - Veřejné osvětlení u...'!F33</f>
        <v>0</v>
      </c>
      <c r="BA55" s="122">
        <f>'401 - Veřejné osvětlení u...'!F34</f>
        <v>0</v>
      </c>
      <c r="BB55" s="122">
        <f>'401 - Veřejné osvětlení u...'!F35</f>
        <v>0</v>
      </c>
      <c r="BC55" s="122">
        <f>'401 - Veřejné osvětlení u...'!F36</f>
        <v>0</v>
      </c>
      <c r="BD55" s="124">
        <f>'401 - Veřejné osvětlení u...'!F37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86</v>
      </c>
      <c r="CM55" s="125" t="s">
        <v>87</v>
      </c>
    </row>
    <row r="56" s="7" customFormat="1" ht="16.5" customHeight="1">
      <c r="A56" s="113" t="s">
        <v>80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'402 - Veřejné osvětlení u...'!J30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'402 - Veřejné osvětlení u...'!P91</f>
        <v>0</v>
      </c>
      <c r="AV56" s="122">
        <f>'402 - Veřejné osvětlení u...'!J33</f>
        <v>0</v>
      </c>
      <c r="AW56" s="122">
        <f>'402 - Veřejné osvětlení u...'!J34</f>
        <v>0</v>
      </c>
      <c r="AX56" s="122">
        <f>'402 - Veřejné osvětlení u...'!J35</f>
        <v>0</v>
      </c>
      <c r="AY56" s="122">
        <f>'402 - Veřejné osvětlení u...'!J36</f>
        <v>0</v>
      </c>
      <c r="AZ56" s="122">
        <f>'402 - Veřejné osvětlení u...'!F33</f>
        <v>0</v>
      </c>
      <c r="BA56" s="122">
        <f>'402 - Veřejné osvětlení u...'!F34</f>
        <v>0</v>
      </c>
      <c r="BB56" s="122">
        <f>'402 - Veřejné osvětlení u...'!F35</f>
        <v>0</v>
      </c>
      <c r="BC56" s="122">
        <f>'402 - Veřejné osvětlení u...'!F36</f>
        <v>0</v>
      </c>
      <c r="BD56" s="124">
        <f>'402 - Veřejné osvětlení u...'!F37</f>
        <v>0</v>
      </c>
      <c r="BE56" s="7"/>
      <c r="BT56" s="125" t="s">
        <v>84</v>
      </c>
      <c r="BV56" s="125" t="s">
        <v>78</v>
      </c>
      <c r="BW56" s="125" t="s">
        <v>90</v>
      </c>
      <c r="BX56" s="125" t="s">
        <v>5</v>
      </c>
      <c r="CL56" s="125" t="s">
        <v>86</v>
      </c>
      <c r="CM56" s="125" t="s">
        <v>87</v>
      </c>
    </row>
    <row r="57" s="7" customFormat="1" ht="16.5" customHeight="1">
      <c r="A57" s="113" t="s">
        <v>80</v>
      </c>
      <c r="B57" s="114"/>
      <c r="C57" s="115"/>
      <c r="D57" s="116" t="s">
        <v>91</v>
      </c>
      <c r="E57" s="116"/>
      <c r="F57" s="116"/>
      <c r="G57" s="116"/>
      <c r="H57" s="116"/>
      <c r="I57" s="117"/>
      <c r="J57" s="116" t="s">
        <v>92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'403 - MAN ul. Hasskova a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v>0</v>
      </c>
      <c r="AT57" s="122">
        <f>ROUND(SUM(AV57:AW57),2)</f>
        <v>0</v>
      </c>
      <c r="AU57" s="123">
        <f>'403 - MAN ul. Hasskova a ...'!P86</f>
        <v>0</v>
      </c>
      <c r="AV57" s="122">
        <f>'403 - MAN ul. Hasskova a ...'!J33</f>
        <v>0</v>
      </c>
      <c r="AW57" s="122">
        <f>'403 - MAN ul. Hasskova a ...'!J34</f>
        <v>0</v>
      </c>
      <c r="AX57" s="122">
        <f>'403 - MAN ul. Hasskova a ...'!J35</f>
        <v>0</v>
      </c>
      <c r="AY57" s="122">
        <f>'403 - MAN ul. Hasskova a ...'!J36</f>
        <v>0</v>
      </c>
      <c r="AZ57" s="122">
        <f>'403 - MAN ul. Hasskova a ...'!F33</f>
        <v>0</v>
      </c>
      <c r="BA57" s="122">
        <f>'403 - MAN ul. Hasskova a ...'!F34</f>
        <v>0</v>
      </c>
      <c r="BB57" s="122">
        <f>'403 - MAN ul. Hasskova a ...'!F35</f>
        <v>0</v>
      </c>
      <c r="BC57" s="122">
        <f>'403 - MAN ul. Hasskova a ...'!F36</f>
        <v>0</v>
      </c>
      <c r="BD57" s="124">
        <f>'403 - MAN ul. Hasskova a ...'!F37</f>
        <v>0</v>
      </c>
      <c r="BE57" s="7"/>
      <c r="BT57" s="125" t="s">
        <v>84</v>
      </c>
      <c r="BV57" s="125" t="s">
        <v>78</v>
      </c>
      <c r="BW57" s="125" t="s">
        <v>93</v>
      </c>
      <c r="BX57" s="125" t="s">
        <v>5</v>
      </c>
      <c r="CL57" s="125" t="s">
        <v>86</v>
      </c>
      <c r="CM57" s="125" t="s">
        <v>87</v>
      </c>
    </row>
    <row r="58" s="7" customFormat="1" ht="16.5" customHeight="1">
      <c r="A58" s="113" t="s">
        <v>80</v>
      </c>
      <c r="B58" s="114"/>
      <c r="C58" s="115"/>
      <c r="D58" s="116" t="s">
        <v>94</v>
      </c>
      <c r="E58" s="116"/>
      <c r="F58" s="116"/>
      <c r="G58" s="116"/>
      <c r="H58" s="116"/>
      <c r="I58" s="117"/>
      <c r="J58" s="116" t="s">
        <v>95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'404 - MAN ul.Kotlářská'!J30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83</v>
      </c>
      <c r="AR58" s="120"/>
      <c r="AS58" s="126">
        <v>0</v>
      </c>
      <c r="AT58" s="127">
        <f>ROUND(SUM(AV58:AW58),2)</f>
        <v>0</v>
      </c>
      <c r="AU58" s="128">
        <f>'404 - MAN ul.Kotlářská'!P84</f>
        <v>0</v>
      </c>
      <c r="AV58" s="127">
        <f>'404 - MAN ul.Kotlářská'!J33</f>
        <v>0</v>
      </c>
      <c r="AW58" s="127">
        <f>'404 - MAN ul.Kotlářská'!J34</f>
        <v>0</v>
      </c>
      <c r="AX58" s="127">
        <f>'404 - MAN ul.Kotlářská'!J35</f>
        <v>0</v>
      </c>
      <c r="AY58" s="127">
        <f>'404 - MAN ul.Kotlářská'!J36</f>
        <v>0</v>
      </c>
      <c r="AZ58" s="127">
        <f>'404 - MAN ul.Kotlářská'!F33</f>
        <v>0</v>
      </c>
      <c r="BA58" s="127">
        <f>'404 - MAN ul.Kotlářská'!F34</f>
        <v>0</v>
      </c>
      <c r="BB58" s="127">
        <f>'404 - MAN ul.Kotlářská'!F35</f>
        <v>0</v>
      </c>
      <c r="BC58" s="127">
        <f>'404 - MAN ul.Kotlářská'!F36</f>
        <v>0</v>
      </c>
      <c r="BD58" s="129">
        <f>'404 - MAN ul.Kotlářská'!F37</f>
        <v>0</v>
      </c>
      <c r="BE58" s="7"/>
      <c r="BT58" s="125" t="s">
        <v>84</v>
      </c>
      <c r="BV58" s="125" t="s">
        <v>78</v>
      </c>
      <c r="BW58" s="125" t="s">
        <v>96</v>
      </c>
      <c r="BX58" s="125" t="s">
        <v>5</v>
      </c>
      <c r="CL58" s="125" t="s">
        <v>86</v>
      </c>
      <c r="CM58" s="125" t="s">
        <v>87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Ys3Kzcxziglxfyx+q6ZsjHVfwMcJHtgB6ExlXvXqSRmhyaw3+pr8+jqv54lvrtb9KEiVuNSOjhM60CJ8xyyqbA==" hashValue="2nWjmI7n1A9/WsfXdbMG0gHDDCQAhJgEzR8k/x/9E3wAq6DWiGyfg1rbE3K3KXLN9w8JLnCjEXM0vp5cV6vSB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401 - Veřejné osvětlení u...'!C2" display="/"/>
    <hyperlink ref="A56" location="'402 - Veřejné osvětlení u...'!C2" display="/"/>
    <hyperlink ref="A57" location="'403 - MAN ul. Hasskova a ...'!C2" display="/"/>
    <hyperlink ref="A58" location="'404 - MAN ul.Kotlářská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87</v>
      </c>
    </row>
    <row r="4" s="1" customFormat="1" ht="24.96" customHeight="1">
      <c r="B4" s="22"/>
      <c r="D4" s="134" t="s">
        <v>97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Revitalizace lokality Martinské náměstí, Třebíč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98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99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86</v>
      </c>
      <c r="G11" s="40"/>
      <c r="H11" s="40"/>
      <c r="I11" s="142" t="s">
        <v>20</v>
      </c>
      <c r="J11" s="141" t="s">
        <v>100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101</v>
      </c>
      <c r="G12" s="40"/>
      <c r="H12" s="40"/>
      <c r="I12" s="142" t="s">
        <v>23</v>
      </c>
      <c r="J12" s="143" t="str">
        <f>'Rekapitulace stavby'!AN8</f>
        <v>1. 12. 2022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4" t="s">
        <v>102</v>
      </c>
      <c r="E13" s="40"/>
      <c r="F13" s="145" t="s">
        <v>103</v>
      </c>
      <c r="G13" s="40"/>
      <c r="H13" s="40"/>
      <c r="I13" s="146" t="s">
        <v>104</v>
      </c>
      <c r="J13" s="145" t="s">
        <v>105</v>
      </c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106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107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108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2"/>
      <c r="E29" s="152"/>
      <c r="F29" s="152"/>
      <c r="G29" s="152"/>
      <c r="H29" s="152"/>
      <c r="I29" s="153"/>
      <c r="J29" s="152"/>
      <c r="K29" s="152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138"/>
      <c r="J30" s="155">
        <f>ROUND(J93,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2"/>
      <c r="E31" s="152"/>
      <c r="F31" s="152"/>
      <c r="G31" s="152"/>
      <c r="H31" s="152"/>
      <c r="I31" s="153"/>
      <c r="J31" s="152"/>
      <c r="K31" s="152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7" t="s">
        <v>43</v>
      </c>
      <c r="J32" s="156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46</v>
      </c>
      <c r="E33" s="136" t="s">
        <v>47</v>
      </c>
      <c r="F33" s="159">
        <f>ROUND((SUM(BE93:BE697)),  2)</f>
        <v>0</v>
      </c>
      <c r="G33" s="40"/>
      <c r="H33" s="40"/>
      <c r="I33" s="160">
        <v>0.20999999999999999</v>
      </c>
      <c r="J33" s="159">
        <f>ROUND(((SUM(BE93:BE697))*I33),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9">
        <f>ROUND((SUM(BF93:BF697)),  2)</f>
        <v>0</v>
      </c>
      <c r="G34" s="40"/>
      <c r="H34" s="40"/>
      <c r="I34" s="160">
        <v>0.14999999999999999</v>
      </c>
      <c r="J34" s="159">
        <f>ROUND(((SUM(BF93:BF697))*I34),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9">
        <f>ROUND((SUM(BG93:BG697)),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9">
        <f>ROUND((SUM(BH93:BH697)),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9">
        <f>ROUND((SUM(BI93:BI697)),  2)</f>
        <v>0</v>
      </c>
      <c r="G37" s="40"/>
      <c r="H37" s="40"/>
      <c r="I37" s="160">
        <v>0</v>
      </c>
      <c r="J37" s="159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6"/>
      <c r="J39" s="167">
        <f>SUM(J30:J37)</f>
        <v>0</v>
      </c>
      <c r="K39" s="168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9"/>
      <c r="C40" s="170"/>
      <c r="D40" s="170"/>
      <c r="E40" s="170"/>
      <c r="F40" s="170"/>
      <c r="G40" s="170"/>
      <c r="H40" s="170"/>
      <c r="I40" s="171"/>
      <c r="J40" s="170"/>
      <c r="K40" s="170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2"/>
      <c r="C44" s="173"/>
      <c r="D44" s="173"/>
      <c r="E44" s="173"/>
      <c r="F44" s="173"/>
      <c r="G44" s="173"/>
      <c r="H44" s="173"/>
      <c r="I44" s="174"/>
      <c r="J44" s="173"/>
      <c r="K44" s="173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5" t="str">
        <f>E7</f>
        <v>Revitalizace lokality Martinské náměstí, Třebíč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401 - Veřejné osvětlení ul. Hasskova a Martinské nám.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Třebíč, Martinské nám. a ul. Hasskova</v>
      </c>
      <c r="G52" s="42"/>
      <c r="H52" s="42"/>
      <c r="I52" s="142" t="s">
        <v>23</v>
      </c>
      <c r="J52" s="74" t="str">
        <f>IF(J12="","",J12)</f>
        <v>1. 12. 2022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Třebíč, Karlovo nám. 104/55, 674 01 Třebíč</v>
      </c>
      <c r="G54" s="42"/>
      <c r="H54" s="42"/>
      <c r="I54" s="142" t="s">
        <v>33</v>
      </c>
      <c r="J54" s="38" t="str">
        <f>E21</f>
        <v>Ing. Karel Tomek, autorizace: 1400201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Ing. Josef Klíma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6" t="s">
        <v>110</v>
      </c>
      <c r="D57" s="177"/>
      <c r="E57" s="177"/>
      <c r="F57" s="177"/>
      <c r="G57" s="177"/>
      <c r="H57" s="177"/>
      <c r="I57" s="178"/>
      <c r="J57" s="179" t="s">
        <v>111</v>
      </c>
      <c r="K57" s="177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0" t="s">
        <v>74</v>
      </c>
      <c r="D59" s="42"/>
      <c r="E59" s="42"/>
      <c r="F59" s="42"/>
      <c r="G59" s="42"/>
      <c r="H59" s="42"/>
      <c r="I59" s="138"/>
      <c r="J59" s="104">
        <f>J93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81"/>
      <c r="C60" s="182"/>
      <c r="D60" s="183" t="s">
        <v>113</v>
      </c>
      <c r="E60" s="184"/>
      <c r="F60" s="184"/>
      <c r="G60" s="184"/>
      <c r="H60" s="184"/>
      <c r="I60" s="185"/>
      <c r="J60" s="186">
        <f>J94</f>
        <v>0</v>
      </c>
      <c r="K60" s="182"/>
      <c r="L60" s="18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8"/>
      <c r="C61" s="189"/>
      <c r="D61" s="190" t="s">
        <v>114</v>
      </c>
      <c r="E61" s="191"/>
      <c r="F61" s="191"/>
      <c r="G61" s="191"/>
      <c r="H61" s="191"/>
      <c r="I61" s="192"/>
      <c r="J61" s="193">
        <f>J95</f>
        <v>0</v>
      </c>
      <c r="K61" s="189"/>
      <c r="L61" s="19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8"/>
      <c r="C62" s="189"/>
      <c r="D62" s="190" t="s">
        <v>115</v>
      </c>
      <c r="E62" s="191"/>
      <c r="F62" s="191"/>
      <c r="G62" s="191"/>
      <c r="H62" s="191"/>
      <c r="I62" s="192"/>
      <c r="J62" s="193">
        <f>J202</f>
        <v>0</v>
      </c>
      <c r="K62" s="189"/>
      <c r="L62" s="19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8"/>
      <c r="C63" s="189"/>
      <c r="D63" s="190" t="s">
        <v>116</v>
      </c>
      <c r="E63" s="191"/>
      <c r="F63" s="191"/>
      <c r="G63" s="191"/>
      <c r="H63" s="191"/>
      <c r="I63" s="192"/>
      <c r="J63" s="193">
        <f>J432</f>
        <v>0</v>
      </c>
      <c r="K63" s="189"/>
      <c r="L63" s="19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8"/>
      <c r="C64" s="189"/>
      <c r="D64" s="190" t="s">
        <v>117</v>
      </c>
      <c r="E64" s="191"/>
      <c r="F64" s="191"/>
      <c r="G64" s="191"/>
      <c r="H64" s="191"/>
      <c r="I64" s="192"/>
      <c r="J64" s="193">
        <f>J439</f>
        <v>0</v>
      </c>
      <c r="K64" s="189"/>
      <c r="L64" s="19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81"/>
      <c r="C65" s="182"/>
      <c r="D65" s="183" t="s">
        <v>118</v>
      </c>
      <c r="E65" s="184"/>
      <c r="F65" s="184"/>
      <c r="G65" s="184"/>
      <c r="H65" s="184"/>
      <c r="I65" s="185"/>
      <c r="J65" s="186">
        <f>J461</f>
        <v>0</v>
      </c>
      <c r="K65" s="182"/>
      <c r="L65" s="18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8"/>
      <c r="C66" s="189"/>
      <c r="D66" s="190" t="s">
        <v>119</v>
      </c>
      <c r="E66" s="191"/>
      <c r="F66" s="191"/>
      <c r="G66" s="191"/>
      <c r="H66" s="191"/>
      <c r="I66" s="192"/>
      <c r="J66" s="193">
        <f>J482</f>
        <v>0</v>
      </c>
      <c r="K66" s="189"/>
      <c r="L66" s="19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8"/>
      <c r="C67" s="189"/>
      <c r="D67" s="190" t="s">
        <v>120</v>
      </c>
      <c r="E67" s="191"/>
      <c r="F67" s="191"/>
      <c r="G67" s="191"/>
      <c r="H67" s="191"/>
      <c r="I67" s="192"/>
      <c r="J67" s="193">
        <f>J505</f>
        <v>0</v>
      </c>
      <c r="K67" s="189"/>
      <c r="L67" s="19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81"/>
      <c r="C68" s="182"/>
      <c r="D68" s="183" t="s">
        <v>121</v>
      </c>
      <c r="E68" s="184"/>
      <c r="F68" s="184"/>
      <c r="G68" s="184"/>
      <c r="H68" s="184"/>
      <c r="I68" s="185"/>
      <c r="J68" s="186">
        <f>J562</f>
        <v>0</v>
      </c>
      <c r="K68" s="182"/>
      <c r="L68" s="18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8"/>
      <c r="C69" s="189"/>
      <c r="D69" s="190" t="s">
        <v>122</v>
      </c>
      <c r="E69" s="191"/>
      <c r="F69" s="191"/>
      <c r="G69" s="191"/>
      <c r="H69" s="191"/>
      <c r="I69" s="192"/>
      <c r="J69" s="193">
        <f>J563</f>
        <v>0</v>
      </c>
      <c r="K69" s="189"/>
      <c r="L69" s="19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1"/>
      <c r="C70" s="182"/>
      <c r="D70" s="183" t="s">
        <v>123</v>
      </c>
      <c r="E70" s="184"/>
      <c r="F70" s="184"/>
      <c r="G70" s="184"/>
      <c r="H70" s="184"/>
      <c r="I70" s="185"/>
      <c r="J70" s="186">
        <f>J680</f>
        <v>0</v>
      </c>
      <c r="K70" s="182"/>
      <c r="L70" s="18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8"/>
      <c r="C71" s="189"/>
      <c r="D71" s="190" t="s">
        <v>124</v>
      </c>
      <c r="E71" s="191"/>
      <c r="F71" s="191"/>
      <c r="G71" s="191"/>
      <c r="H71" s="191"/>
      <c r="I71" s="192"/>
      <c r="J71" s="193">
        <f>J681</f>
        <v>0</v>
      </c>
      <c r="K71" s="189"/>
      <c r="L71" s="19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8"/>
      <c r="C72" s="189"/>
      <c r="D72" s="190" t="s">
        <v>125</v>
      </c>
      <c r="E72" s="191"/>
      <c r="F72" s="191"/>
      <c r="G72" s="191"/>
      <c r="H72" s="191"/>
      <c r="I72" s="192"/>
      <c r="J72" s="193">
        <f>J688</f>
        <v>0</v>
      </c>
      <c r="K72" s="189"/>
      <c r="L72" s="19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8"/>
      <c r="C73" s="189"/>
      <c r="D73" s="190" t="s">
        <v>126</v>
      </c>
      <c r="E73" s="191"/>
      <c r="F73" s="191"/>
      <c r="G73" s="191"/>
      <c r="H73" s="191"/>
      <c r="I73" s="192"/>
      <c r="J73" s="193">
        <f>J694</f>
        <v>0</v>
      </c>
      <c r="K73" s="189"/>
      <c r="L73" s="19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171"/>
      <c r="J75" s="62"/>
      <c r="K75" s="6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174"/>
      <c r="J79" s="64"/>
      <c r="K79" s="64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127</v>
      </c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5" t="str">
        <f>E7</f>
        <v>Revitalizace lokality Martinské náměstí, Třebíč</v>
      </c>
      <c r="F83" s="34"/>
      <c r="G83" s="34"/>
      <c r="H83" s="34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98</v>
      </c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401 - Veřejné osvětlení ul. Hasskova a Martinské nám.</v>
      </c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Třebíč, Martinské nám. a ul. Hasskova</v>
      </c>
      <c r="G87" s="42"/>
      <c r="H87" s="42"/>
      <c r="I87" s="142" t="s">
        <v>23</v>
      </c>
      <c r="J87" s="74" t="str">
        <f>IF(J12="","",J12)</f>
        <v>1. 12. 2022</v>
      </c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38"/>
      <c r="J88" s="42"/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40.05" customHeight="1">
      <c r="A89" s="40"/>
      <c r="B89" s="41"/>
      <c r="C89" s="34" t="s">
        <v>25</v>
      </c>
      <c r="D89" s="42"/>
      <c r="E89" s="42"/>
      <c r="F89" s="29" t="str">
        <f>E15</f>
        <v>Město Třebíč, Karlovo nám. 104/55, 674 01 Třebíč</v>
      </c>
      <c r="G89" s="42"/>
      <c r="H89" s="42"/>
      <c r="I89" s="142" t="s">
        <v>33</v>
      </c>
      <c r="J89" s="38" t="str">
        <f>E21</f>
        <v>Ing. Karel Tomek, autorizace: 1400201</v>
      </c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IF(E18="","",E18)</f>
        <v>Vyplň údaj</v>
      </c>
      <c r="G90" s="42"/>
      <c r="H90" s="42"/>
      <c r="I90" s="142" t="s">
        <v>36</v>
      </c>
      <c r="J90" s="38" t="str">
        <f>E24</f>
        <v>Ing. Josef Klíma</v>
      </c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138"/>
      <c r="J91" s="42"/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95"/>
      <c r="B92" s="196"/>
      <c r="C92" s="197" t="s">
        <v>128</v>
      </c>
      <c r="D92" s="198" t="s">
        <v>61</v>
      </c>
      <c r="E92" s="198" t="s">
        <v>57</v>
      </c>
      <c r="F92" s="198" t="s">
        <v>58</v>
      </c>
      <c r="G92" s="198" t="s">
        <v>129</v>
      </c>
      <c r="H92" s="198" t="s">
        <v>130</v>
      </c>
      <c r="I92" s="199" t="s">
        <v>131</v>
      </c>
      <c r="J92" s="198" t="s">
        <v>111</v>
      </c>
      <c r="K92" s="200" t="s">
        <v>132</v>
      </c>
      <c r="L92" s="201"/>
      <c r="M92" s="94" t="s">
        <v>19</v>
      </c>
      <c r="N92" s="95" t="s">
        <v>46</v>
      </c>
      <c r="O92" s="95" t="s">
        <v>133</v>
      </c>
      <c r="P92" s="95" t="s">
        <v>134</v>
      </c>
      <c r="Q92" s="95" t="s">
        <v>135</v>
      </c>
      <c r="R92" s="95" t="s">
        <v>136</v>
      </c>
      <c r="S92" s="95" t="s">
        <v>137</v>
      </c>
      <c r="T92" s="96" t="s">
        <v>138</v>
      </c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</row>
    <row r="93" s="2" customFormat="1" ht="22.8" customHeight="1">
      <c r="A93" s="40"/>
      <c r="B93" s="41"/>
      <c r="C93" s="101" t="s">
        <v>139</v>
      </c>
      <c r="D93" s="42"/>
      <c r="E93" s="42"/>
      <c r="F93" s="42"/>
      <c r="G93" s="42"/>
      <c r="H93" s="42"/>
      <c r="I93" s="138"/>
      <c r="J93" s="202">
        <f>BK93</f>
        <v>0</v>
      </c>
      <c r="K93" s="42"/>
      <c r="L93" s="46"/>
      <c r="M93" s="97"/>
      <c r="N93" s="203"/>
      <c r="O93" s="98"/>
      <c r="P93" s="204">
        <f>P94+P461+P562+P680</f>
        <v>0</v>
      </c>
      <c r="Q93" s="98"/>
      <c r="R93" s="204">
        <f>R94+R461+R562+R680</f>
        <v>218.20559724</v>
      </c>
      <c r="S93" s="98"/>
      <c r="T93" s="205">
        <f>T94+T461+T562+T680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75</v>
      </c>
      <c r="AU93" s="19" t="s">
        <v>112</v>
      </c>
      <c r="BK93" s="206">
        <f>BK94+BK461+BK562+BK680</f>
        <v>0</v>
      </c>
    </row>
    <row r="94" s="12" customFormat="1" ht="25.92" customHeight="1">
      <c r="A94" s="12"/>
      <c r="B94" s="207"/>
      <c r="C94" s="208"/>
      <c r="D94" s="209" t="s">
        <v>75</v>
      </c>
      <c r="E94" s="210" t="s">
        <v>140</v>
      </c>
      <c r="F94" s="210" t="s">
        <v>141</v>
      </c>
      <c r="G94" s="208"/>
      <c r="H94" s="208"/>
      <c r="I94" s="211"/>
      <c r="J94" s="212">
        <f>BK94</f>
        <v>0</v>
      </c>
      <c r="K94" s="208"/>
      <c r="L94" s="213"/>
      <c r="M94" s="214"/>
      <c r="N94" s="215"/>
      <c r="O94" s="215"/>
      <c r="P94" s="216">
        <f>P95+P439</f>
        <v>0</v>
      </c>
      <c r="Q94" s="215"/>
      <c r="R94" s="216">
        <f>R95+R439</f>
        <v>5.0883949999999993</v>
      </c>
      <c r="S94" s="215"/>
      <c r="T94" s="217">
        <f>T95+T439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8" t="s">
        <v>87</v>
      </c>
      <c r="AT94" s="219" t="s">
        <v>75</v>
      </c>
      <c r="AU94" s="219" t="s">
        <v>76</v>
      </c>
      <c r="AY94" s="218" t="s">
        <v>142</v>
      </c>
      <c r="BK94" s="220">
        <f>BK95+BK439</f>
        <v>0</v>
      </c>
    </row>
    <row r="95" s="12" customFormat="1" ht="22.8" customHeight="1">
      <c r="A95" s="12"/>
      <c r="B95" s="207"/>
      <c r="C95" s="208"/>
      <c r="D95" s="209" t="s">
        <v>75</v>
      </c>
      <c r="E95" s="221" t="s">
        <v>143</v>
      </c>
      <c r="F95" s="221" t="s">
        <v>144</v>
      </c>
      <c r="G95" s="208"/>
      <c r="H95" s="208"/>
      <c r="I95" s="211"/>
      <c r="J95" s="222">
        <f>BK95</f>
        <v>0</v>
      </c>
      <c r="K95" s="208"/>
      <c r="L95" s="213"/>
      <c r="M95" s="214"/>
      <c r="N95" s="215"/>
      <c r="O95" s="215"/>
      <c r="P95" s="216">
        <f>P96+SUM(P97:P202)+P432</f>
        <v>0</v>
      </c>
      <c r="Q95" s="215"/>
      <c r="R95" s="216">
        <f>R96+SUM(R97:R202)+R432</f>
        <v>3.7608949999999997</v>
      </c>
      <c r="S95" s="215"/>
      <c r="T95" s="217">
        <f>T96+SUM(T97:T202)+T432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8" t="s">
        <v>87</v>
      </c>
      <c r="AT95" s="219" t="s">
        <v>75</v>
      </c>
      <c r="AU95" s="219" t="s">
        <v>84</v>
      </c>
      <c r="AY95" s="218" t="s">
        <v>142</v>
      </c>
      <c r="BK95" s="220">
        <f>BK96+SUM(BK97:BK202)+BK432</f>
        <v>0</v>
      </c>
    </row>
    <row r="96" s="2" customFormat="1" ht="21.75" customHeight="1">
      <c r="A96" s="40"/>
      <c r="B96" s="41"/>
      <c r="C96" s="223" t="s">
        <v>84</v>
      </c>
      <c r="D96" s="223" t="s">
        <v>145</v>
      </c>
      <c r="E96" s="224" t="s">
        <v>146</v>
      </c>
      <c r="F96" s="225" t="s">
        <v>147</v>
      </c>
      <c r="G96" s="226" t="s">
        <v>148</v>
      </c>
      <c r="H96" s="227">
        <v>1</v>
      </c>
      <c r="I96" s="228"/>
      <c r="J96" s="229">
        <f>ROUND(I96*H96,2)</f>
        <v>0</v>
      </c>
      <c r="K96" s="225" t="s">
        <v>149</v>
      </c>
      <c r="L96" s="46"/>
      <c r="M96" s="230" t="s">
        <v>19</v>
      </c>
      <c r="N96" s="231" t="s">
        <v>47</v>
      </c>
      <c r="O96" s="86"/>
      <c r="P96" s="232">
        <f>O96*H96</f>
        <v>0</v>
      </c>
      <c r="Q96" s="232">
        <v>0</v>
      </c>
      <c r="R96" s="232">
        <f>Q96*H96</f>
        <v>0</v>
      </c>
      <c r="S96" s="232">
        <v>0</v>
      </c>
      <c r="T96" s="23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4" t="s">
        <v>150</v>
      </c>
      <c r="AT96" s="234" t="s">
        <v>145</v>
      </c>
      <c r="AU96" s="234" t="s">
        <v>87</v>
      </c>
      <c r="AY96" s="19" t="s">
        <v>142</v>
      </c>
      <c r="BE96" s="235">
        <f>IF(N96="základní",J96,0)</f>
        <v>0</v>
      </c>
      <c r="BF96" s="235">
        <f>IF(N96="snížená",J96,0)</f>
        <v>0</v>
      </c>
      <c r="BG96" s="235">
        <f>IF(N96="zákl. přenesená",J96,0)</f>
        <v>0</v>
      </c>
      <c r="BH96" s="235">
        <f>IF(N96="sníž. přenesená",J96,0)</f>
        <v>0</v>
      </c>
      <c r="BI96" s="235">
        <f>IF(N96="nulová",J96,0)</f>
        <v>0</v>
      </c>
      <c r="BJ96" s="19" t="s">
        <v>84</v>
      </c>
      <c r="BK96" s="235">
        <f>ROUND(I96*H96,2)</f>
        <v>0</v>
      </c>
      <c r="BL96" s="19" t="s">
        <v>150</v>
      </c>
      <c r="BM96" s="234" t="s">
        <v>151</v>
      </c>
    </row>
    <row r="97" s="2" customFormat="1">
      <c r="A97" s="40"/>
      <c r="B97" s="41"/>
      <c r="C97" s="42"/>
      <c r="D97" s="236" t="s">
        <v>152</v>
      </c>
      <c r="E97" s="42"/>
      <c r="F97" s="237" t="s">
        <v>153</v>
      </c>
      <c r="G97" s="42"/>
      <c r="H97" s="42"/>
      <c r="I97" s="138"/>
      <c r="J97" s="42"/>
      <c r="K97" s="42"/>
      <c r="L97" s="46"/>
      <c r="M97" s="238"/>
      <c r="N97" s="23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87</v>
      </c>
    </row>
    <row r="98" s="2" customFormat="1">
      <c r="A98" s="40"/>
      <c r="B98" s="41"/>
      <c r="C98" s="42"/>
      <c r="D98" s="236" t="s">
        <v>154</v>
      </c>
      <c r="E98" s="42"/>
      <c r="F98" s="240" t="s">
        <v>155</v>
      </c>
      <c r="G98" s="42"/>
      <c r="H98" s="42"/>
      <c r="I98" s="138"/>
      <c r="J98" s="42"/>
      <c r="K98" s="42"/>
      <c r="L98" s="46"/>
      <c r="M98" s="238"/>
      <c r="N98" s="239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154</v>
      </c>
      <c r="AU98" s="19" t="s">
        <v>87</v>
      </c>
    </row>
    <row r="99" s="13" customFormat="1">
      <c r="A99" s="13"/>
      <c r="B99" s="241"/>
      <c r="C99" s="242"/>
      <c r="D99" s="236" t="s">
        <v>156</v>
      </c>
      <c r="E99" s="243" t="s">
        <v>19</v>
      </c>
      <c r="F99" s="244" t="s">
        <v>84</v>
      </c>
      <c r="G99" s="242"/>
      <c r="H99" s="245">
        <v>1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1" t="s">
        <v>156</v>
      </c>
      <c r="AU99" s="251" t="s">
        <v>87</v>
      </c>
      <c r="AV99" s="13" t="s">
        <v>87</v>
      </c>
      <c r="AW99" s="13" t="s">
        <v>35</v>
      </c>
      <c r="AX99" s="13" t="s">
        <v>84</v>
      </c>
      <c r="AY99" s="251" t="s">
        <v>142</v>
      </c>
    </row>
    <row r="100" s="2" customFormat="1" ht="21.75" customHeight="1">
      <c r="A100" s="40"/>
      <c r="B100" s="41"/>
      <c r="C100" s="252" t="s">
        <v>87</v>
      </c>
      <c r="D100" s="252" t="s">
        <v>157</v>
      </c>
      <c r="E100" s="253" t="s">
        <v>158</v>
      </c>
      <c r="F100" s="254" t="s">
        <v>159</v>
      </c>
      <c r="G100" s="255" t="s">
        <v>148</v>
      </c>
      <c r="H100" s="256">
        <v>1</v>
      </c>
      <c r="I100" s="257"/>
      <c r="J100" s="258">
        <f>ROUND(I100*H100,2)</f>
        <v>0</v>
      </c>
      <c r="K100" s="254" t="s">
        <v>149</v>
      </c>
      <c r="L100" s="259"/>
      <c r="M100" s="260" t="s">
        <v>19</v>
      </c>
      <c r="N100" s="261" t="s">
        <v>47</v>
      </c>
      <c r="O100" s="86"/>
      <c r="P100" s="232">
        <f>O100*H100</f>
        <v>0</v>
      </c>
      <c r="Q100" s="232">
        <v>0.0080999999999999996</v>
      </c>
      <c r="R100" s="232">
        <f>Q100*H100</f>
        <v>0.0080999999999999996</v>
      </c>
      <c r="S100" s="232">
        <v>0</v>
      </c>
      <c r="T100" s="23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4" t="s">
        <v>160</v>
      </c>
      <c r="AT100" s="234" t="s">
        <v>157</v>
      </c>
      <c r="AU100" s="234" t="s">
        <v>87</v>
      </c>
      <c r="AY100" s="19" t="s">
        <v>142</v>
      </c>
      <c r="BE100" s="235">
        <f>IF(N100="základní",J100,0)</f>
        <v>0</v>
      </c>
      <c r="BF100" s="235">
        <f>IF(N100="snížená",J100,0)</f>
        <v>0</v>
      </c>
      <c r="BG100" s="235">
        <f>IF(N100="zákl. přenesená",J100,0)</f>
        <v>0</v>
      </c>
      <c r="BH100" s="235">
        <f>IF(N100="sníž. přenesená",J100,0)</f>
        <v>0</v>
      </c>
      <c r="BI100" s="235">
        <f>IF(N100="nulová",J100,0)</f>
        <v>0</v>
      </c>
      <c r="BJ100" s="19" t="s">
        <v>84</v>
      </c>
      <c r="BK100" s="235">
        <f>ROUND(I100*H100,2)</f>
        <v>0</v>
      </c>
      <c r="BL100" s="19" t="s">
        <v>150</v>
      </c>
      <c r="BM100" s="234" t="s">
        <v>161</v>
      </c>
    </row>
    <row r="101" s="2" customFormat="1">
      <c r="A101" s="40"/>
      <c r="B101" s="41"/>
      <c r="C101" s="42"/>
      <c r="D101" s="236" t="s">
        <v>152</v>
      </c>
      <c r="E101" s="42"/>
      <c r="F101" s="237" t="s">
        <v>159</v>
      </c>
      <c r="G101" s="42"/>
      <c r="H101" s="42"/>
      <c r="I101" s="138"/>
      <c r="J101" s="42"/>
      <c r="K101" s="42"/>
      <c r="L101" s="46"/>
      <c r="M101" s="238"/>
      <c r="N101" s="23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152</v>
      </c>
      <c r="AU101" s="19" t="s">
        <v>87</v>
      </c>
    </row>
    <row r="102" s="2" customFormat="1">
      <c r="A102" s="40"/>
      <c r="B102" s="41"/>
      <c r="C102" s="42"/>
      <c r="D102" s="236" t="s">
        <v>154</v>
      </c>
      <c r="E102" s="42"/>
      <c r="F102" s="240" t="s">
        <v>162</v>
      </c>
      <c r="G102" s="42"/>
      <c r="H102" s="42"/>
      <c r="I102" s="138"/>
      <c r="J102" s="42"/>
      <c r="K102" s="42"/>
      <c r="L102" s="46"/>
      <c r="M102" s="238"/>
      <c r="N102" s="23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154</v>
      </c>
      <c r="AU102" s="19" t="s">
        <v>87</v>
      </c>
    </row>
    <row r="103" s="2" customFormat="1" ht="16.5" customHeight="1">
      <c r="A103" s="40"/>
      <c r="B103" s="41"/>
      <c r="C103" s="223" t="s">
        <v>163</v>
      </c>
      <c r="D103" s="223" t="s">
        <v>145</v>
      </c>
      <c r="E103" s="224" t="s">
        <v>164</v>
      </c>
      <c r="F103" s="225" t="s">
        <v>165</v>
      </c>
      <c r="G103" s="226" t="s">
        <v>148</v>
      </c>
      <c r="H103" s="227">
        <v>1</v>
      </c>
      <c r="I103" s="228"/>
      <c r="J103" s="229">
        <f>ROUND(I103*H103,2)</f>
        <v>0</v>
      </c>
      <c r="K103" s="225" t="s">
        <v>149</v>
      </c>
      <c r="L103" s="46"/>
      <c r="M103" s="230" t="s">
        <v>19</v>
      </c>
      <c r="N103" s="231" t="s">
        <v>47</v>
      </c>
      <c r="O103" s="86"/>
      <c r="P103" s="232">
        <f>O103*H103</f>
        <v>0</v>
      </c>
      <c r="Q103" s="232">
        <v>0</v>
      </c>
      <c r="R103" s="232">
        <f>Q103*H103</f>
        <v>0</v>
      </c>
      <c r="S103" s="232">
        <v>0</v>
      </c>
      <c r="T103" s="23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4" t="s">
        <v>150</v>
      </c>
      <c r="AT103" s="234" t="s">
        <v>145</v>
      </c>
      <c r="AU103" s="234" t="s">
        <v>87</v>
      </c>
      <c r="AY103" s="19" t="s">
        <v>142</v>
      </c>
      <c r="BE103" s="235">
        <f>IF(N103="základní",J103,0)</f>
        <v>0</v>
      </c>
      <c r="BF103" s="235">
        <f>IF(N103="snížená",J103,0)</f>
        <v>0</v>
      </c>
      <c r="BG103" s="235">
        <f>IF(N103="zákl. přenesená",J103,0)</f>
        <v>0</v>
      </c>
      <c r="BH103" s="235">
        <f>IF(N103="sníž. přenesená",J103,0)</f>
        <v>0</v>
      </c>
      <c r="BI103" s="235">
        <f>IF(N103="nulová",J103,0)</f>
        <v>0</v>
      </c>
      <c r="BJ103" s="19" t="s">
        <v>84</v>
      </c>
      <c r="BK103" s="235">
        <f>ROUND(I103*H103,2)</f>
        <v>0</v>
      </c>
      <c r="BL103" s="19" t="s">
        <v>150</v>
      </c>
      <c r="BM103" s="234" t="s">
        <v>166</v>
      </c>
    </row>
    <row r="104" s="2" customFormat="1">
      <c r="A104" s="40"/>
      <c r="B104" s="41"/>
      <c r="C104" s="42"/>
      <c r="D104" s="236" t="s">
        <v>152</v>
      </c>
      <c r="E104" s="42"/>
      <c r="F104" s="237" t="s">
        <v>167</v>
      </c>
      <c r="G104" s="42"/>
      <c r="H104" s="42"/>
      <c r="I104" s="138"/>
      <c r="J104" s="42"/>
      <c r="K104" s="42"/>
      <c r="L104" s="46"/>
      <c r="M104" s="238"/>
      <c r="N104" s="23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152</v>
      </c>
      <c r="AU104" s="19" t="s">
        <v>87</v>
      </c>
    </row>
    <row r="105" s="2" customFormat="1" ht="33" customHeight="1">
      <c r="A105" s="40"/>
      <c r="B105" s="41"/>
      <c r="C105" s="252" t="s">
        <v>168</v>
      </c>
      <c r="D105" s="252" t="s">
        <v>157</v>
      </c>
      <c r="E105" s="253" t="s">
        <v>169</v>
      </c>
      <c r="F105" s="254" t="s">
        <v>170</v>
      </c>
      <c r="G105" s="255" t="s">
        <v>148</v>
      </c>
      <c r="H105" s="256">
        <v>1</v>
      </c>
      <c r="I105" s="257"/>
      <c r="J105" s="258">
        <f>ROUND(I105*H105,2)</f>
        <v>0</v>
      </c>
      <c r="K105" s="254" t="s">
        <v>19</v>
      </c>
      <c r="L105" s="259"/>
      <c r="M105" s="260" t="s">
        <v>19</v>
      </c>
      <c r="N105" s="261" t="s">
        <v>47</v>
      </c>
      <c r="O105" s="86"/>
      <c r="P105" s="232">
        <f>O105*H105</f>
        <v>0</v>
      </c>
      <c r="Q105" s="232">
        <v>9.0000000000000006E-05</v>
      </c>
      <c r="R105" s="232">
        <f>Q105*H105</f>
        <v>9.0000000000000006E-05</v>
      </c>
      <c r="S105" s="232">
        <v>0</v>
      </c>
      <c r="T105" s="23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4" t="s">
        <v>160</v>
      </c>
      <c r="AT105" s="234" t="s">
        <v>157</v>
      </c>
      <c r="AU105" s="234" t="s">
        <v>87</v>
      </c>
      <c r="AY105" s="19" t="s">
        <v>142</v>
      </c>
      <c r="BE105" s="235">
        <f>IF(N105="základní",J105,0)</f>
        <v>0</v>
      </c>
      <c r="BF105" s="235">
        <f>IF(N105="snížená",J105,0)</f>
        <v>0</v>
      </c>
      <c r="BG105" s="235">
        <f>IF(N105="zákl. přenesená",J105,0)</f>
        <v>0</v>
      </c>
      <c r="BH105" s="235">
        <f>IF(N105="sníž. přenesená",J105,0)</f>
        <v>0</v>
      </c>
      <c r="BI105" s="235">
        <f>IF(N105="nulová",J105,0)</f>
        <v>0</v>
      </c>
      <c r="BJ105" s="19" t="s">
        <v>84</v>
      </c>
      <c r="BK105" s="235">
        <f>ROUND(I105*H105,2)</f>
        <v>0</v>
      </c>
      <c r="BL105" s="19" t="s">
        <v>150</v>
      </c>
      <c r="BM105" s="234" t="s">
        <v>171</v>
      </c>
    </row>
    <row r="106" s="2" customFormat="1">
      <c r="A106" s="40"/>
      <c r="B106" s="41"/>
      <c r="C106" s="42"/>
      <c r="D106" s="236" t="s">
        <v>152</v>
      </c>
      <c r="E106" s="42"/>
      <c r="F106" s="237" t="s">
        <v>170</v>
      </c>
      <c r="G106" s="42"/>
      <c r="H106" s="42"/>
      <c r="I106" s="138"/>
      <c r="J106" s="42"/>
      <c r="K106" s="42"/>
      <c r="L106" s="46"/>
      <c r="M106" s="238"/>
      <c r="N106" s="239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152</v>
      </c>
      <c r="AU106" s="19" t="s">
        <v>87</v>
      </c>
    </row>
    <row r="107" s="13" customFormat="1">
      <c r="A107" s="13"/>
      <c r="B107" s="241"/>
      <c r="C107" s="242"/>
      <c r="D107" s="236" t="s">
        <v>156</v>
      </c>
      <c r="E107" s="243" t="s">
        <v>19</v>
      </c>
      <c r="F107" s="244" t="s">
        <v>172</v>
      </c>
      <c r="G107" s="242"/>
      <c r="H107" s="245">
        <v>1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1" t="s">
        <v>156</v>
      </c>
      <c r="AU107" s="251" t="s">
        <v>87</v>
      </c>
      <c r="AV107" s="13" t="s">
        <v>87</v>
      </c>
      <c r="AW107" s="13" t="s">
        <v>35</v>
      </c>
      <c r="AX107" s="13" t="s">
        <v>84</v>
      </c>
      <c r="AY107" s="251" t="s">
        <v>142</v>
      </c>
    </row>
    <row r="108" s="2" customFormat="1" ht="21.75" customHeight="1">
      <c r="A108" s="40"/>
      <c r="B108" s="41"/>
      <c r="C108" s="223" t="s">
        <v>173</v>
      </c>
      <c r="D108" s="223" t="s">
        <v>145</v>
      </c>
      <c r="E108" s="224" t="s">
        <v>174</v>
      </c>
      <c r="F108" s="225" t="s">
        <v>175</v>
      </c>
      <c r="G108" s="226" t="s">
        <v>148</v>
      </c>
      <c r="H108" s="227">
        <v>5</v>
      </c>
      <c r="I108" s="228"/>
      <c r="J108" s="229">
        <f>ROUND(I108*H108,2)</f>
        <v>0</v>
      </c>
      <c r="K108" s="225" t="s">
        <v>149</v>
      </c>
      <c r="L108" s="46"/>
      <c r="M108" s="230" t="s">
        <v>19</v>
      </c>
      <c r="N108" s="231" t="s">
        <v>47</v>
      </c>
      <c r="O108" s="86"/>
      <c r="P108" s="232">
        <f>O108*H108</f>
        <v>0</v>
      </c>
      <c r="Q108" s="232">
        <v>0</v>
      </c>
      <c r="R108" s="232">
        <f>Q108*H108</f>
        <v>0</v>
      </c>
      <c r="S108" s="232">
        <v>0</v>
      </c>
      <c r="T108" s="23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4" t="s">
        <v>150</v>
      </c>
      <c r="AT108" s="234" t="s">
        <v>145</v>
      </c>
      <c r="AU108" s="234" t="s">
        <v>87</v>
      </c>
      <c r="AY108" s="19" t="s">
        <v>142</v>
      </c>
      <c r="BE108" s="235">
        <f>IF(N108="základní",J108,0)</f>
        <v>0</v>
      </c>
      <c r="BF108" s="235">
        <f>IF(N108="snížená",J108,0)</f>
        <v>0</v>
      </c>
      <c r="BG108" s="235">
        <f>IF(N108="zákl. přenesená",J108,0)</f>
        <v>0</v>
      </c>
      <c r="BH108" s="235">
        <f>IF(N108="sníž. přenesená",J108,0)</f>
        <v>0</v>
      </c>
      <c r="BI108" s="235">
        <f>IF(N108="nulová",J108,0)</f>
        <v>0</v>
      </c>
      <c r="BJ108" s="19" t="s">
        <v>84</v>
      </c>
      <c r="BK108" s="235">
        <f>ROUND(I108*H108,2)</f>
        <v>0</v>
      </c>
      <c r="BL108" s="19" t="s">
        <v>150</v>
      </c>
      <c r="BM108" s="234" t="s">
        <v>176</v>
      </c>
    </row>
    <row r="109" s="2" customFormat="1">
      <c r="A109" s="40"/>
      <c r="B109" s="41"/>
      <c r="C109" s="42"/>
      <c r="D109" s="236" t="s">
        <v>152</v>
      </c>
      <c r="E109" s="42"/>
      <c r="F109" s="237" t="s">
        <v>177</v>
      </c>
      <c r="G109" s="42"/>
      <c r="H109" s="42"/>
      <c r="I109" s="138"/>
      <c r="J109" s="42"/>
      <c r="K109" s="42"/>
      <c r="L109" s="46"/>
      <c r="M109" s="238"/>
      <c r="N109" s="23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87</v>
      </c>
    </row>
    <row r="110" s="2" customFormat="1" ht="21.75" customHeight="1">
      <c r="A110" s="40"/>
      <c r="B110" s="41"/>
      <c r="C110" s="252" t="s">
        <v>178</v>
      </c>
      <c r="D110" s="252" t="s">
        <v>157</v>
      </c>
      <c r="E110" s="253" t="s">
        <v>179</v>
      </c>
      <c r="F110" s="254" t="s">
        <v>180</v>
      </c>
      <c r="G110" s="255" t="s">
        <v>148</v>
      </c>
      <c r="H110" s="256">
        <v>5</v>
      </c>
      <c r="I110" s="257"/>
      <c r="J110" s="258">
        <f>ROUND(I110*H110,2)</f>
        <v>0</v>
      </c>
      <c r="K110" s="254" t="s">
        <v>149</v>
      </c>
      <c r="L110" s="259"/>
      <c r="M110" s="260" t="s">
        <v>19</v>
      </c>
      <c r="N110" s="261" t="s">
        <v>47</v>
      </c>
      <c r="O110" s="86"/>
      <c r="P110" s="232">
        <f>O110*H110</f>
        <v>0</v>
      </c>
      <c r="Q110" s="232">
        <v>6.9999999999999994E-05</v>
      </c>
      <c r="R110" s="232">
        <f>Q110*H110</f>
        <v>0.00034999999999999994</v>
      </c>
      <c r="S110" s="232">
        <v>0</v>
      </c>
      <c r="T110" s="233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4" t="s">
        <v>160</v>
      </c>
      <c r="AT110" s="234" t="s">
        <v>157</v>
      </c>
      <c r="AU110" s="234" t="s">
        <v>87</v>
      </c>
      <c r="AY110" s="19" t="s">
        <v>142</v>
      </c>
      <c r="BE110" s="235">
        <f>IF(N110="základní",J110,0)</f>
        <v>0</v>
      </c>
      <c r="BF110" s="235">
        <f>IF(N110="snížená",J110,0)</f>
        <v>0</v>
      </c>
      <c r="BG110" s="235">
        <f>IF(N110="zákl. přenesená",J110,0)</f>
        <v>0</v>
      </c>
      <c r="BH110" s="235">
        <f>IF(N110="sníž. přenesená",J110,0)</f>
        <v>0</v>
      </c>
      <c r="BI110" s="235">
        <f>IF(N110="nulová",J110,0)</f>
        <v>0</v>
      </c>
      <c r="BJ110" s="19" t="s">
        <v>84</v>
      </c>
      <c r="BK110" s="235">
        <f>ROUND(I110*H110,2)</f>
        <v>0</v>
      </c>
      <c r="BL110" s="19" t="s">
        <v>150</v>
      </c>
      <c r="BM110" s="234" t="s">
        <v>181</v>
      </c>
    </row>
    <row r="111" s="2" customFormat="1">
      <c r="A111" s="40"/>
      <c r="B111" s="41"/>
      <c r="C111" s="42"/>
      <c r="D111" s="236" t="s">
        <v>152</v>
      </c>
      <c r="E111" s="42"/>
      <c r="F111" s="237" t="s">
        <v>180</v>
      </c>
      <c r="G111" s="42"/>
      <c r="H111" s="42"/>
      <c r="I111" s="138"/>
      <c r="J111" s="42"/>
      <c r="K111" s="42"/>
      <c r="L111" s="46"/>
      <c r="M111" s="238"/>
      <c r="N111" s="23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152</v>
      </c>
      <c r="AU111" s="19" t="s">
        <v>87</v>
      </c>
    </row>
    <row r="112" s="2" customFormat="1">
      <c r="A112" s="40"/>
      <c r="B112" s="41"/>
      <c r="C112" s="42"/>
      <c r="D112" s="236" t="s">
        <v>154</v>
      </c>
      <c r="E112" s="42"/>
      <c r="F112" s="240" t="s">
        <v>182</v>
      </c>
      <c r="G112" s="42"/>
      <c r="H112" s="42"/>
      <c r="I112" s="138"/>
      <c r="J112" s="42"/>
      <c r="K112" s="42"/>
      <c r="L112" s="46"/>
      <c r="M112" s="238"/>
      <c r="N112" s="23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154</v>
      </c>
      <c r="AU112" s="19" t="s">
        <v>87</v>
      </c>
    </row>
    <row r="113" s="13" customFormat="1">
      <c r="A113" s="13"/>
      <c r="B113" s="241"/>
      <c r="C113" s="242"/>
      <c r="D113" s="236" t="s">
        <v>156</v>
      </c>
      <c r="E113" s="243" t="s">
        <v>19</v>
      </c>
      <c r="F113" s="244" t="s">
        <v>173</v>
      </c>
      <c r="G113" s="242"/>
      <c r="H113" s="245">
        <v>5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1" t="s">
        <v>156</v>
      </c>
      <c r="AU113" s="251" t="s">
        <v>87</v>
      </c>
      <c r="AV113" s="13" t="s">
        <v>87</v>
      </c>
      <c r="AW113" s="13" t="s">
        <v>35</v>
      </c>
      <c r="AX113" s="13" t="s">
        <v>84</v>
      </c>
      <c r="AY113" s="251" t="s">
        <v>142</v>
      </c>
    </row>
    <row r="114" s="2" customFormat="1" ht="21.75" customHeight="1">
      <c r="A114" s="40"/>
      <c r="B114" s="41"/>
      <c r="C114" s="223" t="s">
        <v>183</v>
      </c>
      <c r="D114" s="223" t="s">
        <v>145</v>
      </c>
      <c r="E114" s="224" t="s">
        <v>184</v>
      </c>
      <c r="F114" s="225" t="s">
        <v>185</v>
      </c>
      <c r="G114" s="226" t="s">
        <v>148</v>
      </c>
      <c r="H114" s="227">
        <v>1</v>
      </c>
      <c r="I114" s="228"/>
      <c r="J114" s="229">
        <f>ROUND(I114*H114,2)</f>
        <v>0</v>
      </c>
      <c r="K114" s="225" t="s">
        <v>149</v>
      </c>
      <c r="L114" s="46"/>
      <c r="M114" s="230" t="s">
        <v>19</v>
      </c>
      <c r="N114" s="231" t="s">
        <v>47</v>
      </c>
      <c r="O114" s="86"/>
      <c r="P114" s="232">
        <f>O114*H114</f>
        <v>0</v>
      </c>
      <c r="Q114" s="232">
        <v>0</v>
      </c>
      <c r="R114" s="232">
        <f>Q114*H114</f>
        <v>0</v>
      </c>
      <c r="S114" s="232">
        <v>0</v>
      </c>
      <c r="T114" s="233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4" t="s">
        <v>150</v>
      </c>
      <c r="AT114" s="234" t="s">
        <v>145</v>
      </c>
      <c r="AU114" s="234" t="s">
        <v>87</v>
      </c>
      <c r="AY114" s="19" t="s">
        <v>142</v>
      </c>
      <c r="BE114" s="235">
        <f>IF(N114="základní",J114,0)</f>
        <v>0</v>
      </c>
      <c r="BF114" s="235">
        <f>IF(N114="snížená",J114,0)</f>
        <v>0</v>
      </c>
      <c r="BG114" s="235">
        <f>IF(N114="zákl. přenesená",J114,0)</f>
        <v>0</v>
      </c>
      <c r="BH114" s="235">
        <f>IF(N114="sníž. přenesená",J114,0)</f>
        <v>0</v>
      </c>
      <c r="BI114" s="235">
        <f>IF(N114="nulová",J114,0)</f>
        <v>0</v>
      </c>
      <c r="BJ114" s="19" t="s">
        <v>84</v>
      </c>
      <c r="BK114" s="235">
        <f>ROUND(I114*H114,2)</f>
        <v>0</v>
      </c>
      <c r="BL114" s="19" t="s">
        <v>150</v>
      </c>
      <c r="BM114" s="234" t="s">
        <v>186</v>
      </c>
    </row>
    <row r="115" s="2" customFormat="1">
      <c r="A115" s="40"/>
      <c r="B115" s="41"/>
      <c r="C115" s="42"/>
      <c r="D115" s="236" t="s">
        <v>152</v>
      </c>
      <c r="E115" s="42"/>
      <c r="F115" s="237" t="s">
        <v>185</v>
      </c>
      <c r="G115" s="42"/>
      <c r="H115" s="42"/>
      <c r="I115" s="138"/>
      <c r="J115" s="42"/>
      <c r="K115" s="42"/>
      <c r="L115" s="46"/>
      <c r="M115" s="238"/>
      <c r="N115" s="23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87</v>
      </c>
    </row>
    <row r="116" s="2" customFormat="1" ht="16.5" customHeight="1">
      <c r="A116" s="40"/>
      <c r="B116" s="41"/>
      <c r="C116" s="252" t="s">
        <v>187</v>
      </c>
      <c r="D116" s="252" t="s">
        <v>157</v>
      </c>
      <c r="E116" s="253" t="s">
        <v>188</v>
      </c>
      <c r="F116" s="254" t="s">
        <v>189</v>
      </c>
      <c r="G116" s="255" t="s">
        <v>148</v>
      </c>
      <c r="H116" s="256">
        <v>9</v>
      </c>
      <c r="I116" s="257"/>
      <c r="J116" s="258">
        <f>ROUND(I116*H116,2)</f>
        <v>0</v>
      </c>
      <c r="K116" s="254" t="s">
        <v>19</v>
      </c>
      <c r="L116" s="259"/>
      <c r="M116" s="260" t="s">
        <v>19</v>
      </c>
      <c r="N116" s="261" t="s">
        <v>47</v>
      </c>
      <c r="O116" s="86"/>
      <c r="P116" s="232">
        <f>O116*H116</f>
        <v>0</v>
      </c>
      <c r="Q116" s="232">
        <v>0.00029999999999999997</v>
      </c>
      <c r="R116" s="232">
        <f>Q116*H116</f>
        <v>0.0026999999999999997</v>
      </c>
      <c r="S116" s="232">
        <v>0</v>
      </c>
      <c r="T116" s="233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4" t="s">
        <v>160</v>
      </c>
      <c r="AT116" s="234" t="s">
        <v>157</v>
      </c>
      <c r="AU116" s="234" t="s">
        <v>87</v>
      </c>
      <c r="AY116" s="19" t="s">
        <v>142</v>
      </c>
      <c r="BE116" s="235">
        <f>IF(N116="základní",J116,0)</f>
        <v>0</v>
      </c>
      <c r="BF116" s="235">
        <f>IF(N116="snížená",J116,0)</f>
        <v>0</v>
      </c>
      <c r="BG116" s="235">
        <f>IF(N116="zákl. přenesená",J116,0)</f>
        <v>0</v>
      </c>
      <c r="BH116" s="235">
        <f>IF(N116="sníž. přenesená",J116,0)</f>
        <v>0</v>
      </c>
      <c r="BI116" s="235">
        <f>IF(N116="nulová",J116,0)</f>
        <v>0</v>
      </c>
      <c r="BJ116" s="19" t="s">
        <v>84</v>
      </c>
      <c r="BK116" s="235">
        <f>ROUND(I116*H116,2)</f>
        <v>0</v>
      </c>
      <c r="BL116" s="19" t="s">
        <v>150</v>
      </c>
      <c r="BM116" s="234" t="s">
        <v>190</v>
      </c>
    </row>
    <row r="117" s="2" customFormat="1">
      <c r="A117" s="40"/>
      <c r="B117" s="41"/>
      <c r="C117" s="42"/>
      <c r="D117" s="236" t="s">
        <v>152</v>
      </c>
      <c r="E117" s="42"/>
      <c r="F117" s="237" t="s">
        <v>189</v>
      </c>
      <c r="G117" s="42"/>
      <c r="H117" s="42"/>
      <c r="I117" s="138"/>
      <c r="J117" s="42"/>
      <c r="K117" s="42"/>
      <c r="L117" s="46"/>
      <c r="M117" s="238"/>
      <c r="N117" s="23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152</v>
      </c>
      <c r="AU117" s="19" t="s">
        <v>87</v>
      </c>
    </row>
    <row r="118" s="13" customFormat="1">
      <c r="A118" s="13"/>
      <c r="B118" s="241"/>
      <c r="C118" s="242"/>
      <c r="D118" s="236" t="s">
        <v>156</v>
      </c>
      <c r="E118" s="243" t="s">
        <v>19</v>
      </c>
      <c r="F118" s="244" t="s">
        <v>191</v>
      </c>
      <c r="G118" s="242"/>
      <c r="H118" s="245">
        <v>9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1" t="s">
        <v>156</v>
      </c>
      <c r="AU118" s="251" t="s">
        <v>87</v>
      </c>
      <c r="AV118" s="13" t="s">
        <v>87</v>
      </c>
      <c r="AW118" s="13" t="s">
        <v>35</v>
      </c>
      <c r="AX118" s="13" t="s">
        <v>84</v>
      </c>
      <c r="AY118" s="251" t="s">
        <v>142</v>
      </c>
    </row>
    <row r="119" s="2" customFormat="1" ht="16.5" customHeight="1">
      <c r="A119" s="40"/>
      <c r="B119" s="41"/>
      <c r="C119" s="252" t="s">
        <v>192</v>
      </c>
      <c r="D119" s="252" t="s">
        <v>157</v>
      </c>
      <c r="E119" s="253" t="s">
        <v>193</v>
      </c>
      <c r="F119" s="254" t="s">
        <v>194</v>
      </c>
      <c r="G119" s="255" t="s">
        <v>148</v>
      </c>
      <c r="H119" s="256">
        <v>1</v>
      </c>
      <c r="I119" s="257"/>
      <c r="J119" s="258">
        <f>ROUND(I119*H119,2)</f>
        <v>0</v>
      </c>
      <c r="K119" s="254" t="s">
        <v>19</v>
      </c>
      <c r="L119" s="259"/>
      <c r="M119" s="260" t="s">
        <v>19</v>
      </c>
      <c r="N119" s="261" t="s">
        <v>47</v>
      </c>
      <c r="O119" s="86"/>
      <c r="P119" s="232">
        <f>O119*H119</f>
        <v>0</v>
      </c>
      <c r="Q119" s="232">
        <v>0.00035</v>
      </c>
      <c r="R119" s="232">
        <f>Q119*H119</f>
        <v>0.00035</v>
      </c>
      <c r="S119" s="232">
        <v>0</v>
      </c>
      <c r="T119" s="23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4" t="s">
        <v>160</v>
      </c>
      <c r="AT119" s="234" t="s">
        <v>157</v>
      </c>
      <c r="AU119" s="234" t="s">
        <v>87</v>
      </c>
      <c r="AY119" s="19" t="s">
        <v>142</v>
      </c>
      <c r="BE119" s="235">
        <f>IF(N119="základní",J119,0)</f>
        <v>0</v>
      </c>
      <c r="BF119" s="235">
        <f>IF(N119="snížená",J119,0)</f>
        <v>0</v>
      </c>
      <c r="BG119" s="235">
        <f>IF(N119="zákl. přenesená",J119,0)</f>
        <v>0</v>
      </c>
      <c r="BH119" s="235">
        <f>IF(N119="sníž. přenesená",J119,0)</f>
        <v>0</v>
      </c>
      <c r="BI119" s="235">
        <f>IF(N119="nulová",J119,0)</f>
        <v>0</v>
      </c>
      <c r="BJ119" s="19" t="s">
        <v>84</v>
      </c>
      <c r="BK119" s="235">
        <f>ROUND(I119*H119,2)</f>
        <v>0</v>
      </c>
      <c r="BL119" s="19" t="s">
        <v>150</v>
      </c>
      <c r="BM119" s="234" t="s">
        <v>195</v>
      </c>
    </row>
    <row r="120" s="2" customFormat="1">
      <c r="A120" s="40"/>
      <c r="B120" s="41"/>
      <c r="C120" s="42"/>
      <c r="D120" s="236" t="s">
        <v>152</v>
      </c>
      <c r="E120" s="42"/>
      <c r="F120" s="237" t="s">
        <v>194</v>
      </c>
      <c r="G120" s="42"/>
      <c r="H120" s="42"/>
      <c r="I120" s="138"/>
      <c r="J120" s="42"/>
      <c r="K120" s="42"/>
      <c r="L120" s="46"/>
      <c r="M120" s="238"/>
      <c r="N120" s="239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152</v>
      </c>
      <c r="AU120" s="19" t="s">
        <v>87</v>
      </c>
    </row>
    <row r="121" s="13" customFormat="1">
      <c r="A121" s="13"/>
      <c r="B121" s="241"/>
      <c r="C121" s="242"/>
      <c r="D121" s="236" t="s">
        <v>156</v>
      </c>
      <c r="E121" s="243" t="s">
        <v>19</v>
      </c>
      <c r="F121" s="244" t="s">
        <v>196</v>
      </c>
      <c r="G121" s="242"/>
      <c r="H121" s="245">
        <v>1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1" t="s">
        <v>156</v>
      </c>
      <c r="AU121" s="251" t="s">
        <v>87</v>
      </c>
      <c r="AV121" s="13" t="s">
        <v>87</v>
      </c>
      <c r="AW121" s="13" t="s">
        <v>35</v>
      </c>
      <c r="AX121" s="13" t="s">
        <v>84</v>
      </c>
      <c r="AY121" s="251" t="s">
        <v>142</v>
      </c>
    </row>
    <row r="122" s="2" customFormat="1" ht="16.5" customHeight="1">
      <c r="A122" s="40"/>
      <c r="B122" s="41"/>
      <c r="C122" s="223" t="s">
        <v>197</v>
      </c>
      <c r="D122" s="223" t="s">
        <v>145</v>
      </c>
      <c r="E122" s="224" t="s">
        <v>198</v>
      </c>
      <c r="F122" s="225" t="s">
        <v>199</v>
      </c>
      <c r="G122" s="226" t="s">
        <v>148</v>
      </c>
      <c r="H122" s="227">
        <v>43</v>
      </c>
      <c r="I122" s="228"/>
      <c r="J122" s="229">
        <f>ROUND(I122*H122,2)</f>
        <v>0</v>
      </c>
      <c r="K122" s="225" t="s">
        <v>149</v>
      </c>
      <c r="L122" s="46"/>
      <c r="M122" s="230" t="s">
        <v>19</v>
      </c>
      <c r="N122" s="231" t="s">
        <v>47</v>
      </c>
      <c r="O122" s="86"/>
      <c r="P122" s="232">
        <f>O122*H122</f>
        <v>0</v>
      </c>
      <c r="Q122" s="232">
        <v>0</v>
      </c>
      <c r="R122" s="232">
        <f>Q122*H122</f>
        <v>0</v>
      </c>
      <c r="S122" s="232">
        <v>0</v>
      </c>
      <c r="T122" s="233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4" t="s">
        <v>150</v>
      </c>
      <c r="AT122" s="234" t="s">
        <v>145</v>
      </c>
      <c r="AU122" s="234" t="s">
        <v>87</v>
      </c>
      <c r="AY122" s="19" t="s">
        <v>142</v>
      </c>
      <c r="BE122" s="235">
        <f>IF(N122="základní",J122,0)</f>
        <v>0</v>
      </c>
      <c r="BF122" s="235">
        <f>IF(N122="snížená",J122,0)</f>
        <v>0</v>
      </c>
      <c r="BG122" s="235">
        <f>IF(N122="zákl. přenesená",J122,0)</f>
        <v>0</v>
      </c>
      <c r="BH122" s="235">
        <f>IF(N122="sníž. přenesená",J122,0)</f>
        <v>0</v>
      </c>
      <c r="BI122" s="235">
        <f>IF(N122="nulová",J122,0)</f>
        <v>0</v>
      </c>
      <c r="BJ122" s="19" t="s">
        <v>84</v>
      </c>
      <c r="BK122" s="235">
        <f>ROUND(I122*H122,2)</f>
        <v>0</v>
      </c>
      <c r="BL122" s="19" t="s">
        <v>150</v>
      </c>
      <c r="BM122" s="234" t="s">
        <v>200</v>
      </c>
    </row>
    <row r="123" s="2" customFormat="1">
      <c r="A123" s="40"/>
      <c r="B123" s="41"/>
      <c r="C123" s="42"/>
      <c r="D123" s="236" t="s">
        <v>152</v>
      </c>
      <c r="E123" s="42"/>
      <c r="F123" s="237" t="s">
        <v>201</v>
      </c>
      <c r="G123" s="42"/>
      <c r="H123" s="42"/>
      <c r="I123" s="138"/>
      <c r="J123" s="42"/>
      <c r="K123" s="42"/>
      <c r="L123" s="46"/>
      <c r="M123" s="238"/>
      <c r="N123" s="239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87</v>
      </c>
    </row>
    <row r="124" s="2" customFormat="1" ht="16.5" customHeight="1">
      <c r="A124" s="40"/>
      <c r="B124" s="41"/>
      <c r="C124" s="252" t="s">
        <v>202</v>
      </c>
      <c r="D124" s="252" t="s">
        <v>157</v>
      </c>
      <c r="E124" s="253" t="s">
        <v>203</v>
      </c>
      <c r="F124" s="254" t="s">
        <v>204</v>
      </c>
      <c r="G124" s="255" t="s">
        <v>148</v>
      </c>
      <c r="H124" s="256">
        <v>12</v>
      </c>
      <c r="I124" s="257"/>
      <c r="J124" s="258">
        <f>ROUND(I124*H124,2)</f>
        <v>0</v>
      </c>
      <c r="K124" s="254" t="s">
        <v>149</v>
      </c>
      <c r="L124" s="259"/>
      <c r="M124" s="260" t="s">
        <v>19</v>
      </c>
      <c r="N124" s="261" t="s">
        <v>47</v>
      </c>
      <c r="O124" s="86"/>
      <c r="P124" s="232">
        <f>O124*H124</f>
        <v>0</v>
      </c>
      <c r="Q124" s="232">
        <v>0.00040000000000000002</v>
      </c>
      <c r="R124" s="232">
        <f>Q124*H124</f>
        <v>0.0048000000000000004</v>
      </c>
      <c r="S124" s="232">
        <v>0</v>
      </c>
      <c r="T124" s="23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4" t="s">
        <v>160</v>
      </c>
      <c r="AT124" s="234" t="s">
        <v>157</v>
      </c>
      <c r="AU124" s="234" t="s">
        <v>87</v>
      </c>
      <c r="AY124" s="19" t="s">
        <v>142</v>
      </c>
      <c r="BE124" s="235">
        <f>IF(N124="základní",J124,0)</f>
        <v>0</v>
      </c>
      <c r="BF124" s="235">
        <f>IF(N124="snížená",J124,0)</f>
        <v>0</v>
      </c>
      <c r="BG124" s="235">
        <f>IF(N124="zákl. přenesená",J124,0)</f>
        <v>0</v>
      </c>
      <c r="BH124" s="235">
        <f>IF(N124="sníž. přenesená",J124,0)</f>
        <v>0</v>
      </c>
      <c r="BI124" s="235">
        <f>IF(N124="nulová",J124,0)</f>
        <v>0</v>
      </c>
      <c r="BJ124" s="19" t="s">
        <v>84</v>
      </c>
      <c r="BK124" s="235">
        <f>ROUND(I124*H124,2)</f>
        <v>0</v>
      </c>
      <c r="BL124" s="19" t="s">
        <v>150</v>
      </c>
      <c r="BM124" s="234" t="s">
        <v>205</v>
      </c>
    </row>
    <row r="125" s="2" customFormat="1">
      <c r="A125" s="40"/>
      <c r="B125" s="41"/>
      <c r="C125" s="42"/>
      <c r="D125" s="236" t="s">
        <v>152</v>
      </c>
      <c r="E125" s="42"/>
      <c r="F125" s="237" t="s">
        <v>204</v>
      </c>
      <c r="G125" s="42"/>
      <c r="H125" s="42"/>
      <c r="I125" s="138"/>
      <c r="J125" s="42"/>
      <c r="K125" s="42"/>
      <c r="L125" s="46"/>
      <c r="M125" s="238"/>
      <c r="N125" s="23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152</v>
      </c>
      <c r="AU125" s="19" t="s">
        <v>87</v>
      </c>
    </row>
    <row r="126" s="13" customFormat="1">
      <c r="A126" s="13"/>
      <c r="B126" s="241"/>
      <c r="C126" s="242"/>
      <c r="D126" s="236" t="s">
        <v>156</v>
      </c>
      <c r="E126" s="243" t="s">
        <v>19</v>
      </c>
      <c r="F126" s="244" t="s">
        <v>206</v>
      </c>
      <c r="G126" s="242"/>
      <c r="H126" s="245">
        <v>3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1" t="s">
        <v>156</v>
      </c>
      <c r="AU126" s="251" t="s">
        <v>87</v>
      </c>
      <c r="AV126" s="13" t="s">
        <v>87</v>
      </c>
      <c r="AW126" s="13" t="s">
        <v>35</v>
      </c>
      <c r="AX126" s="13" t="s">
        <v>76</v>
      </c>
      <c r="AY126" s="251" t="s">
        <v>142</v>
      </c>
    </row>
    <row r="127" s="13" customFormat="1">
      <c r="A127" s="13"/>
      <c r="B127" s="241"/>
      <c r="C127" s="242"/>
      <c r="D127" s="236" t="s">
        <v>156</v>
      </c>
      <c r="E127" s="243" t="s">
        <v>19</v>
      </c>
      <c r="F127" s="244" t="s">
        <v>207</v>
      </c>
      <c r="G127" s="242"/>
      <c r="H127" s="245">
        <v>3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1" t="s">
        <v>156</v>
      </c>
      <c r="AU127" s="251" t="s">
        <v>87</v>
      </c>
      <c r="AV127" s="13" t="s">
        <v>87</v>
      </c>
      <c r="AW127" s="13" t="s">
        <v>35</v>
      </c>
      <c r="AX127" s="13" t="s">
        <v>76</v>
      </c>
      <c r="AY127" s="251" t="s">
        <v>142</v>
      </c>
    </row>
    <row r="128" s="13" customFormat="1">
      <c r="A128" s="13"/>
      <c r="B128" s="241"/>
      <c r="C128" s="242"/>
      <c r="D128" s="236" t="s">
        <v>156</v>
      </c>
      <c r="E128" s="243" t="s">
        <v>19</v>
      </c>
      <c r="F128" s="244" t="s">
        <v>208</v>
      </c>
      <c r="G128" s="242"/>
      <c r="H128" s="245">
        <v>6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1" t="s">
        <v>156</v>
      </c>
      <c r="AU128" s="251" t="s">
        <v>87</v>
      </c>
      <c r="AV128" s="13" t="s">
        <v>87</v>
      </c>
      <c r="AW128" s="13" t="s">
        <v>35</v>
      </c>
      <c r="AX128" s="13" t="s">
        <v>76</v>
      </c>
      <c r="AY128" s="251" t="s">
        <v>142</v>
      </c>
    </row>
    <row r="129" s="14" customFormat="1">
      <c r="A129" s="14"/>
      <c r="B129" s="262"/>
      <c r="C129" s="263"/>
      <c r="D129" s="236" t="s">
        <v>156</v>
      </c>
      <c r="E129" s="264" t="s">
        <v>19</v>
      </c>
      <c r="F129" s="265" t="s">
        <v>209</v>
      </c>
      <c r="G129" s="263"/>
      <c r="H129" s="266">
        <v>12</v>
      </c>
      <c r="I129" s="267"/>
      <c r="J129" s="263"/>
      <c r="K129" s="263"/>
      <c r="L129" s="268"/>
      <c r="M129" s="269"/>
      <c r="N129" s="270"/>
      <c r="O129" s="270"/>
      <c r="P129" s="270"/>
      <c r="Q129" s="270"/>
      <c r="R129" s="270"/>
      <c r="S129" s="270"/>
      <c r="T129" s="27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2" t="s">
        <v>156</v>
      </c>
      <c r="AU129" s="272" t="s">
        <v>87</v>
      </c>
      <c r="AV129" s="14" t="s">
        <v>168</v>
      </c>
      <c r="AW129" s="14" t="s">
        <v>35</v>
      </c>
      <c r="AX129" s="14" t="s">
        <v>84</v>
      </c>
      <c r="AY129" s="272" t="s">
        <v>142</v>
      </c>
    </row>
    <row r="130" s="2" customFormat="1" ht="16.5" customHeight="1">
      <c r="A130" s="40"/>
      <c r="B130" s="41"/>
      <c r="C130" s="252" t="s">
        <v>210</v>
      </c>
      <c r="D130" s="252" t="s">
        <v>157</v>
      </c>
      <c r="E130" s="253" t="s">
        <v>211</v>
      </c>
      <c r="F130" s="254" t="s">
        <v>212</v>
      </c>
      <c r="G130" s="255" t="s">
        <v>148</v>
      </c>
      <c r="H130" s="256">
        <v>22</v>
      </c>
      <c r="I130" s="257"/>
      <c r="J130" s="258">
        <f>ROUND(I130*H130,2)</f>
        <v>0</v>
      </c>
      <c r="K130" s="254" t="s">
        <v>149</v>
      </c>
      <c r="L130" s="259"/>
      <c r="M130" s="260" t="s">
        <v>19</v>
      </c>
      <c r="N130" s="261" t="s">
        <v>47</v>
      </c>
      <c r="O130" s="86"/>
      <c r="P130" s="232">
        <f>O130*H130</f>
        <v>0</v>
      </c>
      <c r="Q130" s="232">
        <v>0.00040000000000000002</v>
      </c>
      <c r="R130" s="232">
        <f>Q130*H130</f>
        <v>0.0088000000000000005</v>
      </c>
      <c r="S130" s="232">
        <v>0</v>
      </c>
      <c r="T130" s="23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4" t="s">
        <v>160</v>
      </c>
      <c r="AT130" s="234" t="s">
        <v>157</v>
      </c>
      <c r="AU130" s="234" t="s">
        <v>87</v>
      </c>
      <c r="AY130" s="19" t="s">
        <v>142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9" t="s">
        <v>84</v>
      </c>
      <c r="BK130" s="235">
        <f>ROUND(I130*H130,2)</f>
        <v>0</v>
      </c>
      <c r="BL130" s="19" t="s">
        <v>150</v>
      </c>
      <c r="BM130" s="234" t="s">
        <v>213</v>
      </c>
    </row>
    <row r="131" s="2" customFormat="1">
      <c r="A131" s="40"/>
      <c r="B131" s="41"/>
      <c r="C131" s="42"/>
      <c r="D131" s="236" t="s">
        <v>152</v>
      </c>
      <c r="E131" s="42"/>
      <c r="F131" s="237" t="s">
        <v>212</v>
      </c>
      <c r="G131" s="42"/>
      <c r="H131" s="42"/>
      <c r="I131" s="138"/>
      <c r="J131" s="42"/>
      <c r="K131" s="42"/>
      <c r="L131" s="46"/>
      <c r="M131" s="238"/>
      <c r="N131" s="23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152</v>
      </c>
      <c r="AU131" s="19" t="s">
        <v>87</v>
      </c>
    </row>
    <row r="132" s="13" customFormat="1">
      <c r="A132" s="13"/>
      <c r="B132" s="241"/>
      <c r="C132" s="242"/>
      <c r="D132" s="236" t="s">
        <v>156</v>
      </c>
      <c r="E132" s="243" t="s">
        <v>19</v>
      </c>
      <c r="F132" s="244" t="s">
        <v>214</v>
      </c>
      <c r="G132" s="242"/>
      <c r="H132" s="245">
        <v>7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156</v>
      </c>
      <c r="AU132" s="251" t="s">
        <v>87</v>
      </c>
      <c r="AV132" s="13" t="s">
        <v>87</v>
      </c>
      <c r="AW132" s="13" t="s">
        <v>35</v>
      </c>
      <c r="AX132" s="13" t="s">
        <v>76</v>
      </c>
      <c r="AY132" s="251" t="s">
        <v>142</v>
      </c>
    </row>
    <row r="133" s="13" customFormat="1">
      <c r="A133" s="13"/>
      <c r="B133" s="241"/>
      <c r="C133" s="242"/>
      <c r="D133" s="236" t="s">
        <v>156</v>
      </c>
      <c r="E133" s="243" t="s">
        <v>19</v>
      </c>
      <c r="F133" s="244" t="s">
        <v>215</v>
      </c>
      <c r="G133" s="242"/>
      <c r="H133" s="245">
        <v>9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156</v>
      </c>
      <c r="AU133" s="251" t="s">
        <v>87</v>
      </c>
      <c r="AV133" s="13" t="s">
        <v>87</v>
      </c>
      <c r="AW133" s="13" t="s">
        <v>35</v>
      </c>
      <c r="AX133" s="13" t="s">
        <v>76</v>
      </c>
      <c r="AY133" s="251" t="s">
        <v>142</v>
      </c>
    </row>
    <row r="134" s="13" customFormat="1">
      <c r="A134" s="13"/>
      <c r="B134" s="241"/>
      <c r="C134" s="242"/>
      <c r="D134" s="236" t="s">
        <v>156</v>
      </c>
      <c r="E134" s="243" t="s">
        <v>19</v>
      </c>
      <c r="F134" s="244" t="s">
        <v>216</v>
      </c>
      <c r="G134" s="242"/>
      <c r="H134" s="245">
        <v>6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156</v>
      </c>
      <c r="AU134" s="251" t="s">
        <v>87</v>
      </c>
      <c r="AV134" s="13" t="s">
        <v>87</v>
      </c>
      <c r="AW134" s="13" t="s">
        <v>35</v>
      </c>
      <c r="AX134" s="13" t="s">
        <v>76</v>
      </c>
      <c r="AY134" s="251" t="s">
        <v>142</v>
      </c>
    </row>
    <row r="135" s="14" customFormat="1">
      <c r="A135" s="14"/>
      <c r="B135" s="262"/>
      <c r="C135" s="263"/>
      <c r="D135" s="236" t="s">
        <v>156</v>
      </c>
      <c r="E135" s="264" t="s">
        <v>19</v>
      </c>
      <c r="F135" s="265" t="s">
        <v>209</v>
      </c>
      <c r="G135" s="263"/>
      <c r="H135" s="266">
        <v>22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156</v>
      </c>
      <c r="AU135" s="272" t="s">
        <v>87</v>
      </c>
      <c r="AV135" s="14" t="s">
        <v>168</v>
      </c>
      <c r="AW135" s="14" t="s">
        <v>35</v>
      </c>
      <c r="AX135" s="14" t="s">
        <v>84</v>
      </c>
      <c r="AY135" s="272" t="s">
        <v>142</v>
      </c>
    </row>
    <row r="136" s="2" customFormat="1" ht="16.5" customHeight="1">
      <c r="A136" s="40"/>
      <c r="B136" s="41"/>
      <c r="C136" s="252" t="s">
        <v>217</v>
      </c>
      <c r="D136" s="252" t="s">
        <v>157</v>
      </c>
      <c r="E136" s="253" t="s">
        <v>218</v>
      </c>
      <c r="F136" s="254" t="s">
        <v>219</v>
      </c>
      <c r="G136" s="255" t="s">
        <v>148</v>
      </c>
      <c r="H136" s="256">
        <v>4</v>
      </c>
      <c r="I136" s="257"/>
      <c r="J136" s="258">
        <f>ROUND(I136*H136,2)</f>
        <v>0</v>
      </c>
      <c r="K136" s="254" t="s">
        <v>149</v>
      </c>
      <c r="L136" s="259"/>
      <c r="M136" s="260" t="s">
        <v>19</v>
      </c>
      <c r="N136" s="261" t="s">
        <v>47</v>
      </c>
      <c r="O136" s="86"/>
      <c r="P136" s="232">
        <f>O136*H136</f>
        <v>0</v>
      </c>
      <c r="Q136" s="232">
        <v>0.00040000000000000002</v>
      </c>
      <c r="R136" s="232">
        <f>Q136*H136</f>
        <v>0.0016000000000000001</v>
      </c>
      <c r="S136" s="232">
        <v>0</v>
      </c>
      <c r="T136" s="233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4" t="s">
        <v>160</v>
      </c>
      <c r="AT136" s="234" t="s">
        <v>157</v>
      </c>
      <c r="AU136" s="234" t="s">
        <v>87</v>
      </c>
      <c r="AY136" s="19" t="s">
        <v>142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9" t="s">
        <v>84</v>
      </c>
      <c r="BK136" s="235">
        <f>ROUND(I136*H136,2)</f>
        <v>0</v>
      </c>
      <c r="BL136" s="19" t="s">
        <v>150</v>
      </c>
      <c r="BM136" s="234" t="s">
        <v>220</v>
      </c>
    </row>
    <row r="137" s="2" customFormat="1">
      <c r="A137" s="40"/>
      <c r="B137" s="41"/>
      <c r="C137" s="42"/>
      <c r="D137" s="236" t="s">
        <v>152</v>
      </c>
      <c r="E137" s="42"/>
      <c r="F137" s="237" t="s">
        <v>219</v>
      </c>
      <c r="G137" s="42"/>
      <c r="H137" s="42"/>
      <c r="I137" s="138"/>
      <c r="J137" s="42"/>
      <c r="K137" s="42"/>
      <c r="L137" s="46"/>
      <c r="M137" s="238"/>
      <c r="N137" s="23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152</v>
      </c>
      <c r="AU137" s="19" t="s">
        <v>87</v>
      </c>
    </row>
    <row r="138" s="13" customFormat="1">
      <c r="A138" s="13"/>
      <c r="B138" s="241"/>
      <c r="C138" s="242"/>
      <c r="D138" s="236" t="s">
        <v>156</v>
      </c>
      <c r="E138" s="243" t="s">
        <v>19</v>
      </c>
      <c r="F138" s="244" t="s">
        <v>207</v>
      </c>
      <c r="G138" s="242"/>
      <c r="H138" s="245">
        <v>3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156</v>
      </c>
      <c r="AU138" s="251" t="s">
        <v>87</v>
      </c>
      <c r="AV138" s="13" t="s">
        <v>87</v>
      </c>
      <c r="AW138" s="13" t="s">
        <v>35</v>
      </c>
      <c r="AX138" s="13" t="s">
        <v>76</v>
      </c>
      <c r="AY138" s="251" t="s">
        <v>142</v>
      </c>
    </row>
    <row r="139" s="13" customFormat="1">
      <c r="A139" s="13"/>
      <c r="B139" s="241"/>
      <c r="C139" s="242"/>
      <c r="D139" s="236" t="s">
        <v>156</v>
      </c>
      <c r="E139" s="243" t="s">
        <v>19</v>
      </c>
      <c r="F139" s="244" t="s">
        <v>196</v>
      </c>
      <c r="G139" s="242"/>
      <c r="H139" s="245">
        <v>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156</v>
      </c>
      <c r="AU139" s="251" t="s">
        <v>87</v>
      </c>
      <c r="AV139" s="13" t="s">
        <v>87</v>
      </c>
      <c r="AW139" s="13" t="s">
        <v>35</v>
      </c>
      <c r="AX139" s="13" t="s">
        <v>76</v>
      </c>
      <c r="AY139" s="251" t="s">
        <v>142</v>
      </c>
    </row>
    <row r="140" s="14" customFormat="1">
      <c r="A140" s="14"/>
      <c r="B140" s="262"/>
      <c r="C140" s="263"/>
      <c r="D140" s="236" t="s">
        <v>156</v>
      </c>
      <c r="E140" s="264" t="s">
        <v>19</v>
      </c>
      <c r="F140" s="265" t="s">
        <v>209</v>
      </c>
      <c r="G140" s="263"/>
      <c r="H140" s="266">
        <v>4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2" t="s">
        <v>156</v>
      </c>
      <c r="AU140" s="272" t="s">
        <v>87</v>
      </c>
      <c r="AV140" s="14" t="s">
        <v>168</v>
      </c>
      <c r="AW140" s="14" t="s">
        <v>35</v>
      </c>
      <c r="AX140" s="14" t="s">
        <v>84</v>
      </c>
      <c r="AY140" s="272" t="s">
        <v>142</v>
      </c>
    </row>
    <row r="141" s="2" customFormat="1" ht="16.5" customHeight="1">
      <c r="A141" s="40"/>
      <c r="B141" s="41"/>
      <c r="C141" s="252" t="s">
        <v>221</v>
      </c>
      <c r="D141" s="252" t="s">
        <v>157</v>
      </c>
      <c r="E141" s="253" t="s">
        <v>222</v>
      </c>
      <c r="F141" s="254" t="s">
        <v>223</v>
      </c>
      <c r="G141" s="255" t="s">
        <v>148</v>
      </c>
      <c r="H141" s="256">
        <v>1</v>
      </c>
      <c r="I141" s="257"/>
      <c r="J141" s="258">
        <f>ROUND(I141*H141,2)</f>
        <v>0</v>
      </c>
      <c r="K141" s="254" t="s">
        <v>149</v>
      </c>
      <c r="L141" s="259"/>
      <c r="M141" s="260" t="s">
        <v>19</v>
      </c>
      <c r="N141" s="261" t="s">
        <v>47</v>
      </c>
      <c r="O141" s="86"/>
      <c r="P141" s="232">
        <f>O141*H141</f>
        <v>0</v>
      </c>
      <c r="Q141" s="232">
        <v>0.00040000000000000002</v>
      </c>
      <c r="R141" s="232">
        <f>Q141*H141</f>
        <v>0.00040000000000000002</v>
      </c>
      <c r="S141" s="232">
        <v>0</v>
      </c>
      <c r="T141" s="233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4" t="s">
        <v>160</v>
      </c>
      <c r="AT141" s="234" t="s">
        <v>157</v>
      </c>
      <c r="AU141" s="234" t="s">
        <v>87</v>
      </c>
      <c r="AY141" s="19" t="s">
        <v>142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9" t="s">
        <v>84</v>
      </c>
      <c r="BK141" s="235">
        <f>ROUND(I141*H141,2)</f>
        <v>0</v>
      </c>
      <c r="BL141" s="19" t="s">
        <v>150</v>
      </c>
      <c r="BM141" s="234" t="s">
        <v>224</v>
      </c>
    </row>
    <row r="142" s="2" customFormat="1">
      <c r="A142" s="40"/>
      <c r="B142" s="41"/>
      <c r="C142" s="42"/>
      <c r="D142" s="236" t="s">
        <v>152</v>
      </c>
      <c r="E142" s="42"/>
      <c r="F142" s="237" t="s">
        <v>223</v>
      </c>
      <c r="G142" s="42"/>
      <c r="H142" s="42"/>
      <c r="I142" s="138"/>
      <c r="J142" s="42"/>
      <c r="K142" s="42"/>
      <c r="L142" s="46"/>
      <c r="M142" s="238"/>
      <c r="N142" s="239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152</v>
      </c>
      <c r="AU142" s="19" t="s">
        <v>87</v>
      </c>
    </row>
    <row r="143" s="13" customFormat="1">
      <c r="A143" s="13"/>
      <c r="B143" s="241"/>
      <c r="C143" s="242"/>
      <c r="D143" s="236" t="s">
        <v>156</v>
      </c>
      <c r="E143" s="243" t="s">
        <v>19</v>
      </c>
      <c r="F143" s="244" t="s">
        <v>196</v>
      </c>
      <c r="G143" s="242"/>
      <c r="H143" s="245">
        <v>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156</v>
      </c>
      <c r="AU143" s="251" t="s">
        <v>87</v>
      </c>
      <c r="AV143" s="13" t="s">
        <v>87</v>
      </c>
      <c r="AW143" s="13" t="s">
        <v>35</v>
      </c>
      <c r="AX143" s="13" t="s">
        <v>84</v>
      </c>
      <c r="AY143" s="251" t="s">
        <v>142</v>
      </c>
    </row>
    <row r="144" s="2" customFormat="1" ht="16.5" customHeight="1">
      <c r="A144" s="40"/>
      <c r="B144" s="41"/>
      <c r="C144" s="252" t="s">
        <v>8</v>
      </c>
      <c r="D144" s="252" t="s">
        <v>157</v>
      </c>
      <c r="E144" s="253" t="s">
        <v>225</v>
      </c>
      <c r="F144" s="254" t="s">
        <v>226</v>
      </c>
      <c r="G144" s="255" t="s">
        <v>148</v>
      </c>
      <c r="H144" s="256">
        <v>2</v>
      </c>
      <c r="I144" s="257"/>
      <c r="J144" s="258">
        <f>ROUND(I144*H144,2)</f>
        <v>0</v>
      </c>
      <c r="K144" s="254" t="s">
        <v>149</v>
      </c>
      <c r="L144" s="259"/>
      <c r="M144" s="260" t="s">
        <v>19</v>
      </c>
      <c r="N144" s="261" t="s">
        <v>47</v>
      </c>
      <c r="O144" s="86"/>
      <c r="P144" s="232">
        <f>O144*H144</f>
        <v>0</v>
      </c>
      <c r="Q144" s="232">
        <v>0.00016000000000000001</v>
      </c>
      <c r="R144" s="232">
        <f>Q144*H144</f>
        <v>0.00032000000000000003</v>
      </c>
      <c r="S144" s="232">
        <v>0</v>
      </c>
      <c r="T144" s="233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4" t="s">
        <v>160</v>
      </c>
      <c r="AT144" s="234" t="s">
        <v>157</v>
      </c>
      <c r="AU144" s="234" t="s">
        <v>87</v>
      </c>
      <c r="AY144" s="19" t="s">
        <v>142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9" t="s">
        <v>84</v>
      </c>
      <c r="BK144" s="235">
        <f>ROUND(I144*H144,2)</f>
        <v>0</v>
      </c>
      <c r="BL144" s="19" t="s">
        <v>150</v>
      </c>
      <c r="BM144" s="234" t="s">
        <v>227</v>
      </c>
    </row>
    <row r="145" s="2" customFormat="1">
      <c r="A145" s="40"/>
      <c r="B145" s="41"/>
      <c r="C145" s="42"/>
      <c r="D145" s="236" t="s">
        <v>152</v>
      </c>
      <c r="E145" s="42"/>
      <c r="F145" s="237" t="s">
        <v>226</v>
      </c>
      <c r="G145" s="42"/>
      <c r="H145" s="42"/>
      <c r="I145" s="138"/>
      <c r="J145" s="42"/>
      <c r="K145" s="42"/>
      <c r="L145" s="46"/>
      <c r="M145" s="238"/>
      <c r="N145" s="23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152</v>
      </c>
      <c r="AU145" s="19" t="s">
        <v>87</v>
      </c>
    </row>
    <row r="146" s="13" customFormat="1">
      <c r="A146" s="13"/>
      <c r="B146" s="241"/>
      <c r="C146" s="242"/>
      <c r="D146" s="236" t="s">
        <v>156</v>
      </c>
      <c r="E146" s="243" t="s">
        <v>19</v>
      </c>
      <c r="F146" s="244" t="s">
        <v>228</v>
      </c>
      <c r="G146" s="242"/>
      <c r="H146" s="245">
        <v>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156</v>
      </c>
      <c r="AU146" s="251" t="s">
        <v>87</v>
      </c>
      <c r="AV146" s="13" t="s">
        <v>87</v>
      </c>
      <c r="AW146" s="13" t="s">
        <v>35</v>
      </c>
      <c r="AX146" s="13" t="s">
        <v>76</v>
      </c>
      <c r="AY146" s="251" t="s">
        <v>142</v>
      </c>
    </row>
    <row r="147" s="13" customFormat="1">
      <c r="A147" s="13"/>
      <c r="B147" s="241"/>
      <c r="C147" s="242"/>
      <c r="D147" s="236" t="s">
        <v>156</v>
      </c>
      <c r="E147" s="243" t="s">
        <v>19</v>
      </c>
      <c r="F147" s="244" t="s">
        <v>229</v>
      </c>
      <c r="G147" s="242"/>
      <c r="H147" s="245">
        <v>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156</v>
      </c>
      <c r="AU147" s="251" t="s">
        <v>87</v>
      </c>
      <c r="AV147" s="13" t="s">
        <v>87</v>
      </c>
      <c r="AW147" s="13" t="s">
        <v>35</v>
      </c>
      <c r="AX147" s="13" t="s">
        <v>76</v>
      </c>
      <c r="AY147" s="251" t="s">
        <v>142</v>
      </c>
    </row>
    <row r="148" s="14" customFormat="1">
      <c r="A148" s="14"/>
      <c r="B148" s="262"/>
      <c r="C148" s="263"/>
      <c r="D148" s="236" t="s">
        <v>156</v>
      </c>
      <c r="E148" s="264" t="s">
        <v>19</v>
      </c>
      <c r="F148" s="265" t="s">
        <v>209</v>
      </c>
      <c r="G148" s="263"/>
      <c r="H148" s="266">
        <v>2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2" t="s">
        <v>156</v>
      </c>
      <c r="AU148" s="272" t="s">
        <v>87</v>
      </c>
      <c r="AV148" s="14" t="s">
        <v>168</v>
      </c>
      <c r="AW148" s="14" t="s">
        <v>35</v>
      </c>
      <c r="AX148" s="14" t="s">
        <v>84</v>
      </c>
      <c r="AY148" s="272" t="s">
        <v>142</v>
      </c>
    </row>
    <row r="149" s="2" customFormat="1" ht="16.5" customHeight="1">
      <c r="A149" s="40"/>
      <c r="B149" s="41"/>
      <c r="C149" s="252" t="s">
        <v>150</v>
      </c>
      <c r="D149" s="252" t="s">
        <v>157</v>
      </c>
      <c r="E149" s="253" t="s">
        <v>230</v>
      </c>
      <c r="F149" s="254" t="s">
        <v>231</v>
      </c>
      <c r="G149" s="255" t="s">
        <v>148</v>
      </c>
      <c r="H149" s="256">
        <v>2</v>
      </c>
      <c r="I149" s="257"/>
      <c r="J149" s="258">
        <f>ROUND(I149*H149,2)</f>
        <v>0</v>
      </c>
      <c r="K149" s="254" t="s">
        <v>149</v>
      </c>
      <c r="L149" s="259"/>
      <c r="M149" s="260" t="s">
        <v>19</v>
      </c>
      <c r="N149" s="261" t="s">
        <v>47</v>
      </c>
      <c r="O149" s="86"/>
      <c r="P149" s="232">
        <f>O149*H149</f>
        <v>0</v>
      </c>
      <c r="Q149" s="232">
        <v>0.00016000000000000001</v>
      </c>
      <c r="R149" s="232">
        <f>Q149*H149</f>
        <v>0.00032000000000000003</v>
      </c>
      <c r="S149" s="232">
        <v>0</v>
      </c>
      <c r="T149" s="23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4" t="s">
        <v>160</v>
      </c>
      <c r="AT149" s="234" t="s">
        <v>157</v>
      </c>
      <c r="AU149" s="234" t="s">
        <v>87</v>
      </c>
      <c r="AY149" s="19" t="s">
        <v>142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9" t="s">
        <v>84</v>
      </c>
      <c r="BK149" s="235">
        <f>ROUND(I149*H149,2)</f>
        <v>0</v>
      </c>
      <c r="BL149" s="19" t="s">
        <v>150</v>
      </c>
      <c r="BM149" s="234" t="s">
        <v>232</v>
      </c>
    </row>
    <row r="150" s="2" customFormat="1">
      <c r="A150" s="40"/>
      <c r="B150" s="41"/>
      <c r="C150" s="42"/>
      <c r="D150" s="236" t="s">
        <v>152</v>
      </c>
      <c r="E150" s="42"/>
      <c r="F150" s="237" t="s">
        <v>231</v>
      </c>
      <c r="G150" s="42"/>
      <c r="H150" s="42"/>
      <c r="I150" s="138"/>
      <c r="J150" s="42"/>
      <c r="K150" s="42"/>
      <c r="L150" s="46"/>
      <c r="M150" s="238"/>
      <c r="N150" s="239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152</v>
      </c>
      <c r="AU150" s="19" t="s">
        <v>87</v>
      </c>
    </row>
    <row r="151" s="13" customFormat="1">
      <c r="A151" s="13"/>
      <c r="B151" s="241"/>
      <c r="C151" s="242"/>
      <c r="D151" s="236" t="s">
        <v>156</v>
      </c>
      <c r="E151" s="243" t="s">
        <v>19</v>
      </c>
      <c r="F151" s="244" t="s">
        <v>228</v>
      </c>
      <c r="G151" s="242"/>
      <c r="H151" s="245">
        <v>1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156</v>
      </c>
      <c r="AU151" s="251" t="s">
        <v>87</v>
      </c>
      <c r="AV151" s="13" t="s">
        <v>87</v>
      </c>
      <c r="AW151" s="13" t="s">
        <v>35</v>
      </c>
      <c r="AX151" s="13" t="s">
        <v>76</v>
      </c>
      <c r="AY151" s="251" t="s">
        <v>142</v>
      </c>
    </row>
    <row r="152" s="13" customFormat="1">
      <c r="A152" s="13"/>
      <c r="B152" s="241"/>
      <c r="C152" s="242"/>
      <c r="D152" s="236" t="s">
        <v>156</v>
      </c>
      <c r="E152" s="243" t="s">
        <v>19</v>
      </c>
      <c r="F152" s="244" t="s">
        <v>229</v>
      </c>
      <c r="G152" s="242"/>
      <c r="H152" s="245">
        <v>1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156</v>
      </c>
      <c r="AU152" s="251" t="s">
        <v>87</v>
      </c>
      <c r="AV152" s="13" t="s">
        <v>87</v>
      </c>
      <c r="AW152" s="13" t="s">
        <v>35</v>
      </c>
      <c r="AX152" s="13" t="s">
        <v>76</v>
      </c>
      <c r="AY152" s="251" t="s">
        <v>142</v>
      </c>
    </row>
    <row r="153" s="14" customFormat="1">
      <c r="A153" s="14"/>
      <c r="B153" s="262"/>
      <c r="C153" s="263"/>
      <c r="D153" s="236" t="s">
        <v>156</v>
      </c>
      <c r="E153" s="264" t="s">
        <v>19</v>
      </c>
      <c r="F153" s="265" t="s">
        <v>209</v>
      </c>
      <c r="G153" s="263"/>
      <c r="H153" s="266">
        <v>2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156</v>
      </c>
      <c r="AU153" s="272" t="s">
        <v>87</v>
      </c>
      <c r="AV153" s="14" t="s">
        <v>168</v>
      </c>
      <c r="AW153" s="14" t="s">
        <v>35</v>
      </c>
      <c r="AX153" s="14" t="s">
        <v>84</v>
      </c>
      <c r="AY153" s="272" t="s">
        <v>142</v>
      </c>
    </row>
    <row r="154" s="2" customFormat="1" ht="16.5" customHeight="1">
      <c r="A154" s="40"/>
      <c r="B154" s="41"/>
      <c r="C154" s="223" t="s">
        <v>233</v>
      </c>
      <c r="D154" s="223" t="s">
        <v>145</v>
      </c>
      <c r="E154" s="224" t="s">
        <v>234</v>
      </c>
      <c r="F154" s="225" t="s">
        <v>235</v>
      </c>
      <c r="G154" s="226" t="s">
        <v>148</v>
      </c>
      <c r="H154" s="227">
        <v>2</v>
      </c>
      <c r="I154" s="228"/>
      <c r="J154" s="229">
        <f>ROUND(I154*H154,2)</f>
        <v>0</v>
      </c>
      <c r="K154" s="225" t="s">
        <v>149</v>
      </c>
      <c r="L154" s="46"/>
      <c r="M154" s="230" t="s">
        <v>19</v>
      </c>
      <c r="N154" s="231" t="s">
        <v>47</v>
      </c>
      <c r="O154" s="86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4" t="s">
        <v>150</v>
      </c>
      <c r="AT154" s="234" t="s">
        <v>145</v>
      </c>
      <c r="AU154" s="234" t="s">
        <v>87</v>
      </c>
      <c r="AY154" s="19" t="s">
        <v>142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9" t="s">
        <v>84</v>
      </c>
      <c r="BK154" s="235">
        <f>ROUND(I154*H154,2)</f>
        <v>0</v>
      </c>
      <c r="BL154" s="19" t="s">
        <v>150</v>
      </c>
      <c r="BM154" s="234" t="s">
        <v>236</v>
      </c>
    </row>
    <row r="155" s="2" customFormat="1">
      <c r="A155" s="40"/>
      <c r="B155" s="41"/>
      <c r="C155" s="42"/>
      <c r="D155" s="236" t="s">
        <v>152</v>
      </c>
      <c r="E155" s="42"/>
      <c r="F155" s="237" t="s">
        <v>237</v>
      </c>
      <c r="G155" s="42"/>
      <c r="H155" s="42"/>
      <c r="I155" s="138"/>
      <c r="J155" s="42"/>
      <c r="K155" s="42"/>
      <c r="L155" s="46"/>
      <c r="M155" s="238"/>
      <c r="N155" s="239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152</v>
      </c>
      <c r="AU155" s="19" t="s">
        <v>87</v>
      </c>
    </row>
    <row r="156" s="2" customFormat="1" ht="16.5" customHeight="1">
      <c r="A156" s="40"/>
      <c r="B156" s="41"/>
      <c r="C156" s="252" t="s">
        <v>238</v>
      </c>
      <c r="D156" s="252" t="s">
        <v>157</v>
      </c>
      <c r="E156" s="253" t="s">
        <v>239</v>
      </c>
      <c r="F156" s="254" t="s">
        <v>240</v>
      </c>
      <c r="G156" s="255" t="s">
        <v>148</v>
      </c>
      <c r="H156" s="256">
        <v>1</v>
      </c>
      <c r="I156" s="257"/>
      <c r="J156" s="258">
        <f>ROUND(I156*H156,2)</f>
        <v>0</v>
      </c>
      <c r="K156" s="254" t="s">
        <v>149</v>
      </c>
      <c r="L156" s="259"/>
      <c r="M156" s="260" t="s">
        <v>19</v>
      </c>
      <c r="N156" s="261" t="s">
        <v>47</v>
      </c>
      <c r="O156" s="86"/>
      <c r="P156" s="232">
        <f>O156*H156</f>
        <v>0</v>
      </c>
      <c r="Q156" s="232">
        <v>0.00040000000000000002</v>
      </c>
      <c r="R156" s="232">
        <f>Q156*H156</f>
        <v>0.00040000000000000002</v>
      </c>
      <c r="S156" s="232">
        <v>0</v>
      </c>
      <c r="T156" s="23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4" t="s">
        <v>160</v>
      </c>
      <c r="AT156" s="234" t="s">
        <v>157</v>
      </c>
      <c r="AU156" s="234" t="s">
        <v>87</v>
      </c>
      <c r="AY156" s="19" t="s">
        <v>142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9" t="s">
        <v>84</v>
      </c>
      <c r="BK156" s="235">
        <f>ROUND(I156*H156,2)</f>
        <v>0</v>
      </c>
      <c r="BL156" s="19" t="s">
        <v>150</v>
      </c>
      <c r="BM156" s="234" t="s">
        <v>241</v>
      </c>
    </row>
    <row r="157" s="2" customFormat="1">
      <c r="A157" s="40"/>
      <c r="B157" s="41"/>
      <c r="C157" s="42"/>
      <c r="D157" s="236" t="s">
        <v>152</v>
      </c>
      <c r="E157" s="42"/>
      <c r="F157" s="237" t="s">
        <v>240</v>
      </c>
      <c r="G157" s="42"/>
      <c r="H157" s="42"/>
      <c r="I157" s="138"/>
      <c r="J157" s="42"/>
      <c r="K157" s="42"/>
      <c r="L157" s="46"/>
      <c r="M157" s="238"/>
      <c r="N157" s="239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152</v>
      </c>
      <c r="AU157" s="19" t="s">
        <v>87</v>
      </c>
    </row>
    <row r="158" s="13" customFormat="1">
      <c r="A158" s="13"/>
      <c r="B158" s="241"/>
      <c r="C158" s="242"/>
      <c r="D158" s="236" t="s">
        <v>156</v>
      </c>
      <c r="E158" s="243" t="s">
        <v>19</v>
      </c>
      <c r="F158" s="244" t="s">
        <v>196</v>
      </c>
      <c r="G158" s="242"/>
      <c r="H158" s="245">
        <v>1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156</v>
      </c>
      <c r="AU158" s="251" t="s">
        <v>87</v>
      </c>
      <c r="AV158" s="13" t="s">
        <v>87</v>
      </c>
      <c r="AW158" s="13" t="s">
        <v>35</v>
      </c>
      <c r="AX158" s="13" t="s">
        <v>84</v>
      </c>
      <c r="AY158" s="251" t="s">
        <v>142</v>
      </c>
    </row>
    <row r="159" s="2" customFormat="1" ht="16.5" customHeight="1">
      <c r="A159" s="40"/>
      <c r="B159" s="41"/>
      <c r="C159" s="252" t="s">
        <v>242</v>
      </c>
      <c r="D159" s="252" t="s">
        <v>157</v>
      </c>
      <c r="E159" s="253" t="s">
        <v>243</v>
      </c>
      <c r="F159" s="254" t="s">
        <v>244</v>
      </c>
      <c r="G159" s="255" t="s">
        <v>148</v>
      </c>
      <c r="H159" s="256">
        <v>1</v>
      </c>
      <c r="I159" s="257"/>
      <c r="J159" s="258">
        <f>ROUND(I159*H159,2)</f>
        <v>0</v>
      </c>
      <c r="K159" s="254" t="s">
        <v>149</v>
      </c>
      <c r="L159" s="259"/>
      <c r="M159" s="260" t="s">
        <v>19</v>
      </c>
      <c r="N159" s="261" t="s">
        <v>47</v>
      </c>
      <c r="O159" s="86"/>
      <c r="P159" s="232">
        <f>O159*H159</f>
        <v>0</v>
      </c>
      <c r="Q159" s="232">
        <v>0.00040000000000000002</v>
      </c>
      <c r="R159" s="232">
        <f>Q159*H159</f>
        <v>0.00040000000000000002</v>
      </c>
      <c r="S159" s="232">
        <v>0</v>
      </c>
      <c r="T159" s="23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4" t="s">
        <v>160</v>
      </c>
      <c r="AT159" s="234" t="s">
        <v>157</v>
      </c>
      <c r="AU159" s="234" t="s">
        <v>87</v>
      </c>
      <c r="AY159" s="19" t="s">
        <v>142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9" t="s">
        <v>84</v>
      </c>
      <c r="BK159" s="235">
        <f>ROUND(I159*H159,2)</f>
        <v>0</v>
      </c>
      <c r="BL159" s="19" t="s">
        <v>150</v>
      </c>
      <c r="BM159" s="234" t="s">
        <v>245</v>
      </c>
    </row>
    <row r="160" s="2" customFormat="1">
      <c r="A160" s="40"/>
      <c r="B160" s="41"/>
      <c r="C160" s="42"/>
      <c r="D160" s="236" t="s">
        <v>152</v>
      </c>
      <c r="E160" s="42"/>
      <c r="F160" s="237" t="s">
        <v>244</v>
      </c>
      <c r="G160" s="42"/>
      <c r="H160" s="42"/>
      <c r="I160" s="138"/>
      <c r="J160" s="42"/>
      <c r="K160" s="42"/>
      <c r="L160" s="46"/>
      <c r="M160" s="238"/>
      <c r="N160" s="239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152</v>
      </c>
      <c r="AU160" s="19" t="s">
        <v>87</v>
      </c>
    </row>
    <row r="161" s="13" customFormat="1">
      <c r="A161" s="13"/>
      <c r="B161" s="241"/>
      <c r="C161" s="242"/>
      <c r="D161" s="236" t="s">
        <v>156</v>
      </c>
      <c r="E161" s="243" t="s">
        <v>19</v>
      </c>
      <c r="F161" s="244" t="s">
        <v>196</v>
      </c>
      <c r="G161" s="242"/>
      <c r="H161" s="245">
        <v>1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156</v>
      </c>
      <c r="AU161" s="251" t="s">
        <v>87</v>
      </c>
      <c r="AV161" s="13" t="s">
        <v>87</v>
      </c>
      <c r="AW161" s="13" t="s">
        <v>35</v>
      </c>
      <c r="AX161" s="13" t="s">
        <v>84</v>
      </c>
      <c r="AY161" s="251" t="s">
        <v>142</v>
      </c>
    </row>
    <row r="162" s="2" customFormat="1" ht="21.75" customHeight="1">
      <c r="A162" s="40"/>
      <c r="B162" s="41"/>
      <c r="C162" s="223" t="s">
        <v>246</v>
      </c>
      <c r="D162" s="223" t="s">
        <v>145</v>
      </c>
      <c r="E162" s="224" t="s">
        <v>247</v>
      </c>
      <c r="F162" s="225" t="s">
        <v>248</v>
      </c>
      <c r="G162" s="226" t="s">
        <v>148</v>
      </c>
      <c r="H162" s="227">
        <v>11</v>
      </c>
      <c r="I162" s="228"/>
      <c r="J162" s="229">
        <f>ROUND(I162*H162,2)</f>
        <v>0</v>
      </c>
      <c r="K162" s="225" t="s">
        <v>149</v>
      </c>
      <c r="L162" s="46"/>
      <c r="M162" s="230" t="s">
        <v>19</v>
      </c>
      <c r="N162" s="231" t="s">
        <v>47</v>
      </c>
      <c r="O162" s="86"/>
      <c r="P162" s="232">
        <f>O162*H162</f>
        <v>0</v>
      </c>
      <c r="Q162" s="232">
        <v>0</v>
      </c>
      <c r="R162" s="232">
        <f>Q162*H162</f>
        <v>0</v>
      </c>
      <c r="S162" s="232">
        <v>0</v>
      </c>
      <c r="T162" s="233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4" t="s">
        <v>150</v>
      </c>
      <c r="AT162" s="234" t="s">
        <v>145</v>
      </c>
      <c r="AU162" s="234" t="s">
        <v>87</v>
      </c>
      <c r="AY162" s="19" t="s">
        <v>142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9" t="s">
        <v>84</v>
      </c>
      <c r="BK162" s="235">
        <f>ROUND(I162*H162,2)</f>
        <v>0</v>
      </c>
      <c r="BL162" s="19" t="s">
        <v>150</v>
      </c>
      <c r="BM162" s="234" t="s">
        <v>249</v>
      </c>
    </row>
    <row r="163" s="2" customFormat="1">
      <c r="A163" s="40"/>
      <c r="B163" s="41"/>
      <c r="C163" s="42"/>
      <c r="D163" s="236" t="s">
        <v>152</v>
      </c>
      <c r="E163" s="42"/>
      <c r="F163" s="237" t="s">
        <v>250</v>
      </c>
      <c r="G163" s="42"/>
      <c r="H163" s="42"/>
      <c r="I163" s="138"/>
      <c r="J163" s="42"/>
      <c r="K163" s="42"/>
      <c r="L163" s="46"/>
      <c r="M163" s="238"/>
      <c r="N163" s="239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152</v>
      </c>
      <c r="AU163" s="19" t="s">
        <v>87</v>
      </c>
    </row>
    <row r="164" s="2" customFormat="1" ht="21.75" customHeight="1">
      <c r="A164" s="40"/>
      <c r="B164" s="41"/>
      <c r="C164" s="252" t="s">
        <v>7</v>
      </c>
      <c r="D164" s="252" t="s">
        <v>157</v>
      </c>
      <c r="E164" s="253" t="s">
        <v>251</v>
      </c>
      <c r="F164" s="254" t="s">
        <v>252</v>
      </c>
      <c r="G164" s="255" t="s">
        <v>148</v>
      </c>
      <c r="H164" s="256">
        <v>3</v>
      </c>
      <c r="I164" s="257"/>
      <c r="J164" s="258">
        <f>ROUND(I164*H164,2)</f>
        <v>0</v>
      </c>
      <c r="K164" s="254" t="s">
        <v>19</v>
      </c>
      <c r="L164" s="259"/>
      <c r="M164" s="260" t="s">
        <v>19</v>
      </c>
      <c r="N164" s="261" t="s">
        <v>47</v>
      </c>
      <c r="O164" s="86"/>
      <c r="P164" s="232">
        <f>O164*H164</f>
        <v>0</v>
      </c>
      <c r="Q164" s="232">
        <v>0.00046999999999999999</v>
      </c>
      <c r="R164" s="232">
        <f>Q164*H164</f>
        <v>0.00141</v>
      </c>
      <c r="S164" s="232">
        <v>0</v>
      </c>
      <c r="T164" s="23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4" t="s">
        <v>160</v>
      </c>
      <c r="AT164" s="234" t="s">
        <v>157</v>
      </c>
      <c r="AU164" s="234" t="s">
        <v>87</v>
      </c>
      <c r="AY164" s="19" t="s">
        <v>142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9" t="s">
        <v>84</v>
      </c>
      <c r="BK164" s="235">
        <f>ROUND(I164*H164,2)</f>
        <v>0</v>
      </c>
      <c r="BL164" s="19" t="s">
        <v>150</v>
      </c>
      <c r="BM164" s="234" t="s">
        <v>253</v>
      </c>
    </row>
    <row r="165" s="2" customFormat="1">
      <c r="A165" s="40"/>
      <c r="B165" s="41"/>
      <c r="C165" s="42"/>
      <c r="D165" s="236" t="s">
        <v>152</v>
      </c>
      <c r="E165" s="42"/>
      <c r="F165" s="237" t="s">
        <v>252</v>
      </c>
      <c r="G165" s="42"/>
      <c r="H165" s="42"/>
      <c r="I165" s="138"/>
      <c r="J165" s="42"/>
      <c r="K165" s="42"/>
      <c r="L165" s="46"/>
      <c r="M165" s="238"/>
      <c r="N165" s="239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152</v>
      </c>
      <c r="AU165" s="19" t="s">
        <v>87</v>
      </c>
    </row>
    <row r="166" s="13" customFormat="1">
      <c r="A166" s="13"/>
      <c r="B166" s="241"/>
      <c r="C166" s="242"/>
      <c r="D166" s="236" t="s">
        <v>156</v>
      </c>
      <c r="E166" s="243" t="s">
        <v>19</v>
      </c>
      <c r="F166" s="244" t="s">
        <v>228</v>
      </c>
      <c r="G166" s="242"/>
      <c r="H166" s="245">
        <v>1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156</v>
      </c>
      <c r="AU166" s="251" t="s">
        <v>87</v>
      </c>
      <c r="AV166" s="13" t="s">
        <v>87</v>
      </c>
      <c r="AW166" s="13" t="s">
        <v>35</v>
      </c>
      <c r="AX166" s="13" t="s">
        <v>76</v>
      </c>
      <c r="AY166" s="251" t="s">
        <v>142</v>
      </c>
    </row>
    <row r="167" s="13" customFormat="1">
      <c r="A167" s="13"/>
      <c r="B167" s="241"/>
      <c r="C167" s="242"/>
      <c r="D167" s="236" t="s">
        <v>156</v>
      </c>
      <c r="E167" s="243" t="s">
        <v>19</v>
      </c>
      <c r="F167" s="244" t="s">
        <v>254</v>
      </c>
      <c r="G167" s="242"/>
      <c r="H167" s="245">
        <v>2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156</v>
      </c>
      <c r="AU167" s="251" t="s">
        <v>87</v>
      </c>
      <c r="AV167" s="13" t="s">
        <v>87</v>
      </c>
      <c r="AW167" s="13" t="s">
        <v>35</v>
      </c>
      <c r="AX167" s="13" t="s">
        <v>76</v>
      </c>
      <c r="AY167" s="251" t="s">
        <v>142</v>
      </c>
    </row>
    <row r="168" s="14" customFormat="1">
      <c r="A168" s="14"/>
      <c r="B168" s="262"/>
      <c r="C168" s="263"/>
      <c r="D168" s="236" t="s">
        <v>156</v>
      </c>
      <c r="E168" s="264" t="s">
        <v>19</v>
      </c>
      <c r="F168" s="265" t="s">
        <v>209</v>
      </c>
      <c r="G168" s="263"/>
      <c r="H168" s="266">
        <v>3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156</v>
      </c>
      <c r="AU168" s="272" t="s">
        <v>87</v>
      </c>
      <c r="AV168" s="14" t="s">
        <v>168</v>
      </c>
      <c r="AW168" s="14" t="s">
        <v>35</v>
      </c>
      <c r="AX168" s="14" t="s">
        <v>84</v>
      </c>
      <c r="AY168" s="272" t="s">
        <v>142</v>
      </c>
    </row>
    <row r="169" s="2" customFormat="1" ht="21.75" customHeight="1">
      <c r="A169" s="40"/>
      <c r="B169" s="41"/>
      <c r="C169" s="252" t="s">
        <v>255</v>
      </c>
      <c r="D169" s="252" t="s">
        <v>157</v>
      </c>
      <c r="E169" s="253" t="s">
        <v>256</v>
      </c>
      <c r="F169" s="254" t="s">
        <v>257</v>
      </c>
      <c r="G169" s="255" t="s">
        <v>148</v>
      </c>
      <c r="H169" s="256">
        <v>2</v>
      </c>
      <c r="I169" s="257"/>
      <c r="J169" s="258">
        <f>ROUND(I169*H169,2)</f>
        <v>0</v>
      </c>
      <c r="K169" s="254" t="s">
        <v>19</v>
      </c>
      <c r="L169" s="259"/>
      <c r="M169" s="260" t="s">
        <v>19</v>
      </c>
      <c r="N169" s="261" t="s">
        <v>47</v>
      </c>
      <c r="O169" s="86"/>
      <c r="P169" s="232">
        <f>O169*H169</f>
        <v>0</v>
      </c>
      <c r="Q169" s="232">
        <v>0.00046999999999999999</v>
      </c>
      <c r="R169" s="232">
        <f>Q169*H169</f>
        <v>0.00093999999999999997</v>
      </c>
      <c r="S169" s="232">
        <v>0</v>
      </c>
      <c r="T169" s="233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4" t="s">
        <v>160</v>
      </c>
      <c r="AT169" s="234" t="s">
        <v>157</v>
      </c>
      <c r="AU169" s="234" t="s">
        <v>87</v>
      </c>
      <c r="AY169" s="19" t="s">
        <v>142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9" t="s">
        <v>84</v>
      </c>
      <c r="BK169" s="235">
        <f>ROUND(I169*H169,2)</f>
        <v>0</v>
      </c>
      <c r="BL169" s="19" t="s">
        <v>150</v>
      </c>
      <c r="BM169" s="234" t="s">
        <v>258</v>
      </c>
    </row>
    <row r="170" s="2" customFormat="1">
      <c r="A170" s="40"/>
      <c r="B170" s="41"/>
      <c r="C170" s="42"/>
      <c r="D170" s="236" t="s">
        <v>152</v>
      </c>
      <c r="E170" s="42"/>
      <c r="F170" s="237" t="s">
        <v>257</v>
      </c>
      <c r="G170" s="42"/>
      <c r="H170" s="42"/>
      <c r="I170" s="138"/>
      <c r="J170" s="42"/>
      <c r="K170" s="42"/>
      <c r="L170" s="46"/>
      <c r="M170" s="238"/>
      <c r="N170" s="239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152</v>
      </c>
      <c r="AU170" s="19" t="s">
        <v>87</v>
      </c>
    </row>
    <row r="171" s="13" customFormat="1">
      <c r="A171" s="13"/>
      <c r="B171" s="241"/>
      <c r="C171" s="242"/>
      <c r="D171" s="236" t="s">
        <v>156</v>
      </c>
      <c r="E171" s="243" t="s">
        <v>19</v>
      </c>
      <c r="F171" s="244" t="s">
        <v>259</v>
      </c>
      <c r="G171" s="242"/>
      <c r="H171" s="245">
        <v>2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156</v>
      </c>
      <c r="AU171" s="251" t="s">
        <v>87</v>
      </c>
      <c r="AV171" s="13" t="s">
        <v>87</v>
      </c>
      <c r="AW171" s="13" t="s">
        <v>35</v>
      </c>
      <c r="AX171" s="13" t="s">
        <v>76</v>
      </c>
      <c r="AY171" s="251" t="s">
        <v>142</v>
      </c>
    </row>
    <row r="172" s="14" customFormat="1">
      <c r="A172" s="14"/>
      <c r="B172" s="262"/>
      <c r="C172" s="263"/>
      <c r="D172" s="236" t="s">
        <v>156</v>
      </c>
      <c r="E172" s="264" t="s">
        <v>19</v>
      </c>
      <c r="F172" s="265" t="s">
        <v>209</v>
      </c>
      <c r="G172" s="263"/>
      <c r="H172" s="266">
        <v>2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156</v>
      </c>
      <c r="AU172" s="272" t="s">
        <v>87</v>
      </c>
      <c r="AV172" s="14" t="s">
        <v>168</v>
      </c>
      <c r="AW172" s="14" t="s">
        <v>35</v>
      </c>
      <c r="AX172" s="14" t="s">
        <v>84</v>
      </c>
      <c r="AY172" s="272" t="s">
        <v>142</v>
      </c>
    </row>
    <row r="173" s="2" customFormat="1" ht="21.75" customHeight="1">
      <c r="A173" s="40"/>
      <c r="B173" s="41"/>
      <c r="C173" s="252" t="s">
        <v>260</v>
      </c>
      <c r="D173" s="252" t="s">
        <v>157</v>
      </c>
      <c r="E173" s="253" t="s">
        <v>261</v>
      </c>
      <c r="F173" s="254" t="s">
        <v>257</v>
      </c>
      <c r="G173" s="255" t="s">
        <v>148</v>
      </c>
      <c r="H173" s="256">
        <v>6</v>
      </c>
      <c r="I173" s="257"/>
      <c r="J173" s="258">
        <f>ROUND(I173*H173,2)</f>
        <v>0</v>
      </c>
      <c r="K173" s="254" t="s">
        <v>19</v>
      </c>
      <c r="L173" s="259"/>
      <c r="M173" s="260" t="s">
        <v>19</v>
      </c>
      <c r="N173" s="261" t="s">
        <v>47</v>
      </c>
      <c r="O173" s="86"/>
      <c r="P173" s="232">
        <f>O173*H173</f>
        <v>0</v>
      </c>
      <c r="Q173" s="232">
        <v>0.00046999999999999999</v>
      </c>
      <c r="R173" s="232">
        <f>Q173*H173</f>
        <v>0.00282</v>
      </c>
      <c r="S173" s="232">
        <v>0</v>
      </c>
      <c r="T173" s="233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4" t="s">
        <v>160</v>
      </c>
      <c r="AT173" s="234" t="s">
        <v>157</v>
      </c>
      <c r="AU173" s="234" t="s">
        <v>87</v>
      </c>
      <c r="AY173" s="19" t="s">
        <v>142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9" t="s">
        <v>84</v>
      </c>
      <c r="BK173" s="235">
        <f>ROUND(I173*H173,2)</f>
        <v>0</v>
      </c>
      <c r="BL173" s="19" t="s">
        <v>150</v>
      </c>
      <c r="BM173" s="234" t="s">
        <v>262</v>
      </c>
    </row>
    <row r="174" s="2" customFormat="1">
      <c r="A174" s="40"/>
      <c r="B174" s="41"/>
      <c r="C174" s="42"/>
      <c r="D174" s="236" t="s">
        <v>152</v>
      </c>
      <c r="E174" s="42"/>
      <c r="F174" s="237" t="s">
        <v>263</v>
      </c>
      <c r="G174" s="42"/>
      <c r="H174" s="42"/>
      <c r="I174" s="138"/>
      <c r="J174" s="42"/>
      <c r="K174" s="42"/>
      <c r="L174" s="46"/>
      <c r="M174" s="238"/>
      <c r="N174" s="23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152</v>
      </c>
      <c r="AU174" s="19" t="s">
        <v>87</v>
      </c>
    </row>
    <row r="175" s="13" customFormat="1">
      <c r="A175" s="13"/>
      <c r="B175" s="241"/>
      <c r="C175" s="242"/>
      <c r="D175" s="236" t="s">
        <v>156</v>
      </c>
      <c r="E175" s="243" t="s">
        <v>19</v>
      </c>
      <c r="F175" s="244" t="s">
        <v>264</v>
      </c>
      <c r="G175" s="242"/>
      <c r="H175" s="245">
        <v>6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156</v>
      </c>
      <c r="AU175" s="251" t="s">
        <v>87</v>
      </c>
      <c r="AV175" s="13" t="s">
        <v>87</v>
      </c>
      <c r="AW175" s="13" t="s">
        <v>35</v>
      </c>
      <c r="AX175" s="13" t="s">
        <v>84</v>
      </c>
      <c r="AY175" s="251" t="s">
        <v>142</v>
      </c>
    </row>
    <row r="176" s="2" customFormat="1" ht="21.75" customHeight="1">
      <c r="A176" s="40"/>
      <c r="B176" s="41"/>
      <c r="C176" s="223" t="s">
        <v>265</v>
      </c>
      <c r="D176" s="223" t="s">
        <v>145</v>
      </c>
      <c r="E176" s="224" t="s">
        <v>266</v>
      </c>
      <c r="F176" s="225" t="s">
        <v>267</v>
      </c>
      <c r="G176" s="226" t="s">
        <v>148</v>
      </c>
      <c r="H176" s="227">
        <v>1</v>
      </c>
      <c r="I176" s="228"/>
      <c r="J176" s="229">
        <f>ROUND(I176*H176,2)</f>
        <v>0</v>
      </c>
      <c r="K176" s="225" t="s">
        <v>149</v>
      </c>
      <c r="L176" s="46"/>
      <c r="M176" s="230" t="s">
        <v>19</v>
      </c>
      <c r="N176" s="231" t="s">
        <v>47</v>
      </c>
      <c r="O176" s="86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4" t="s">
        <v>150</v>
      </c>
      <c r="AT176" s="234" t="s">
        <v>145</v>
      </c>
      <c r="AU176" s="234" t="s">
        <v>87</v>
      </c>
      <c r="AY176" s="19" t="s">
        <v>142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9" t="s">
        <v>84</v>
      </c>
      <c r="BK176" s="235">
        <f>ROUND(I176*H176,2)</f>
        <v>0</v>
      </c>
      <c r="BL176" s="19" t="s">
        <v>150</v>
      </c>
      <c r="BM176" s="234" t="s">
        <v>268</v>
      </c>
    </row>
    <row r="177" s="2" customFormat="1">
      <c r="A177" s="40"/>
      <c r="B177" s="41"/>
      <c r="C177" s="42"/>
      <c r="D177" s="236" t="s">
        <v>152</v>
      </c>
      <c r="E177" s="42"/>
      <c r="F177" s="237" t="s">
        <v>269</v>
      </c>
      <c r="G177" s="42"/>
      <c r="H177" s="42"/>
      <c r="I177" s="138"/>
      <c r="J177" s="42"/>
      <c r="K177" s="42"/>
      <c r="L177" s="46"/>
      <c r="M177" s="238"/>
      <c r="N177" s="23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152</v>
      </c>
      <c r="AU177" s="19" t="s">
        <v>87</v>
      </c>
    </row>
    <row r="178" s="2" customFormat="1" ht="21.75" customHeight="1">
      <c r="A178" s="40"/>
      <c r="B178" s="41"/>
      <c r="C178" s="252" t="s">
        <v>270</v>
      </c>
      <c r="D178" s="252" t="s">
        <v>157</v>
      </c>
      <c r="E178" s="253" t="s">
        <v>271</v>
      </c>
      <c r="F178" s="254" t="s">
        <v>272</v>
      </c>
      <c r="G178" s="255" t="s">
        <v>148</v>
      </c>
      <c r="H178" s="256">
        <v>1</v>
      </c>
      <c r="I178" s="257"/>
      <c r="J178" s="258">
        <f>ROUND(I178*H178,2)</f>
        <v>0</v>
      </c>
      <c r="K178" s="254" t="s">
        <v>149</v>
      </c>
      <c r="L178" s="259"/>
      <c r="M178" s="260" t="s">
        <v>19</v>
      </c>
      <c r="N178" s="261" t="s">
        <v>47</v>
      </c>
      <c r="O178" s="86"/>
      <c r="P178" s="232">
        <f>O178*H178</f>
        <v>0</v>
      </c>
      <c r="Q178" s="232">
        <v>0.00029999999999999997</v>
      </c>
      <c r="R178" s="232">
        <f>Q178*H178</f>
        <v>0.00029999999999999997</v>
      </c>
      <c r="S178" s="232">
        <v>0</v>
      </c>
      <c r="T178" s="233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4" t="s">
        <v>160</v>
      </c>
      <c r="AT178" s="234" t="s">
        <v>157</v>
      </c>
      <c r="AU178" s="234" t="s">
        <v>87</v>
      </c>
      <c r="AY178" s="19" t="s">
        <v>142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9" t="s">
        <v>84</v>
      </c>
      <c r="BK178" s="235">
        <f>ROUND(I178*H178,2)</f>
        <v>0</v>
      </c>
      <c r="BL178" s="19" t="s">
        <v>150</v>
      </c>
      <c r="BM178" s="234" t="s">
        <v>273</v>
      </c>
    </row>
    <row r="179" s="2" customFormat="1">
      <c r="A179" s="40"/>
      <c r="B179" s="41"/>
      <c r="C179" s="42"/>
      <c r="D179" s="236" t="s">
        <v>152</v>
      </c>
      <c r="E179" s="42"/>
      <c r="F179" s="237" t="s">
        <v>274</v>
      </c>
      <c r="G179" s="42"/>
      <c r="H179" s="42"/>
      <c r="I179" s="138"/>
      <c r="J179" s="42"/>
      <c r="K179" s="42"/>
      <c r="L179" s="46"/>
      <c r="M179" s="238"/>
      <c r="N179" s="239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152</v>
      </c>
      <c r="AU179" s="19" t="s">
        <v>87</v>
      </c>
    </row>
    <row r="180" s="13" customFormat="1">
      <c r="A180" s="13"/>
      <c r="B180" s="241"/>
      <c r="C180" s="242"/>
      <c r="D180" s="236" t="s">
        <v>156</v>
      </c>
      <c r="E180" s="243" t="s">
        <v>19</v>
      </c>
      <c r="F180" s="244" t="s">
        <v>196</v>
      </c>
      <c r="G180" s="242"/>
      <c r="H180" s="245">
        <v>1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156</v>
      </c>
      <c r="AU180" s="251" t="s">
        <v>87</v>
      </c>
      <c r="AV180" s="13" t="s">
        <v>87</v>
      </c>
      <c r="AW180" s="13" t="s">
        <v>35</v>
      </c>
      <c r="AX180" s="13" t="s">
        <v>84</v>
      </c>
      <c r="AY180" s="251" t="s">
        <v>142</v>
      </c>
    </row>
    <row r="181" s="2" customFormat="1" ht="21.75" customHeight="1">
      <c r="A181" s="40"/>
      <c r="B181" s="41"/>
      <c r="C181" s="223" t="s">
        <v>275</v>
      </c>
      <c r="D181" s="223" t="s">
        <v>145</v>
      </c>
      <c r="E181" s="224" t="s">
        <v>276</v>
      </c>
      <c r="F181" s="225" t="s">
        <v>277</v>
      </c>
      <c r="G181" s="226" t="s">
        <v>148</v>
      </c>
      <c r="H181" s="227">
        <v>2</v>
      </c>
      <c r="I181" s="228"/>
      <c r="J181" s="229">
        <f>ROUND(I181*H181,2)</f>
        <v>0</v>
      </c>
      <c r="K181" s="225" t="s">
        <v>149</v>
      </c>
      <c r="L181" s="46"/>
      <c r="M181" s="230" t="s">
        <v>19</v>
      </c>
      <c r="N181" s="231" t="s">
        <v>47</v>
      </c>
      <c r="O181" s="86"/>
      <c r="P181" s="232">
        <f>O181*H181</f>
        <v>0</v>
      </c>
      <c r="Q181" s="232">
        <v>0</v>
      </c>
      <c r="R181" s="232">
        <f>Q181*H181</f>
        <v>0</v>
      </c>
      <c r="S181" s="232">
        <v>0</v>
      </c>
      <c r="T181" s="233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4" t="s">
        <v>150</v>
      </c>
      <c r="AT181" s="234" t="s">
        <v>145</v>
      </c>
      <c r="AU181" s="234" t="s">
        <v>87</v>
      </c>
      <c r="AY181" s="19" t="s">
        <v>142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9" t="s">
        <v>84</v>
      </c>
      <c r="BK181" s="235">
        <f>ROUND(I181*H181,2)</f>
        <v>0</v>
      </c>
      <c r="BL181" s="19" t="s">
        <v>150</v>
      </c>
      <c r="BM181" s="234" t="s">
        <v>278</v>
      </c>
    </row>
    <row r="182" s="2" customFormat="1">
      <c r="A182" s="40"/>
      <c r="B182" s="41"/>
      <c r="C182" s="42"/>
      <c r="D182" s="236" t="s">
        <v>152</v>
      </c>
      <c r="E182" s="42"/>
      <c r="F182" s="237" t="s">
        <v>279</v>
      </c>
      <c r="G182" s="42"/>
      <c r="H182" s="42"/>
      <c r="I182" s="138"/>
      <c r="J182" s="42"/>
      <c r="K182" s="42"/>
      <c r="L182" s="46"/>
      <c r="M182" s="238"/>
      <c r="N182" s="23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152</v>
      </c>
      <c r="AU182" s="19" t="s">
        <v>87</v>
      </c>
    </row>
    <row r="183" s="13" customFormat="1">
      <c r="A183" s="13"/>
      <c r="B183" s="241"/>
      <c r="C183" s="242"/>
      <c r="D183" s="236" t="s">
        <v>156</v>
      </c>
      <c r="E183" s="243" t="s">
        <v>19</v>
      </c>
      <c r="F183" s="244" t="s">
        <v>280</v>
      </c>
      <c r="G183" s="242"/>
      <c r="H183" s="245">
        <v>2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156</v>
      </c>
      <c r="AU183" s="251" t="s">
        <v>87</v>
      </c>
      <c r="AV183" s="13" t="s">
        <v>87</v>
      </c>
      <c r="AW183" s="13" t="s">
        <v>35</v>
      </c>
      <c r="AX183" s="13" t="s">
        <v>84</v>
      </c>
      <c r="AY183" s="251" t="s">
        <v>142</v>
      </c>
    </row>
    <row r="184" s="2" customFormat="1" ht="21.75" customHeight="1">
      <c r="A184" s="40"/>
      <c r="B184" s="41"/>
      <c r="C184" s="252" t="s">
        <v>281</v>
      </c>
      <c r="D184" s="252" t="s">
        <v>157</v>
      </c>
      <c r="E184" s="253" t="s">
        <v>282</v>
      </c>
      <c r="F184" s="254" t="s">
        <v>283</v>
      </c>
      <c r="G184" s="255" t="s">
        <v>148</v>
      </c>
      <c r="H184" s="256">
        <v>2</v>
      </c>
      <c r="I184" s="257"/>
      <c r="J184" s="258">
        <f>ROUND(I184*H184,2)</f>
        <v>0</v>
      </c>
      <c r="K184" s="254" t="s">
        <v>19</v>
      </c>
      <c r="L184" s="259"/>
      <c r="M184" s="260" t="s">
        <v>19</v>
      </c>
      <c r="N184" s="261" t="s">
        <v>47</v>
      </c>
      <c r="O184" s="86"/>
      <c r="P184" s="232">
        <f>O184*H184</f>
        <v>0</v>
      </c>
      <c r="Q184" s="232">
        <v>0.00035</v>
      </c>
      <c r="R184" s="232">
        <f>Q184*H184</f>
        <v>0.00069999999999999999</v>
      </c>
      <c r="S184" s="232">
        <v>0</v>
      </c>
      <c r="T184" s="23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4" t="s">
        <v>160</v>
      </c>
      <c r="AT184" s="234" t="s">
        <v>157</v>
      </c>
      <c r="AU184" s="234" t="s">
        <v>87</v>
      </c>
      <c r="AY184" s="19" t="s">
        <v>142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9" t="s">
        <v>84</v>
      </c>
      <c r="BK184" s="235">
        <f>ROUND(I184*H184,2)</f>
        <v>0</v>
      </c>
      <c r="BL184" s="19" t="s">
        <v>150</v>
      </c>
      <c r="BM184" s="234" t="s">
        <v>284</v>
      </c>
    </row>
    <row r="185" s="2" customFormat="1">
      <c r="A185" s="40"/>
      <c r="B185" s="41"/>
      <c r="C185" s="42"/>
      <c r="D185" s="236" t="s">
        <v>152</v>
      </c>
      <c r="E185" s="42"/>
      <c r="F185" s="237" t="s">
        <v>283</v>
      </c>
      <c r="G185" s="42"/>
      <c r="H185" s="42"/>
      <c r="I185" s="138"/>
      <c r="J185" s="42"/>
      <c r="K185" s="42"/>
      <c r="L185" s="46"/>
      <c r="M185" s="238"/>
      <c r="N185" s="239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152</v>
      </c>
      <c r="AU185" s="19" t="s">
        <v>87</v>
      </c>
    </row>
    <row r="186" s="2" customFormat="1" ht="16.5" customHeight="1">
      <c r="A186" s="40"/>
      <c r="B186" s="41"/>
      <c r="C186" s="252" t="s">
        <v>285</v>
      </c>
      <c r="D186" s="252" t="s">
        <v>157</v>
      </c>
      <c r="E186" s="253" t="s">
        <v>286</v>
      </c>
      <c r="F186" s="254" t="s">
        <v>287</v>
      </c>
      <c r="G186" s="255" t="s">
        <v>148</v>
      </c>
      <c r="H186" s="256">
        <v>1</v>
      </c>
      <c r="I186" s="257"/>
      <c r="J186" s="258">
        <f>ROUND(I186*H186,2)</f>
        <v>0</v>
      </c>
      <c r="K186" s="254" t="s">
        <v>19</v>
      </c>
      <c r="L186" s="259"/>
      <c r="M186" s="260" t="s">
        <v>19</v>
      </c>
      <c r="N186" s="261" t="s">
        <v>47</v>
      </c>
      <c r="O186" s="86"/>
      <c r="P186" s="232">
        <f>O186*H186</f>
        <v>0</v>
      </c>
      <c r="Q186" s="232">
        <v>0.00035</v>
      </c>
      <c r="R186" s="232">
        <f>Q186*H186</f>
        <v>0.00035</v>
      </c>
      <c r="S186" s="232">
        <v>0</v>
      </c>
      <c r="T186" s="23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4" t="s">
        <v>160</v>
      </c>
      <c r="AT186" s="234" t="s">
        <v>157</v>
      </c>
      <c r="AU186" s="234" t="s">
        <v>87</v>
      </c>
      <c r="AY186" s="19" t="s">
        <v>142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9" t="s">
        <v>84</v>
      </c>
      <c r="BK186" s="235">
        <f>ROUND(I186*H186,2)</f>
        <v>0</v>
      </c>
      <c r="BL186" s="19" t="s">
        <v>150</v>
      </c>
      <c r="BM186" s="234" t="s">
        <v>288</v>
      </c>
    </row>
    <row r="187" s="2" customFormat="1">
      <c r="A187" s="40"/>
      <c r="B187" s="41"/>
      <c r="C187" s="42"/>
      <c r="D187" s="236" t="s">
        <v>152</v>
      </c>
      <c r="E187" s="42"/>
      <c r="F187" s="237" t="s">
        <v>287</v>
      </c>
      <c r="G187" s="42"/>
      <c r="H187" s="42"/>
      <c r="I187" s="138"/>
      <c r="J187" s="42"/>
      <c r="K187" s="42"/>
      <c r="L187" s="46"/>
      <c r="M187" s="238"/>
      <c r="N187" s="23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152</v>
      </c>
      <c r="AU187" s="19" t="s">
        <v>87</v>
      </c>
    </row>
    <row r="188" s="13" customFormat="1">
      <c r="A188" s="13"/>
      <c r="B188" s="241"/>
      <c r="C188" s="242"/>
      <c r="D188" s="236" t="s">
        <v>156</v>
      </c>
      <c r="E188" s="243" t="s">
        <v>19</v>
      </c>
      <c r="F188" s="244" t="s">
        <v>196</v>
      </c>
      <c r="G188" s="242"/>
      <c r="H188" s="245">
        <v>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156</v>
      </c>
      <c r="AU188" s="251" t="s">
        <v>87</v>
      </c>
      <c r="AV188" s="13" t="s">
        <v>87</v>
      </c>
      <c r="AW188" s="13" t="s">
        <v>35</v>
      </c>
      <c r="AX188" s="13" t="s">
        <v>84</v>
      </c>
      <c r="AY188" s="251" t="s">
        <v>142</v>
      </c>
    </row>
    <row r="189" s="2" customFormat="1" ht="21.75" customHeight="1">
      <c r="A189" s="40"/>
      <c r="B189" s="41"/>
      <c r="C189" s="223" t="s">
        <v>289</v>
      </c>
      <c r="D189" s="223" t="s">
        <v>145</v>
      </c>
      <c r="E189" s="224" t="s">
        <v>290</v>
      </c>
      <c r="F189" s="225" t="s">
        <v>291</v>
      </c>
      <c r="G189" s="226" t="s">
        <v>148</v>
      </c>
      <c r="H189" s="227">
        <v>4</v>
      </c>
      <c r="I189" s="228"/>
      <c r="J189" s="229">
        <f>ROUND(I189*H189,2)</f>
        <v>0</v>
      </c>
      <c r="K189" s="225" t="s">
        <v>149</v>
      </c>
      <c r="L189" s="46"/>
      <c r="M189" s="230" t="s">
        <v>19</v>
      </c>
      <c r="N189" s="231" t="s">
        <v>47</v>
      </c>
      <c r="O189" s="86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4" t="s">
        <v>150</v>
      </c>
      <c r="AT189" s="234" t="s">
        <v>145</v>
      </c>
      <c r="AU189" s="234" t="s">
        <v>87</v>
      </c>
      <c r="AY189" s="19" t="s">
        <v>142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9" t="s">
        <v>84</v>
      </c>
      <c r="BK189" s="235">
        <f>ROUND(I189*H189,2)</f>
        <v>0</v>
      </c>
      <c r="BL189" s="19" t="s">
        <v>150</v>
      </c>
      <c r="BM189" s="234" t="s">
        <v>292</v>
      </c>
    </row>
    <row r="190" s="2" customFormat="1">
      <c r="A190" s="40"/>
      <c r="B190" s="41"/>
      <c r="C190" s="42"/>
      <c r="D190" s="236" t="s">
        <v>152</v>
      </c>
      <c r="E190" s="42"/>
      <c r="F190" s="237" t="s">
        <v>293</v>
      </c>
      <c r="G190" s="42"/>
      <c r="H190" s="42"/>
      <c r="I190" s="138"/>
      <c r="J190" s="42"/>
      <c r="K190" s="42"/>
      <c r="L190" s="46"/>
      <c r="M190" s="238"/>
      <c r="N190" s="239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152</v>
      </c>
      <c r="AU190" s="19" t="s">
        <v>87</v>
      </c>
    </row>
    <row r="191" s="2" customFormat="1" ht="16.5" customHeight="1">
      <c r="A191" s="40"/>
      <c r="B191" s="41"/>
      <c r="C191" s="252" t="s">
        <v>294</v>
      </c>
      <c r="D191" s="252" t="s">
        <v>157</v>
      </c>
      <c r="E191" s="253" t="s">
        <v>295</v>
      </c>
      <c r="F191" s="254" t="s">
        <v>296</v>
      </c>
      <c r="G191" s="255" t="s">
        <v>148</v>
      </c>
      <c r="H191" s="256">
        <v>1</v>
      </c>
      <c r="I191" s="257"/>
      <c r="J191" s="258">
        <f>ROUND(I191*H191,2)</f>
        <v>0</v>
      </c>
      <c r="K191" s="254" t="s">
        <v>149</v>
      </c>
      <c r="L191" s="259"/>
      <c r="M191" s="260" t="s">
        <v>19</v>
      </c>
      <c r="N191" s="261" t="s">
        <v>47</v>
      </c>
      <c r="O191" s="86"/>
      <c r="P191" s="232">
        <f>O191*H191</f>
        <v>0</v>
      </c>
      <c r="Q191" s="232">
        <v>0.00017000000000000001</v>
      </c>
      <c r="R191" s="232">
        <f>Q191*H191</f>
        <v>0.00017000000000000001</v>
      </c>
      <c r="S191" s="232">
        <v>0</v>
      </c>
      <c r="T191" s="23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4" t="s">
        <v>160</v>
      </c>
      <c r="AT191" s="234" t="s">
        <v>157</v>
      </c>
      <c r="AU191" s="234" t="s">
        <v>87</v>
      </c>
      <c r="AY191" s="19" t="s">
        <v>142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9" t="s">
        <v>84</v>
      </c>
      <c r="BK191" s="235">
        <f>ROUND(I191*H191,2)</f>
        <v>0</v>
      </c>
      <c r="BL191" s="19" t="s">
        <v>150</v>
      </c>
      <c r="BM191" s="234" t="s">
        <v>297</v>
      </c>
    </row>
    <row r="192" s="2" customFormat="1">
      <c r="A192" s="40"/>
      <c r="B192" s="41"/>
      <c r="C192" s="42"/>
      <c r="D192" s="236" t="s">
        <v>152</v>
      </c>
      <c r="E192" s="42"/>
      <c r="F192" s="237" t="s">
        <v>296</v>
      </c>
      <c r="G192" s="42"/>
      <c r="H192" s="42"/>
      <c r="I192" s="138"/>
      <c r="J192" s="42"/>
      <c r="K192" s="42"/>
      <c r="L192" s="46"/>
      <c r="M192" s="238"/>
      <c r="N192" s="239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152</v>
      </c>
      <c r="AU192" s="19" t="s">
        <v>87</v>
      </c>
    </row>
    <row r="193" s="13" customFormat="1">
      <c r="A193" s="13"/>
      <c r="B193" s="241"/>
      <c r="C193" s="242"/>
      <c r="D193" s="236" t="s">
        <v>156</v>
      </c>
      <c r="E193" s="243" t="s">
        <v>19</v>
      </c>
      <c r="F193" s="244" t="s">
        <v>196</v>
      </c>
      <c r="G193" s="242"/>
      <c r="H193" s="245">
        <v>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156</v>
      </c>
      <c r="AU193" s="251" t="s">
        <v>87</v>
      </c>
      <c r="AV193" s="13" t="s">
        <v>87</v>
      </c>
      <c r="AW193" s="13" t="s">
        <v>35</v>
      </c>
      <c r="AX193" s="13" t="s">
        <v>84</v>
      </c>
      <c r="AY193" s="251" t="s">
        <v>142</v>
      </c>
    </row>
    <row r="194" s="2" customFormat="1" ht="21.75" customHeight="1">
      <c r="A194" s="40"/>
      <c r="B194" s="41"/>
      <c r="C194" s="252" t="s">
        <v>298</v>
      </c>
      <c r="D194" s="252" t="s">
        <v>157</v>
      </c>
      <c r="E194" s="253" t="s">
        <v>299</v>
      </c>
      <c r="F194" s="254" t="s">
        <v>300</v>
      </c>
      <c r="G194" s="255" t="s">
        <v>148</v>
      </c>
      <c r="H194" s="256">
        <v>1</v>
      </c>
      <c r="I194" s="257"/>
      <c r="J194" s="258">
        <f>ROUND(I194*H194,2)</f>
        <v>0</v>
      </c>
      <c r="K194" s="254" t="s">
        <v>149</v>
      </c>
      <c r="L194" s="259"/>
      <c r="M194" s="260" t="s">
        <v>19</v>
      </c>
      <c r="N194" s="261" t="s">
        <v>47</v>
      </c>
      <c r="O194" s="86"/>
      <c r="P194" s="232">
        <f>O194*H194</f>
        <v>0</v>
      </c>
      <c r="Q194" s="232">
        <v>0.00017000000000000001</v>
      </c>
      <c r="R194" s="232">
        <f>Q194*H194</f>
        <v>0.00017000000000000001</v>
      </c>
      <c r="S194" s="232">
        <v>0</v>
      </c>
      <c r="T194" s="233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4" t="s">
        <v>160</v>
      </c>
      <c r="AT194" s="234" t="s">
        <v>157</v>
      </c>
      <c r="AU194" s="234" t="s">
        <v>87</v>
      </c>
      <c r="AY194" s="19" t="s">
        <v>142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9" t="s">
        <v>84</v>
      </c>
      <c r="BK194" s="235">
        <f>ROUND(I194*H194,2)</f>
        <v>0</v>
      </c>
      <c r="BL194" s="19" t="s">
        <v>150</v>
      </c>
      <c r="BM194" s="234" t="s">
        <v>301</v>
      </c>
    </row>
    <row r="195" s="2" customFormat="1">
      <c r="A195" s="40"/>
      <c r="B195" s="41"/>
      <c r="C195" s="42"/>
      <c r="D195" s="236" t="s">
        <v>152</v>
      </c>
      <c r="E195" s="42"/>
      <c r="F195" s="237" t="s">
        <v>300</v>
      </c>
      <c r="G195" s="42"/>
      <c r="H195" s="42"/>
      <c r="I195" s="138"/>
      <c r="J195" s="42"/>
      <c r="K195" s="42"/>
      <c r="L195" s="46"/>
      <c r="M195" s="238"/>
      <c r="N195" s="23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152</v>
      </c>
      <c r="AU195" s="19" t="s">
        <v>87</v>
      </c>
    </row>
    <row r="196" s="13" customFormat="1">
      <c r="A196" s="13"/>
      <c r="B196" s="241"/>
      <c r="C196" s="242"/>
      <c r="D196" s="236" t="s">
        <v>156</v>
      </c>
      <c r="E196" s="243" t="s">
        <v>19</v>
      </c>
      <c r="F196" s="244" t="s">
        <v>196</v>
      </c>
      <c r="G196" s="242"/>
      <c r="H196" s="245">
        <v>1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156</v>
      </c>
      <c r="AU196" s="251" t="s">
        <v>87</v>
      </c>
      <c r="AV196" s="13" t="s">
        <v>87</v>
      </c>
      <c r="AW196" s="13" t="s">
        <v>35</v>
      </c>
      <c r="AX196" s="13" t="s">
        <v>84</v>
      </c>
      <c r="AY196" s="251" t="s">
        <v>142</v>
      </c>
    </row>
    <row r="197" s="2" customFormat="1" ht="21.75" customHeight="1">
      <c r="A197" s="40"/>
      <c r="B197" s="41"/>
      <c r="C197" s="252" t="s">
        <v>160</v>
      </c>
      <c r="D197" s="252" t="s">
        <v>157</v>
      </c>
      <c r="E197" s="253" t="s">
        <v>302</v>
      </c>
      <c r="F197" s="254" t="s">
        <v>303</v>
      </c>
      <c r="G197" s="255" t="s">
        <v>148</v>
      </c>
      <c r="H197" s="256">
        <v>2</v>
      </c>
      <c r="I197" s="257"/>
      <c r="J197" s="258">
        <f>ROUND(I197*H197,2)</f>
        <v>0</v>
      </c>
      <c r="K197" s="254" t="s">
        <v>149</v>
      </c>
      <c r="L197" s="259"/>
      <c r="M197" s="260" t="s">
        <v>19</v>
      </c>
      <c r="N197" s="261" t="s">
        <v>47</v>
      </c>
      <c r="O197" s="86"/>
      <c r="P197" s="232">
        <f>O197*H197</f>
        <v>0</v>
      </c>
      <c r="Q197" s="232">
        <v>0.00014999999999999999</v>
      </c>
      <c r="R197" s="232">
        <f>Q197*H197</f>
        <v>0.00029999999999999997</v>
      </c>
      <c r="S197" s="232">
        <v>0</v>
      </c>
      <c r="T197" s="23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4" t="s">
        <v>160</v>
      </c>
      <c r="AT197" s="234" t="s">
        <v>157</v>
      </c>
      <c r="AU197" s="234" t="s">
        <v>87</v>
      </c>
      <c r="AY197" s="19" t="s">
        <v>142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9" t="s">
        <v>84</v>
      </c>
      <c r="BK197" s="235">
        <f>ROUND(I197*H197,2)</f>
        <v>0</v>
      </c>
      <c r="BL197" s="19" t="s">
        <v>150</v>
      </c>
      <c r="BM197" s="234" t="s">
        <v>304</v>
      </c>
    </row>
    <row r="198" s="2" customFormat="1">
      <c r="A198" s="40"/>
      <c r="B198" s="41"/>
      <c r="C198" s="42"/>
      <c r="D198" s="236" t="s">
        <v>152</v>
      </c>
      <c r="E198" s="42"/>
      <c r="F198" s="237" t="s">
        <v>303</v>
      </c>
      <c r="G198" s="42"/>
      <c r="H198" s="42"/>
      <c r="I198" s="138"/>
      <c r="J198" s="42"/>
      <c r="K198" s="42"/>
      <c r="L198" s="46"/>
      <c r="M198" s="238"/>
      <c r="N198" s="239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152</v>
      </c>
      <c r="AU198" s="19" t="s">
        <v>87</v>
      </c>
    </row>
    <row r="199" s="13" customFormat="1">
      <c r="A199" s="13"/>
      <c r="B199" s="241"/>
      <c r="C199" s="242"/>
      <c r="D199" s="236" t="s">
        <v>156</v>
      </c>
      <c r="E199" s="243" t="s">
        <v>19</v>
      </c>
      <c r="F199" s="244" t="s">
        <v>228</v>
      </c>
      <c r="G199" s="242"/>
      <c r="H199" s="245">
        <v>1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156</v>
      </c>
      <c r="AU199" s="251" t="s">
        <v>87</v>
      </c>
      <c r="AV199" s="13" t="s">
        <v>87</v>
      </c>
      <c r="AW199" s="13" t="s">
        <v>35</v>
      </c>
      <c r="AX199" s="13" t="s">
        <v>76</v>
      </c>
      <c r="AY199" s="251" t="s">
        <v>142</v>
      </c>
    </row>
    <row r="200" s="13" customFormat="1">
      <c r="A200" s="13"/>
      <c r="B200" s="241"/>
      <c r="C200" s="242"/>
      <c r="D200" s="236" t="s">
        <v>156</v>
      </c>
      <c r="E200" s="243" t="s">
        <v>19</v>
      </c>
      <c r="F200" s="244" t="s">
        <v>229</v>
      </c>
      <c r="G200" s="242"/>
      <c r="H200" s="245">
        <v>1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1" t="s">
        <v>156</v>
      </c>
      <c r="AU200" s="251" t="s">
        <v>87</v>
      </c>
      <c r="AV200" s="13" t="s">
        <v>87</v>
      </c>
      <c r="AW200" s="13" t="s">
        <v>35</v>
      </c>
      <c r="AX200" s="13" t="s">
        <v>76</v>
      </c>
      <c r="AY200" s="251" t="s">
        <v>142</v>
      </c>
    </row>
    <row r="201" s="14" customFormat="1">
      <c r="A201" s="14"/>
      <c r="B201" s="262"/>
      <c r="C201" s="263"/>
      <c r="D201" s="236" t="s">
        <v>156</v>
      </c>
      <c r="E201" s="264" t="s">
        <v>19</v>
      </c>
      <c r="F201" s="265" t="s">
        <v>209</v>
      </c>
      <c r="G201" s="263"/>
      <c r="H201" s="266">
        <v>2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2" t="s">
        <v>156</v>
      </c>
      <c r="AU201" s="272" t="s">
        <v>87</v>
      </c>
      <c r="AV201" s="14" t="s">
        <v>168</v>
      </c>
      <c r="AW201" s="14" t="s">
        <v>35</v>
      </c>
      <c r="AX201" s="14" t="s">
        <v>84</v>
      </c>
      <c r="AY201" s="272" t="s">
        <v>142</v>
      </c>
    </row>
    <row r="202" s="12" customFormat="1" ht="20.88" customHeight="1">
      <c r="A202" s="12"/>
      <c r="B202" s="207"/>
      <c r="C202" s="208"/>
      <c r="D202" s="209" t="s">
        <v>75</v>
      </c>
      <c r="E202" s="221" t="s">
        <v>305</v>
      </c>
      <c r="F202" s="221" t="s">
        <v>306</v>
      </c>
      <c r="G202" s="208"/>
      <c r="H202" s="208"/>
      <c r="I202" s="211"/>
      <c r="J202" s="222">
        <f>BK202</f>
        <v>0</v>
      </c>
      <c r="K202" s="208"/>
      <c r="L202" s="213"/>
      <c r="M202" s="214"/>
      <c r="N202" s="215"/>
      <c r="O202" s="215"/>
      <c r="P202" s="216">
        <f>SUM(P203:P431)</f>
        <v>0</v>
      </c>
      <c r="Q202" s="215"/>
      <c r="R202" s="216">
        <f>SUM(R203:R431)</f>
        <v>3.7251049999999997</v>
      </c>
      <c r="S202" s="215"/>
      <c r="T202" s="217">
        <f>SUM(T203:T431)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8" t="s">
        <v>168</v>
      </c>
      <c r="AT202" s="219" t="s">
        <v>75</v>
      </c>
      <c r="AU202" s="219" t="s">
        <v>87</v>
      </c>
      <c r="AY202" s="218" t="s">
        <v>142</v>
      </c>
      <c r="BK202" s="220">
        <f>SUM(BK203:BK431)</f>
        <v>0</v>
      </c>
    </row>
    <row r="203" s="2" customFormat="1" ht="21.75" customHeight="1">
      <c r="A203" s="40"/>
      <c r="B203" s="41"/>
      <c r="C203" s="223" t="s">
        <v>307</v>
      </c>
      <c r="D203" s="223" t="s">
        <v>145</v>
      </c>
      <c r="E203" s="224" t="s">
        <v>308</v>
      </c>
      <c r="F203" s="225" t="s">
        <v>309</v>
      </c>
      <c r="G203" s="226" t="s">
        <v>148</v>
      </c>
      <c r="H203" s="227">
        <v>192</v>
      </c>
      <c r="I203" s="228"/>
      <c r="J203" s="229">
        <f>ROUND(I203*H203,2)</f>
        <v>0</v>
      </c>
      <c r="K203" s="225" t="s">
        <v>149</v>
      </c>
      <c r="L203" s="46"/>
      <c r="M203" s="230" t="s">
        <v>19</v>
      </c>
      <c r="N203" s="231" t="s">
        <v>47</v>
      </c>
      <c r="O203" s="86"/>
      <c r="P203" s="232">
        <f>O203*H203</f>
        <v>0</v>
      </c>
      <c r="Q203" s="232">
        <v>0</v>
      </c>
      <c r="R203" s="232">
        <f>Q203*H203</f>
        <v>0</v>
      </c>
      <c r="S203" s="232">
        <v>0</v>
      </c>
      <c r="T203" s="233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4" t="s">
        <v>310</v>
      </c>
      <c r="AT203" s="234" t="s">
        <v>145</v>
      </c>
      <c r="AU203" s="234" t="s">
        <v>163</v>
      </c>
      <c r="AY203" s="19" t="s">
        <v>142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9" t="s">
        <v>84</v>
      </c>
      <c r="BK203" s="235">
        <f>ROUND(I203*H203,2)</f>
        <v>0</v>
      </c>
      <c r="BL203" s="19" t="s">
        <v>310</v>
      </c>
      <c r="BM203" s="234" t="s">
        <v>260</v>
      </c>
    </row>
    <row r="204" s="2" customFormat="1">
      <c r="A204" s="40"/>
      <c r="B204" s="41"/>
      <c r="C204" s="42"/>
      <c r="D204" s="236" t="s">
        <v>152</v>
      </c>
      <c r="E204" s="42"/>
      <c r="F204" s="237" t="s">
        <v>311</v>
      </c>
      <c r="G204" s="42"/>
      <c r="H204" s="42"/>
      <c r="I204" s="138"/>
      <c r="J204" s="42"/>
      <c r="K204" s="42"/>
      <c r="L204" s="46"/>
      <c r="M204" s="238"/>
      <c r="N204" s="239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152</v>
      </c>
      <c r="AU204" s="19" t="s">
        <v>163</v>
      </c>
    </row>
    <row r="205" s="2" customFormat="1">
      <c r="A205" s="40"/>
      <c r="B205" s="41"/>
      <c r="C205" s="42"/>
      <c r="D205" s="236" t="s">
        <v>154</v>
      </c>
      <c r="E205" s="42"/>
      <c r="F205" s="240" t="s">
        <v>312</v>
      </c>
      <c r="G205" s="42"/>
      <c r="H205" s="42"/>
      <c r="I205" s="138"/>
      <c r="J205" s="42"/>
      <c r="K205" s="42"/>
      <c r="L205" s="46"/>
      <c r="M205" s="238"/>
      <c r="N205" s="239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154</v>
      </c>
      <c r="AU205" s="19" t="s">
        <v>163</v>
      </c>
    </row>
    <row r="206" s="13" customFormat="1">
      <c r="A206" s="13"/>
      <c r="B206" s="241"/>
      <c r="C206" s="242"/>
      <c r="D206" s="236" t="s">
        <v>156</v>
      </c>
      <c r="E206" s="243" t="s">
        <v>19</v>
      </c>
      <c r="F206" s="244" t="s">
        <v>313</v>
      </c>
      <c r="G206" s="242"/>
      <c r="H206" s="245">
        <v>156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156</v>
      </c>
      <c r="AU206" s="251" t="s">
        <v>163</v>
      </c>
      <c r="AV206" s="13" t="s">
        <v>87</v>
      </c>
      <c r="AW206" s="13" t="s">
        <v>35</v>
      </c>
      <c r="AX206" s="13" t="s">
        <v>76</v>
      </c>
      <c r="AY206" s="251" t="s">
        <v>142</v>
      </c>
    </row>
    <row r="207" s="13" customFormat="1">
      <c r="A207" s="13"/>
      <c r="B207" s="241"/>
      <c r="C207" s="242"/>
      <c r="D207" s="236" t="s">
        <v>156</v>
      </c>
      <c r="E207" s="243" t="s">
        <v>19</v>
      </c>
      <c r="F207" s="244" t="s">
        <v>314</v>
      </c>
      <c r="G207" s="242"/>
      <c r="H207" s="245">
        <v>30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156</v>
      </c>
      <c r="AU207" s="251" t="s">
        <v>163</v>
      </c>
      <c r="AV207" s="13" t="s">
        <v>87</v>
      </c>
      <c r="AW207" s="13" t="s">
        <v>35</v>
      </c>
      <c r="AX207" s="13" t="s">
        <v>76</v>
      </c>
      <c r="AY207" s="251" t="s">
        <v>142</v>
      </c>
    </row>
    <row r="208" s="13" customFormat="1">
      <c r="A208" s="13"/>
      <c r="B208" s="241"/>
      <c r="C208" s="242"/>
      <c r="D208" s="236" t="s">
        <v>156</v>
      </c>
      <c r="E208" s="243" t="s">
        <v>19</v>
      </c>
      <c r="F208" s="244" t="s">
        <v>315</v>
      </c>
      <c r="G208" s="242"/>
      <c r="H208" s="245">
        <v>6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156</v>
      </c>
      <c r="AU208" s="251" t="s">
        <v>163</v>
      </c>
      <c r="AV208" s="13" t="s">
        <v>87</v>
      </c>
      <c r="AW208" s="13" t="s">
        <v>35</v>
      </c>
      <c r="AX208" s="13" t="s">
        <v>76</v>
      </c>
      <c r="AY208" s="251" t="s">
        <v>142</v>
      </c>
    </row>
    <row r="209" s="14" customFormat="1">
      <c r="A209" s="14"/>
      <c r="B209" s="262"/>
      <c r="C209" s="263"/>
      <c r="D209" s="236" t="s">
        <v>156</v>
      </c>
      <c r="E209" s="264" t="s">
        <v>19</v>
      </c>
      <c r="F209" s="265" t="s">
        <v>209</v>
      </c>
      <c r="G209" s="263"/>
      <c r="H209" s="266">
        <v>192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2" t="s">
        <v>156</v>
      </c>
      <c r="AU209" s="272" t="s">
        <v>163</v>
      </c>
      <c r="AV209" s="14" t="s">
        <v>168</v>
      </c>
      <c r="AW209" s="14" t="s">
        <v>35</v>
      </c>
      <c r="AX209" s="14" t="s">
        <v>84</v>
      </c>
      <c r="AY209" s="272" t="s">
        <v>142</v>
      </c>
    </row>
    <row r="210" s="2" customFormat="1" ht="21.75" customHeight="1">
      <c r="A210" s="40"/>
      <c r="B210" s="41"/>
      <c r="C210" s="223" t="s">
        <v>316</v>
      </c>
      <c r="D210" s="223" t="s">
        <v>145</v>
      </c>
      <c r="E210" s="224" t="s">
        <v>317</v>
      </c>
      <c r="F210" s="225" t="s">
        <v>318</v>
      </c>
      <c r="G210" s="226" t="s">
        <v>148</v>
      </c>
      <c r="H210" s="227">
        <v>5</v>
      </c>
      <c r="I210" s="228"/>
      <c r="J210" s="229">
        <f>ROUND(I210*H210,2)</f>
        <v>0</v>
      </c>
      <c r="K210" s="225" t="s">
        <v>149</v>
      </c>
      <c r="L210" s="46"/>
      <c r="M210" s="230" t="s">
        <v>19</v>
      </c>
      <c r="N210" s="231" t="s">
        <v>47</v>
      </c>
      <c r="O210" s="86"/>
      <c r="P210" s="232">
        <f>O210*H210</f>
        <v>0</v>
      </c>
      <c r="Q210" s="232">
        <v>0</v>
      </c>
      <c r="R210" s="232">
        <f>Q210*H210</f>
        <v>0</v>
      </c>
      <c r="S210" s="232">
        <v>0</v>
      </c>
      <c r="T210" s="233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4" t="s">
        <v>319</v>
      </c>
      <c r="AT210" s="234" t="s">
        <v>145</v>
      </c>
      <c r="AU210" s="234" t="s">
        <v>163</v>
      </c>
      <c r="AY210" s="19" t="s">
        <v>142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9" t="s">
        <v>84</v>
      </c>
      <c r="BK210" s="235">
        <f>ROUND(I210*H210,2)</f>
        <v>0</v>
      </c>
      <c r="BL210" s="19" t="s">
        <v>319</v>
      </c>
      <c r="BM210" s="234" t="s">
        <v>320</v>
      </c>
    </row>
    <row r="211" s="2" customFormat="1">
      <c r="A211" s="40"/>
      <c r="B211" s="41"/>
      <c r="C211" s="42"/>
      <c r="D211" s="236" t="s">
        <v>152</v>
      </c>
      <c r="E211" s="42"/>
      <c r="F211" s="237" t="s">
        <v>321</v>
      </c>
      <c r="G211" s="42"/>
      <c r="H211" s="42"/>
      <c r="I211" s="138"/>
      <c r="J211" s="42"/>
      <c r="K211" s="42"/>
      <c r="L211" s="46"/>
      <c r="M211" s="238"/>
      <c r="N211" s="239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152</v>
      </c>
      <c r="AU211" s="19" t="s">
        <v>163</v>
      </c>
    </row>
    <row r="212" s="13" customFormat="1">
      <c r="A212" s="13"/>
      <c r="B212" s="241"/>
      <c r="C212" s="242"/>
      <c r="D212" s="236" t="s">
        <v>156</v>
      </c>
      <c r="E212" s="243" t="s">
        <v>19</v>
      </c>
      <c r="F212" s="244" t="s">
        <v>322</v>
      </c>
      <c r="G212" s="242"/>
      <c r="H212" s="245">
        <v>5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156</v>
      </c>
      <c r="AU212" s="251" t="s">
        <v>163</v>
      </c>
      <c r="AV212" s="13" t="s">
        <v>87</v>
      </c>
      <c r="AW212" s="13" t="s">
        <v>35</v>
      </c>
      <c r="AX212" s="13" t="s">
        <v>84</v>
      </c>
      <c r="AY212" s="251" t="s">
        <v>142</v>
      </c>
    </row>
    <row r="213" s="2" customFormat="1" ht="21.75" customHeight="1">
      <c r="A213" s="40"/>
      <c r="B213" s="41"/>
      <c r="C213" s="223" t="s">
        <v>323</v>
      </c>
      <c r="D213" s="223" t="s">
        <v>145</v>
      </c>
      <c r="E213" s="224" t="s">
        <v>324</v>
      </c>
      <c r="F213" s="225" t="s">
        <v>325</v>
      </c>
      <c r="G213" s="226" t="s">
        <v>148</v>
      </c>
      <c r="H213" s="227">
        <v>10</v>
      </c>
      <c r="I213" s="228"/>
      <c r="J213" s="229">
        <f>ROUND(I213*H213,2)</f>
        <v>0</v>
      </c>
      <c r="K213" s="225" t="s">
        <v>149</v>
      </c>
      <c r="L213" s="46"/>
      <c r="M213" s="230" t="s">
        <v>19</v>
      </c>
      <c r="N213" s="231" t="s">
        <v>47</v>
      </c>
      <c r="O213" s="86"/>
      <c r="P213" s="232">
        <f>O213*H213</f>
        <v>0</v>
      </c>
      <c r="Q213" s="232">
        <v>0</v>
      </c>
      <c r="R213" s="232">
        <f>Q213*H213</f>
        <v>0</v>
      </c>
      <c r="S213" s="232">
        <v>0</v>
      </c>
      <c r="T213" s="233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4" t="s">
        <v>319</v>
      </c>
      <c r="AT213" s="234" t="s">
        <v>145</v>
      </c>
      <c r="AU213" s="234" t="s">
        <v>163</v>
      </c>
      <c r="AY213" s="19" t="s">
        <v>142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9" t="s">
        <v>84</v>
      </c>
      <c r="BK213" s="235">
        <f>ROUND(I213*H213,2)</f>
        <v>0</v>
      </c>
      <c r="BL213" s="19" t="s">
        <v>319</v>
      </c>
      <c r="BM213" s="234" t="s">
        <v>326</v>
      </c>
    </row>
    <row r="214" s="2" customFormat="1">
      <c r="A214" s="40"/>
      <c r="B214" s="41"/>
      <c r="C214" s="42"/>
      <c r="D214" s="236" t="s">
        <v>152</v>
      </c>
      <c r="E214" s="42"/>
      <c r="F214" s="237" t="s">
        <v>327</v>
      </c>
      <c r="G214" s="42"/>
      <c r="H214" s="42"/>
      <c r="I214" s="138"/>
      <c r="J214" s="42"/>
      <c r="K214" s="42"/>
      <c r="L214" s="46"/>
      <c r="M214" s="238"/>
      <c r="N214" s="239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152</v>
      </c>
      <c r="AU214" s="19" t="s">
        <v>163</v>
      </c>
    </row>
    <row r="215" s="13" customFormat="1">
      <c r="A215" s="13"/>
      <c r="B215" s="241"/>
      <c r="C215" s="242"/>
      <c r="D215" s="236" t="s">
        <v>156</v>
      </c>
      <c r="E215" s="243" t="s">
        <v>19</v>
      </c>
      <c r="F215" s="244" t="s">
        <v>328</v>
      </c>
      <c r="G215" s="242"/>
      <c r="H215" s="245">
        <v>10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156</v>
      </c>
      <c r="AU215" s="251" t="s">
        <v>163</v>
      </c>
      <c r="AV215" s="13" t="s">
        <v>87</v>
      </c>
      <c r="AW215" s="13" t="s">
        <v>35</v>
      </c>
      <c r="AX215" s="13" t="s">
        <v>84</v>
      </c>
      <c r="AY215" s="251" t="s">
        <v>142</v>
      </c>
    </row>
    <row r="216" s="2" customFormat="1" ht="21.75" customHeight="1">
      <c r="A216" s="40"/>
      <c r="B216" s="41"/>
      <c r="C216" s="223" t="s">
        <v>329</v>
      </c>
      <c r="D216" s="223" t="s">
        <v>145</v>
      </c>
      <c r="E216" s="224" t="s">
        <v>330</v>
      </c>
      <c r="F216" s="225" t="s">
        <v>331</v>
      </c>
      <c r="G216" s="226" t="s">
        <v>148</v>
      </c>
      <c r="H216" s="227">
        <v>8</v>
      </c>
      <c r="I216" s="228"/>
      <c r="J216" s="229">
        <f>ROUND(I216*H216,2)</f>
        <v>0</v>
      </c>
      <c r="K216" s="225" t="s">
        <v>149</v>
      </c>
      <c r="L216" s="46"/>
      <c r="M216" s="230" t="s">
        <v>19</v>
      </c>
      <c r="N216" s="231" t="s">
        <v>47</v>
      </c>
      <c r="O216" s="86"/>
      <c r="P216" s="232">
        <f>O216*H216</f>
        <v>0</v>
      </c>
      <c r="Q216" s="232">
        <v>0</v>
      </c>
      <c r="R216" s="232">
        <f>Q216*H216</f>
        <v>0</v>
      </c>
      <c r="S216" s="232">
        <v>0</v>
      </c>
      <c r="T216" s="233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4" t="s">
        <v>319</v>
      </c>
      <c r="AT216" s="234" t="s">
        <v>145</v>
      </c>
      <c r="AU216" s="234" t="s">
        <v>163</v>
      </c>
      <c r="AY216" s="19" t="s">
        <v>142</v>
      </c>
      <c r="BE216" s="235">
        <f>IF(N216="základní",J216,0)</f>
        <v>0</v>
      </c>
      <c r="BF216" s="235">
        <f>IF(N216="snížená",J216,0)</f>
        <v>0</v>
      </c>
      <c r="BG216" s="235">
        <f>IF(N216="zákl. přenesená",J216,0)</f>
        <v>0</v>
      </c>
      <c r="BH216" s="235">
        <f>IF(N216="sníž. přenesená",J216,0)</f>
        <v>0</v>
      </c>
      <c r="BI216" s="235">
        <f>IF(N216="nulová",J216,0)</f>
        <v>0</v>
      </c>
      <c r="BJ216" s="19" t="s">
        <v>84</v>
      </c>
      <c r="BK216" s="235">
        <f>ROUND(I216*H216,2)</f>
        <v>0</v>
      </c>
      <c r="BL216" s="19" t="s">
        <v>319</v>
      </c>
      <c r="BM216" s="234" t="s">
        <v>332</v>
      </c>
    </row>
    <row r="217" s="2" customFormat="1">
      <c r="A217" s="40"/>
      <c r="B217" s="41"/>
      <c r="C217" s="42"/>
      <c r="D217" s="236" t="s">
        <v>152</v>
      </c>
      <c r="E217" s="42"/>
      <c r="F217" s="237" t="s">
        <v>333</v>
      </c>
      <c r="G217" s="42"/>
      <c r="H217" s="42"/>
      <c r="I217" s="138"/>
      <c r="J217" s="42"/>
      <c r="K217" s="42"/>
      <c r="L217" s="46"/>
      <c r="M217" s="238"/>
      <c r="N217" s="239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152</v>
      </c>
      <c r="AU217" s="19" t="s">
        <v>163</v>
      </c>
    </row>
    <row r="218" s="13" customFormat="1">
      <c r="A218" s="13"/>
      <c r="B218" s="241"/>
      <c r="C218" s="242"/>
      <c r="D218" s="236" t="s">
        <v>156</v>
      </c>
      <c r="E218" s="243" t="s">
        <v>19</v>
      </c>
      <c r="F218" s="244" t="s">
        <v>334</v>
      </c>
      <c r="G218" s="242"/>
      <c r="H218" s="245">
        <v>8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156</v>
      </c>
      <c r="AU218" s="251" t="s">
        <v>163</v>
      </c>
      <c r="AV218" s="13" t="s">
        <v>87</v>
      </c>
      <c r="AW218" s="13" t="s">
        <v>35</v>
      </c>
      <c r="AX218" s="13" t="s">
        <v>84</v>
      </c>
      <c r="AY218" s="251" t="s">
        <v>142</v>
      </c>
    </row>
    <row r="219" s="2" customFormat="1" ht="21.75" customHeight="1">
      <c r="A219" s="40"/>
      <c r="B219" s="41"/>
      <c r="C219" s="223" t="s">
        <v>335</v>
      </c>
      <c r="D219" s="223" t="s">
        <v>145</v>
      </c>
      <c r="E219" s="224" t="s">
        <v>336</v>
      </c>
      <c r="F219" s="225" t="s">
        <v>337</v>
      </c>
      <c r="G219" s="226" t="s">
        <v>148</v>
      </c>
      <c r="H219" s="227">
        <v>160</v>
      </c>
      <c r="I219" s="228"/>
      <c r="J219" s="229">
        <f>ROUND(I219*H219,2)</f>
        <v>0</v>
      </c>
      <c r="K219" s="225" t="s">
        <v>149</v>
      </c>
      <c r="L219" s="46"/>
      <c r="M219" s="230" t="s">
        <v>19</v>
      </c>
      <c r="N219" s="231" t="s">
        <v>47</v>
      </c>
      <c r="O219" s="86"/>
      <c r="P219" s="232">
        <f>O219*H219</f>
        <v>0</v>
      </c>
      <c r="Q219" s="232">
        <v>0</v>
      </c>
      <c r="R219" s="232">
        <f>Q219*H219</f>
        <v>0</v>
      </c>
      <c r="S219" s="232">
        <v>0</v>
      </c>
      <c r="T219" s="23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4" t="s">
        <v>310</v>
      </c>
      <c r="AT219" s="234" t="s">
        <v>145</v>
      </c>
      <c r="AU219" s="234" t="s">
        <v>163</v>
      </c>
      <c r="AY219" s="19" t="s">
        <v>142</v>
      </c>
      <c r="BE219" s="235">
        <f>IF(N219="základní",J219,0)</f>
        <v>0</v>
      </c>
      <c r="BF219" s="235">
        <f>IF(N219="snížená",J219,0)</f>
        <v>0</v>
      </c>
      <c r="BG219" s="235">
        <f>IF(N219="zákl. přenesená",J219,0)</f>
        <v>0</v>
      </c>
      <c r="BH219" s="235">
        <f>IF(N219="sníž. přenesená",J219,0)</f>
        <v>0</v>
      </c>
      <c r="BI219" s="235">
        <f>IF(N219="nulová",J219,0)</f>
        <v>0</v>
      </c>
      <c r="BJ219" s="19" t="s">
        <v>84</v>
      </c>
      <c r="BK219" s="235">
        <f>ROUND(I219*H219,2)</f>
        <v>0</v>
      </c>
      <c r="BL219" s="19" t="s">
        <v>310</v>
      </c>
      <c r="BM219" s="234" t="s">
        <v>265</v>
      </c>
    </row>
    <row r="220" s="2" customFormat="1">
      <c r="A220" s="40"/>
      <c r="B220" s="41"/>
      <c r="C220" s="42"/>
      <c r="D220" s="236" t="s">
        <v>152</v>
      </c>
      <c r="E220" s="42"/>
      <c r="F220" s="237" t="s">
        <v>338</v>
      </c>
      <c r="G220" s="42"/>
      <c r="H220" s="42"/>
      <c r="I220" s="138"/>
      <c r="J220" s="42"/>
      <c r="K220" s="42"/>
      <c r="L220" s="46"/>
      <c r="M220" s="238"/>
      <c r="N220" s="239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152</v>
      </c>
      <c r="AU220" s="19" t="s">
        <v>163</v>
      </c>
    </row>
    <row r="221" s="13" customFormat="1">
      <c r="A221" s="13"/>
      <c r="B221" s="241"/>
      <c r="C221" s="242"/>
      <c r="D221" s="236" t="s">
        <v>156</v>
      </c>
      <c r="E221" s="243" t="s">
        <v>19</v>
      </c>
      <c r="F221" s="244" t="s">
        <v>339</v>
      </c>
      <c r="G221" s="242"/>
      <c r="H221" s="245">
        <v>160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156</v>
      </c>
      <c r="AU221" s="251" t="s">
        <v>163</v>
      </c>
      <c r="AV221" s="13" t="s">
        <v>87</v>
      </c>
      <c r="AW221" s="13" t="s">
        <v>35</v>
      </c>
      <c r="AX221" s="13" t="s">
        <v>84</v>
      </c>
      <c r="AY221" s="251" t="s">
        <v>142</v>
      </c>
    </row>
    <row r="222" s="2" customFormat="1" ht="21.75" customHeight="1">
      <c r="A222" s="40"/>
      <c r="B222" s="41"/>
      <c r="C222" s="223" t="s">
        <v>340</v>
      </c>
      <c r="D222" s="223" t="s">
        <v>145</v>
      </c>
      <c r="E222" s="224" t="s">
        <v>341</v>
      </c>
      <c r="F222" s="225" t="s">
        <v>342</v>
      </c>
      <c r="G222" s="226" t="s">
        <v>148</v>
      </c>
      <c r="H222" s="227">
        <v>8</v>
      </c>
      <c r="I222" s="228"/>
      <c r="J222" s="229">
        <f>ROUND(I222*H222,2)</f>
        <v>0</v>
      </c>
      <c r="K222" s="225" t="s">
        <v>343</v>
      </c>
      <c r="L222" s="46"/>
      <c r="M222" s="230" t="s">
        <v>19</v>
      </c>
      <c r="N222" s="231" t="s">
        <v>47</v>
      </c>
      <c r="O222" s="86"/>
      <c r="P222" s="232">
        <f>O222*H222</f>
        <v>0</v>
      </c>
      <c r="Q222" s="232">
        <v>0</v>
      </c>
      <c r="R222" s="232">
        <f>Q222*H222</f>
        <v>0</v>
      </c>
      <c r="S222" s="232">
        <v>0</v>
      </c>
      <c r="T222" s="233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4" t="s">
        <v>319</v>
      </c>
      <c r="AT222" s="234" t="s">
        <v>145</v>
      </c>
      <c r="AU222" s="234" t="s">
        <v>163</v>
      </c>
      <c r="AY222" s="19" t="s">
        <v>142</v>
      </c>
      <c r="BE222" s="235">
        <f>IF(N222="základní",J222,0)</f>
        <v>0</v>
      </c>
      <c r="BF222" s="235">
        <f>IF(N222="snížená",J222,0)</f>
        <v>0</v>
      </c>
      <c r="BG222" s="235">
        <f>IF(N222="zákl. přenesená",J222,0)</f>
        <v>0</v>
      </c>
      <c r="BH222" s="235">
        <f>IF(N222="sníž. přenesená",J222,0)</f>
        <v>0</v>
      </c>
      <c r="BI222" s="235">
        <f>IF(N222="nulová",J222,0)</f>
        <v>0</v>
      </c>
      <c r="BJ222" s="19" t="s">
        <v>84</v>
      </c>
      <c r="BK222" s="235">
        <f>ROUND(I222*H222,2)</f>
        <v>0</v>
      </c>
      <c r="BL222" s="19" t="s">
        <v>319</v>
      </c>
      <c r="BM222" s="234" t="s">
        <v>344</v>
      </c>
    </row>
    <row r="223" s="2" customFormat="1">
      <c r="A223" s="40"/>
      <c r="B223" s="41"/>
      <c r="C223" s="42"/>
      <c r="D223" s="236" t="s">
        <v>152</v>
      </c>
      <c r="E223" s="42"/>
      <c r="F223" s="237" t="s">
        <v>345</v>
      </c>
      <c r="G223" s="42"/>
      <c r="H223" s="42"/>
      <c r="I223" s="138"/>
      <c r="J223" s="42"/>
      <c r="K223" s="42"/>
      <c r="L223" s="46"/>
      <c r="M223" s="238"/>
      <c r="N223" s="239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152</v>
      </c>
      <c r="AU223" s="19" t="s">
        <v>163</v>
      </c>
    </row>
    <row r="224" s="2" customFormat="1" ht="21.75" customHeight="1">
      <c r="A224" s="40"/>
      <c r="B224" s="41"/>
      <c r="C224" s="223" t="s">
        <v>346</v>
      </c>
      <c r="D224" s="223" t="s">
        <v>145</v>
      </c>
      <c r="E224" s="224" t="s">
        <v>347</v>
      </c>
      <c r="F224" s="225" t="s">
        <v>348</v>
      </c>
      <c r="G224" s="226" t="s">
        <v>148</v>
      </c>
      <c r="H224" s="227">
        <v>25</v>
      </c>
      <c r="I224" s="228"/>
      <c r="J224" s="229">
        <f>ROUND(I224*H224,2)</f>
        <v>0</v>
      </c>
      <c r="K224" s="225" t="s">
        <v>149</v>
      </c>
      <c r="L224" s="46"/>
      <c r="M224" s="230" t="s">
        <v>19</v>
      </c>
      <c r="N224" s="231" t="s">
        <v>47</v>
      </c>
      <c r="O224" s="86"/>
      <c r="P224" s="232">
        <f>O224*H224</f>
        <v>0</v>
      </c>
      <c r="Q224" s="232">
        <v>0</v>
      </c>
      <c r="R224" s="232">
        <f>Q224*H224</f>
        <v>0</v>
      </c>
      <c r="S224" s="232">
        <v>0</v>
      </c>
      <c r="T224" s="233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34" t="s">
        <v>310</v>
      </c>
      <c r="AT224" s="234" t="s">
        <v>145</v>
      </c>
      <c r="AU224" s="234" t="s">
        <v>163</v>
      </c>
      <c r="AY224" s="19" t="s">
        <v>142</v>
      </c>
      <c r="BE224" s="235">
        <f>IF(N224="základní",J224,0)</f>
        <v>0</v>
      </c>
      <c r="BF224" s="235">
        <f>IF(N224="snížená",J224,0)</f>
        <v>0</v>
      </c>
      <c r="BG224" s="235">
        <f>IF(N224="zákl. přenesená",J224,0)</f>
        <v>0</v>
      </c>
      <c r="BH224" s="235">
        <f>IF(N224="sníž. přenesená",J224,0)</f>
        <v>0</v>
      </c>
      <c r="BI224" s="235">
        <f>IF(N224="nulová",J224,0)</f>
        <v>0</v>
      </c>
      <c r="BJ224" s="19" t="s">
        <v>84</v>
      </c>
      <c r="BK224" s="235">
        <f>ROUND(I224*H224,2)</f>
        <v>0</v>
      </c>
      <c r="BL224" s="19" t="s">
        <v>310</v>
      </c>
      <c r="BM224" s="234" t="s">
        <v>270</v>
      </c>
    </row>
    <row r="225" s="2" customFormat="1">
      <c r="A225" s="40"/>
      <c r="B225" s="41"/>
      <c r="C225" s="42"/>
      <c r="D225" s="236" t="s">
        <v>152</v>
      </c>
      <c r="E225" s="42"/>
      <c r="F225" s="237" t="s">
        <v>349</v>
      </c>
      <c r="G225" s="42"/>
      <c r="H225" s="42"/>
      <c r="I225" s="138"/>
      <c r="J225" s="42"/>
      <c r="K225" s="42"/>
      <c r="L225" s="46"/>
      <c r="M225" s="238"/>
      <c r="N225" s="239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152</v>
      </c>
      <c r="AU225" s="19" t="s">
        <v>163</v>
      </c>
    </row>
    <row r="226" s="2" customFormat="1" ht="55.5" customHeight="1">
      <c r="A226" s="40"/>
      <c r="B226" s="41"/>
      <c r="C226" s="252" t="s">
        <v>350</v>
      </c>
      <c r="D226" s="252" t="s">
        <v>157</v>
      </c>
      <c r="E226" s="253" t="s">
        <v>351</v>
      </c>
      <c r="F226" s="254" t="s">
        <v>352</v>
      </c>
      <c r="G226" s="255" t="s">
        <v>148</v>
      </c>
      <c r="H226" s="256">
        <v>15</v>
      </c>
      <c r="I226" s="257"/>
      <c r="J226" s="258">
        <f>ROUND(I226*H226,2)</f>
        <v>0</v>
      </c>
      <c r="K226" s="254" t="s">
        <v>19</v>
      </c>
      <c r="L226" s="259"/>
      <c r="M226" s="260" t="s">
        <v>19</v>
      </c>
      <c r="N226" s="261" t="s">
        <v>47</v>
      </c>
      <c r="O226" s="86"/>
      <c r="P226" s="232">
        <f>O226*H226</f>
        <v>0</v>
      </c>
      <c r="Q226" s="232">
        <v>0.0047000000000000002</v>
      </c>
      <c r="R226" s="232">
        <f>Q226*H226</f>
        <v>0.070500000000000007</v>
      </c>
      <c r="S226" s="232">
        <v>0</v>
      </c>
      <c r="T226" s="233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4" t="s">
        <v>353</v>
      </c>
      <c r="AT226" s="234" t="s">
        <v>157</v>
      </c>
      <c r="AU226" s="234" t="s">
        <v>163</v>
      </c>
      <c r="AY226" s="19" t="s">
        <v>142</v>
      </c>
      <c r="BE226" s="235">
        <f>IF(N226="základní",J226,0)</f>
        <v>0</v>
      </c>
      <c r="BF226" s="235">
        <f>IF(N226="snížená",J226,0)</f>
        <v>0</v>
      </c>
      <c r="BG226" s="235">
        <f>IF(N226="zákl. přenesená",J226,0)</f>
        <v>0</v>
      </c>
      <c r="BH226" s="235">
        <f>IF(N226="sníž. přenesená",J226,0)</f>
        <v>0</v>
      </c>
      <c r="BI226" s="235">
        <f>IF(N226="nulová",J226,0)</f>
        <v>0</v>
      </c>
      <c r="BJ226" s="19" t="s">
        <v>84</v>
      </c>
      <c r="BK226" s="235">
        <f>ROUND(I226*H226,2)</f>
        <v>0</v>
      </c>
      <c r="BL226" s="19" t="s">
        <v>310</v>
      </c>
      <c r="BM226" s="234" t="s">
        <v>275</v>
      </c>
    </row>
    <row r="227" s="2" customFormat="1">
      <c r="A227" s="40"/>
      <c r="B227" s="41"/>
      <c r="C227" s="42"/>
      <c r="D227" s="236" t="s">
        <v>152</v>
      </c>
      <c r="E227" s="42"/>
      <c r="F227" s="237" t="s">
        <v>354</v>
      </c>
      <c r="G227" s="42"/>
      <c r="H227" s="42"/>
      <c r="I227" s="138"/>
      <c r="J227" s="42"/>
      <c r="K227" s="42"/>
      <c r="L227" s="46"/>
      <c r="M227" s="238"/>
      <c r="N227" s="23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152</v>
      </c>
      <c r="AU227" s="19" t="s">
        <v>163</v>
      </c>
    </row>
    <row r="228" s="2" customFormat="1">
      <c r="A228" s="40"/>
      <c r="B228" s="41"/>
      <c r="C228" s="42"/>
      <c r="D228" s="236" t="s">
        <v>154</v>
      </c>
      <c r="E228" s="42"/>
      <c r="F228" s="240" t="s">
        <v>355</v>
      </c>
      <c r="G228" s="42"/>
      <c r="H228" s="42"/>
      <c r="I228" s="138"/>
      <c r="J228" s="42"/>
      <c r="K228" s="42"/>
      <c r="L228" s="46"/>
      <c r="M228" s="238"/>
      <c r="N228" s="239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154</v>
      </c>
      <c r="AU228" s="19" t="s">
        <v>163</v>
      </c>
    </row>
    <row r="229" s="13" customFormat="1">
      <c r="A229" s="13"/>
      <c r="B229" s="241"/>
      <c r="C229" s="242"/>
      <c r="D229" s="236" t="s">
        <v>156</v>
      </c>
      <c r="E229" s="243" t="s">
        <v>19</v>
      </c>
      <c r="F229" s="244" t="s">
        <v>356</v>
      </c>
      <c r="G229" s="242"/>
      <c r="H229" s="245">
        <v>13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1" t="s">
        <v>156</v>
      </c>
      <c r="AU229" s="251" t="s">
        <v>163</v>
      </c>
      <c r="AV229" s="13" t="s">
        <v>87</v>
      </c>
      <c r="AW229" s="13" t="s">
        <v>35</v>
      </c>
      <c r="AX229" s="13" t="s">
        <v>76</v>
      </c>
      <c r="AY229" s="251" t="s">
        <v>142</v>
      </c>
    </row>
    <row r="230" s="13" customFormat="1">
      <c r="A230" s="13"/>
      <c r="B230" s="241"/>
      <c r="C230" s="242"/>
      <c r="D230" s="236" t="s">
        <v>156</v>
      </c>
      <c r="E230" s="243" t="s">
        <v>19</v>
      </c>
      <c r="F230" s="244" t="s">
        <v>357</v>
      </c>
      <c r="G230" s="242"/>
      <c r="H230" s="245">
        <v>1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1" t="s">
        <v>156</v>
      </c>
      <c r="AU230" s="251" t="s">
        <v>163</v>
      </c>
      <c r="AV230" s="13" t="s">
        <v>87</v>
      </c>
      <c r="AW230" s="13" t="s">
        <v>35</v>
      </c>
      <c r="AX230" s="13" t="s">
        <v>76</v>
      </c>
      <c r="AY230" s="251" t="s">
        <v>142</v>
      </c>
    </row>
    <row r="231" s="13" customFormat="1">
      <c r="A231" s="13"/>
      <c r="B231" s="241"/>
      <c r="C231" s="242"/>
      <c r="D231" s="236" t="s">
        <v>156</v>
      </c>
      <c r="E231" s="243" t="s">
        <v>19</v>
      </c>
      <c r="F231" s="244" t="s">
        <v>358</v>
      </c>
      <c r="G231" s="242"/>
      <c r="H231" s="245">
        <v>1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156</v>
      </c>
      <c r="AU231" s="251" t="s">
        <v>163</v>
      </c>
      <c r="AV231" s="13" t="s">
        <v>87</v>
      </c>
      <c r="AW231" s="13" t="s">
        <v>35</v>
      </c>
      <c r="AX231" s="13" t="s">
        <v>76</v>
      </c>
      <c r="AY231" s="251" t="s">
        <v>142</v>
      </c>
    </row>
    <row r="232" s="14" customFormat="1">
      <c r="A232" s="14"/>
      <c r="B232" s="262"/>
      <c r="C232" s="263"/>
      <c r="D232" s="236" t="s">
        <v>156</v>
      </c>
      <c r="E232" s="264" t="s">
        <v>19</v>
      </c>
      <c r="F232" s="265" t="s">
        <v>209</v>
      </c>
      <c r="G232" s="263"/>
      <c r="H232" s="266">
        <v>15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2" t="s">
        <v>156</v>
      </c>
      <c r="AU232" s="272" t="s">
        <v>163</v>
      </c>
      <c r="AV232" s="14" t="s">
        <v>168</v>
      </c>
      <c r="AW232" s="14" t="s">
        <v>35</v>
      </c>
      <c r="AX232" s="14" t="s">
        <v>84</v>
      </c>
      <c r="AY232" s="272" t="s">
        <v>142</v>
      </c>
    </row>
    <row r="233" s="2" customFormat="1" ht="55.5" customHeight="1">
      <c r="A233" s="40"/>
      <c r="B233" s="41"/>
      <c r="C233" s="252" t="s">
        <v>359</v>
      </c>
      <c r="D233" s="252" t="s">
        <v>157</v>
      </c>
      <c r="E233" s="253" t="s">
        <v>360</v>
      </c>
      <c r="F233" s="254" t="s">
        <v>361</v>
      </c>
      <c r="G233" s="255" t="s">
        <v>148</v>
      </c>
      <c r="H233" s="256">
        <v>1</v>
      </c>
      <c r="I233" s="257"/>
      <c r="J233" s="258">
        <f>ROUND(I233*H233,2)</f>
        <v>0</v>
      </c>
      <c r="K233" s="254" t="s">
        <v>19</v>
      </c>
      <c r="L233" s="259"/>
      <c r="M233" s="260" t="s">
        <v>19</v>
      </c>
      <c r="N233" s="261" t="s">
        <v>47</v>
      </c>
      <c r="O233" s="86"/>
      <c r="P233" s="232">
        <f>O233*H233</f>
        <v>0</v>
      </c>
      <c r="Q233" s="232">
        <v>0.0047000000000000002</v>
      </c>
      <c r="R233" s="232">
        <f>Q233*H233</f>
        <v>0.0047000000000000002</v>
      </c>
      <c r="S233" s="232">
        <v>0</v>
      </c>
      <c r="T233" s="233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4" t="s">
        <v>353</v>
      </c>
      <c r="AT233" s="234" t="s">
        <v>157</v>
      </c>
      <c r="AU233" s="234" t="s">
        <v>163</v>
      </c>
      <c r="AY233" s="19" t="s">
        <v>142</v>
      </c>
      <c r="BE233" s="235">
        <f>IF(N233="základní",J233,0)</f>
        <v>0</v>
      </c>
      <c r="BF233" s="235">
        <f>IF(N233="snížená",J233,0)</f>
        <v>0</v>
      </c>
      <c r="BG233" s="235">
        <f>IF(N233="zákl. přenesená",J233,0)</f>
        <v>0</v>
      </c>
      <c r="BH233" s="235">
        <f>IF(N233="sníž. přenesená",J233,0)</f>
        <v>0</v>
      </c>
      <c r="BI233" s="235">
        <f>IF(N233="nulová",J233,0)</f>
        <v>0</v>
      </c>
      <c r="BJ233" s="19" t="s">
        <v>84</v>
      </c>
      <c r="BK233" s="235">
        <f>ROUND(I233*H233,2)</f>
        <v>0</v>
      </c>
      <c r="BL233" s="19" t="s">
        <v>310</v>
      </c>
      <c r="BM233" s="234" t="s">
        <v>362</v>
      </c>
    </row>
    <row r="234" s="2" customFormat="1">
      <c r="A234" s="40"/>
      <c r="B234" s="41"/>
      <c r="C234" s="42"/>
      <c r="D234" s="236" t="s">
        <v>152</v>
      </c>
      <c r="E234" s="42"/>
      <c r="F234" s="237" t="s">
        <v>363</v>
      </c>
      <c r="G234" s="42"/>
      <c r="H234" s="42"/>
      <c r="I234" s="138"/>
      <c r="J234" s="42"/>
      <c r="K234" s="42"/>
      <c r="L234" s="46"/>
      <c r="M234" s="238"/>
      <c r="N234" s="239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152</v>
      </c>
      <c r="AU234" s="19" t="s">
        <v>163</v>
      </c>
    </row>
    <row r="235" s="2" customFormat="1">
      <c r="A235" s="40"/>
      <c r="B235" s="41"/>
      <c r="C235" s="42"/>
      <c r="D235" s="236" t="s">
        <v>154</v>
      </c>
      <c r="E235" s="42"/>
      <c r="F235" s="240" t="s">
        <v>364</v>
      </c>
      <c r="G235" s="42"/>
      <c r="H235" s="42"/>
      <c r="I235" s="138"/>
      <c r="J235" s="42"/>
      <c r="K235" s="42"/>
      <c r="L235" s="46"/>
      <c r="M235" s="238"/>
      <c r="N235" s="239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154</v>
      </c>
      <c r="AU235" s="19" t="s">
        <v>163</v>
      </c>
    </row>
    <row r="236" s="13" customFormat="1">
      <c r="A236" s="13"/>
      <c r="B236" s="241"/>
      <c r="C236" s="242"/>
      <c r="D236" s="236" t="s">
        <v>156</v>
      </c>
      <c r="E236" s="243" t="s">
        <v>19</v>
      </c>
      <c r="F236" s="244" t="s">
        <v>365</v>
      </c>
      <c r="G236" s="242"/>
      <c r="H236" s="245">
        <v>1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1" t="s">
        <v>156</v>
      </c>
      <c r="AU236" s="251" t="s">
        <v>163</v>
      </c>
      <c r="AV236" s="13" t="s">
        <v>87</v>
      </c>
      <c r="AW236" s="13" t="s">
        <v>35</v>
      </c>
      <c r="AX236" s="13" t="s">
        <v>84</v>
      </c>
      <c r="AY236" s="251" t="s">
        <v>142</v>
      </c>
    </row>
    <row r="237" s="2" customFormat="1" ht="21.75" customHeight="1">
      <c r="A237" s="40"/>
      <c r="B237" s="41"/>
      <c r="C237" s="252" t="s">
        <v>366</v>
      </c>
      <c r="D237" s="252" t="s">
        <v>157</v>
      </c>
      <c r="E237" s="253" t="s">
        <v>367</v>
      </c>
      <c r="F237" s="254" t="s">
        <v>368</v>
      </c>
      <c r="G237" s="255" t="s">
        <v>148</v>
      </c>
      <c r="H237" s="256">
        <v>1</v>
      </c>
      <c r="I237" s="257"/>
      <c r="J237" s="258">
        <f>ROUND(I237*H237,2)</f>
        <v>0</v>
      </c>
      <c r="K237" s="254" t="s">
        <v>19</v>
      </c>
      <c r="L237" s="259"/>
      <c r="M237" s="260" t="s">
        <v>19</v>
      </c>
      <c r="N237" s="261" t="s">
        <v>47</v>
      </c>
      <c r="O237" s="86"/>
      <c r="P237" s="232">
        <f>O237*H237</f>
        <v>0</v>
      </c>
      <c r="Q237" s="232">
        <v>0.0047000000000000002</v>
      </c>
      <c r="R237" s="232">
        <f>Q237*H237</f>
        <v>0.0047000000000000002</v>
      </c>
      <c r="S237" s="232">
        <v>0</v>
      </c>
      <c r="T237" s="233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34" t="s">
        <v>353</v>
      </c>
      <c r="AT237" s="234" t="s">
        <v>157</v>
      </c>
      <c r="AU237" s="234" t="s">
        <v>163</v>
      </c>
      <c r="AY237" s="19" t="s">
        <v>142</v>
      </c>
      <c r="BE237" s="235">
        <f>IF(N237="základní",J237,0)</f>
        <v>0</v>
      </c>
      <c r="BF237" s="235">
        <f>IF(N237="snížená",J237,0)</f>
        <v>0</v>
      </c>
      <c r="BG237" s="235">
        <f>IF(N237="zákl. přenesená",J237,0)</f>
        <v>0</v>
      </c>
      <c r="BH237" s="235">
        <f>IF(N237="sníž. přenesená",J237,0)</f>
        <v>0</v>
      </c>
      <c r="BI237" s="235">
        <f>IF(N237="nulová",J237,0)</f>
        <v>0</v>
      </c>
      <c r="BJ237" s="19" t="s">
        <v>84</v>
      </c>
      <c r="BK237" s="235">
        <f>ROUND(I237*H237,2)</f>
        <v>0</v>
      </c>
      <c r="BL237" s="19" t="s">
        <v>310</v>
      </c>
      <c r="BM237" s="234" t="s">
        <v>369</v>
      </c>
    </row>
    <row r="238" s="2" customFormat="1">
      <c r="A238" s="40"/>
      <c r="B238" s="41"/>
      <c r="C238" s="42"/>
      <c r="D238" s="236" t="s">
        <v>152</v>
      </c>
      <c r="E238" s="42"/>
      <c r="F238" s="237" t="s">
        <v>368</v>
      </c>
      <c r="G238" s="42"/>
      <c r="H238" s="42"/>
      <c r="I238" s="138"/>
      <c r="J238" s="42"/>
      <c r="K238" s="42"/>
      <c r="L238" s="46"/>
      <c r="M238" s="238"/>
      <c r="N238" s="239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152</v>
      </c>
      <c r="AU238" s="19" t="s">
        <v>163</v>
      </c>
    </row>
    <row r="239" s="13" customFormat="1">
      <c r="A239" s="13"/>
      <c r="B239" s="241"/>
      <c r="C239" s="242"/>
      <c r="D239" s="236" t="s">
        <v>156</v>
      </c>
      <c r="E239" s="243" t="s">
        <v>19</v>
      </c>
      <c r="F239" s="244" t="s">
        <v>370</v>
      </c>
      <c r="G239" s="242"/>
      <c r="H239" s="245">
        <v>1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156</v>
      </c>
      <c r="AU239" s="251" t="s">
        <v>163</v>
      </c>
      <c r="AV239" s="13" t="s">
        <v>87</v>
      </c>
      <c r="AW239" s="13" t="s">
        <v>35</v>
      </c>
      <c r="AX239" s="13" t="s">
        <v>84</v>
      </c>
      <c r="AY239" s="251" t="s">
        <v>142</v>
      </c>
    </row>
    <row r="240" s="2" customFormat="1" ht="33" customHeight="1">
      <c r="A240" s="40"/>
      <c r="B240" s="41"/>
      <c r="C240" s="252" t="s">
        <v>371</v>
      </c>
      <c r="D240" s="252" t="s">
        <v>157</v>
      </c>
      <c r="E240" s="253" t="s">
        <v>372</v>
      </c>
      <c r="F240" s="254" t="s">
        <v>373</v>
      </c>
      <c r="G240" s="255" t="s">
        <v>148</v>
      </c>
      <c r="H240" s="256">
        <v>4</v>
      </c>
      <c r="I240" s="257"/>
      <c r="J240" s="258">
        <f>ROUND(I240*H240,2)</f>
        <v>0</v>
      </c>
      <c r="K240" s="254" t="s">
        <v>19</v>
      </c>
      <c r="L240" s="259"/>
      <c r="M240" s="260" t="s">
        <v>19</v>
      </c>
      <c r="N240" s="261" t="s">
        <v>47</v>
      </c>
      <c r="O240" s="86"/>
      <c r="P240" s="232">
        <f>O240*H240</f>
        <v>0</v>
      </c>
      <c r="Q240" s="232">
        <v>0.0047000000000000002</v>
      </c>
      <c r="R240" s="232">
        <f>Q240*H240</f>
        <v>0.018800000000000001</v>
      </c>
      <c r="S240" s="232">
        <v>0</v>
      </c>
      <c r="T240" s="233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4" t="s">
        <v>353</v>
      </c>
      <c r="AT240" s="234" t="s">
        <v>157</v>
      </c>
      <c r="AU240" s="234" t="s">
        <v>163</v>
      </c>
      <c r="AY240" s="19" t="s">
        <v>142</v>
      </c>
      <c r="BE240" s="235">
        <f>IF(N240="základní",J240,0)</f>
        <v>0</v>
      </c>
      <c r="BF240" s="235">
        <f>IF(N240="snížená",J240,0)</f>
        <v>0</v>
      </c>
      <c r="BG240" s="235">
        <f>IF(N240="zákl. přenesená",J240,0)</f>
        <v>0</v>
      </c>
      <c r="BH240" s="235">
        <f>IF(N240="sníž. přenesená",J240,0)</f>
        <v>0</v>
      </c>
      <c r="BI240" s="235">
        <f>IF(N240="nulová",J240,0)</f>
        <v>0</v>
      </c>
      <c r="BJ240" s="19" t="s">
        <v>84</v>
      </c>
      <c r="BK240" s="235">
        <f>ROUND(I240*H240,2)</f>
        <v>0</v>
      </c>
      <c r="BL240" s="19" t="s">
        <v>310</v>
      </c>
      <c r="BM240" s="234" t="s">
        <v>374</v>
      </c>
    </row>
    <row r="241" s="2" customFormat="1">
      <c r="A241" s="40"/>
      <c r="B241" s="41"/>
      <c r="C241" s="42"/>
      <c r="D241" s="236" t="s">
        <v>152</v>
      </c>
      <c r="E241" s="42"/>
      <c r="F241" s="237" t="s">
        <v>373</v>
      </c>
      <c r="G241" s="42"/>
      <c r="H241" s="42"/>
      <c r="I241" s="138"/>
      <c r="J241" s="42"/>
      <c r="K241" s="42"/>
      <c r="L241" s="46"/>
      <c r="M241" s="238"/>
      <c r="N241" s="239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152</v>
      </c>
      <c r="AU241" s="19" t="s">
        <v>163</v>
      </c>
    </row>
    <row r="242" s="13" customFormat="1">
      <c r="A242" s="13"/>
      <c r="B242" s="241"/>
      <c r="C242" s="242"/>
      <c r="D242" s="236" t="s">
        <v>156</v>
      </c>
      <c r="E242" s="243" t="s">
        <v>19</v>
      </c>
      <c r="F242" s="244" t="s">
        <v>375</v>
      </c>
      <c r="G242" s="242"/>
      <c r="H242" s="245">
        <v>4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1" t="s">
        <v>156</v>
      </c>
      <c r="AU242" s="251" t="s">
        <v>163</v>
      </c>
      <c r="AV242" s="13" t="s">
        <v>87</v>
      </c>
      <c r="AW242" s="13" t="s">
        <v>35</v>
      </c>
      <c r="AX242" s="13" t="s">
        <v>84</v>
      </c>
      <c r="AY242" s="251" t="s">
        <v>142</v>
      </c>
    </row>
    <row r="243" s="2" customFormat="1" ht="33" customHeight="1">
      <c r="A243" s="40"/>
      <c r="B243" s="41"/>
      <c r="C243" s="252" t="s">
        <v>376</v>
      </c>
      <c r="D243" s="252" t="s">
        <v>157</v>
      </c>
      <c r="E243" s="253" t="s">
        <v>377</v>
      </c>
      <c r="F243" s="254" t="s">
        <v>378</v>
      </c>
      <c r="G243" s="255" t="s">
        <v>148</v>
      </c>
      <c r="H243" s="256">
        <v>2</v>
      </c>
      <c r="I243" s="257"/>
      <c r="J243" s="258">
        <f>ROUND(I243*H243,2)</f>
        <v>0</v>
      </c>
      <c r="K243" s="254" t="s">
        <v>19</v>
      </c>
      <c r="L243" s="259"/>
      <c r="M243" s="260" t="s">
        <v>19</v>
      </c>
      <c r="N243" s="261" t="s">
        <v>47</v>
      </c>
      <c r="O243" s="86"/>
      <c r="P243" s="232">
        <f>O243*H243</f>
        <v>0</v>
      </c>
      <c r="Q243" s="232">
        <v>0.0047000000000000002</v>
      </c>
      <c r="R243" s="232">
        <f>Q243*H243</f>
        <v>0.0094000000000000004</v>
      </c>
      <c r="S243" s="232">
        <v>0</v>
      </c>
      <c r="T243" s="233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34" t="s">
        <v>353</v>
      </c>
      <c r="AT243" s="234" t="s">
        <v>157</v>
      </c>
      <c r="AU243" s="234" t="s">
        <v>163</v>
      </c>
      <c r="AY243" s="19" t="s">
        <v>142</v>
      </c>
      <c r="BE243" s="235">
        <f>IF(N243="základní",J243,0)</f>
        <v>0</v>
      </c>
      <c r="BF243" s="235">
        <f>IF(N243="snížená",J243,0)</f>
        <v>0</v>
      </c>
      <c r="BG243" s="235">
        <f>IF(N243="zákl. přenesená",J243,0)</f>
        <v>0</v>
      </c>
      <c r="BH243" s="235">
        <f>IF(N243="sníž. přenesená",J243,0)</f>
        <v>0</v>
      </c>
      <c r="BI243" s="235">
        <f>IF(N243="nulová",J243,0)</f>
        <v>0</v>
      </c>
      <c r="BJ243" s="19" t="s">
        <v>84</v>
      </c>
      <c r="BK243" s="235">
        <f>ROUND(I243*H243,2)</f>
        <v>0</v>
      </c>
      <c r="BL243" s="19" t="s">
        <v>310</v>
      </c>
      <c r="BM243" s="234" t="s">
        <v>379</v>
      </c>
    </row>
    <row r="244" s="2" customFormat="1">
      <c r="A244" s="40"/>
      <c r="B244" s="41"/>
      <c r="C244" s="42"/>
      <c r="D244" s="236" t="s">
        <v>152</v>
      </c>
      <c r="E244" s="42"/>
      <c r="F244" s="237" t="s">
        <v>378</v>
      </c>
      <c r="G244" s="42"/>
      <c r="H244" s="42"/>
      <c r="I244" s="138"/>
      <c r="J244" s="42"/>
      <c r="K244" s="42"/>
      <c r="L244" s="46"/>
      <c r="M244" s="238"/>
      <c r="N244" s="239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152</v>
      </c>
      <c r="AU244" s="19" t="s">
        <v>163</v>
      </c>
    </row>
    <row r="245" s="13" customFormat="1">
      <c r="A245" s="13"/>
      <c r="B245" s="241"/>
      <c r="C245" s="242"/>
      <c r="D245" s="236" t="s">
        <v>156</v>
      </c>
      <c r="E245" s="243" t="s">
        <v>19</v>
      </c>
      <c r="F245" s="244" t="s">
        <v>380</v>
      </c>
      <c r="G245" s="242"/>
      <c r="H245" s="245">
        <v>2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1" t="s">
        <v>156</v>
      </c>
      <c r="AU245" s="251" t="s">
        <v>163</v>
      </c>
      <c r="AV245" s="13" t="s">
        <v>87</v>
      </c>
      <c r="AW245" s="13" t="s">
        <v>35</v>
      </c>
      <c r="AX245" s="13" t="s">
        <v>84</v>
      </c>
      <c r="AY245" s="251" t="s">
        <v>142</v>
      </c>
    </row>
    <row r="246" s="2" customFormat="1" ht="21.75" customHeight="1">
      <c r="A246" s="40"/>
      <c r="B246" s="41"/>
      <c r="C246" s="252" t="s">
        <v>381</v>
      </c>
      <c r="D246" s="252" t="s">
        <v>157</v>
      </c>
      <c r="E246" s="253" t="s">
        <v>382</v>
      </c>
      <c r="F246" s="254" t="s">
        <v>383</v>
      </c>
      <c r="G246" s="255" t="s">
        <v>148</v>
      </c>
      <c r="H246" s="256">
        <v>2</v>
      </c>
      <c r="I246" s="257"/>
      <c r="J246" s="258">
        <f>ROUND(I246*H246,2)</f>
        <v>0</v>
      </c>
      <c r="K246" s="254" t="s">
        <v>19</v>
      </c>
      <c r="L246" s="259"/>
      <c r="M246" s="260" t="s">
        <v>19</v>
      </c>
      <c r="N246" s="261" t="s">
        <v>47</v>
      </c>
      <c r="O246" s="86"/>
      <c r="P246" s="232">
        <f>O246*H246</f>
        <v>0</v>
      </c>
      <c r="Q246" s="232">
        <v>0.0047000000000000002</v>
      </c>
      <c r="R246" s="232">
        <f>Q246*H246</f>
        <v>0.0094000000000000004</v>
      </c>
      <c r="S246" s="232">
        <v>0</v>
      </c>
      <c r="T246" s="233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34" t="s">
        <v>353</v>
      </c>
      <c r="AT246" s="234" t="s">
        <v>157</v>
      </c>
      <c r="AU246" s="234" t="s">
        <v>163</v>
      </c>
      <c r="AY246" s="19" t="s">
        <v>142</v>
      </c>
      <c r="BE246" s="235">
        <f>IF(N246="základní",J246,0)</f>
        <v>0</v>
      </c>
      <c r="BF246" s="235">
        <f>IF(N246="snížená",J246,0)</f>
        <v>0</v>
      </c>
      <c r="BG246" s="235">
        <f>IF(N246="zákl. přenesená",J246,0)</f>
        <v>0</v>
      </c>
      <c r="BH246" s="235">
        <f>IF(N246="sníž. přenesená",J246,0)</f>
        <v>0</v>
      </c>
      <c r="BI246" s="235">
        <f>IF(N246="nulová",J246,0)</f>
        <v>0</v>
      </c>
      <c r="BJ246" s="19" t="s">
        <v>84</v>
      </c>
      <c r="BK246" s="235">
        <f>ROUND(I246*H246,2)</f>
        <v>0</v>
      </c>
      <c r="BL246" s="19" t="s">
        <v>310</v>
      </c>
      <c r="BM246" s="234" t="s">
        <v>384</v>
      </c>
    </row>
    <row r="247" s="2" customFormat="1">
      <c r="A247" s="40"/>
      <c r="B247" s="41"/>
      <c r="C247" s="42"/>
      <c r="D247" s="236" t="s">
        <v>152</v>
      </c>
      <c r="E247" s="42"/>
      <c r="F247" s="237" t="s">
        <v>383</v>
      </c>
      <c r="G247" s="42"/>
      <c r="H247" s="42"/>
      <c r="I247" s="138"/>
      <c r="J247" s="42"/>
      <c r="K247" s="42"/>
      <c r="L247" s="46"/>
      <c r="M247" s="238"/>
      <c r="N247" s="239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152</v>
      </c>
      <c r="AU247" s="19" t="s">
        <v>163</v>
      </c>
    </row>
    <row r="248" s="13" customFormat="1">
      <c r="A248" s="13"/>
      <c r="B248" s="241"/>
      <c r="C248" s="242"/>
      <c r="D248" s="236" t="s">
        <v>156</v>
      </c>
      <c r="E248" s="243" t="s">
        <v>19</v>
      </c>
      <c r="F248" s="244" t="s">
        <v>385</v>
      </c>
      <c r="G248" s="242"/>
      <c r="H248" s="245">
        <v>2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156</v>
      </c>
      <c r="AU248" s="251" t="s">
        <v>163</v>
      </c>
      <c r="AV248" s="13" t="s">
        <v>87</v>
      </c>
      <c r="AW248" s="13" t="s">
        <v>35</v>
      </c>
      <c r="AX248" s="13" t="s">
        <v>84</v>
      </c>
      <c r="AY248" s="251" t="s">
        <v>142</v>
      </c>
    </row>
    <row r="249" s="2" customFormat="1" ht="21.75" customHeight="1">
      <c r="A249" s="40"/>
      <c r="B249" s="41"/>
      <c r="C249" s="223" t="s">
        <v>386</v>
      </c>
      <c r="D249" s="223" t="s">
        <v>145</v>
      </c>
      <c r="E249" s="224" t="s">
        <v>387</v>
      </c>
      <c r="F249" s="225" t="s">
        <v>388</v>
      </c>
      <c r="G249" s="226" t="s">
        <v>148</v>
      </c>
      <c r="H249" s="227">
        <v>1</v>
      </c>
      <c r="I249" s="228"/>
      <c r="J249" s="229">
        <f>ROUND(I249*H249,2)</f>
        <v>0</v>
      </c>
      <c r="K249" s="225" t="s">
        <v>149</v>
      </c>
      <c r="L249" s="46"/>
      <c r="M249" s="230" t="s">
        <v>19</v>
      </c>
      <c r="N249" s="231" t="s">
        <v>47</v>
      </c>
      <c r="O249" s="86"/>
      <c r="P249" s="232">
        <f>O249*H249</f>
        <v>0</v>
      </c>
      <c r="Q249" s="232">
        <v>0</v>
      </c>
      <c r="R249" s="232">
        <f>Q249*H249</f>
        <v>0</v>
      </c>
      <c r="S249" s="232">
        <v>0</v>
      </c>
      <c r="T249" s="233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34" t="s">
        <v>319</v>
      </c>
      <c r="AT249" s="234" t="s">
        <v>145</v>
      </c>
      <c r="AU249" s="234" t="s">
        <v>163</v>
      </c>
      <c r="AY249" s="19" t="s">
        <v>142</v>
      </c>
      <c r="BE249" s="235">
        <f>IF(N249="základní",J249,0)</f>
        <v>0</v>
      </c>
      <c r="BF249" s="235">
        <f>IF(N249="snížená",J249,0)</f>
        <v>0</v>
      </c>
      <c r="BG249" s="235">
        <f>IF(N249="zákl. přenesená",J249,0)</f>
        <v>0</v>
      </c>
      <c r="BH249" s="235">
        <f>IF(N249="sníž. přenesená",J249,0)</f>
        <v>0</v>
      </c>
      <c r="BI249" s="235">
        <f>IF(N249="nulová",J249,0)</f>
        <v>0</v>
      </c>
      <c r="BJ249" s="19" t="s">
        <v>84</v>
      </c>
      <c r="BK249" s="235">
        <f>ROUND(I249*H249,2)</f>
        <v>0</v>
      </c>
      <c r="BL249" s="19" t="s">
        <v>319</v>
      </c>
      <c r="BM249" s="234" t="s">
        <v>389</v>
      </c>
    </row>
    <row r="250" s="2" customFormat="1">
      <c r="A250" s="40"/>
      <c r="B250" s="41"/>
      <c r="C250" s="42"/>
      <c r="D250" s="236" t="s">
        <v>152</v>
      </c>
      <c r="E250" s="42"/>
      <c r="F250" s="237" t="s">
        <v>390</v>
      </c>
      <c r="G250" s="42"/>
      <c r="H250" s="42"/>
      <c r="I250" s="138"/>
      <c r="J250" s="42"/>
      <c r="K250" s="42"/>
      <c r="L250" s="46"/>
      <c r="M250" s="238"/>
      <c r="N250" s="239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152</v>
      </c>
      <c r="AU250" s="19" t="s">
        <v>163</v>
      </c>
    </row>
    <row r="251" s="2" customFormat="1" ht="21.75" customHeight="1">
      <c r="A251" s="40"/>
      <c r="B251" s="41"/>
      <c r="C251" s="252" t="s">
        <v>391</v>
      </c>
      <c r="D251" s="252" t="s">
        <v>157</v>
      </c>
      <c r="E251" s="253" t="s">
        <v>392</v>
      </c>
      <c r="F251" s="254" t="s">
        <v>393</v>
      </c>
      <c r="G251" s="255" t="s">
        <v>148</v>
      </c>
      <c r="H251" s="256">
        <v>1</v>
      </c>
      <c r="I251" s="257"/>
      <c r="J251" s="258">
        <f>ROUND(I251*H251,2)</f>
        <v>0</v>
      </c>
      <c r="K251" s="254" t="s">
        <v>149</v>
      </c>
      <c r="L251" s="259"/>
      <c r="M251" s="260" t="s">
        <v>19</v>
      </c>
      <c r="N251" s="261" t="s">
        <v>47</v>
      </c>
      <c r="O251" s="86"/>
      <c r="P251" s="232">
        <f>O251*H251</f>
        <v>0</v>
      </c>
      <c r="Q251" s="232">
        <v>0.0057999999999999996</v>
      </c>
      <c r="R251" s="232">
        <f>Q251*H251</f>
        <v>0.0057999999999999996</v>
      </c>
      <c r="S251" s="232">
        <v>0</v>
      </c>
      <c r="T251" s="233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4" t="s">
        <v>394</v>
      </c>
      <c r="AT251" s="234" t="s">
        <v>157</v>
      </c>
      <c r="AU251" s="234" t="s">
        <v>163</v>
      </c>
      <c r="AY251" s="19" t="s">
        <v>142</v>
      </c>
      <c r="BE251" s="235">
        <f>IF(N251="základní",J251,0)</f>
        <v>0</v>
      </c>
      <c r="BF251" s="235">
        <f>IF(N251="snížená",J251,0)</f>
        <v>0</v>
      </c>
      <c r="BG251" s="235">
        <f>IF(N251="zákl. přenesená",J251,0)</f>
        <v>0</v>
      </c>
      <c r="BH251" s="235">
        <f>IF(N251="sníž. přenesená",J251,0)</f>
        <v>0</v>
      </c>
      <c r="BI251" s="235">
        <f>IF(N251="nulová",J251,0)</f>
        <v>0</v>
      </c>
      <c r="BJ251" s="19" t="s">
        <v>84</v>
      </c>
      <c r="BK251" s="235">
        <f>ROUND(I251*H251,2)</f>
        <v>0</v>
      </c>
      <c r="BL251" s="19" t="s">
        <v>394</v>
      </c>
      <c r="BM251" s="234" t="s">
        <v>395</v>
      </c>
    </row>
    <row r="252" s="2" customFormat="1">
      <c r="A252" s="40"/>
      <c r="B252" s="41"/>
      <c r="C252" s="42"/>
      <c r="D252" s="236" t="s">
        <v>152</v>
      </c>
      <c r="E252" s="42"/>
      <c r="F252" s="237" t="s">
        <v>393</v>
      </c>
      <c r="G252" s="42"/>
      <c r="H252" s="42"/>
      <c r="I252" s="138"/>
      <c r="J252" s="42"/>
      <c r="K252" s="42"/>
      <c r="L252" s="46"/>
      <c r="M252" s="238"/>
      <c r="N252" s="239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152</v>
      </c>
      <c r="AU252" s="19" t="s">
        <v>163</v>
      </c>
    </row>
    <row r="253" s="2" customFormat="1" ht="21.75" customHeight="1">
      <c r="A253" s="40"/>
      <c r="B253" s="41"/>
      <c r="C253" s="223" t="s">
        <v>396</v>
      </c>
      <c r="D253" s="223" t="s">
        <v>145</v>
      </c>
      <c r="E253" s="224" t="s">
        <v>397</v>
      </c>
      <c r="F253" s="225" t="s">
        <v>398</v>
      </c>
      <c r="G253" s="226" t="s">
        <v>148</v>
      </c>
      <c r="H253" s="227">
        <v>2</v>
      </c>
      <c r="I253" s="228"/>
      <c r="J253" s="229">
        <f>ROUND(I253*H253,2)</f>
        <v>0</v>
      </c>
      <c r="K253" s="225" t="s">
        <v>149</v>
      </c>
      <c r="L253" s="46"/>
      <c r="M253" s="230" t="s">
        <v>19</v>
      </c>
      <c r="N253" s="231" t="s">
        <v>47</v>
      </c>
      <c r="O253" s="86"/>
      <c r="P253" s="232">
        <f>O253*H253</f>
        <v>0</v>
      </c>
      <c r="Q253" s="232">
        <v>0</v>
      </c>
      <c r="R253" s="232">
        <f>Q253*H253</f>
        <v>0</v>
      </c>
      <c r="S253" s="232">
        <v>0</v>
      </c>
      <c r="T253" s="233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34" t="s">
        <v>319</v>
      </c>
      <c r="AT253" s="234" t="s">
        <v>145</v>
      </c>
      <c r="AU253" s="234" t="s">
        <v>163</v>
      </c>
      <c r="AY253" s="19" t="s">
        <v>142</v>
      </c>
      <c r="BE253" s="235">
        <f>IF(N253="základní",J253,0)</f>
        <v>0</v>
      </c>
      <c r="BF253" s="235">
        <f>IF(N253="snížená",J253,0)</f>
        <v>0</v>
      </c>
      <c r="BG253" s="235">
        <f>IF(N253="zákl. přenesená",J253,0)</f>
        <v>0</v>
      </c>
      <c r="BH253" s="235">
        <f>IF(N253="sníž. přenesená",J253,0)</f>
        <v>0</v>
      </c>
      <c r="BI253" s="235">
        <f>IF(N253="nulová",J253,0)</f>
        <v>0</v>
      </c>
      <c r="BJ253" s="19" t="s">
        <v>84</v>
      </c>
      <c r="BK253" s="235">
        <f>ROUND(I253*H253,2)</f>
        <v>0</v>
      </c>
      <c r="BL253" s="19" t="s">
        <v>319</v>
      </c>
      <c r="BM253" s="234" t="s">
        <v>399</v>
      </c>
    </row>
    <row r="254" s="2" customFormat="1">
      <c r="A254" s="40"/>
      <c r="B254" s="41"/>
      <c r="C254" s="42"/>
      <c r="D254" s="236" t="s">
        <v>152</v>
      </c>
      <c r="E254" s="42"/>
      <c r="F254" s="237" t="s">
        <v>400</v>
      </c>
      <c r="G254" s="42"/>
      <c r="H254" s="42"/>
      <c r="I254" s="138"/>
      <c r="J254" s="42"/>
      <c r="K254" s="42"/>
      <c r="L254" s="46"/>
      <c r="M254" s="238"/>
      <c r="N254" s="239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152</v>
      </c>
      <c r="AU254" s="19" t="s">
        <v>163</v>
      </c>
    </row>
    <row r="255" s="2" customFormat="1" ht="21.75" customHeight="1">
      <c r="A255" s="40"/>
      <c r="B255" s="41"/>
      <c r="C255" s="252" t="s">
        <v>401</v>
      </c>
      <c r="D255" s="252" t="s">
        <v>157</v>
      </c>
      <c r="E255" s="253" t="s">
        <v>402</v>
      </c>
      <c r="F255" s="254" t="s">
        <v>403</v>
      </c>
      <c r="G255" s="255" t="s">
        <v>148</v>
      </c>
      <c r="H255" s="256">
        <v>1</v>
      </c>
      <c r="I255" s="257"/>
      <c r="J255" s="258">
        <f>ROUND(I255*H255,2)</f>
        <v>0</v>
      </c>
      <c r="K255" s="254" t="s">
        <v>149</v>
      </c>
      <c r="L255" s="259"/>
      <c r="M255" s="260" t="s">
        <v>19</v>
      </c>
      <c r="N255" s="261" t="s">
        <v>47</v>
      </c>
      <c r="O255" s="86"/>
      <c r="P255" s="232">
        <f>O255*H255</f>
        <v>0</v>
      </c>
      <c r="Q255" s="232">
        <v>0.026100000000000002</v>
      </c>
      <c r="R255" s="232">
        <f>Q255*H255</f>
        <v>0.026100000000000002</v>
      </c>
      <c r="S255" s="232">
        <v>0</v>
      </c>
      <c r="T255" s="233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34" t="s">
        <v>394</v>
      </c>
      <c r="AT255" s="234" t="s">
        <v>157</v>
      </c>
      <c r="AU255" s="234" t="s">
        <v>163</v>
      </c>
      <c r="AY255" s="19" t="s">
        <v>142</v>
      </c>
      <c r="BE255" s="235">
        <f>IF(N255="základní",J255,0)</f>
        <v>0</v>
      </c>
      <c r="BF255" s="235">
        <f>IF(N255="snížená",J255,0)</f>
        <v>0</v>
      </c>
      <c r="BG255" s="235">
        <f>IF(N255="zákl. přenesená",J255,0)</f>
        <v>0</v>
      </c>
      <c r="BH255" s="235">
        <f>IF(N255="sníž. přenesená",J255,0)</f>
        <v>0</v>
      </c>
      <c r="BI255" s="235">
        <f>IF(N255="nulová",J255,0)</f>
        <v>0</v>
      </c>
      <c r="BJ255" s="19" t="s">
        <v>84</v>
      </c>
      <c r="BK255" s="235">
        <f>ROUND(I255*H255,2)</f>
        <v>0</v>
      </c>
      <c r="BL255" s="19" t="s">
        <v>394</v>
      </c>
      <c r="BM255" s="234" t="s">
        <v>404</v>
      </c>
    </row>
    <row r="256" s="2" customFormat="1">
      <c r="A256" s="40"/>
      <c r="B256" s="41"/>
      <c r="C256" s="42"/>
      <c r="D256" s="236" t="s">
        <v>152</v>
      </c>
      <c r="E256" s="42"/>
      <c r="F256" s="237" t="s">
        <v>403</v>
      </c>
      <c r="G256" s="42"/>
      <c r="H256" s="42"/>
      <c r="I256" s="138"/>
      <c r="J256" s="42"/>
      <c r="K256" s="42"/>
      <c r="L256" s="46"/>
      <c r="M256" s="238"/>
      <c r="N256" s="239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152</v>
      </c>
      <c r="AU256" s="19" t="s">
        <v>163</v>
      </c>
    </row>
    <row r="257" s="13" customFormat="1">
      <c r="A257" s="13"/>
      <c r="B257" s="241"/>
      <c r="C257" s="242"/>
      <c r="D257" s="236" t="s">
        <v>156</v>
      </c>
      <c r="E257" s="243" t="s">
        <v>19</v>
      </c>
      <c r="F257" s="244" t="s">
        <v>405</v>
      </c>
      <c r="G257" s="242"/>
      <c r="H257" s="245">
        <v>1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1" t="s">
        <v>156</v>
      </c>
      <c r="AU257" s="251" t="s">
        <v>163</v>
      </c>
      <c r="AV257" s="13" t="s">
        <v>87</v>
      </c>
      <c r="AW257" s="13" t="s">
        <v>35</v>
      </c>
      <c r="AX257" s="13" t="s">
        <v>84</v>
      </c>
      <c r="AY257" s="251" t="s">
        <v>142</v>
      </c>
    </row>
    <row r="258" s="2" customFormat="1" ht="21.75" customHeight="1">
      <c r="A258" s="40"/>
      <c r="B258" s="41"/>
      <c r="C258" s="252" t="s">
        <v>406</v>
      </c>
      <c r="D258" s="252" t="s">
        <v>157</v>
      </c>
      <c r="E258" s="253" t="s">
        <v>407</v>
      </c>
      <c r="F258" s="254" t="s">
        <v>408</v>
      </c>
      <c r="G258" s="255" t="s">
        <v>148</v>
      </c>
      <c r="H258" s="256">
        <v>1</v>
      </c>
      <c r="I258" s="257"/>
      <c r="J258" s="258">
        <f>ROUND(I258*H258,2)</f>
        <v>0</v>
      </c>
      <c r="K258" s="254" t="s">
        <v>149</v>
      </c>
      <c r="L258" s="259"/>
      <c r="M258" s="260" t="s">
        <v>19</v>
      </c>
      <c r="N258" s="261" t="s">
        <v>47</v>
      </c>
      <c r="O258" s="86"/>
      <c r="P258" s="232">
        <f>O258*H258</f>
        <v>0</v>
      </c>
      <c r="Q258" s="232">
        <v>0.0053</v>
      </c>
      <c r="R258" s="232">
        <f>Q258*H258</f>
        <v>0.0053</v>
      </c>
      <c r="S258" s="232">
        <v>0</v>
      </c>
      <c r="T258" s="233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34" t="s">
        <v>394</v>
      </c>
      <c r="AT258" s="234" t="s">
        <v>157</v>
      </c>
      <c r="AU258" s="234" t="s">
        <v>163</v>
      </c>
      <c r="AY258" s="19" t="s">
        <v>142</v>
      </c>
      <c r="BE258" s="235">
        <f>IF(N258="základní",J258,0)</f>
        <v>0</v>
      </c>
      <c r="BF258" s="235">
        <f>IF(N258="snížená",J258,0)</f>
        <v>0</v>
      </c>
      <c r="BG258" s="235">
        <f>IF(N258="zákl. přenesená",J258,0)</f>
        <v>0</v>
      </c>
      <c r="BH258" s="235">
        <f>IF(N258="sníž. přenesená",J258,0)</f>
        <v>0</v>
      </c>
      <c r="BI258" s="235">
        <f>IF(N258="nulová",J258,0)</f>
        <v>0</v>
      </c>
      <c r="BJ258" s="19" t="s">
        <v>84</v>
      </c>
      <c r="BK258" s="235">
        <f>ROUND(I258*H258,2)</f>
        <v>0</v>
      </c>
      <c r="BL258" s="19" t="s">
        <v>394</v>
      </c>
      <c r="BM258" s="234" t="s">
        <v>409</v>
      </c>
    </row>
    <row r="259" s="2" customFormat="1">
      <c r="A259" s="40"/>
      <c r="B259" s="41"/>
      <c r="C259" s="42"/>
      <c r="D259" s="236" t="s">
        <v>152</v>
      </c>
      <c r="E259" s="42"/>
      <c r="F259" s="237" t="s">
        <v>408</v>
      </c>
      <c r="G259" s="42"/>
      <c r="H259" s="42"/>
      <c r="I259" s="138"/>
      <c r="J259" s="42"/>
      <c r="K259" s="42"/>
      <c r="L259" s="46"/>
      <c r="M259" s="238"/>
      <c r="N259" s="239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152</v>
      </c>
      <c r="AU259" s="19" t="s">
        <v>163</v>
      </c>
    </row>
    <row r="260" s="13" customFormat="1">
      <c r="A260" s="13"/>
      <c r="B260" s="241"/>
      <c r="C260" s="242"/>
      <c r="D260" s="236" t="s">
        <v>156</v>
      </c>
      <c r="E260" s="243" t="s">
        <v>19</v>
      </c>
      <c r="F260" s="244" t="s">
        <v>410</v>
      </c>
      <c r="G260" s="242"/>
      <c r="H260" s="245">
        <v>1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156</v>
      </c>
      <c r="AU260" s="251" t="s">
        <v>163</v>
      </c>
      <c r="AV260" s="13" t="s">
        <v>87</v>
      </c>
      <c r="AW260" s="13" t="s">
        <v>35</v>
      </c>
      <c r="AX260" s="13" t="s">
        <v>84</v>
      </c>
      <c r="AY260" s="251" t="s">
        <v>142</v>
      </c>
    </row>
    <row r="261" s="2" customFormat="1" ht="33" customHeight="1">
      <c r="A261" s="40"/>
      <c r="B261" s="41"/>
      <c r="C261" s="223" t="s">
        <v>411</v>
      </c>
      <c r="D261" s="223" t="s">
        <v>145</v>
      </c>
      <c r="E261" s="224" t="s">
        <v>412</v>
      </c>
      <c r="F261" s="225" t="s">
        <v>413</v>
      </c>
      <c r="G261" s="226" t="s">
        <v>414</v>
      </c>
      <c r="H261" s="227">
        <v>50</v>
      </c>
      <c r="I261" s="228"/>
      <c r="J261" s="229">
        <f>ROUND(I261*H261,2)</f>
        <v>0</v>
      </c>
      <c r="K261" s="225" t="s">
        <v>149</v>
      </c>
      <c r="L261" s="46"/>
      <c r="M261" s="230" t="s">
        <v>19</v>
      </c>
      <c r="N261" s="231" t="s">
        <v>47</v>
      </c>
      <c r="O261" s="86"/>
      <c r="P261" s="232">
        <f>O261*H261</f>
        <v>0</v>
      </c>
      <c r="Q261" s="232">
        <v>0</v>
      </c>
      <c r="R261" s="232">
        <f>Q261*H261</f>
        <v>0</v>
      </c>
      <c r="S261" s="232">
        <v>0</v>
      </c>
      <c r="T261" s="233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34" t="s">
        <v>319</v>
      </c>
      <c r="AT261" s="234" t="s">
        <v>145</v>
      </c>
      <c r="AU261" s="234" t="s">
        <v>163</v>
      </c>
      <c r="AY261" s="19" t="s">
        <v>142</v>
      </c>
      <c r="BE261" s="235">
        <f>IF(N261="základní",J261,0)</f>
        <v>0</v>
      </c>
      <c r="BF261" s="235">
        <f>IF(N261="snížená",J261,0)</f>
        <v>0</v>
      </c>
      <c r="BG261" s="235">
        <f>IF(N261="zákl. přenesená",J261,0)</f>
        <v>0</v>
      </c>
      <c r="BH261" s="235">
        <f>IF(N261="sníž. přenesená",J261,0)</f>
        <v>0</v>
      </c>
      <c r="BI261" s="235">
        <f>IF(N261="nulová",J261,0)</f>
        <v>0</v>
      </c>
      <c r="BJ261" s="19" t="s">
        <v>84</v>
      </c>
      <c r="BK261" s="235">
        <f>ROUND(I261*H261,2)</f>
        <v>0</v>
      </c>
      <c r="BL261" s="19" t="s">
        <v>319</v>
      </c>
      <c r="BM261" s="234" t="s">
        <v>415</v>
      </c>
    </row>
    <row r="262" s="2" customFormat="1">
      <c r="A262" s="40"/>
      <c r="B262" s="41"/>
      <c r="C262" s="42"/>
      <c r="D262" s="236" t="s">
        <v>152</v>
      </c>
      <c r="E262" s="42"/>
      <c r="F262" s="237" t="s">
        <v>416</v>
      </c>
      <c r="G262" s="42"/>
      <c r="H262" s="42"/>
      <c r="I262" s="138"/>
      <c r="J262" s="42"/>
      <c r="K262" s="42"/>
      <c r="L262" s="46"/>
      <c r="M262" s="238"/>
      <c r="N262" s="239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152</v>
      </c>
      <c r="AU262" s="19" t="s">
        <v>163</v>
      </c>
    </row>
    <row r="263" s="2" customFormat="1" ht="16.5" customHeight="1">
      <c r="A263" s="40"/>
      <c r="B263" s="41"/>
      <c r="C263" s="252" t="s">
        <v>417</v>
      </c>
      <c r="D263" s="252" t="s">
        <v>157</v>
      </c>
      <c r="E263" s="253" t="s">
        <v>418</v>
      </c>
      <c r="F263" s="254" t="s">
        <v>419</v>
      </c>
      <c r="G263" s="255" t="s">
        <v>414</v>
      </c>
      <c r="H263" s="256">
        <v>57.5</v>
      </c>
      <c r="I263" s="257"/>
      <c r="J263" s="258">
        <f>ROUND(I263*H263,2)</f>
        <v>0</v>
      </c>
      <c r="K263" s="254" t="s">
        <v>149</v>
      </c>
      <c r="L263" s="259"/>
      <c r="M263" s="260" t="s">
        <v>19</v>
      </c>
      <c r="N263" s="261" t="s">
        <v>47</v>
      </c>
      <c r="O263" s="86"/>
      <c r="P263" s="232">
        <f>O263*H263</f>
        <v>0</v>
      </c>
      <c r="Q263" s="232">
        <v>6.9999999999999994E-05</v>
      </c>
      <c r="R263" s="232">
        <f>Q263*H263</f>
        <v>0.0040249999999999999</v>
      </c>
      <c r="S263" s="232">
        <v>0</v>
      </c>
      <c r="T263" s="233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4" t="s">
        <v>394</v>
      </c>
      <c r="AT263" s="234" t="s">
        <v>157</v>
      </c>
      <c r="AU263" s="234" t="s">
        <v>163</v>
      </c>
      <c r="AY263" s="19" t="s">
        <v>142</v>
      </c>
      <c r="BE263" s="235">
        <f>IF(N263="základní",J263,0)</f>
        <v>0</v>
      </c>
      <c r="BF263" s="235">
        <f>IF(N263="snížená",J263,0)</f>
        <v>0</v>
      </c>
      <c r="BG263" s="235">
        <f>IF(N263="zákl. přenesená",J263,0)</f>
        <v>0</v>
      </c>
      <c r="BH263" s="235">
        <f>IF(N263="sníž. přenesená",J263,0)</f>
        <v>0</v>
      </c>
      <c r="BI263" s="235">
        <f>IF(N263="nulová",J263,0)</f>
        <v>0</v>
      </c>
      <c r="BJ263" s="19" t="s">
        <v>84</v>
      </c>
      <c r="BK263" s="235">
        <f>ROUND(I263*H263,2)</f>
        <v>0</v>
      </c>
      <c r="BL263" s="19" t="s">
        <v>394</v>
      </c>
      <c r="BM263" s="234" t="s">
        <v>420</v>
      </c>
    </row>
    <row r="264" s="2" customFormat="1">
      <c r="A264" s="40"/>
      <c r="B264" s="41"/>
      <c r="C264" s="42"/>
      <c r="D264" s="236" t="s">
        <v>152</v>
      </c>
      <c r="E264" s="42"/>
      <c r="F264" s="237" t="s">
        <v>419</v>
      </c>
      <c r="G264" s="42"/>
      <c r="H264" s="42"/>
      <c r="I264" s="138"/>
      <c r="J264" s="42"/>
      <c r="K264" s="42"/>
      <c r="L264" s="46"/>
      <c r="M264" s="238"/>
      <c r="N264" s="239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152</v>
      </c>
      <c r="AU264" s="19" t="s">
        <v>163</v>
      </c>
    </row>
    <row r="265" s="2" customFormat="1">
      <c r="A265" s="40"/>
      <c r="B265" s="41"/>
      <c r="C265" s="42"/>
      <c r="D265" s="236" t="s">
        <v>154</v>
      </c>
      <c r="E265" s="42"/>
      <c r="F265" s="240" t="s">
        <v>421</v>
      </c>
      <c r="G265" s="42"/>
      <c r="H265" s="42"/>
      <c r="I265" s="138"/>
      <c r="J265" s="42"/>
      <c r="K265" s="42"/>
      <c r="L265" s="46"/>
      <c r="M265" s="238"/>
      <c r="N265" s="239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154</v>
      </c>
      <c r="AU265" s="19" t="s">
        <v>163</v>
      </c>
    </row>
    <row r="266" s="13" customFormat="1">
      <c r="A266" s="13"/>
      <c r="B266" s="241"/>
      <c r="C266" s="242"/>
      <c r="D266" s="236" t="s">
        <v>156</v>
      </c>
      <c r="E266" s="243" t="s">
        <v>19</v>
      </c>
      <c r="F266" s="244" t="s">
        <v>422</v>
      </c>
      <c r="G266" s="242"/>
      <c r="H266" s="245">
        <v>50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1" t="s">
        <v>156</v>
      </c>
      <c r="AU266" s="251" t="s">
        <v>163</v>
      </c>
      <c r="AV266" s="13" t="s">
        <v>87</v>
      </c>
      <c r="AW266" s="13" t="s">
        <v>35</v>
      </c>
      <c r="AX266" s="13" t="s">
        <v>84</v>
      </c>
      <c r="AY266" s="251" t="s">
        <v>142</v>
      </c>
    </row>
    <row r="267" s="13" customFormat="1">
      <c r="A267" s="13"/>
      <c r="B267" s="241"/>
      <c r="C267" s="242"/>
      <c r="D267" s="236" t="s">
        <v>156</v>
      </c>
      <c r="E267" s="242"/>
      <c r="F267" s="244" t="s">
        <v>423</v>
      </c>
      <c r="G267" s="242"/>
      <c r="H267" s="245">
        <v>57.5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1" t="s">
        <v>156</v>
      </c>
      <c r="AU267" s="251" t="s">
        <v>163</v>
      </c>
      <c r="AV267" s="13" t="s">
        <v>87</v>
      </c>
      <c r="AW267" s="13" t="s">
        <v>4</v>
      </c>
      <c r="AX267" s="13" t="s">
        <v>84</v>
      </c>
      <c r="AY267" s="251" t="s">
        <v>142</v>
      </c>
    </row>
    <row r="268" s="2" customFormat="1" ht="21.75" customHeight="1">
      <c r="A268" s="40"/>
      <c r="B268" s="41"/>
      <c r="C268" s="223" t="s">
        <v>424</v>
      </c>
      <c r="D268" s="223" t="s">
        <v>145</v>
      </c>
      <c r="E268" s="224" t="s">
        <v>425</v>
      </c>
      <c r="F268" s="225" t="s">
        <v>426</v>
      </c>
      <c r="G268" s="226" t="s">
        <v>148</v>
      </c>
      <c r="H268" s="227">
        <v>15</v>
      </c>
      <c r="I268" s="228"/>
      <c r="J268" s="229">
        <f>ROUND(I268*H268,2)</f>
        <v>0</v>
      </c>
      <c r="K268" s="225" t="s">
        <v>149</v>
      </c>
      <c r="L268" s="46"/>
      <c r="M268" s="230" t="s">
        <v>19</v>
      </c>
      <c r="N268" s="231" t="s">
        <v>47</v>
      </c>
      <c r="O268" s="86"/>
      <c r="P268" s="232">
        <f>O268*H268</f>
        <v>0</v>
      </c>
      <c r="Q268" s="232">
        <v>0</v>
      </c>
      <c r="R268" s="232">
        <f>Q268*H268</f>
        <v>0</v>
      </c>
      <c r="S268" s="232">
        <v>0</v>
      </c>
      <c r="T268" s="233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34" t="s">
        <v>310</v>
      </c>
      <c r="AT268" s="234" t="s">
        <v>145</v>
      </c>
      <c r="AU268" s="234" t="s">
        <v>163</v>
      </c>
      <c r="AY268" s="19" t="s">
        <v>142</v>
      </c>
      <c r="BE268" s="235">
        <f>IF(N268="základní",J268,0)</f>
        <v>0</v>
      </c>
      <c r="BF268" s="235">
        <f>IF(N268="snížená",J268,0)</f>
        <v>0</v>
      </c>
      <c r="BG268" s="235">
        <f>IF(N268="zákl. přenesená",J268,0)</f>
        <v>0</v>
      </c>
      <c r="BH268" s="235">
        <f>IF(N268="sníž. přenesená",J268,0)</f>
        <v>0</v>
      </c>
      <c r="BI268" s="235">
        <f>IF(N268="nulová",J268,0)</f>
        <v>0</v>
      </c>
      <c r="BJ268" s="19" t="s">
        <v>84</v>
      </c>
      <c r="BK268" s="235">
        <f>ROUND(I268*H268,2)</f>
        <v>0</v>
      </c>
      <c r="BL268" s="19" t="s">
        <v>310</v>
      </c>
      <c r="BM268" s="234" t="s">
        <v>289</v>
      </c>
    </row>
    <row r="269" s="2" customFormat="1">
      <c r="A269" s="40"/>
      <c r="B269" s="41"/>
      <c r="C269" s="42"/>
      <c r="D269" s="236" t="s">
        <v>152</v>
      </c>
      <c r="E269" s="42"/>
      <c r="F269" s="237" t="s">
        <v>427</v>
      </c>
      <c r="G269" s="42"/>
      <c r="H269" s="42"/>
      <c r="I269" s="138"/>
      <c r="J269" s="42"/>
      <c r="K269" s="42"/>
      <c r="L269" s="46"/>
      <c r="M269" s="238"/>
      <c r="N269" s="239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152</v>
      </c>
      <c r="AU269" s="19" t="s">
        <v>163</v>
      </c>
    </row>
    <row r="270" s="2" customFormat="1" ht="55.5" customHeight="1">
      <c r="A270" s="40"/>
      <c r="B270" s="41"/>
      <c r="C270" s="252" t="s">
        <v>428</v>
      </c>
      <c r="D270" s="252" t="s">
        <v>157</v>
      </c>
      <c r="E270" s="253" t="s">
        <v>429</v>
      </c>
      <c r="F270" s="254" t="s">
        <v>430</v>
      </c>
      <c r="G270" s="255" t="s">
        <v>148</v>
      </c>
      <c r="H270" s="256">
        <v>14</v>
      </c>
      <c r="I270" s="257"/>
      <c r="J270" s="258">
        <f>ROUND(I270*H270,2)</f>
        <v>0</v>
      </c>
      <c r="K270" s="254" t="s">
        <v>149</v>
      </c>
      <c r="L270" s="259"/>
      <c r="M270" s="260" t="s">
        <v>19</v>
      </c>
      <c r="N270" s="261" t="s">
        <v>47</v>
      </c>
      <c r="O270" s="86"/>
      <c r="P270" s="232">
        <f>O270*H270</f>
        <v>0</v>
      </c>
      <c r="Q270" s="232">
        <v>0.045999999999999999</v>
      </c>
      <c r="R270" s="232">
        <f>Q270*H270</f>
        <v>0.64400000000000002</v>
      </c>
      <c r="S270" s="232">
        <v>0</v>
      </c>
      <c r="T270" s="233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34" t="s">
        <v>353</v>
      </c>
      <c r="AT270" s="234" t="s">
        <v>157</v>
      </c>
      <c r="AU270" s="234" t="s">
        <v>163</v>
      </c>
      <c r="AY270" s="19" t="s">
        <v>142</v>
      </c>
      <c r="BE270" s="235">
        <f>IF(N270="základní",J270,0)</f>
        <v>0</v>
      </c>
      <c r="BF270" s="235">
        <f>IF(N270="snížená",J270,0)</f>
        <v>0</v>
      </c>
      <c r="BG270" s="235">
        <f>IF(N270="zákl. přenesená",J270,0)</f>
        <v>0</v>
      </c>
      <c r="BH270" s="235">
        <f>IF(N270="sníž. přenesená",J270,0)</f>
        <v>0</v>
      </c>
      <c r="BI270" s="235">
        <f>IF(N270="nulová",J270,0)</f>
        <v>0</v>
      </c>
      <c r="BJ270" s="19" t="s">
        <v>84</v>
      </c>
      <c r="BK270" s="235">
        <f>ROUND(I270*H270,2)</f>
        <v>0</v>
      </c>
      <c r="BL270" s="19" t="s">
        <v>310</v>
      </c>
      <c r="BM270" s="234" t="s">
        <v>294</v>
      </c>
    </row>
    <row r="271" s="2" customFormat="1">
      <c r="A271" s="40"/>
      <c r="B271" s="41"/>
      <c r="C271" s="42"/>
      <c r="D271" s="236" t="s">
        <v>152</v>
      </c>
      <c r="E271" s="42"/>
      <c r="F271" s="237" t="s">
        <v>430</v>
      </c>
      <c r="G271" s="42"/>
      <c r="H271" s="42"/>
      <c r="I271" s="138"/>
      <c r="J271" s="42"/>
      <c r="K271" s="42"/>
      <c r="L271" s="46"/>
      <c r="M271" s="238"/>
      <c r="N271" s="239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152</v>
      </c>
      <c r="AU271" s="19" t="s">
        <v>163</v>
      </c>
    </row>
    <row r="272" s="2" customFormat="1">
      <c r="A272" s="40"/>
      <c r="B272" s="41"/>
      <c r="C272" s="42"/>
      <c r="D272" s="236" t="s">
        <v>154</v>
      </c>
      <c r="E272" s="42"/>
      <c r="F272" s="240" t="s">
        <v>431</v>
      </c>
      <c r="G272" s="42"/>
      <c r="H272" s="42"/>
      <c r="I272" s="138"/>
      <c r="J272" s="42"/>
      <c r="K272" s="42"/>
      <c r="L272" s="46"/>
      <c r="M272" s="238"/>
      <c r="N272" s="239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154</v>
      </c>
      <c r="AU272" s="19" t="s">
        <v>163</v>
      </c>
    </row>
    <row r="273" s="13" customFormat="1">
      <c r="A273" s="13"/>
      <c r="B273" s="241"/>
      <c r="C273" s="242"/>
      <c r="D273" s="236" t="s">
        <v>156</v>
      </c>
      <c r="E273" s="243" t="s">
        <v>19</v>
      </c>
      <c r="F273" s="244" t="s">
        <v>432</v>
      </c>
      <c r="G273" s="242"/>
      <c r="H273" s="245">
        <v>13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1" t="s">
        <v>156</v>
      </c>
      <c r="AU273" s="251" t="s">
        <v>163</v>
      </c>
      <c r="AV273" s="13" t="s">
        <v>87</v>
      </c>
      <c r="AW273" s="13" t="s">
        <v>35</v>
      </c>
      <c r="AX273" s="13" t="s">
        <v>76</v>
      </c>
      <c r="AY273" s="251" t="s">
        <v>142</v>
      </c>
    </row>
    <row r="274" s="13" customFormat="1">
      <c r="A274" s="13"/>
      <c r="B274" s="241"/>
      <c r="C274" s="242"/>
      <c r="D274" s="236" t="s">
        <v>156</v>
      </c>
      <c r="E274" s="243" t="s">
        <v>19</v>
      </c>
      <c r="F274" s="244" t="s">
        <v>433</v>
      </c>
      <c r="G274" s="242"/>
      <c r="H274" s="245">
        <v>1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1" t="s">
        <v>156</v>
      </c>
      <c r="AU274" s="251" t="s">
        <v>163</v>
      </c>
      <c r="AV274" s="13" t="s">
        <v>87</v>
      </c>
      <c r="AW274" s="13" t="s">
        <v>35</v>
      </c>
      <c r="AX274" s="13" t="s">
        <v>76</v>
      </c>
      <c r="AY274" s="251" t="s">
        <v>142</v>
      </c>
    </row>
    <row r="275" s="14" customFormat="1">
      <c r="A275" s="14"/>
      <c r="B275" s="262"/>
      <c r="C275" s="263"/>
      <c r="D275" s="236" t="s">
        <v>156</v>
      </c>
      <c r="E275" s="264" t="s">
        <v>19</v>
      </c>
      <c r="F275" s="265" t="s">
        <v>209</v>
      </c>
      <c r="G275" s="263"/>
      <c r="H275" s="266">
        <v>14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156</v>
      </c>
      <c r="AU275" s="272" t="s">
        <v>163</v>
      </c>
      <c r="AV275" s="14" t="s">
        <v>168</v>
      </c>
      <c r="AW275" s="14" t="s">
        <v>35</v>
      </c>
      <c r="AX275" s="14" t="s">
        <v>84</v>
      </c>
      <c r="AY275" s="272" t="s">
        <v>142</v>
      </c>
    </row>
    <row r="276" s="2" customFormat="1" ht="55.5" customHeight="1">
      <c r="A276" s="40"/>
      <c r="B276" s="41"/>
      <c r="C276" s="252" t="s">
        <v>434</v>
      </c>
      <c r="D276" s="252" t="s">
        <v>157</v>
      </c>
      <c r="E276" s="253" t="s">
        <v>435</v>
      </c>
      <c r="F276" s="254" t="s">
        <v>436</v>
      </c>
      <c r="G276" s="255" t="s">
        <v>148</v>
      </c>
      <c r="H276" s="256">
        <v>1</v>
      </c>
      <c r="I276" s="257"/>
      <c r="J276" s="258">
        <f>ROUND(I276*H276,2)</f>
        <v>0</v>
      </c>
      <c r="K276" s="254" t="s">
        <v>149</v>
      </c>
      <c r="L276" s="259"/>
      <c r="M276" s="260" t="s">
        <v>19</v>
      </c>
      <c r="N276" s="261" t="s">
        <v>47</v>
      </c>
      <c r="O276" s="86"/>
      <c r="P276" s="232">
        <f>O276*H276</f>
        <v>0</v>
      </c>
      <c r="Q276" s="232">
        <v>0.11500000000000001</v>
      </c>
      <c r="R276" s="232">
        <f>Q276*H276</f>
        <v>0.11500000000000001</v>
      </c>
      <c r="S276" s="232">
        <v>0</v>
      </c>
      <c r="T276" s="233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34" t="s">
        <v>394</v>
      </c>
      <c r="AT276" s="234" t="s">
        <v>157</v>
      </c>
      <c r="AU276" s="234" t="s">
        <v>163</v>
      </c>
      <c r="AY276" s="19" t="s">
        <v>142</v>
      </c>
      <c r="BE276" s="235">
        <f>IF(N276="základní",J276,0)</f>
        <v>0</v>
      </c>
      <c r="BF276" s="235">
        <f>IF(N276="snížená",J276,0)</f>
        <v>0</v>
      </c>
      <c r="BG276" s="235">
        <f>IF(N276="zákl. přenesená",J276,0)</f>
        <v>0</v>
      </c>
      <c r="BH276" s="235">
        <f>IF(N276="sníž. přenesená",J276,0)</f>
        <v>0</v>
      </c>
      <c r="BI276" s="235">
        <f>IF(N276="nulová",J276,0)</f>
        <v>0</v>
      </c>
      <c r="BJ276" s="19" t="s">
        <v>84</v>
      </c>
      <c r="BK276" s="235">
        <f>ROUND(I276*H276,2)</f>
        <v>0</v>
      </c>
      <c r="BL276" s="19" t="s">
        <v>394</v>
      </c>
      <c r="BM276" s="234" t="s">
        <v>437</v>
      </c>
    </row>
    <row r="277" s="2" customFormat="1">
      <c r="A277" s="40"/>
      <c r="B277" s="41"/>
      <c r="C277" s="42"/>
      <c r="D277" s="236" t="s">
        <v>152</v>
      </c>
      <c r="E277" s="42"/>
      <c r="F277" s="237" t="s">
        <v>436</v>
      </c>
      <c r="G277" s="42"/>
      <c r="H277" s="42"/>
      <c r="I277" s="138"/>
      <c r="J277" s="42"/>
      <c r="K277" s="42"/>
      <c r="L277" s="46"/>
      <c r="M277" s="238"/>
      <c r="N277" s="239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152</v>
      </c>
      <c r="AU277" s="19" t="s">
        <v>163</v>
      </c>
    </row>
    <row r="278" s="2" customFormat="1" ht="16.5" customHeight="1">
      <c r="A278" s="40"/>
      <c r="B278" s="41"/>
      <c r="C278" s="223" t="s">
        <v>438</v>
      </c>
      <c r="D278" s="223" t="s">
        <v>145</v>
      </c>
      <c r="E278" s="224" t="s">
        <v>439</v>
      </c>
      <c r="F278" s="225" t="s">
        <v>440</v>
      </c>
      <c r="G278" s="226" t="s">
        <v>148</v>
      </c>
      <c r="H278" s="227">
        <v>11</v>
      </c>
      <c r="I278" s="228"/>
      <c r="J278" s="229">
        <f>ROUND(I278*H278,2)</f>
        <v>0</v>
      </c>
      <c r="K278" s="225" t="s">
        <v>149</v>
      </c>
      <c r="L278" s="46"/>
      <c r="M278" s="230" t="s">
        <v>19</v>
      </c>
      <c r="N278" s="231" t="s">
        <v>47</v>
      </c>
      <c r="O278" s="86"/>
      <c r="P278" s="232">
        <f>O278*H278</f>
        <v>0</v>
      </c>
      <c r="Q278" s="232">
        <v>0</v>
      </c>
      <c r="R278" s="232">
        <f>Q278*H278</f>
        <v>0</v>
      </c>
      <c r="S278" s="232">
        <v>0</v>
      </c>
      <c r="T278" s="233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34" t="s">
        <v>310</v>
      </c>
      <c r="AT278" s="234" t="s">
        <v>145</v>
      </c>
      <c r="AU278" s="234" t="s">
        <v>163</v>
      </c>
      <c r="AY278" s="19" t="s">
        <v>142</v>
      </c>
      <c r="BE278" s="235">
        <f>IF(N278="základní",J278,0)</f>
        <v>0</v>
      </c>
      <c r="BF278" s="235">
        <f>IF(N278="snížená",J278,0)</f>
        <v>0</v>
      </c>
      <c r="BG278" s="235">
        <f>IF(N278="zákl. přenesená",J278,0)</f>
        <v>0</v>
      </c>
      <c r="BH278" s="235">
        <f>IF(N278="sníž. přenesená",J278,0)</f>
        <v>0</v>
      </c>
      <c r="BI278" s="235">
        <f>IF(N278="nulová",J278,0)</f>
        <v>0</v>
      </c>
      <c r="BJ278" s="19" t="s">
        <v>84</v>
      </c>
      <c r="BK278" s="235">
        <f>ROUND(I278*H278,2)</f>
        <v>0</v>
      </c>
      <c r="BL278" s="19" t="s">
        <v>310</v>
      </c>
      <c r="BM278" s="234" t="s">
        <v>298</v>
      </c>
    </row>
    <row r="279" s="2" customFormat="1">
      <c r="A279" s="40"/>
      <c r="B279" s="41"/>
      <c r="C279" s="42"/>
      <c r="D279" s="236" t="s">
        <v>152</v>
      </c>
      <c r="E279" s="42"/>
      <c r="F279" s="237" t="s">
        <v>440</v>
      </c>
      <c r="G279" s="42"/>
      <c r="H279" s="42"/>
      <c r="I279" s="138"/>
      <c r="J279" s="42"/>
      <c r="K279" s="42"/>
      <c r="L279" s="46"/>
      <c r="M279" s="238"/>
      <c r="N279" s="239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152</v>
      </c>
      <c r="AU279" s="19" t="s">
        <v>163</v>
      </c>
    </row>
    <row r="280" s="2" customFormat="1" ht="44.25" customHeight="1">
      <c r="A280" s="40"/>
      <c r="B280" s="41"/>
      <c r="C280" s="252" t="s">
        <v>441</v>
      </c>
      <c r="D280" s="252" t="s">
        <v>157</v>
      </c>
      <c r="E280" s="253" t="s">
        <v>442</v>
      </c>
      <c r="F280" s="254" t="s">
        <v>443</v>
      </c>
      <c r="G280" s="255" t="s">
        <v>148</v>
      </c>
      <c r="H280" s="256">
        <v>11</v>
      </c>
      <c r="I280" s="257"/>
      <c r="J280" s="258">
        <f>ROUND(I280*H280,2)</f>
        <v>0</v>
      </c>
      <c r="K280" s="254" t="s">
        <v>149</v>
      </c>
      <c r="L280" s="259"/>
      <c r="M280" s="260" t="s">
        <v>19</v>
      </c>
      <c r="N280" s="261" t="s">
        <v>47</v>
      </c>
      <c r="O280" s="86"/>
      <c r="P280" s="232">
        <f>O280*H280</f>
        <v>0</v>
      </c>
      <c r="Q280" s="232">
        <v>0</v>
      </c>
      <c r="R280" s="232">
        <f>Q280*H280</f>
        <v>0</v>
      </c>
      <c r="S280" s="232">
        <v>0</v>
      </c>
      <c r="T280" s="233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34" t="s">
        <v>353</v>
      </c>
      <c r="AT280" s="234" t="s">
        <v>157</v>
      </c>
      <c r="AU280" s="234" t="s">
        <v>163</v>
      </c>
      <c r="AY280" s="19" t="s">
        <v>142</v>
      </c>
      <c r="BE280" s="235">
        <f>IF(N280="základní",J280,0)</f>
        <v>0</v>
      </c>
      <c r="BF280" s="235">
        <f>IF(N280="snížená",J280,0)</f>
        <v>0</v>
      </c>
      <c r="BG280" s="235">
        <f>IF(N280="zákl. přenesená",J280,0)</f>
        <v>0</v>
      </c>
      <c r="BH280" s="235">
        <f>IF(N280="sníž. přenesená",J280,0)</f>
        <v>0</v>
      </c>
      <c r="BI280" s="235">
        <f>IF(N280="nulová",J280,0)</f>
        <v>0</v>
      </c>
      <c r="BJ280" s="19" t="s">
        <v>84</v>
      </c>
      <c r="BK280" s="235">
        <f>ROUND(I280*H280,2)</f>
        <v>0</v>
      </c>
      <c r="BL280" s="19" t="s">
        <v>310</v>
      </c>
      <c r="BM280" s="234" t="s">
        <v>160</v>
      </c>
    </row>
    <row r="281" s="2" customFormat="1">
      <c r="A281" s="40"/>
      <c r="B281" s="41"/>
      <c r="C281" s="42"/>
      <c r="D281" s="236" t="s">
        <v>152</v>
      </c>
      <c r="E281" s="42"/>
      <c r="F281" s="237" t="s">
        <v>443</v>
      </c>
      <c r="G281" s="42"/>
      <c r="H281" s="42"/>
      <c r="I281" s="138"/>
      <c r="J281" s="42"/>
      <c r="K281" s="42"/>
      <c r="L281" s="46"/>
      <c r="M281" s="238"/>
      <c r="N281" s="239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152</v>
      </c>
      <c r="AU281" s="19" t="s">
        <v>163</v>
      </c>
    </row>
    <row r="282" s="13" customFormat="1">
      <c r="A282" s="13"/>
      <c r="B282" s="241"/>
      <c r="C282" s="242"/>
      <c r="D282" s="236" t="s">
        <v>156</v>
      </c>
      <c r="E282" s="243" t="s">
        <v>19</v>
      </c>
      <c r="F282" s="244" t="s">
        <v>444</v>
      </c>
      <c r="G282" s="242"/>
      <c r="H282" s="245">
        <v>10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1" t="s">
        <v>156</v>
      </c>
      <c r="AU282" s="251" t="s">
        <v>163</v>
      </c>
      <c r="AV282" s="13" t="s">
        <v>87</v>
      </c>
      <c r="AW282" s="13" t="s">
        <v>35</v>
      </c>
      <c r="AX282" s="13" t="s">
        <v>76</v>
      </c>
      <c r="AY282" s="251" t="s">
        <v>142</v>
      </c>
    </row>
    <row r="283" s="13" customFormat="1">
      <c r="A283" s="13"/>
      <c r="B283" s="241"/>
      <c r="C283" s="242"/>
      <c r="D283" s="236" t="s">
        <v>156</v>
      </c>
      <c r="E283" s="243" t="s">
        <v>19</v>
      </c>
      <c r="F283" s="244" t="s">
        <v>445</v>
      </c>
      <c r="G283" s="242"/>
      <c r="H283" s="245">
        <v>1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1" t="s">
        <v>156</v>
      </c>
      <c r="AU283" s="251" t="s">
        <v>163</v>
      </c>
      <c r="AV283" s="13" t="s">
        <v>87</v>
      </c>
      <c r="AW283" s="13" t="s">
        <v>35</v>
      </c>
      <c r="AX283" s="13" t="s">
        <v>76</v>
      </c>
      <c r="AY283" s="251" t="s">
        <v>142</v>
      </c>
    </row>
    <row r="284" s="14" customFormat="1">
      <c r="A284" s="14"/>
      <c r="B284" s="262"/>
      <c r="C284" s="263"/>
      <c r="D284" s="236" t="s">
        <v>156</v>
      </c>
      <c r="E284" s="264" t="s">
        <v>19</v>
      </c>
      <c r="F284" s="265" t="s">
        <v>209</v>
      </c>
      <c r="G284" s="263"/>
      <c r="H284" s="266">
        <v>11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2" t="s">
        <v>156</v>
      </c>
      <c r="AU284" s="272" t="s">
        <v>163</v>
      </c>
      <c r="AV284" s="14" t="s">
        <v>168</v>
      </c>
      <c r="AW284" s="14" t="s">
        <v>35</v>
      </c>
      <c r="AX284" s="14" t="s">
        <v>84</v>
      </c>
      <c r="AY284" s="272" t="s">
        <v>142</v>
      </c>
    </row>
    <row r="285" s="2" customFormat="1" ht="16.5" customHeight="1">
      <c r="A285" s="40"/>
      <c r="B285" s="41"/>
      <c r="C285" s="223" t="s">
        <v>446</v>
      </c>
      <c r="D285" s="223" t="s">
        <v>145</v>
      </c>
      <c r="E285" s="224" t="s">
        <v>447</v>
      </c>
      <c r="F285" s="225" t="s">
        <v>448</v>
      </c>
      <c r="G285" s="226" t="s">
        <v>148</v>
      </c>
      <c r="H285" s="227">
        <v>4</v>
      </c>
      <c r="I285" s="228"/>
      <c r="J285" s="229">
        <f>ROUND(I285*H285,2)</f>
        <v>0</v>
      </c>
      <c r="K285" s="225" t="s">
        <v>149</v>
      </c>
      <c r="L285" s="46"/>
      <c r="M285" s="230" t="s">
        <v>19</v>
      </c>
      <c r="N285" s="231" t="s">
        <v>47</v>
      </c>
      <c r="O285" s="86"/>
      <c r="P285" s="232">
        <f>O285*H285</f>
        <v>0</v>
      </c>
      <c r="Q285" s="232">
        <v>0</v>
      </c>
      <c r="R285" s="232">
        <f>Q285*H285</f>
        <v>0</v>
      </c>
      <c r="S285" s="232">
        <v>0</v>
      </c>
      <c r="T285" s="233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34" t="s">
        <v>310</v>
      </c>
      <c r="AT285" s="234" t="s">
        <v>145</v>
      </c>
      <c r="AU285" s="234" t="s">
        <v>163</v>
      </c>
      <c r="AY285" s="19" t="s">
        <v>142</v>
      </c>
      <c r="BE285" s="235">
        <f>IF(N285="základní",J285,0)</f>
        <v>0</v>
      </c>
      <c r="BF285" s="235">
        <f>IF(N285="snížená",J285,0)</f>
        <v>0</v>
      </c>
      <c r="BG285" s="235">
        <f>IF(N285="zákl. přenesená",J285,0)</f>
        <v>0</v>
      </c>
      <c r="BH285" s="235">
        <f>IF(N285="sníž. přenesená",J285,0)</f>
        <v>0</v>
      </c>
      <c r="BI285" s="235">
        <f>IF(N285="nulová",J285,0)</f>
        <v>0</v>
      </c>
      <c r="BJ285" s="19" t="s">
        <v>84</v>
      </c>
      <c r="BK285" s="235">
        <f>ROUND(I285*H285,2)</f>
        <v>0</v>
      </c>
      <c r="BL285" s="19" t="s">
        <v>310</v>
      </c>
      <c r="BM285" s="234" t="s">
        <v>449</v>
      </c>
    </row>
    <row r="286" s="2" customFormat="1">
      <c r="A286" s="40"/>
      <c r="B286" s="41"/>
      <c r="C286" s="42"/>
      <c r="D286" s="236" t="s">
        <v>152</v>
      </c>
      <c r="E286" s="42"/>
      <c r="F286" s="237" t="s">
        <v>448</v>
      </c>
      <c r="G286" s="42"/>
      <c r="H286" s="42"/>
      <c r="I286" s="138"/>
      <c r="J286" s="42"/>
      <c r="K286" s="42"/>
      <c r="L286" s="46"/>
      <c r="M286" s="238"/>
      <c r="N286" s="239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152</v>
      </c>
      <c r="AU286" s="19" t="s">
        <v>163</v>
      </c>
    </row>
    <row r="287" s="2" customFormat="1" ht="44.25" customHeight="1">
      <c r="A287" s="40"/>
      <c r="B287" s="41"/>
      <c r="C287" s="252" t="s">
        <v>450</v>
      </c>
      <c r="D287" s="252" t="s">
        <v>157</v>
      </c>
      <c r="E287" s="253" t="s">
        <v>451</v>
      </c>
      <c r="F287" s="254" t="s">
        <v>452</v>
      </c>
      <c r="G287" s="255" t="s">
        <v>148</v>
      </c>
      <c r="H287" s="256">
        <v>4</v>
      </c>
      <c r="I287" s="257"/>
      <c r="J287" s="258">
        <f>ROUND(I287*H287,2)</f>
        <v>0</v>
      </c>
      <c r="K287" s="254" t="s">
        <v>149</v>
      </c>
      <c r="L287" s="259"/>
      <c r="M287" s="260" t="s">
        <v>19</v>
      </c>
      <c r="N287" s="261" t="s">
        <v>47</v>
      </c>
      <c r="O287" s="86"/>
      <c r="P287" s="232">
        <f>O287*H287</f>
        <v>0</v>
      </c>
      <c r="Q287" s="232">
        <v>0</v>
      </c>
      <c r="R287" s="232">
        <f>Q287*H287</f>
        <v>0</v>
      </c>
      <c r="S287" s="232">
        <v>0</v>
      </c>
      <c r="T287" s="233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34" t="s">
        <v>353</v>
      </c>
      <c r="AT287" s="234" t="s">
        <v>157</v>
      </c>
      <c r="AU287" s="234" t="s">
        <v>163</v>
      </c>
      <c r="AY287" s="19" t="s">
        <v>142</v>
      </c>
      <c r="BE287" s="235">
        <f>IF(N287="základní",J287,0)</f>
        <v>0</v>
      </c>
      <c r="BF287" s="235">
        <f>IF(N287="snížená",J287,0)</f>
        <v>0</v>
      </c>
      <c r="BG287" s="235">
        <f>IF(N287="zákl. přenesená",J287,0)</f>
        <v>0</v>
      </c>
      <c r="BH287" s="235">
        <f>IF(N287="sníž. přenesená",J287,0)</f>
        <v>0</v>
      </c>
      <c r="BI287" s="235">
        <f>IF(N287="nulová",J287,0)</f>
        <v>0</v>
      </c>
      <c r="BJ287" s="19" t="s">
        <v>84</v>
      </c>
      <c r="BK287" s="235">
        <f>ROUND(I287*H287,2)</f>
        <v>0</v>
      </c>
      <c r="BL287" s="19" t="s">
        <v>310</v>
      </c>
      <c r="BM287" s="234" t="s">
        <v>453</v>
      </c>
    </row>
    <row r="288" s="2" customFormat="1">
      <c r="A288" s="40"/>
      <c r="B288" s="41"/>
      <c r="C288" s="42"/>
      <c r="D288" s="236" t="s">
        <v>152</v>
      </c>
      <c r="E288" s="42"/>
      <c r="F288" s="237" t="s">
        <v>452</v>
      </c>
      <c r="G288" s="42"/>
      <c r="H288" s="42"/>
      <c r="I288" s="138"/>
      <c r="J288" s="42"/>
      <c r="K288" s="42"/>
      <c r="L288" s="46"/>
      <c r="M288" s="238"/>
      <c r="N288" s="239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152</v>
      </c>
      <c r="AU288" s="19" t="s">
        <v>163</v>
      </c>
    </row>
    <row r="289" s="2" customFormat="1">
      <c r="A289" s="40"/>
      <c r="B289" s="41"/>
      <c r="C289" s="42"/>
      <c r="D289" s="236" t="s">
        <v>154</v>
      </c>
      <c r="E289" s="42"/>
      <c r="F289" s="240" t="s">
        <v>454</v>
      </c>
      <c r="G289" s="42"/>
      <c r="H289" s="42"/>
      <c r="I289" s="138"/>
      <c r="J289" s="42"/>
      <c r="K289" s="42"/>
      <c r="L289" s="46"/>
      <c r="M289" s="238"/>
      <c r="N289" s="239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154</v>
      </c>
      <c r="AU289" s="19" t="s">
        <v>163</v>
      </c>
    </row>
    <row r="290" s="13" customFormat="1">
      <c r="A290" s="13"/>
      <c r="B290" s="241"/>
      <c r="C290" s="242"/>
      <c r="D290" s="236" t="s">
        <v>156</v>
      </c>
      <c r="E290" s="243" t="s">
        <v>19</v>
      </c>
      <c r="F290" s="244" t="s">
        <v>455</v>
      </c>
      <c r="G290" s="242"/>
      <c r="H290" s="245">
        <v>3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1" t="s">
        <v>156</v>
      </c>
      <c r="AU290" s="251" t="s">
        <v>163</v>
      </c>
      <c r="AV290" s="13" t="s">
        <v>87</v>
      </c>
      <c r="AW290" s="13" t="s">
        <v>35</v>
      </c>
      <c r="AX290" s="13" t="s">
        <v>76</v>
      </c>
      <c r="AY290" s="251" t="s">
        <v>142</v>
      </c>
    </row>
    <row r="291" s="13" customFormat="1">
      <c r="A291" s="13"/>
      <c r="B291" s="241"/>
      <c r="C291" s="242"/>
      <c r="D291" s="236" t="s">
        <v>156</v>
      </c>
      <c r="E291" s="243" t="s">
        <v>19</v>
      </c>
      <c r="F291" s="244" t="s">
        <v>456</v>
      </c>
      <c r="G291" s="242"/>
      <c r="H291" s="245">
        <v>1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1" t="s">
        <v>156</v>
      </c>
      <c r="AU291" s="251" t="s">
        <v>163</v>
      </c>
      <c r="AV291" s="13" t="s">
        <v>87</v>
      </c>
      <c r="AW291" s="13" t="s">
        <v>35</v>
      </c>
      <c r="AX291" s="13" t="s">
        <v>76</v>
      </c>
      <c r="AY291" s="251" t="s">
        <v>142</v>
      </c>
    </row>
    <row r="292" s="14" customFormat="1">
      <c r="A292" s="14"/>
      <c r="B292" s="262"/>
      <c r="C292" s="263"/>
      <c r="D292" s="236" t="s">
        <v>156</v>
      </c>
      <c r="E292" s="264" t="s">
        <v>19</v>
      </c>
      <c r="F292" s="265" t="s">
        <v>209</v>
      </c>
      <c r="G292" s="263"/>
      <c r="H292" s="266">
        <v>4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2" t="s">
        <v>156</v>
      </c>
      <c r="AU292" s="272" t="s">
        <v>163</v>
      </c>
      <c r="AV292" s="14" t="s">
        <v>168</v>
      </c>
      <c r="AW292" s="14" t="s">
        <v>35</v>
      </c>
      <c r="AX292" s="14" t="s">
        <v>84</v>
      </c>
      <c r="AY292" s="272" t="s">
        <v>142</v>
      </c>
    </row>
    <row r="293" s="2" customFormat="1" ht="21.75" customHeight="1">
      <c r="A293" s="40"/>
      <c r="B293" s="41"/>
      <c r="C293" s="223" t="s">
        <v>457</v>
      </c>
      <c r="D293" s="223" t="s">
        <v>145</v>
      </c>
      <c r="E293" s="224" t="s">
        <v>458</v>
      </c>
      <c r="F293" s="225" t="s">
        <v>459</v>
      </c>
      <c r="G293" s="226" t="s">
        <v>414</v>
      </c>
      <c r="H293" s="227">
        <v>650</v>
      </c>
      <c r="I293" s="228"/>
      <c r="J293" s="229">
        <f>ROUND(I293*H293,2)</f>
        <v>0</v>
      </c>
      <c r="K293" s="225" t="s">
        <v>149</v>
      </c>
      <c r="L293" s="46"/>
      <c r="M293" s="230" t="s">
        <v>19</v>
      </c>
      <c r="N293" s="231" t="s">
        <v>47</v>
      </c>
      <c r="O293" s="86"/>
      <c r="P293" s="232">
        <f>O293*H293</f>
        <v>0</v>
      </c>
      <c r="Q293" s="232">
        <v>0</v>
      </c>
      <c r="R293" s="232">
        <f>Q293*H293</f>
        <v>0</v>
      </c>
      <c r="S293" s="232">
        <v>0</v>
      </c>
      <c r="T293" s="233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34" t="s">
        <v>310</v>
      </c>
      <c r="AT293" s="234" t="s">
        <v>145</v>
      </c>
      <c r="AU293" s="234" t="s">
        <v>163</v>
      </c>
      <c r="AY293" s="19" t="s">
        <v>142</v>
      </c>
      <c r="BE293" s="235">
        <f>IF(N293="základní",J293,0)</f>
        <v>0</v>
      </c>
      <c r="BF293" s="235">
        <f>IF(N293="snížená",J293,0)</f>
        <v>0</v>
      </c>
      <c r="BG293" s="235">
        <f>IF(N293="zákl. přenesená",J293,0)</f>
        <v>0</v>
      </c>
      <c r="BH293" s="235">
        <f>IF(N293="sníž. přenesená",J293,0)</f>
        <v>0</v>
      </c>
      <c r="BI293" s="235">
        <f>IF(N293="nulová",J293,0)</f>
        <v>0</v>
      </c>
      <c r="BJ293" s="19" t="s">
        <v>84</v>
      </c>
      <c r="BK293" s="235">
        <f>ROUND(I293*H293,2)</f>
        <v>0</v>
      </c>
      <c r="BL293" s="19" t="s">
        <v>310</v>
      </c>
      <c r="BM293" s="234" t="s">
        <v>323</v>
      </c>
    </row>
    <row r="294" s="2" customFormat="1">
      <c r="A294" s="40"/>
      <c r="B294" s="41"/>
      <c r="C294" s="42"/>
      <c r="D294" s="236" t="s">
        <v>152</v>
      </c>
      <c r="E294" s="42"/>
      <c r="F294" s="237" t="s">
        <v>460</v>
      </c>
      <c r="G294" s="42"/>
      <c r="H294" s="42"/>
      <c r="I294" s="138"/>
      <c r="J294" s="42"/>
      <c r="K294" s="42"/>
      <c r="L294" s="46"/>
      <c r="M294" s="238"/>
      <c r="N294" s="239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152</v>
      </c>
      <c r="AU294" s="19" t="s">
        <v>163</v>
      </c>
    </row>
    <row r="295" s="13" customFormat="1">
      <c r="A295" s="13"/>
      <c r="B295" s="241"/>
      <c r="C295" s="242"/>
      <c r="D295" s="236" t="s">
        <v>156</v>
      </c>
      <c r="E295" s="243" t="s">
        <v>19</v>
      </c>
      <c r="F295" s="244" t="s">
        <v>461</v>
      </c>
      <c r="G295" s="242"/>
      <c r="H295" s="245">
        <v>650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1" t="s">
        <v>156</v>
      </c>
      <c r="AU295" s="251" t="s">
        <v>163</v>
      </c>
      <c r="AV295" s="13" t="s">
        <v>87</v>
      </c>
      <c r="AW295" s="13" t="s">
        <v>35</v>
      </c>
      <c r="AX295" s="13" t="s">
        <v>84</v>
      </c>
      <c r="AY295" s="251" t="s">
        <v>142</v>
      </c>
    </row>
    <row r="296" s="2" customFormat="1" ht="16.5" customHeight="1">
      <c r="A296" s="40"/>
      <c r="B296" s="41"/>
      <c r="C296" s="252" t="s">
        <v>462</v>
      </c>
      <c r="D296" s="252" t="s">
        <v>157</v>
      </c>
      <c r="E296" s="253" t="s">
        <v>463</v>
      </c>
      <c r="F296" s="254" t="s">
        <v>464</v>
      </c>
      <c r="G296" s="255" t="s">
        <v>465</v>
      </c>
      <c r="H296" s="256">
        <v>819</v>
      </c>
      <c r="I296" s="257"/>
      <c r="J296" s="258">
        <f>ROUND(I296*H296,2)</f>
        <v>0</v>
      </c>
      <c r="K296" s="254" t="s">
        <v>149</v>
      </c>
      <c r="L296" s="259"/>
      <c r="M296" s="260" t="s">
        <v>19</v>
      </c>
      <c r="N296" s="261" t="s">
        <v>47</v>
      </c>
      <c r="O296" s="86"/>
      <c r="P296" s="232">
        <f>O296*H296</f>
        <v>0</v>
      </c>
      <c r="Q296" s="232">
        <v>0.001</v>
      </c>
      <c r="R296" s="232">
        <f>Q296*H296</f>
        <v>0.81900000000000006</v>
      </c>
      <c r="S296" s="232">
        <v>0</v>
      </c>
      <c r="T296" s="233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34" t="s">
        <v>353</v>
      </c>
      <c r="AT296" s="234" t="s">
        <v>157</v>
      </c>
      <c r="AU296" s="234" t="s">
        <v>163</v>
      </c>
      <c r="AY296" s="19" t="s">
        <v>142</v>
      </c>
      <c r="BE296" s="235">
        <f>IF(N296="základní",J296,0)</f>
        <v>0</v>
      </c>
      <c r="BF296" s="235">
        <f>IF(N296="snížená",J296,0)</f>
        <v>0</v>
      </c>
      <c r="BG296" s="235">
        <f>IF(N296="zákl. přenesená",J296,0)</f>
        <v>0</v>
      </c>
      <c r="BH296" s="235">
        <f>IF(N296="sníž. přenesená",J296,0)</f>
        <v>0</v>
      </c>
      <c r="BI296" s="235">
        <f>IF(N296="nulová",J296,0)</f>
        <v>0</v>
      </c>
      <c r="BJ296" s="19" t="s">
        <v>84</v>
      </c>
      <c r="BK296" s="235">
        <f>ROUND(I296*H296,2)</f>
        <v>0</v>
      </c>
      <c r="BL296" s="19" t="s">
        <v>310</v>
      </c>
      <c r="BM296" s="234" t="s">
        <v>350</v>
      </c>
    </row>
    <row r="297" s="2" customFormat="1">
      <c r="A297" s="40"/>
      <c r="B297" s="41"/>
      <c r="C297" s="42"/>
      <c r="D297" s="236" t="s">
        <v>152</v>
      </c>
      <c r="E297" s="42"/>
      <c r="F297" s="237" t="s">
        <v>464</v>
      </c>
      <c r="G297" s="42"/>
      <c r="H297" s="42"/>
      <c r="I297" s="138"/>
      <c r="J297" s="42"/>
      <c r="K297" s="42"/>
      <c r="L297" s="46"/>
      <c r="M297" s="238"/>
      <c r="N297" s="239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152</v>
      </c>
      <c r="AU297" s="19" t="s">
        <v>163</v>
      </c>
    </row>
    <row r="298" s="13" customFormat="1">
      <c r="A298" s="13"/>
      <c r="B298" s="241"/>
      <c r="C298" s="242"/>
      <c r="D298" s="236" t="s">
        <v>156</v>
      </c>
      <c r="E298" s="243" t="s">
        <v>19</v>
      </c>
      <c r="F298" s="244" t="s">
        <v>466</v>
      </c>
      <c r="G298" s="242"/>
      <c r="H298" s="245">
        <v>682.5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1" t="s">
        <v>156</v>
      </c>
      <c r="AU298" s="251" t="s">
        <v>163</v>
      </c>
      <c r="AV298" s="13" t="s">
        <v>87</v>
      </c>
      <c r="AW298" s="13" t="s">
        <v>35</v>
      </c>
      <c r="AX298" s="13" t="s">
        <v>84</v>
      </c>
      <c r="AY298" s="251" t="s">
        <v>142</v>
      </c>
    </row>
    <row r="299" s="13" customFormat="1">
      <c r="A299" s="13"/>
      <c r="B299" s="241"/>
      <c r="C299" s="242"/>
      <c r="D299" s="236" t="s">
        <v>156</v>
      </c>
      <c r="E299" s="242"/>
      <c r="F299" s="244" t="s">
        <v>467</v>
      </c>
      <c r="G299" s="242"/>
      <c r="H299" s="245">
        <v>819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1" t="s">
        <v>156</v>
      </c>
      <c r="AU299" s="251" t="s">
        <v>163</v>
      </c>
      <c r="AV299" s="13" t="s">
        <v>87</v>
      </c>
      <c r="AW299" s="13" t="s">
        <v>4</v>
      </c>
      <c r="AX299" s="13" t="s">
        <v>84</v>
      </c>
      <c r="AY299" s="251" t="s">
        <v>142</v>
      </c>
    </row>
    <row r="300" s="2" customFormat="1" ht="16.5" customHeight="1">
      <c r="A300" s="40"/>
      <c r="B300" s="41"/>
      <c r="C300" s="252" t="s">
        <v>468</v>
      </c>
      <c r="D300" s="252" t="s">
        <v>157</v>
      </c>
      <c r="E300" s="253" t="s">
        <v>469</v>
      </c>
      <c r="F300" s="254" t="s">
        <v>470</v>
      </c>
      <c r="G300" s="255" t="s">
        <v>465</v>
      </c>
      <c r="H300" s="256">
        <v>156</v>
      </c>
      <c r="I300" s="257"/>
      <c r="J300" s="258">
        <f>ROUND(I300*H300,2)</f>
        <v>0</v>
      </c>
      <c r="K300" s="254" t="s">
        <v>149</v>
      </c>
      <c r="L300" s="259"/>
      <c r="M300" s="260" t="s">
        <v>19</v>
      </c>
      <c r="N300" s="261" t="s">
        <v>47</v>
      </c>
      <c r="O300" s="86"/>
      <c r="P300" s="232">
        <f>O300*H300</f>
        <v>0</v>
      </c>
      <c r="Q300" s="232">
        <v>0.001</v>
      </c>
      <c r="R300" s="232">
        <f>Q300*H300</f>
        <v>0.156</v>
      </c>
      <c r="S300" s="232">
        <v>0</v>
      </c>
      <c r="T300" s="233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34" t="s">
        <v>353</v>
      </c>
      <c r="AT300" s="234" t="s">
        <v>157</v>
      </c>
      <c r="AU300" s="234" t="s">
        <v>163</v>
      </c>
      <c r="AY300" s="19" t="s">
        <v>142</v>
      </c>
      <c r="BE300" s="235">
        <f>IF(N300="základní",J300,0)</f>
        <v>0</v>
      </c>
      <c r="BF300" s="235">
        <f>IF(N300="snížená",J300,0)</f>
        <v>0</v>
      </c>
      <c r="BG300" s="235">
        <f>IF(N300="zákl. přenesená",J300,0)</f>
        <v>0</v>
      </c>
      <c r="BH300" s="235">
        <f>IF(N300="sníž. přenesená",J300,0)</f>
        <v>0</v>
      </c>
      <c r="BI300" s="235">
        <f>IF(N300="nulová",J300,0)</f>
        <v>0</v>
      </c>
      <c r="BJ300" s="19" t="s">
        <v>84</v>
      </c>
      <c r="BK300" s="235">
        <f>ROUND(I300*H300,2)</f>
        <v>0</v>
      </c>
      <c r="BL300" s="19" t="s">
        <v>310</v>
      </c>
      <c r="BM300" s="234" t="s">
        <v>346</v>
      </c>
    </row>
    <row r="301" s="2" customFormat="1">
      <c r="A301" s="40"/>
      <c r="B301" s="41"/>
      <c r="C301" s="42"/>
      <c r="D301" s="236" t="s">
        <v>152</v>
      </c>
      <c r="E301" s="42"/>
      <c r="F301" s="237" t="s">
        <v>470</v>
      </c>
      <c r="G301" s="42"/>
      <c r="H301" s="42"/>
      <c r="I301" s="138"/>
      <c r="J301" s="42"/>
      <c r="K301" s="42"/>
      <c r="L301" s="46"/>
      <c r="M301" s="238"/>
      <c r="N301" s="239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152</v>
      </c>
      <c r="AU301" s="19" t="s">
        <v>163</v>
      </c>
    </row>
    <row r="302" s="13" customFormat="1">
      <c r="A302" s="13"/>
      <c r="B302" s="241"/>
      <c r="C302" s="242"/>
      <c r="D302" s="236" t="s">
        <v>156</v>
      </c>
      <c r="E302" s="243" t="s">
        <v>19</v>
      </c>
      <c r="F302" s="244" t="s">
        <v>471</v>
      </c>
      <c r="G302" s="242"/>
      <c r="H302" s="245">
        <v>130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1" t="s">
        <v>156</v>
      </c>
      <c r="AU302" s="251" t="s">
        <v>163</v>
      </c>
      <c r="AV302" s="13" t="s">
        <v>87</v>
      </c>
      <c r="AW302" s="13" t="s">
        <v>35</v>
      </c>
      <c r="AX302" s="13" t="s">
        <v>84</v>
      </c>
      <c r="AY302" s="251" t="s">
        <v>142</v>
      </c>
    </row>
    <row r="303" s="13" customFormat="1">
      <c r="A303" s="13"/>
      <c r="B303" s="241"/>
      <c r="C303" s="242"/>
      <c r="D303" s="236" t="s">
        <v>156</v>
      </c>
      <c r="E303" s="242"/>
      <c r="F303" s="244" t="s">
        <v>472</v>
      </c>
      <c r="G303" s="242"/>
      <c r="H303" s="245">
        <v>156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1" t="s">
        <v>156</v>
      </c>
      <c r="AU303" s="251" t="s">
        <v>163</v>
      </c>
      <c r="AV303" s="13" t="s">
        <v>87</v>
      </c>
      <c r="AW303" s="13" t="s">
        <v>4</v>
      </c>
      <c r="AX303" s="13" t="s">
        <v>84</v>
      </c>
      <c r="AY303" s="251" t="s">
        <v>142</v>
      </c>
    </row>
    <row r="304" s="2" customFormat="1" ht="16.5" customHeight="1">
      <c r="A304" s="40"/>
      <c r="B304" s="41"/>
      <c r="C304" s="252" t="s">
        <v>473</v>
      </c>
      <c r="D304" s="252" t="s">
        <v>157</v>
      </c>
      <c r="E304" s="253" t="s">
        <v>474</v>
      </c>
      <c r="F304" s="254" t="s">
        <v>475</v>
      </c>
      <c r="G304" s="255" t="s">
        <v>148</v>
      </c>
      <c r="H304" s="256">
        <v>30</v>
      </c>
      <c r="I304" s="257"/>
      <c r="J304" s="258">
        <f>ROUND(I304*H304,2)</f>
        <v>0</v>
      </c>
      <c r="K304" s="254" t="s">
        <v>149</v>
      </c>
      <c r="L304" s="259"/>
      <c r="M304" s="260" t="s">
        <v>19</v>
      </c>
      <c r="N304" s="261" t="s">
        <v>47</v>
      </c>
      <c r="O304" s="86"/>
      <c r="P304" s="232">
        <f>O304*H304</f>
        <v>0</v>
      </c>
      <c r="Q304" s="232">
        <v>0.00016000000000000001</v>
      </c>
      <c r="R304" s="232">
        <f>Q304*H304</f>
        <v>0.0048000000000000004</v>
      </c>
      <c r="S304" s="232">
        <v>0</v>
      </c>
      <c r="T304" s="233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34" t="s">
        <v>353</v>
      </c>
      <c r="AT304" s="234" t="s">
        <v>157</v>
      </c>
      <c r="AU304" s="234" t="s">
        <v>163</v>
      </c>
      <c r="AY304" s="19" t="s">
        <v>142</v>
      </c>
      <c r="BE304" s="235">
        <f>IF(N304="základní",J304,0)</f>
        <v>0</v>
      </c>
      <c r="BF304" s="235">
        <f>IF(N304="snížená",J304,0)</f>
        <v>0</v>
      </c>
      <c r="BG304" s="235">
        <f>IF(N304="zákl. přenesená",J304,0)</f>
        <v>0</v>
      </c>
      <c r="BH304" s="235">
        <f>IF(N304="sníž. přenesená",J304,0)</f>
        <v>0</v>
      </c>
      <c r="BI304" s="235">
        <f>IF(N304="nulová",J304,0)</f>
        <v>0</v>
      </c>
      <c r="BJ304" s="19" t="s">
        <v>84</v>
      </c>
      <c r="BK304" s="235">
        <f>ROUND(I304*H304,2)</f>
        <v>0</v>
      </c>
      <c r="BL304" s="19" t="s">
        <v>310</v>
      </c>
      <c r="BM304" s="234" t="s">
        <v>329</v>
      </c>
    </row>
    <row r="305" s="2" customFormat="1">
      <c r="A305" s="40"/>
      <c r="B305" s="41"/>
      <c r="C305" s="42"/>
      <c r="D305" s="236" t="s">
        <v>152</v>
      </c>
      <c r="E305" s="42"/>
      <c r="F305" s="237" t="s">
        <v>475</v>
      </c>
      <c r="G305" s="42"/>
      <c r="H305" s="42"/>
      <c r="I305" s="138"/>
      <c r="J305" s="42"/>
      <c r="K305" s="42"/>
      <c r="L305" s="46"/>
      <c r="M305" s="238"/>
      <c r="N305" s="239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152</v>
      </c>
      <c r="AU305" s="19" t="s">
        <v>163</v>
      </c>
    </row>
    <row r="306" s="2" customFormat="1" ht="21.75" customHeight="1">
      <c r="A306" s="40"/>
      <c r="B306" s="41"/>
      <c r="C306" s="252" t="s">
        <v>310</v>
      </c>
      <c r="D306" s="252" t="s">
        <v>157</v>
      </c>
      <c r="E306" s="253" t="s">
        <v>476</v>
      </c>
      <c r="F306" s="254" t="s">
        <v>477</v>
      </c>
      <c r="G306" s="255" t="s">
        <v>148</v>
      </c>
      <c r="H306" s="256">
        <v>130</v>
      </c>
      <c r="I306" s="257"/>
      <c r="J306" s="258">
        <f>ROUND(I306*H306,2)</f>
        <v>0</v>
      </c>
      <c r="K306" s="254" t="s">
        <v>149</v>
      </c>
      <c r="L306" s="259"/>
      <c r="M306" s="260" t="s">
        <v>19</v>
      </c>
      <c r="N306" s="261" t="s">
        <v>47</v>
      </c>
      <c r="O306" s="86"/>
      <c r="P306" s="232">
        <f>O306*H306</f>
        <v>0</v>
      </c>
      <c r="Q306" s="232">
        <v>0.00025999999999999998</v>
      </c>
      <c r="R306" s="232">
        <f>Q306*H306</f>
        <v>0.033799999999999997</v>
      </c>
      <c r="S306" s="232">
        <v>0</v>
      </c>
      <c r="T306" s="233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34" t="s">
        <v>353</v>
      </c>
      <c r="AT306" s="234" t="s">
        <v>157</v>
      </c>
      <c r="AU306" s="234" t="s">
        <v>163</v>
      </c>
      <c r="AY306" s="19" t="s">
        <v>142</v>
      </c>
      <c r="BE306" s="235">
        <f>IF(N306="základní",J306,0)</f>
        <v>0</v>
      </c>
      <c r="BF306" s="235">
        <f>IF(N306="snížená",J306,0)</f>
        <v>0</v>
      </c>
      <c r="BG306" s="235">
        <f>IF(N306="zákl. přenesená",J306,0)</f>
        <v>0</v>
      </c>
      <c r="BH306" s="235">
        <f>IF(N306="sníž. přenesená",J306,0)</f>
        <v>0</v>
      </c>
      <c r="BI306" s="235">
        <f>IF(N306="nulová",J306,0)</f>
        <v>0</v>
      </c>
      <c r="BJ306" s="19" t="s">
        <v>84</v>
      </c>
      <c r="BK306" s="235">
        <f>ROUND(I306*H306,2)</f>
        <v>0</v>
      </c>
      <c r="BL306" s="19" t="s">
        <v>310</v>
      </c>
      <c r="BM306" s="234" t="s">
        <v>335</v>
      </c>
    </row>
    <row r="307" s="2" customFormat="1">
      <c r="A307" s="40"/>
      <c r="B307" s="41"/>
      <c r="C307" s="42"/>
      <c r="D307" s="236" t="s">
        <v>152</v>
      </c>
      <c r="E307" s="42"/>
      <c r="F307" s="237" t="s">
        <v>477</v>
      </c>
      <c r="G307" s="42"/>
      <c r="H307" s="42"/>
      <c r="I307" s="138"/>
      <c r="J307" s="42"/>
      <c r="K307" s="42"/>
      <c r="L307" s="46"/>
      <c r="M307" s="238"/>
      <c r="N307" s="239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152</v>
      </c>
      <c r="AU307" s="19" t="s">
        <v>163</v>
      </c>
    </row>
    <row r="308" s="2" customFormat="1" ht="21.75" customHeight="1">
      <c r="A308" s="40"/>
      <c r="B308" s="41"/>
      <c r="C308" s="252" t="s">
        <v>478</v>
      </c>
      <c r="D308" s="252" t="s">
        <v>157</v>
      </c>
      <c r="E308" s="253" t="s">
        <v>479</v>
      </c>
      <c r="F308" s="254" t="s">
        <v>480</v>
      </c>
      <c r="G308" s="255" t="s">
        <v>148</v>
      </c>
      <c r="H308" s="256">
        <v>60</v>
      </c>
      <c r="I308" s="257"/>
      <c r="J308" s="258">
        <f>ROUND(I308*H308,2)</f>
        <v>0</v>
      </c>
      <c r="K308" s="254" t="s">
        <v>149</v>
      </c>
      <c r="L308" s="259"/>
      <c r="M308" s="260" t="s">
        <v>19</v>
      </c>
      <c r="N308" s="261" t="s">
        <v>47</v>
      </c>
      <c r="O308" s="86"/>
      <c r="P308" s="232">
        <f>O308*H308</f>
        <v>0</v>
      </c>
      <c r="Q308" s="232">
        <v>0.00069999999999999999</v>
      </c>
      <c r="R308" s="232">
        <f>Q308*H308</f>
        <v>0.042000000000000003</v>
      </c>
      <c r="S308" s="232">
        <v>0</v>
      </c>
      <c r="T308" s="233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34" t="s">
        <v>353</v>
      </c>
      <c r="AT308" s="234" t="s">
        <v>157</v>
      </c>
      <c r="AU308" s="234" t="s">
        <v>163</v>
      </c>
      <c r="AY308" s="19" t="s">
        <v>142</v>
      </c>
      <c r="BE308" s="235">
        <f>IF(N308="základní",J308,0)</f>
        <v>0</v>
      </c>
      <c r="BF308" s="235">
        <f>IF(N308="snížená",J308,0)</f>
        <v>0</v>
      </c>
      <c r="BG308" s="235">
        <f>IF(N308="zákl. přenesená",J308,0)</f>
        <v>0</v>
      </c>
      <c r="BH308" s="235">
        <f>IF(N308="sníž. přenesená",J308,0)</f>
        <v>0</v>
      </c>
      <c r="BI308" s="235">
        <f>IF(N308="nulová",J308,0)</f>
        <v>0</v>
      </c>
      <c r="BJ308" s="19" t="s">
        <v>84</v>
      </c>
      <c r="BK308" s="235">
        <f>ROUND(I308*H308,2)</f>
        <v>0</v>
      </c>
      <c r="BL308" s="19" t="s">
        <v>310</v>
      </c>
      <c r="BM308" s="234" t="s">
        <v>340</v>
      </c>
    </row>
    <row r="309" s="2" customFormat="1">
      <c r="A309" s="40"/>
      <c r="B309" s="41"/>
      <c r="C309" s="42"/>
      <c r="D309" s="236" t="s">
        <v>152</v>
      </c>
      <c r="E309" s="42"/>
      <c r="F309" s="237" t="s">
        <v>480</v>
      </c>
      <c r="G309" s="42"/>
      <c r="H309" s="42"/>
      <c r="I309" s="138"/>
      <c r="J309" s="42"/>
      <c r="K309" s="42"/>
      <c r="L309" s="46"/>
      <c r="M309" s="238"/>
      <c r="N309" s="239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152</v>
      </c>
      <c r="AU309" s="19" t="s">
        <v>163</v>
      </c>
    </row>
    <row r="310" s="2" customFormat="1" ht="21.75" customHeight="1">
      <c r="A310" s="40"/>
      <c r="B310" s="41"/>
      <c r="C310" s="223" t="s">
        <v>481</v>
      </c>
      <c r="D310" s="223" t="s">
        <v>145</v>
      </c>
      <c r="E310" s="224" t="s">
        <v>482</v>
      </c>
      <c r="F310" s="225" t="s">
        <v>483</v>
      </c>
      <c r="G310" s="226" t="s">
        <v>148</v>
      </c>
      <c r="H310" s="227">
        <v>1</v>
      </c>
      <c r="I310" s="228"/>
      <c r="J310" s="229">
        <f>ROUND(I310*H310,2)</f>
        <v>0</v>
      </c>
      <c r="K310" s="225" t="s">
        <v>149</v>
      </c>
      <c r="L310" s="46"/>
      <c r="M310" s="230" t="s">
        <v>19</v>
      </c>
      <c r="N310" s="231" t="s">
        <v>47</v>
      </c>
      <c r="O310" s="86"/>
      <c r="P310" s="232">
        <f>O310*H310</f>
        <v>0</v>
      </c>
      <c r="Q310" s="232">
        <v>0</v>
      </c>
      <c r="R310" s="232">
        <f>Q310*H310</f>
        <v>0</v>
      </c>
      <c r="S310" s="232">
        <v>0</v>
      </c>
      <c r="T310" s="233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34" t="s">
        <v>168</v>
      </c>
      <c r="AT310" s="234" t="s">
        <v>145</v>
      </c>
      <c r="AU310" s="234" t="s">
        <v>163</v>
      </c>
      <c r="AY310" s="19" t="s">
        <v>142</v>
      </c>
      <c r="BE310" s="235">
        <f>IF(N310="základní",J310,0)</f>
        <v>0</v>
      </c>
      <c r="BF310" s="235">
        <f>IF(N310="snížená",J310,0)</f>
        <v>0</v>
      </c>
      <c r="BG310" s="235">
        <f>IF(N310="zákl. přenesená",J310,0)</f>
        <v>0</v>
      </c>
      <c r="BH310" s="235">
        <f>IF(N310="sníž. přenesená",J310,0)</f>
        <v>0</v>
      </c>
      <c r="BI310" s="235">
        <f>IF(N310="nulová",J310,0)</f>
        <v>0</v>
      </c>
      <c r="BJ310" s="19" t="s">
        <v>84</v>
      </c>
      <c r="BK310" s="235">
        <f>ROUND(I310*H310,2)</f>
        <v>0</v>
      </c>
      <c r="BL310" s="19" t="s">
        <v>168</v>
      </c>
      <c r="BM310" s="234" t="s">
        <v>484</v>
      </c>
    </row>
    <row r="311" s="2" customFormat="1">
      <c r="A311" s="40"/>
      <c r="B311" s="41"/>
      <c r="C311" s="42"/>
      <c r="D311" s="236" t="s">
        <v>152</v>
      </c>
      <c r="E311" s="42"/>
      <c r="F311" s="237" t="s">
        <v>485</v>
      </c>
      <c r="G311" s="42"/>
      <c r="H311" s="42"/>
      <c r="I311" s="138"/>
      <c r="J311" s="42"/>
      <c r="K311" s="42"/>
      <c r="L311" s="46"/>
      <c r="M311" s="238"/>
      <c r="N311" s="239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152</v>
      </c>
      <c r="AU311" s="19" t="s">
        <v>163</v>
      </c>
    </row>
    <row r="312" s="2" customFormat="1">
      <c r="A312" s="40"/>
      <c r="B312" s="41"/>
      <c r="C312" s="42"/>
      <c r="D312" s="236" t="s">
        <v>486</v>
      </c>
      <c r="E312" s="42"/>
      <c r="F312" s="240" t="s">
        <v>487</v>
      </c>
      <c r="G312" s="42"/>
      <c r="H312" s="42"/>
      <c r="I312" s="138"/>
      <c r="J312" s="42"/>
      <c r="K312" s="42"/>
      <c r="L312" s="46"/>
      <c r="M312" s="238"/>
      <c r="N312" s="239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486</v>
      </c>
      <c r="AU312" s="19" t="s">
        <v>163</v>
      </c>
    </row>
    <row r="313" s="2" customFormat="1" ht="21.75" customHeight="1">
      <c r="A313" s="40"/>
      <c r="B313" s="41"/>
      <c r="C313" s="223" t="s">
        <v>488</v>
      </c>
      <c r="D313" s="223" t="s">
        <v>145</v>
      </c>
      <c r="E313" s="224" t="s">
        <v>489</v>
      </c>
      <c r="F313" s="225" t="s">
        <v>490</v>
      </c>
      <c r="G313" s="226" t="s">
        <v>148</v>
      </c>
      <c r="H313" s="227">
        <v>4</v>
      </c>
      <c r="I313" s="228"/>
      <c r="J313" s="229">
        <f>ROUND(I313*H313,2)</f>
        <v>0</v>
      </c>
      <c r="K313" s="225" t="s">
        <v>149</v>
      </c>
      <c r="L313" s="46"/>
      <c r="M313" s="230" t="s">
        <v>19</v>
      </c>
      <c r="N313" s="231" t="s">
        <v>47</v>
      </c>
      <c r="O313" s="86"/>
      <c r="P313" s="232">
        <f>O313*H313</f>
        <v>0</v>
      </c>
      <c r="Q313" s="232">
        <v>0</v>
      </c>
      <c r="R313" s="232">
        <f>Q313*H313</f>
        <v>0</v>
      </c>
      <c r="S313" s="232">
        <v>0</v>
      </c>
      <c r="T313" s="233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34" t="s">
        <v>319</v>
      </c>
      <c r="AT313" s="234" t="s">
        <v>145</v>
      </c>
      <c r="AU313" s="234" t="s">
        <v>163</v>
      </c>
      <c r="AY313" s="19" t="s">
        <v>142</v>
      </c>
      <c r="BE313" s="235">
        <f>IF(N313="základní",J313,0)</f>
        <v>0</v>
      </c>
      <c r="BF313" s="235">
        <f>IF(N313="snížená",J313,0)</f>
        <v>0</v>
      </c>
      <c r="BG313" s="235">
        <f>IF(N313="zákl. přenesená",J313,0)</f>
        <v>0</v>
      </c>
      <c r="BH313" s="235">
        <f>IF(N313="sníž. přenesená",J313,0)</f>
        <v>0</v>
      </c>
      <c r="BI313" s="235">
        <f>IF(N313="nulová",J313,0)</f>
        <v>0</v>
      </c>
      <c r="BJ313" s="19" t="s">
        <v>84</v>
      </c>
      <c r="BK313" s="235">
        <f>ROUND(I313*H313,2)</f>
        <v>0</v>
      </c>
      <c r="BL313" s="19" t="s">
        <v>319</v>
      </c>
      <c r="BM313" s="234" t="s">
        <v>491</v>
      </c>
    </row>
    <row r="314" s="2" customFormat="1">
      <c r="A314" s="40"/>
      <c r="B314" s="41"/>
      <c r="C314" s="42"/>
      <c r="D314" s="236" t="s">
        <v>152</v>
      </c>
      <c r="E314" s="42"/>
      <c r="F314" s="237" t="s">
        <v>492</v>
      </c>
      <c r="G314" s="42"/>
      <c r="H314" s="42"/>
      <c r="I314" s="138"/>
      <c r="J314" s="42"/>
      <c r="K314" s="42"/>
      <c r="L314" s="46"/>
      <c r="M314" s="238"/>
      <c r="N314" s="239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152</v>
      </c>
      <c r="AU314" s="19" t="s">
        <v>163</v>
      </c>
    </row>
    <row r="315" s="2" customFormat="1">
      <c r="A315" s="40"/>
      <c r="B315" s="41"/>
      <c r="C315" s="42"/>
      <c r="D315" s="236" t="s">
        <v>486</v>
      </c>
      <c r="E315" s="42"/>
      <c r="F315" s="240" t="s">
        <v>487</v>
      </c>
      <c r="G315" s="42"/>
      <c r="H315" s="42"/>
      <c r="I315" s="138"/>
      <c r="J315" s="42"/>
      <c r="K315" s="42"/>
      <c r="L315" s="46"/>
      <c r="M315" s="238"/>
      <c r="N315" s="239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486</v>
      </c>
      <c r="AU315" s="19" t="s">
        <v>163</v>
      </c>
    </row>
    <row r="316" s="2" customFormat="1" ht="16.5" customHeight="1">
      <c r="A316" s="40"/>
      <c r="B316" s="41"/>
      <c r="C316" s="223" t="s">
        <v>493</v>
      </c>
      <c r="D316" s="223" t="s">
        <v>145</v>
      </c>
      <c r="E316" s="224" t="s">
        <v>494</v>
      </c>
      <c r="F316" s="225" t="s">
        <v>495</v>
      </c>
      <c r="G316" s="226" t="s">
        <v>148</v>
      </c>
      <c r="H316" s="227">
        <v>5</v>
      </c>
      <c r="I316" s="228"/>
      <c r="J316" s="229">
        <f>ROUND(I316*H316,2)</f>
        <v>0</v>
      </c>
      <c r="K316" s="225" t="s">
        <v>149</v>
      </c>
      <c r="L316" s="46"/>
      <c r="M316" s="230" t="s">
        <v>19</v>
      </c>
      <c r="N316" s="231" t="s">
        <v>47</v>
      </c>
      <c r="O316" s="86"/>
      <c r="P316" s="232">
        <f>O316*H316</f>
        <v>0</v>
      </c>
      <c r="Q316" s="232">
        <v>0</v>
      </c>
      <c r="R316" s="232">
        <f>Q316*H316</f>
        <v>0</v>
      </c>
      <c r="S316" s="232">
        <v>0</v>
      </c>
      <c r="T316" s="233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34" t="s">
        <v>319</v>
      </c>
      <c r="AT316" s="234" t="s">
        <v>145</v>
      </c>
      <c r="AU316" s="234" t="s">
        <v>163</v>
      </c>
      <c r="AY316" s="19" t="s">
        <v>142</v>
      </c>
      <c r="BE316" s="235">
        <f>IF(N316="základní",J316,0)</f>
        <v>0</v>
      </c>
      <c r="BF316" s="235">
        <f>IF(N316="snížená",J316,0)</f>
        <v>0</v>
      </c>
      <c r="BG316" s="235">
        <f>IF(N316="zákl. přenesená",J316,0)</f>
        <v>0</v>
      </c>
      <c r="BH316" s="235">
        <f>IF(N316="sníž. přenesená",J316,0)</f>
        <v>0</v>
      </c>
      <c r="BI316" s="235">
        <f>IF(N316="nulová",J316,0)</f>
        <v>0</v>
      </c>
      <c r="BJ316" s="19" t="s">
        <v>84</v>
      </c>
      <c r="BK316" s="235">
        <f>ROUND(I316*H316,2)</f>
        <v>0</v>
      </c>
      <c r="BL316" s="19" t="s">
        <v>319</v>
      </c>
      <c r="BM316" s="234" t="s">
        <v>496</v>
      </c>
    </row>
    <row r="317" s="2" customFormat="1">
      <c r="A317" s="40"/>
      <c r="B317" s="41"/>
      <c r="C317" s="42"/>
      <c r="D317" s="236" t="s">
        <v>152</v>
      </c>
      <c r="E317" s="42"/>
      <c r="F317" s="237" t="s">
        <v>497</v>
      </c>
      <c r="G317" s="42"/>
      <c r="H317" s="42"/>
      <c r="I317" s="138"/>
      <c r="J317" s="42"/>
      <c r="K317" s="42"/>
      <c r="L317" s="46"/>
      <c r="M317" s="238"/>
      <c r="N317" s="239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152</v>
      </c>
      <c r="AU317" s="19" t="s">
        <v>163</v>
      </c>
    </row>
    <row r="318" s="13" customFormat="1">
      <c r="A318" s="13"/>
      <c r="B318" s="241"/>
      <c r="C318" s="242"/>
      <c r="D318" s="236" t="s">
        <v>156</v>
      </c>
      <c r="E318" s="243" t="s">
        <v>19</v>
      </c>
      <c r="F318" s="244" t="s">
        <v>173</v>
      </c>
      <c r="G318" s="242"/>
      <c r="H318" s="245">
        <v>5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1" t="s">
        <v>156</v>
      </c>
      <c r="AU318" s="251" t="s">
        <v>163</v>
      </c>
      <c r="AV318" s="13" t="s">
        <v>87</v>
      </c>
      <c r="AW318" s="13" t="s">
        <v>35</v>
      </c>
      <c r="AX318" s="13" t="s">
        <v>84</v>
      </c>
      <c r="AY318" s="251" t="s">
        <v>142</v>
      </c>
    </row>
    <row r="319" s="2" customFormat="1" ht="21.75" customHeight="1">
      <c r="A319" s="40"/>
      <c r="B319" s="41"/>
      <c r="C319" s="223" t="s">
        <v>498</v>
      </c>
      <c r="D319" s="223" t="s">
        <v>145</v>
      </c>
      <c r="E319" s="224" t="s">
        <v>499</v>
      </c>
      <c r="F319" s="225" t="s">
        <v>500</v>
      </c>
      <c r="G319" s="226" t="s">
        <v>148</v>
      </c>
      <c r="H319" s="227">
        <v>1</v>
      </c>
      <c r="I319" s="228"/>
      <c r="J319" s="229">
        <f>ROUND(I319*H319,2)</f>
        <v>0</v>
      </c>
      <c r="K319" s="225" t="s">
        <v>149</v>
      </c>
      <c r="L319" s="46"/>
      <c r="M319" s="230" t="s">
        <v>19</v>
      </c>
      <c r="N319" s="231" t="s">
        <v>47</v>
      </c>
      <c r="O319" s="86"/>
      <c r="P319" s="232">
        <f>O319*H319</f>
        <v>0</v>
      </c>
      <c r="Q319" s="232">
        <v>0</v>
      </c>
      <c r="R319" s="232">
        <f>Q319*H319</f>
        <v>0</v>
      </c>
      <c r="S319" s="232">
        <v>0</v>
      </c>
      <c r="T319" s="233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34" t="s">
        <v>319</v>
      </c>
      <c r="AT319" s="234" t="s">
        <v>145</v>
      </c>
      <c r="AU319" s="234" t="s">
        <v>163</v>
      </c>
      <c r="AY319" s="19" t="s">
        <v>142</v>
      </c>
      <c r="BE319" s="235">
        <f>IF(N319="základní",J319,0)</f>
        <v>0</v>
      </c>
      <c r="BF319" s="235">
        <f>IF(N319="snížená",J319,0)</f>
        <v>0</v>
      </c>
      <c r="BG319" s="235">
        <f>IF(N319="zákl. přenesená",J319,0)</f>
        <v>0</v>
      </c>
      <c r="BH319" s="235">
        <f>IF(N319="sníž. přenesená",J319,0)</f>
        <v>0</v>
      </c>
      <c r="BI319" s="235">
        <f>IF(N319="nulová",J319,0)</f>
        <v>0</v>
      </c>
      <c r="BJ319" s="19" t="s">
        <v>84</v>
      </c>
      <c r="BK319" s="235">
        <f>ROUND(I319*H319,2)</f>
        <v>0</v>
      </c>
      <c r="BL319" s="19" t="s">
        <v>319</v>
      </c>
      <c r="BM319" s="234" t="s">
        <v>501</v>
      </c>
    </row>
    <row r="320" s="2" customFormat="1">
      <c r="A320" s="40"/>
      <c r="B320" s="41"/>
      <c r="C320" s="42"/>
      <c r="D320" s="236" t="s">
        <v>152</v>
      </c>
      <c r="E320" s="42"/>
      <c r="F320" s="237" t="s">
        <v>500</v>
      </c>
      <c r="G320" s="42"/>
      <c r="H320" s="42"/>
      <c r="I320" s="138"/>
      <c r="J320" s="42"/>
      <c r="K320" s="42"/>
      <c r="L320" s="46"/>
      <c r="M320" s="238"/>
      <c r="N320" s="239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152</v>
      </c>
      <c r="AU320" s="19" t="s">
        <v>163</v>
      </c>
    </row>
    <row r="321" s="2" customFormat="1" ht="21.75" customHeight="1">
      <c r="A321" s="40"/>
      <c r="B321" s="41"/>
      <c r="C321" s="223" t="s">
        <v>502</v>
      </c>
      <c r="D321" s="223" t="s">
        <v>145</v>
      </c>
      <c r="E321" s="224" t="s">
        <v>503</v>
      </c>
      <c r="F321" s="225" t="s">
        <v>504</v>
      </c>
      <c r="G321" s="226" t="s">
        <v>148</v>
      </c>
      <c r="H321" s="227">
        <v>25</v>
      </c>
      <c r="I321" s="228"/>
      <c r="J321" s="229">
        <f>ROUND(I321*H321,2)</f>
        <v>0</v>
      </c>
      <c r="K321" s="225" t="s">
        <v>149</v>
      </c>
      <c r="L321" s="46"/>
      <c r="M321" s="230" t="s">
        <v>19</v>
      </c>
      <c r="N321" s="231" t="s">
        <v>47</v>
      </c>
      <c r="O321" s="86"/>
      <c r="P321" s="232">
        <f>O321*H321</f>
        <v>0</v>
      </c>
      <c r="Q321" s="232">
        <v>0</v>
      </c>
      <c r="R321" s="232">
        <f>Q321*H321</f>
        <v>0</v>
      </c>
      <c r="S321" s="232">
        <v>0</v>
      </c>
      <c r="T321" s="233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34" t="s">
        <v>319</v>
      </c>
      <c r="AT321" s="234" t="s">
        <v>145</v>
      </c>
      <c r="AU321" s="234" t="s">
        <v>163</v>
      </c>
      <c r="AY321" s="19" t="s">
        <v>142</v>
      </c>
      <c r="BE321" s="235">
        <f>IF(N321="základní",J321,0)</f>
        <v>0</v>
      </c>
      <c r="BF321" s="235">
        <f>IF(N321="snížená",J321,0)</f>
        <v>0</v>
      </c>
      <c r="BG321" s="235">
        <f>IF(N321="zákl. přenesená",J321,0)</f>
        <v>0</v>
      </c>
      <c r="BH321" s="235">
        <f>IF(N321="sníž. přenesená",J321,0)</f>
        <v>0</v>
      </c>
      <c r="BI321" s="235">
        <f>IF(N321="nulová",J321,0)</f>
        <v>0</v>
      </c>
      <c r="BJ321" s="19" t="s">
        <v>84</v>
      </c>
      <c r="BK321" s="235">
        <f>ROUND(I321*H321,2)</f>
        <v>0</v>
      </c>
      <c r="BL321" s="19" t="s">
        <v>319</v>
      </c>
      <c r="BM321" s="234" t="s">
        <v>505</v>
      </c>
    </row>
    <row r="322" s="2" customFormat="1">
      <c r="A322" s="40"/>
      <c r="B322" s="41"/>
      <c r="C322" s="42"/>
      <c r="D322" s="236" t="s">
        <v>152</v>
      </c>
      <c r="E322" s="42"/>
      <c r="F322" s="237" t="s">
        <v>506</v>
      </c>
      <c r="G322" s="42"/>
      <c r="H322" s="42"/>
      <c r="I322" s="138"/>
      <c r="J322" s="42"/>
      <c r="K322" s="42"/>
      <c r="L322" s="46"/>
      <c r="M322" s="238"/>
      <c r="N322" s="239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152</v>
      </c>
      <c r="AU322" s="19" t="s">
        <v>163</v>
      </c>
    </row>
    <row r="323" s="13" customFormat="1">
      <c r="A323" s="13"/>
      <c r="B323" s="241"/>
      <c r="C323" s="242"/>
      <c r="D323" s="236" t="s">
        <v>156</v>
      </c>
      <c r="E323" s="243" t="s">
        <v>19</v>
      </c>
      <c r="F323" s="244" t="s">
        <v>507</v>
      </c>
      <c r="G323" s="242"/>
      <c r="H323" s="245">
        <v>5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1" t="s">
        <v>156</v>
      </c>
      <c r="AU323" s="251" t="s">
        <v>163</v>
      </c>
      <c r="AV323" s="13" t="s">
        <v>87</v>
      </c>
      <c r="AW323" s="13" t="s">
        <v>35</v>
      </c>
      <c r="AX323" s="13" t="s">
        <v>76</v>
      </c>
      <c r="AY323" s="251" t="s">
        <v>142</v>
      </c>
    </row>
    <row r="324" s="13" customFormat="1">
      <c r="A324" s="13"/>
      <c r="B324" s="241"/>
      <c r="C324" s="242"/>
      <c r="D324" s="236" t="s">
        <v>156</v>
      </c>
      <c r="E324" s="243" t="s">
        <v>19</v>
      </c>
      <c r="F324" s="244" t="s">
        <v>508</v>
      </c>
      <c r="G324" s="242"/>
      <c r="H324" s="245">
        <v>5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1" t="s">
        <v>156</v>
      </c>
      <c r="AU324" s="251" t="s">
        <v>163</v>
      </c>
      <c r="AV324" s="13" t="s">
        <v>87</v>
      </c>
      <c r="AW324" s="13" t="s">
        <v>35</v>
      </c>
      <c r="AX324" s="13" t="s">
        <v>76</v>
      </c>
      <c r="AY324" s="251" t="s">
        <v>142</v>
      </c>
    </row>
    <row r="325" s="13" customFormat="1">
      <c r="A325" s="13"/>
      <c r="B325" s="241"/>
      <c r="C325" s="242"/>
      <c r="D325" s="236" t="s">
        <v>156</v>
      </c>
      <c r="E325" s="243" t="s">
        <v>19</v>
      </c>
      <c r="F325" s="244" t="s">
        <v>509</v>
      </c>
      <c r="G325" s="242"/>
      <c r="H325" s="245">
        <v>15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1" t="s">
        <v>156</v>
      </c>
      <c r="AU325" s="251" t="s">
        <v>163</v>
      </c>
      <c r="AV325" s="13" t="s">
        <v>87</v>
      </c>
      <c r="AW325" s="13" t="s">
        <v>35</v>
      </c>
      <c r="AX325" s="13" t="s">
        <v>76</v>
      </c>
      <c r="AY325" s="251" t="s">
        <v>142</v>
      </c>
    </row>
    <row r="326" s="14" customFormat="1">
      <c r="A326" s="14"/>
      <c r="B326" s="262"/>
      <c r="C326" s="263"/>
      <c r="D326" s="236" t="s">
        <v>156</v>
      </c>
      <c r="E326" s="264" t="s">
        <v>19</v>
      </c>
      <c r="F326" s="265" t="s">
        <v>209</v>
      </c>
      <c r="G326" s="263"/>
      <c r="H326" s="266">
        <v>25</v>
      </c>
      <c r="I326" s="267"/>
      <c r="J326" s="263"/>
      <c r="K326" s="263"/>
      <c r="L326" s="268"/>
      <c r="M326" s="269"/>
      <c r="N326" s="270"/>
      <c r="O326" s="270"/>
      <c r="P326" s="270"/>
      <c r="Q326" s="270"/>
      <c r="R326" s="270"/>
      <c r="S326" s="270"/>
      <c r="T326" s="27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2" t="s">
        <v>156</v>
      </c>
      <c r="AU326" s="272" t="s">
        <v>163</v>
      </c>
      <c r="AV326" s="14" t="s">
        <v>168</v>
      </c>
      <c r="AW326" s="14" t="s">
        <v>35</v>
      </c>
      <c r="AX326" s="14" t="s">
        <v>84</v>
      </c>
      <c r="AY326" s="272" t="s">
        <v>142</v>
      </c>
    </row>
    <row r="327" s="2" customFormat="1" ht="21.75" customHeight="1">
      <c r="A327" s="40"/>
      <c r="B327" s="41"/>
      <c r="C327" s="223" t="s">
        <v>510</v>
      </c>
      <c r="D327" s="223" t="s">
        <v>145</v>
      </c>
      <c r="E327" s="224" t="s">
        <v>511</v>
      </c>
      <c r="F327" s="225" t="s">
        <v>512</v>
      </c>
      <c r="G327" s="226" t="s">
        <v>148</v>
      </c>
      <c r="H327" s="227">
        <v>29</v>
      </c>
      <c r="I327" s="228"/>
      <c r="J327" s="229">
        <f>ROUND(I327*H327,2)</f>
        <v>0</v>
      </c>
      <c r="K327" s="225" t="s">
        <v>149</v>
      </c>
      <c r="L327" s="46"/>
      <c r="M327" s="230" t="s">
        <v>19</v>
      </c>
      <c r="N327" s="231" t="s">
        <v>47</v>
      </c>
      <c r="O327" s="86"/>
      <c r="P327" s="232">
        <f>O327*H327</f>
        <v>0</v>
      </c>
      <c r="Q327" s="232">
        <v>0</v>
      </c>
      <c r="R327" s="232">
        <f>Q327*H327</f>
        <v>0</v>
      </c>
      <c r="S327" s="232">
        <v>0</v>
      </c>
      <c r="T327" s="233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34" t="s">
        <v>319</v>
      </c>
      <c r="AT327" s="234" t="s">
        <v>145</v>
      </c>
      <c r="AU327" s="234" t="s">
        <v>163</v>
      </c>
      <c r="AY327" s="19" t="s">
        <v>142</v>
      </c>
      <c r="BE327" s="235">
        <f>IF(N327="základní",J327,0)</f>
        <v>0</v>
      </c>
      <c r="BF327" s="235">
        <f>IF(N327="snížená",J327,0)</f>
        <v>0</v>
      </c>
      <c r="BG327" s="235">
        <f>IF(N327="zákl. přenesená",J327,0)</f>
        <v>0</v>
      </c>
      <c r="BH327" s="235">
        <f>IF(N327="sníž. přenesená",J327,0)</f>
        <v>0</v>
      </c>
      <c r="BI327" s="235">
        <f>IF(N327="nulová",J327,0)</f>
        <v>0</v>
      </c>
      <c r="BJ327" s="19" t="s">
        <v>84</v>
      </c>
      <c r="BK327" s="235">
        <f>ROUND(I327*H327,2)</f>
        <v>0</v>
      </c>
      <c r="BL327" s="19" t="s">
        <v>319</v>
      </c>
      <c r="BM327" s="234" t="s">
        <v>513</v>
      </c>
    </row>
    <row r="328" s="2" customFormat="1">
      <c r="A328" s="40"/>
      <c r="B328" s="41"/>
      <c r="C328" s="42"/>
      <c r="D328" s="236" t="s">
        <v>152</v>
      </c>
      <c r="E328" s="42"/>
      <c r="F328" s="237" t="s">
        <v>514</v>
      </c>
      <c r="G328" s="42"/>
      <c r="H328" s="42"/>
      <c r="I328" s="138"/>
      <c r="J328" s="42"/>
      <c r="K328" s="42"/>
      <c r="L328" s="46"/>
      <c r="M328" s="238"/>
      <c r="N328" s="239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152</v>
      </c>
      <c r="AU328" s="19" t="s">
        <v>163</v>
      </c>
    </row>
    <row r="329" s="13" customFormat="1">
      <c r="A329" s="13"/>
      <c r="B329" s="241"/>
      <c r="C329" s="242"/>
      <c r="D329" s="236" t="s">
        <v>156</v>
      </c>
      <c r="E329" s="243" t="s">
        <v>19</v>
      </c>
      <c r="F329" s="244" t="s">
        <v>289</v>
      </c>
      <c r="G329" s="242"/>
      <c r="H329" s="245">
        <v>29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1" t="s">
        <v>156</v>
      </c>
      <c r="AU329" s="251" t="s">
        <v>163</v>
      </c>
      <c r="AV329" s="13" t="s">
        <v>87</v>
      </c>
      <c r="AW329" s="13" t="s">
        <v>35</v>
      </c>
      <c r="AX329" s="13" t="s">
        <v>84</v>
      </c>
      <c r="AY329" s="251" t="s">
        <v>142</v>
      </c>
    </row>
    <row r="330" s="2" customFormat="1" ht="21.75" customHeight="1">
      <c r="A330" s="40"/>
      <c r="B330" s="41"/>
      <c r="C330" s="223" t="s">
        <v>515</v>
      </c>
      <c r="D330" s="223" t="s">
        <v>145</v>
      </c>
      <c r="E330" s="224" t="s">
        <v>516</v>
      </c>
      <c r="F330" s="225" t="s">
        <v>517</v>
      </c>
      <c r="G330" s="226" t="s">
        <v>414</v>
      </c>
      <c r="H330" s="227">
        <v>535</v>
      </c>
      <c r="I330" s="228"/>
      <c r="J330" s="229">
        <f>ROUND(I330*H330,2)</f>
        <v>0</v>
      </c>
      <c r="K330" s="225" t="s">
        <v>149</v>
      </c>
      <c r="L330" s="46"/>
      <c r="M330" s="230" t="s">
        <v>19</v>
      </c>
      <c r="N330" s="231" t="s">
        <v>47</v>
      </c>
      <c r="O330" s="86"/>
      <c r="P330" s="232">
        <f>O330*H330</f>
        <v>0</v>
      </c>
      <c r="Q330" s="232">
        <v>0</v>
      </c>
      <c r="R330" s="232">
        <f>Q330*H330</f>
        <v>0</v>
      </c>
      <c r="S330" s="232">
        <v>0</v>
      </c>
      <c r="T330" s="233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34" t="s">
        <v>310</v>
      </c>
      <c r="AT330" s="234" t="s">
        <v>145</v>
      </c>
      <c r="AU330" s="234" t="s">
        <v>163</v>
      </c>
      <c r="AY330" s="19" t="s">
        <v>142</v>
      </c>
      <c r="BE330" s="235">
        <f>IF(N330="základní",J330,0)</f>
        <v>0</v>
      </c>
      <c r="BF330" s="235">
        <f>IF(N330="snížená",J330,0)</f>
        <v>0</v>
      </c>
      <c r="BG330" s="235">
        <f>IF(N330="zákl. přenesená",J330,0)</f>
        <v>0</v>
      </c>
      <c r="BH330" s="235">
        <f>IF(N330="sníž. přenesená",J330,0)</f>
        <v>0</v>
      </c>
      <c r="BI330" s="235">
        <f>IF(N330="nulová",J330,0)</f>
        <v>0</v>
      </c>
      <c r="BJ330" s="19" t="s">
        <v>84</v>
      </c>
      <c r="BK330" s="235">
        <f>ROUND(I330*H330,2)</f>
        <v>0</v>
      </c>
      <c r="BL330" s="19" t="s">
        <v>310</v>
      </c>
      <c r="BM330" s="234" t="s">
        <v>359</v>
      </c>
    </row>
    <row r="331" s="2" customFormat="1">
      <c r="A331" s="40"/>
      <c r="B331" s="41"/>
      <c r="C331" s="42"/>
      <c r="D331" s="236" t="s">
        <v>152</v>
      </c>
      <c r="E331" s="42"/>
      <c r="F331" s="237" t="s">
        <v>518</v>
      </c>
      <c r="G331" s="42"/>
      <c r="H331" s="42"/>
      <c r="I331" s="138"/>
      <c r="J331" s="42"/>
      <c r="K331" s="42"/>
      <c r="L331" s="46"/>
      <c r="M331" s="238"/>
      <c r="N331" s="239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152</v>
      </c>
      <c r="AU331" s="19" t="s">
        <v>163</v>
      </c>
    </row>
    <row r="332" s="2" customFormat="1" ht="16.5" customHeight="1">
      <c r="A332" s="40"/>
      <c r="B332" s="41"/>
      <c r="C332" s="252" t="s">
        <v>519</v>
      </c>
      <c r="D332" s="252" t="s">
        <v>157</v>
      </c>
      <c r="E332" s="253" t="s">
        <v>520</v>
      </c>
      <c r="F332" s="254" t="s">
        <v>521</v>
      </c>
      <c r="G332" s="255" t="s">
        <v>414</v>
      </c>
      <c r="H332" s="256">
        <v>192</v>
      </c>
      <c r="I332" s="257"/>
      <c r="J332" s="258">
        <f>ROUND(I332*H332,2)</f>
        <v>0</v>
      </c>
      <c r="K332" s="254" t="s">
        <v>149</v>
      </c>
      <c r="L332" s="259"/>
      <c r="M332" s="260" t="s">
        <v>19</v>
      </c>
      <c r="N332" s="261" t="s">
        <v>47</v>
      </c>
      <c r="O332" s="86"/>
      <c r="P332" s="232">
        <f>O332*H332</f>
        <v>0</v>
      </c>
      <c r="Q332" s="232">
        <v>0.00012</v>
      </c>
      <c r="R332" s="232">
        <f>Q332*H332</f>
        <v>0.023040000000000001</v>
      </c>
      <c r="S332" s="232">
        <v>0</v>
      </c>
      <c r="T332" s="233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34" t="s">
        <v>353</v>
      </c>
      <c r="AT332" s="234" t="s">
        <v>157</v>
      </c>
      <c r="AU332" s="234" t="s">
        <v>163</v>
      </c>
      <c r="AY332" s="19" t="s">
        <v>142</v>
      </c>
      <c r="BE332" s="235">
        <f>IF(N332="základní",J332,0)</f>
        <v>0</v>
      </c>
      <c r="BF332" s="235">
        <f>IF(N332="snížená",J332,0)</f>
        <v>0</v>
      </c>
      <c r="BG332" s="235">
        <f>IF(N332="zákl. přenesená",J332,0)</f>
        <v>0</v>
      </c>
      <c r="BH332" s="235">
        <f>IF(N332="sníž. přenesená",J332,0)</f>
        <v>0</v>
      </c>
      <c r="BI332" s="235">
        <f>IF(N332="nulová",J332,0)</f>
        <v>0</v>
      </c>
      <c r="BJ332" s="19" t="s">
        <v>84</v>
      </c>
      <c r="BK332" s="235">
        <f>ROUND(I332*H332,2)</f>
        <v>0</v>
      </c>
      <c r="BL332" s="19" t="s">
        <v>310</v>
      </c>
      <c r="BM332" s="234" t="s">
        <v>366</v>
      </c>
    </row>
    <row r="333" s="2" customFormat="1">
      <c r="A333" s="40"/>
      <c r="B333" s="41"/>
      <c r="C333" s="42"/>
      <c r="D333" s="236" t="s">
        <v>152</v>
      </c>
      <c r="E333" s="42"/>
      <c r="F333" s="237" t="s">
        <v>521</v>
      </c>
      <c r="G333" s="42"/>
      <c r="H333" s="42"/>
      <c r="I333" s="138"/>
      <c r="J333" s="42"/>
      <c r="K333" s="42"/>
      <c r="L333" s="46"/>
      <c r="M333" s="238"/>
      <c r="N333" s="239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152</v>
      </c>
      <c r="AU333" s="19" t="s">
        <v>163</v>
      </c>
    </row>
    <row r="334" s="13" customFormat="1">
      <c r="A334" s="13"/>
      <c r="B334" s="241"/>
      <c r="C334" s="242"/>
      <c r="D334" s="236" t="s">
        <v>156</v>
      </c>
      <c r="E334" s="243" t="s">
        <v>19</v>
      </c>
      <c r="F334" s="244" t="s">
        <v>522</v>
      </c>
      <c r="G334" s="242"/>
      <c r="H334" s="245">
        <v>160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1" t="s">
        <v>156</v>
      </c>
      <c r="AU334" s="251" t="s">
        <v>163</v>
      </c>
      <c r="AV334" s="13" t="s">
        <v>87</v>
      </c>
      <c r="AW334" s="13" t="s">
        <v>35</v>
      </c>
      <c r="AX334" s="13" t="s">
        <v>84</v>
      </c>
      <c r="AY334" s="251" t="s">
        <v>142</v>
      </c>
    </row>
    <row r="335" s="13" customFormat="1">
      <c r="A335" s="13"/>
      <c r="B335" s="241"/>
      <c r="C335" s="242"/>
      <c r="D335" s="236" t="s">
        <v>156</v>
      </c>
      <c r="E335" s="242"/>
      <c r="F335" s="244" t="s">
        <v>523</v>
      </c>
      <c r="G335" s="242"/>
      <c r="H335" s="245">
        <v>192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1" t="s">
        <v>156</v>
      </c>
      <c r="AU335" s="251" t="s">
        <v>163</v>
      </c>
      <c r="AV335" s="13" t="s">
        <v>87</v>
      </c>
      <c r="AW335" s="13" t="s">
        <v>4</v>
      </c>
      <c r="AX335" s="13" t="s">
        <v>84</v>
      </c>
      <c r="AY335" s="251" t="s">
        <v>142</v>
      </c>
    </row>
    <row r="336" s="2" customFormat="1" ht="16.5" customHeight="1">
      <c r="A336" s="40"/>
      <c r="B336" s="41"/>
      <c r="C336" s="252" t="s">
        <v>524</v>
      </c>
      <c r="D336" s="252" t="s">
        <v>157</v>
      </c>
      <c r="E336" s="253" t="s">
        <v>525</v>
      </c>
      <c r="F336" s="254" t="s">
        <v>526</v>
      </c>
      <c r="G336" s="255" t="s">
        <v>414</v>
      </c>
      <c r="H336" s="256">
        <v>450</v>
      </c>
      <c r="I336" s="257"/>
      <c r="J336" s="258">
        <f>ROUND(I336*H336,2)</f>
        <v>0</v>
      </c>
      <c r="K336" s="254" t="s">
        <v>149</v>
      </c>
      <c r="L336" s="259"/>
      <c r="M336" s="260" t="s">
        <v>19</v>
      </c>
      <c r="N336" s="261" t="s">
        <v>47</v>
      </c>
      <c r="O336" s="86"/>
      <c r="P336" s="232">
        <f>O336*H336</f>
        <v>0</v>
      </c>
      <c r="Q336" s="232">
        <v>0.00017000000000000001</v>
      </c>
      <c r="R336" s="232">
        <f>Q336*H336</f>
        <v>0.076500000000000012</v>
      </c>
      <c r="S336" s="232">
        <v>0</v>
      </c>
      <c r="T336" s="233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34" t="s">
        <v>353</v>
      </c>
      <c r="AT336" s="234" t="s">
        <v>157</v>
      </c>
      <c r="AU336" s="234" t="s">
        <v>163</v>
      </c>
      <c r="AY336" s="19" t="s">
        <v>142</v>
      </c>
      <c r="BE336" s="235">
        <f>IF(N336="základní",J336,0)</f>
        <v>0</v>
      </c>
      <c r="BF336" s="235">
        <f>IF(N336="snížená",J336,0)</f>
        <v>0</v>
      </c>
      <c r="BG336" s="235">
        <f>IF(N336="zákl. přenesená",J336,0)</f>
        <v>0</v>
      </c>
      <c r="BH336" s="235">
        <f>IF(N336="sníž. přenesená",J336,0)</f>
        <v>0</v>
      </c>
      <c r="BI336" s="235">
        <f>IF(N336="nulová",J336,0)</f>
        <v>0</v>
      </c>
      <c r="BJ336" s="19" t="s">
        <v>84</v>
      </c>
      <c r="BK336" s="235">
        <f>ROUND(I336*H336,2)</f>
        <v>0</v>
      </c>
      <c r="BL336" s="19" t="s">
        <v>310</v>
      </c>
      <c r="BM336" s="234" t="s">
        <v>376</v>
      </c>
    </row>
    <row r="337" s="2" customFormat="1">
      <c r="A337" s="40"/>
      <c r="B337" s="41"/>
      <c r="C337" s="42"/>
      <c r="D337" s="236" t="s">
        <v>152</v>
      </c>
      <c r="E337" s="42"/>
      <c r="F337" s="237" t="s">
        <v>526</v>
      </c>
      <c r="G337" s="42"/>
      <c r="H337" s="42"/>
      <c r="I337" s="138"/>
      <c r="J337" s="42"/>
      <c r="K337" s="42"/>
      <c r="L337" s="46"/>
      <c r="M337" s="238"/>
      <c r="N337" s="239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152</v>
      </c>
      <c r="AU337" s="19" t="s">
        <v>163</v>
      </c>
    </row>
    <row r="338" s="13" customFormat="1">
      <c r="A338" s="13"/>
      <c r="B338" s="241"/>
      <c r="C338" s="242"/>
      <c r="D338" s="236" t="s">
        <v>156</v>
      </c>
      <c r="E338" s="243" t="s">
        <v>19</v>
      </c>
      <c r="F338" s="244" t="s">
        <v>527</v>
      </c>
      <c r="G338" s="242"/>
      <c r="H338" s="245">
        <v>375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1" t="s">
        <v>156</v>
      </c>
      <c r="AU338" s="251" t="s">
        <v>163</v>
      </c>
      <c r="AV338" s="13" t="s">
        <v>87</v>
      </c>
      <c r="AW338" s="13" t="s">
        <v>35</v>
      </c>
      <c r="AX338" s="13" t="s">
        <v>84</v>
      </c>
      <c r="AY338" s="251" t="s">
        <v>142</v>
      </c>
    </row>
    <row r="339" s="13" customFormat="1">
      <c r="A339" s="13"/>
      <c r="B339" s="241"/>
      <c r="C339" s="242"/>
      <c r="D339" s="236" t="s">
        <v>156</v>
      </c>
      <c r="E339" s="242"/>
      <c r="F339" s="244" t="s">
        <v>528</v>
      </c>
      <c r="G339" s="242"/>
      <c r="H339" s="245">
        <v>450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1" t="s">
        <v>156</v>
      </c>
      <c r="AU339" s="251" t="s">
        <v>163</v>
      </c>
      <c r="AV339" s="13" t="s">
        <v>87</v>
      </c>
      <c r="AW339" s="13" t="s">
        <v>4</v>
      </c>
      <c r="AX339" s="13" t="s">
        <v>84</v>
      </c>
      <c r="AY339" s="251" t="s">
        <v>142</v>
      </c>
    </row>
    <row r="340" s="2" customFormat="1" ht="21.75" customHeight="1">
      <c r="A340" s="40"/>
      <c r="B340" s="41"/>
      <c r="C340" s="223" t="s">
        <v>529</v>
      </c>
      <c r="D340" s="223" t="s">
        <v>145</v>
      </c>
      <c r="E340" s="224" t="s">
        <v>530</v>
      </c>
      <c r="F340" s="225" t="s">
        <v>531</v>
      </c>
      <c r="G340" s="226" t="s">
        <v>414</v>
      </c>
      <c r="H340" s="227">
        <v>50</v>
      </c>
      <c r="I340" s="228"/>
      <c r="J340" s="229">
        <f>ROUND(I340*H340,2)</f>
        <v>0</v>
      </c>
      <c r="K340" s="225" t="s">
        <v>149</v>
      </c>
      <c r="L340" s="46"/>
      <c r="M340" s="230" t="s">
        <v>19</v>
      </c>
      <c r="N340" s="231" t="s">
        <v>47</v>
      </c>
      <c r="O340" s="86"/>
      <c r="P340" s="232">
        <f>O340*H340</f>
        <v>0</v>
      </c>
      <c r="Q340" s="232">
        <v>0</v>
      </c>
      <c r="R340" s="232">
        <f>Q340*H340</f>
        <v>0</v>
      </c>
      <c r="S340" s="232">
        <v>0</v>
      </c>
      <c r="T340" s="233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34" t="s">
        <v>310</v>
      </c>
      <c r="AT340" s="234" t="s">
        <v>145</v>
      </c>
      <c r="AU340" s="234" t="s">
        <v>163</v>
      </c>
      <c r="AY340" s="19" t="s">
        <v>142</v>
      </c>
      <c r="BE340" s="235">
        <f>IF(N340="základní",J340,0)</f>
        <v>0</v>
      </c>
      <c r="BF340" s="235">
        <f>IF(N340="snížená",J340,0)</f>
        <v>0</v>
      </c>
      <c r="BG340" s="235">
        <f>IF(N340="zákl. přenesená",J340,0)</f>
        <v>0</v>
      </c>
      <c r="BH340" s="235">
        <f>IF(N340="sníž. přenesená",J340,0)</f>
        <v>0</v>
      </c>
      <c r="BI340" s="235">
        <f>IF(N340="nulová",J340,0)</f>
        <v>0</v>
      </c>
      <c r="BJ340" s="19" t="s">
        <v>84</v>
      </c>
      <c r="BK340" s="235">
        <f>ROUND(I340*H340,2)</f>
        <v>0</v>
      </c>
      <c r="BL340" s="19" t="s">
        <v>310</v>
      </c>
      <c r="BM340" s="234" t="s">
        <v>381</v>
      </c>
    </row>
    <row r="341" s="2" customFormat="1">
      <c r="A341" s="40"/>
      <c r="B341" s="41"/>
      <c r="C341" s="42"/>
      <c r="D341" s="236" t="s">
        <v>152</v>
      </c>
      <c r="E341" s="42"/>
      <c r="F341" s="237" t="s">
        <v>532</v>
      </c>
      <c r="G341" s="42"/>
      <c r="H341" s="42"/>
      <c r="I341" s="138"/>
      <c r="J341" s="42"/>
      <c r="K341" s="42"/>
      <c r="L341" s="46"/>
      <c r="M341" s="238"/>
      <c r="N341" s="239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152</v>
      </c>
      <c r="AU341" s="19" t="s">
        <v>163</v>
      </c>
    </row>
    <row r="342" s="2" customFormat="1" ht="16.5" customHeight="1">
      <c r="A342" s="40"/>
      <c r="B342" s="41"/>
      <c r="C342" s="252" t="s">
        <v>533</v>
      </c>
      <c r="D342" s="252" t="s">
        <v>157</v>
      </c>
      <c r="E342" s="253" t="s">
        <v>534</v>
      </c>
      <c r="F342" s="254" t="s">
        <v>535</v>
      </c>
      <c r="G342" s="255" t="s">
        <v>414</v>
      </c>
      <c r="H342" s="256">
        <v>60</v>
      </c>
      <c r="I342" s="257"/>
      <c r="J342" s="258">
        <f>ROUND(I342*H342,2)</f>
        <v>0</v>
      </c>
      <c r="K342" s="254" t="s">
        <v>149</v>
      </c>
      <c r="L342" s="259"/>
      <c r="M342" s="260" t="s">
        <v>19</v>
      </c>
      <c r="N342" s="261" t="s">
        <v>47</v>
      </c>
      <c r="O342" s="86"/>
      <c r="P342" s="232">
        <f>O342*H342</f>
        <v>0</v>
      </c>
      <c r="Q342" s="232">
        <v>0.00063000000000000003</v>
      </c>
      <c r="R342" s="232">
        <f>Q342*H342</f>
        <v>0.0378</v>
      </c>
      <c r="S342" s="232">
        <v>0</v>
      </c>
      <c r="T342" s="233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34" t="s">
        <v>353</v>
      </c>
      <c r="AT342" s="234" t="s">
        <v>157</v>
      </c>
      <c r="AU342" s="234" t="s">
        <v>163</v>
      </c>
      <c r="AY342" s="19" t="s">
        <v>142</v>
      </c>
      <c r="BE342" s="235">
        <f>IF(N342="základní",J342,0)</f>
        <v>0</v>
      </c>
      <c r="BF342" s="235">
        <f>IF(N342="snížená",J342,0)</f>
        <v>0</v>
      </c>
      <c r="BG342" s="235">
        <f>IF(N342="zákl. přenesená",J342,0)</f>
        <v>0</v>
      </c>
      <c r="BH342" s="235">
        <f>IF(N342="sníž. přenesená",J342,0)</f>
        <v>0</v>
      </c>
      <c r="BI342" s="235">
        <f>IF(N342="nulová",J342,0)</f>
        <v>0</v>
      </c>
      <c r="BJ342" s="19" t="s">
        <v>84</v>
      </c>
      <c r="BK342" s="235">
        <f>ROUND(I342*H342,2)</f>
        <v>0</v>
      </c>
      <c r="BL342" s="19" t="s">
        <v>310</v>
      </c>
      <c r="BM342" s="234" t="s">
        <v>386</v>
      </c>
    </row>
    <row r="343" s="2" customFormat="1">
      <c r="A343" s="40"/>
      <c r="B343" s="41"/>
      <c r="C343" s="42"/>
      <c r="D343" s="236" t="s">
        <v>152</v>
      </c>
      <c r="E343" s="42"/>
      <c r="F343" s="237" t="s">
        <v>535</v>
      </c>
      <c r="G343" s="42"/>
      <c r="H343" s="42"/>
      <c r="I343" s="138"/>
      <c r="J343" s="42"/>
      <c r="K343" s="42"/>
      <c r="L343" s="46"/>
      <c r="M343" s="238"/>
      <c r="N343" s="239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152</v>
      </c>
      <c r="AU343" s="19" t="s">
        <v>163</v>
      </c>
    </row>
    <row r="344" s="13" customFormat="1">
      <c r="A344" s="13"/>
      <c r="B344" s="241"/>
      <c r="C344" s="242"/>
      <c r="D344" s="236" t="s">
        <v>156</v>
      </c>
      <c r="E344" s="243" t="s">
        <v>19</v>
      </c>
      <c r="F344" s="244" t="s">
        <v>406</v>
      </c>
      <c r="G344" s="242"/>
      <c r="H344" s="245">
        <v>50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1" t="s">
        <v>156</v>
      </c>
      <c r="AU344" s="251" t="s">
        <v>163</v>
      </c>
      <c r="AV344" s="13" t="s">
        <v>87</v>
      </c>
      <c r="AW344" s="13" t="s">
        <v>35</v>
      </c>
      <c r="AX344" s="13" t="s">
        <v>84</v>
      </c>
      <c r="AY344" s="251" t="s">
        <v>142</v>
      </c>
    </row>
    <row r="345" s="13" customFormat="1">
      <c r="A345" s="13"/>
      <c r="B345" s="241"/>
      <c r="C345" s="242"/>
      <c r="D345" s="236" t="s">
        <v>156</v>
      </c>
      <c r="E345" s="242"/>
      <c r="F345" s="244" t="s">
        <v>536</v>
      </c>
      <c r="G345" s="242"/>
      <c r="H345" s="245">
        <v>60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1" t="s">
        <v>156</v>
      </c>
      <c r="AU345" s="251" t="s">
        <v>163</v>
      </c>
      <c r="AV345" s="13" t="s">
        <v>87</v>
      </c>
      <c r="AW345" s="13" t="s">
        <v>4</v>
      </c>
      <c r="AX345" s="13" t="s">
        <v>84</v>
      </c>
      <c r="AY345" s="251" t="s">
        <v>142</v>
      </c>
    </row>
    <row r="346" s="2" customFormat="1" ht="21.75" customHeight="1">
      <c r="A346" s="40"/>
      <c r="B346" s="41"/>
      <c r="C346" s="223" t="s">
        <v>537</v>
      </c>
      <c r="D346" s="223" t="s">
        <v>145</v>
      </c>
      <c r="E346" s="224" t="s">
        <v>538</v>
      </c>
      <c r="F346" s="225" t="s">
        <v>539</v>
      </c>
      <c r="G346" s="226" t="s">
        <v>414</v>
      </c>
      <c r="H346" s="227">
        <v>765</v>
      </c>
      <c r="I346" s="228"/>
      <c r="J346" s="229">
        <f>ROUND(I346*H346,2)</f>
        <v>0</v>
      </c>
      <c r="K346" s="225" t="s">
        <v>149</v>
      </c>
      <c r="L346" s="46"/>
      <c r="M346" s="230" t="s">
        <v>19</v>
      </c>
      <c r="N346" s="231" t="s">
        <v>47</v>
      </c>
      <c r="O346" s="86"/>
      <c r="P346" s="232">
        <f>O346*H346</f>
        <v>0</v>
      </c>
      <c r="Q346" s="232">
        <v>0</v>
      </c>
      <c r="R346" s="232">
        <f>Q346*H346</f>
        <v>0</v>
      </c>
      <c r="S346" s="232">
        <v>0</v>
      </c>
      <c r="T346" s="233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34" t="s">
        <v>310</v>
      </c>
      <c r="AT346" s="234" t="s">
        <v>145</v>
      </c>
      <c r="AU346" s="234" t="s">
        <v>163</v>
      </c>
      <c r="AY346" s="19" t="s">
        <v>142</v>
      </c>
      <c r="BE346" s="235">
        <f>IF(N346="základní",J346,0)</f>
        <v>0</v>
      </c>
      <c r="BF346" s="235">
        <f>IF(N346="snížená",J346,0)</f>
        <v>0</v>
      </c>
      <c r="BG346" s="235">
        <f>IF(N346="zákl. přenesená",J346,0)</f>
        <v>0</v>
      </c>
      <c r="BH346" s="235">
        <f>IF(N346="sníž. přenesená",J346,0)</f>
        <v>0</v>
      </c>
      <c r="BI346" s="235">
        <f>IF(N346="nulová",J346,0)</f>
        <v>0</v>
      </c>
      <c r="BJ346" s="19" t="s">
        <v>84</v>
      </c>
      <c r="BK346" s="235">
        <f>ROUND(I346*H346,2)</f>
        <v>0</v>
      </c>
      <c r="BL346" s="19" t="s">
        <v>310</v>
      </c>
      <c r="BM346" s="234" t="s">
        <v>391</v>
      </c>
    </row>
    <row r="347" s="2" customFormat="1">
      <c r="A347" s="40"/>
      <c r="B347" s="41"/>
      <c r="C347" s="42"/>
      <c r="D347" s="236" t="s">
        <v>152</v>
      </c>
      <c r="E347" s="42"/>
      <c r="F347" s="237" t="s">
        <v>540</v>
      </c>
      <c r="G347" s="42"/>
      <c r="H347" s="42"/>
      <c r="I347" s="138"/>
      <c r="J347" s="42"/>
      <c r="K347" s="42"/>
      <c r="L347" s="46"/>
      <c r="M347" s="238"/>
      <c r="N347" s="239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152</v>
      </c>
      <c r="AU347" s="19" t="s">
        <v>163</v>
      </c>
    </row>
    <row r="348" s="2" customFormat="1" ht="16.5" customHeight="1">
      <c r="A348" s="40"/>
      <c r="B348" s="41"/>
      <c r="C348" s="252" t="s">
        <v>541</v>
      </c>
      <c r="D348" s="252" t="s">
        <v>157</v>
      </c>
      <c r="E348" s="253" t="s">
        <v>542</v>
      </c>
      <c r="F348" s="254" t="s">
        <v>543</v>
      </c>
      <c r="G348" s="255" t="s">
        <v>414</v>
      </c>
      <c r="H348" s="256">
        <v>918</v>
      </c>
      <c r="I348" s="257"/>
      <c r="J348" s="258">
        <f>ROUND(I348*H348,2)</f>
        <v>0</v>
      </c>
      <c r="K348" s="254" t="s">
        <v>149</v>
      </c>
      <c r="L348" s="259"/>
      <c r="M348" s="260" t="s">
        <v>19</v>
      </c>
      <c r="N348" s="261" t="s">
        <v>47</v>
      </c>
      <c r="O348" s="86"/>
      <c r="P348" s="232">
        <f>O348*H348</f>
        <v>0</v>
      </c>
      <c r="Q348" s="232">
        <v>0.00089999999999999998</v>
      </c>
      <c r="R348" s="232">
        <f>Q348*H348</f>
        <v>0.82619999999999993</v>
      </c>
      <c r="S348" s="232">
        <v>0</v>
      </c>
      <c r="T348" s="233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34" t="s">
        <v>353</v>
      </c>
      <c r="AT348" s="234" t="s">
        <v>157</v>
      </c>
      <c r="AU348" s="234" t="s">
        <v>163</v>
      </c>
      <c r="AY348" s="19" t="s">
        <v>142</v>
      </c>
      <c r="BE348" s="235">
        <f>IF(N348="základní",J348,0)</f>
        <v>0</v>
      </c>
      <c r="BF348" s="235">
        <f>IF(N348="snížená",J348,0)</f>
        <v>0</v>
      </c>
      <c r="BG348" s="235">
        <f>IF(N348="zákl. přenesená",J348,0)</f>
        <v>0</v>
      </c>
      <c r="BH348" s="235">
        <f>IF(N348="sníž. přenesená",J348,0)</f>
        <v>0</v>
      </c>
      <c r="BI348" s="235">
        <f>IF(N348="nulová",J348,0)</f>
        <v>0</v>
      </c>
      <c r="BJ348" s="19" t="s">
        <v>84</v>
      </c>
      <c r="BK348" s="235">
        <f>ROUND(I348*H348,2)</f>
        <v>0</v>
      </c>
      <c r="BL348" s="19" t="s">
        <v>310</v>
      </c>
      <c r="BM348" s="234" t="s">
        <v>396</v>
      </c>
    </row>
    <row r="349" s="2" customFormat="1">
      <c r="A349" s="40"/>
      <c r="B349" s="41"/>
      <c r="C349" s="42"/>
      <c r="D349" s="236" t="s">
        <v>152</v>
      </c>
      <c r="E349" s="42"/>
      <c r="F349" s="237" t="s">
        <v>543</v>
      </c>
      <c r="G349" s="42"/>
      <c r="H349" s="42"/>
      <c r="I349" s="138"/>
      <c r="J349" s="42"/>
      <c r="K349" s="42"/>
      <c r="L349" s="46"/>
      <c r="M349" s="238"/>
      <c r="N349" s="239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152</v>
      </c>
      <c r="AU349" s="19" t="s">
        <v>163</v>
      </c>
    </row>
    <row r="350" s="13" customFormat="1">
      <c r="A350" s="13"/>
      <c r="B350" s="241"/>
      <c r="C350" s="242"/>
      <c r="D350" s="236" t="s">
        <v>156</v>
      </c>
      <c r="E350" s="243" t="s">
        <v>19</v>
      </c>
      <c r="F350" s="244" t="s">
        <v>544</v>
      </c>
      <c r="G350" s="242"/>
      <c r="H350" s="245">
        <v>765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1" t="s">
        <v>156</v>
      </c>
      <c r="AU350" s="251" t="s">
        <v>163</v>
      </c>
      <c r="AV350" s="13" t="s">
        <v>87</v>
      </c>
      <c r="AW350" s="13" t="s">
        <v>35</v>
      </c>
      <c r="AX350" s="13" t="s">
        <v>76</v>
      </c>
      <c r="AY350" s="251" t="s">
        <v>142</v>
      </c>
    </row>
    <row r="351" s="14" customFormat="1">
      <c r="A351" s="14"/>
      <c r="B351" s="262"/>
      <c r="C351" s="263"/>
      <c r="D351" s="236" t="s">
        <v>156</v>
      </c>
      <c r="E351" s="264" t="s">
        <v>19</v>
      </c>
      <c r="F351" s="265" t="s">
        <v>209</v>
      </c>
      <c r="G351" s="263"/>
      <c r="H351" s="266">
        <v>765</v>
      </c>
      <c r="I351" s="267"/>
      <c r="J351" s="263"/>
      <c r="K351" s="263"/>
      <c r="L351" s="268"/>
      <c r="M351" s="269"/>
      <c r="N351" s="270"/>
      <c r="O351" s="270"/>
      <c r="P351" s="270"/>
      <c r="Q351" s="270"/>
      <c r="R351" s="270"/>
      <c r="S351" s="270"/>
      <c r="T351" s="27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2" t="s">
        <v>156</v>
      </c>
      <c r="AU351" s="272" t="s">
        <v>163</v>
      </c>
      <c r="AV351" s="14" t="s">
        <v>168</v>
      </c>
      <c r="AW351" s="14" t="s">
        <v>35</v>
      </c>
      <c r="AX351" s="14" t="s">
        <v>84</v>
      </c>
      <c r="AY351" s="272" t="s">
        <v>142</v>
      </c>
    </row>
    <row r="352" s="13" customFormat="1">
      <c r="A352" s="13"/>
      <c r="B352" s="241"/>
      <c r="C352" s="242"/>
      <c r="D352" s="236" t="s">
        <v>156</v>
      </c>
      <c r="E352" s="242"/>
      <c r="F352" s="244" t="s">
        <v>545</v>
      </c>
      <c r="G352" s="242"/>
      <c r="H352" s="245">
        <v>918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1" t="s">
        <v>156</v>
      </c>
      <c r="AU352" s="251" t="s">
        <v>163</v>
      </c>
      <c r="AV352" s="13" t="s">
        <v>87</v>
      </c>
      <c r="AW352" s="13" t="s">
        <v>4</v>
      </c>
      <c r="AX352" s="13" t="s">
        <v>84</v>
      </c>
      <c r="AY352" s="251" t="s">
        <v>142</v>
      </c>
    </row>
    <row r="353" s="2" customFormat="1" ht="21.75" customHeight="1">
      <c r="A353" s="40"/>
      <c r="B353" s="41"/>
      <c r="C353" s="223" t="s">
        <v>546</v>
      </c>
      <c r="D353" s="223" t="s">
        <v>145</v>
      </c>
      <c r="E353" s="224" t="s">
        <v>547</v>
      </c>
      <c r="F353" s="225" t="s">
        <v>548</v>
      </c>
      <c r="G353" s="226" t="s">
        <v>414</v>
      </c>
      <c r="H353" s="227">
        <v>150</v>
      </c>
      <c r="I353" s="228"/>
      <c r="J353" s="229">
        <f>ROUND(I353*H353,2)</f>
        <v>0</v>
      </c>
      <c r="K353" s="225" t="s">
        <v>149</v>
      </c>
      <c r="L353" s="46"/>
      <c r="M353" s="230" t="s">
        <v>19</v>
      </c>
      <c r="N353" s="231" t="s">
        <v>47</v>
      </c>
      <c r="O353" s="86"/>
      <c r="P353" s="232">
        <f>O353*H353</f>
        <v>0</v>
      </c>
      <c r="Q353" s="232">
        <v>0</v>
      </c>
      <c r="R353" s="232">
        <f>Q353*H353</f>
        <v>0</v>
      </c>
      <c r="S353" s="232">
        <v>0</v>
      </c>
      <c r="T353" s="233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34" t="s">
        <v>310</v>
      </c>
      <c r="AT353" s="234" t="s">
        <v>145</v>
      </c>
      <c r="AU353" s="234" t="s">
        <v>163</v>
      </c>
      <c r="AY353" s="19" t="s">
        <v>142</v>
      </c>
      <c r="BE353" s="235">
        <f>IF(N353="základní",J353,0)</f>
        <v>0</v>
      </c>
      <c r="BF353" s="235">
        <f>IF(N353="snížená",J353,0)</f>
        <v>0</v>
      </c>
      <c r="BG353" s="235">
        <f>IF(N353="zákl. přenesená",J353,0)</f>
        <v>0</v>
      </c>
      <c r="BH353" s="235">
        <f>IF(N353="sníž. přenesená",J353,0)</f>
        <v>0</v>
      </c>
      <c r="BI353" s="235">
        <f>IF(N353="nulová",J353,0)</f>
        <v>0</v>
      </c>
      <c r="BJ353" s="19" t="s">
        <v>84</v>
      </c>
      <c r="BK353" s="235">
        <f>ROUND(I353*H353,2)</f>
        <v>0</v>
      </c>
      <c r="BL353" s="19" t="s">
        <v>310</v>
      </c>
      <c r="BM353" s="234" t="s">
        <v>450</v>
      </c>
    </row>
    <row r="354" s="2" customFormat="1">
      <c r="A354" s="40"/>
      <c r="B354" s="41"/>
      <c r="C354" s="42"/>
      <c r="D354" s="236" t="s">
        <v>152</v>
      </c>
      <c r="E354" s="42"/>
      <c r="F354" s="237" t="s">
        <v>549</v>
      </c>
      <c r="G354" s="42"/>
      <c r="H354" s="42"/>
      <c r="I354" s="138"/>
      <c r="J354" s="42"/>
      <c r="K354" s="42"/>
      <c r="L354" s="46"/>
      <c r="M354" s="238"/>
      <c r="N354" s="239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152</v>
      </c>
      <c r="AU354" s="19" t="s">
        <v>163</v>
      </c>
    </row>
    <row r="355" s="2" customFormat="1" ht="16.5" customHeight="1">
      <c r="A355" s="40"/>
      <c r="B355" s="41"/>
      <c r="C355" s="252" t="s">
        <v>550</v>
      </c>
      <c r="D355" s="252" t="s">
        <v>157</v>
      </c>
      <c r="E355" s="253" t="s">
        <v>551</v>
      </c>
      <c r="F355" s="254" t="s">
        <v>552</v>
      </c>
      <c r="G355" s="255" t="s">
        <v>414</v>
      </c>
      <c r="H355" s="256">
        <v>150</v>
      </c>
      <c r="I355" s="257"/>
      <c r="J355" s="258">
        <f>ROUND(I355*H355,2)</f>
        <v>0</v>
      </c>
      <c r="K355" s="254" t="s">
        <v>149</v>
      </c>
      <c r="L355" s="259"/>
      <c r="M355" s="260" t="s">
        <v>19</v>
      </c>
      <c r="N355" s="261" t="s">
        <v>47</v>
      </c>
      <c r="O355" s="86"/>
      <c r="P355" s="232">
        <f>O355*H355</f>
        <v>0</v>
      </c>
      <c r="Q355" s="232">
        <v>0.00016000000000000001</v>
      </c>
      <c r="R355" s="232">
        <f>Q355*H355</f>
        <v>0.024</v>
      </c>
      <c r="S355" s="232">
        <v>0</v>
      </c>
      <c r="T355" s="233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34" t="s">
        <v>353</v>
      </c>
      <c r="AT355" s="234" t="s">
        <v>157</v>
      </c>
      <c r="AU355" s="234" t="s">
        <v>163</v>
      </c>
      <c r="AY355" s="19" t="s">
        <v>142</v>
      </c>
      <c r="BE355" s="235">
        <f>IF(N355="základní",J355,0)</f>
        <v>0</v>
      </c>
      <c r="BF355" s="235">
        <f>IF(N355="snížená",J355,0)</f>
        <v>0</v>
      </c>
      <c r="BG355" s="235">
        <f>IF(N355="zákl. přenesená",J355,0)</f>
        <v>0</v>
      </c>
      <c r="BH355" s="235">
        <f>IF(N355="sníž. přenesená",J355,0)</f>
        <v>0</v>
      </c>
      <c r="BI355" s="235">
        <f>IF(N355="nulová",J355,0)</f>
        <v>0</v>
      </c>
      <c r="BJ355" s="19" t="s">
        <v>84</v>
      </c>
      <c r="BK355" s="235">
        <f>ROUND(I355*H355,2)</f>
        <v>0</v>
      </c>
      <c r="BL355" s="19" t="s">
        <v>310</v>
      </c>
      <c r="BM355" s="234" t="s">
        <v>457</v>
      </c>
    </row>
    <row r="356" s="2" customFormat="1">
      <c r="A356" s="40"/>
      <c r="B356" s="41"/>
      <c r="C356" s="42"/>
      <c r="D356" s="236" t="s">
        <v>152</v>
      </c>
      <c r="E356" s="42"/>
      <c r="F356" s="237" t="s">
        <v>552</v>
      </c>
      <c r="G356" s="42"/>
      <c r="H356" s="42"/>
      <c r="I356" s="138"/>
      <c r="J356" s="42"/>
      <c r="K356" s="42"/>
      <c r="L356" s="46"/>
      <c r="M356" s="238"/>
      <c r="N356" s="239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152</v>
      </c>
      <c r="AU356" s="19" t="s">
        <v>163</v>
      </c>
    </row>
    <row r="357" s="13" customFormat="1">
      <c r="A357" s="13"/>
      <c r="B357" s="241"/>
      <c r="C357" s="242"/>
      <c r="D357" s="236" t="s">
        <v>156</v>
      </c>
      <c r="E357" s="243" t="s">
        <v>19</v>
      </c>
      <c r="F357" s="244" t="s">
        <v>553</v>
      </c>
      <c r="G357" s="242"/>
      <c r="H357" s="245">
        <v>150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1" t="s">
        <v>156</v>
      </c>
      <c r="AU357" s="251" t="s">
        <v>163</v>
      </c>
      <c r="AV357" s="13" t="s">
        <v>87</v>
      </c>
      <c r="AW357" s="13" t="s">
        <v>35</v>
      </c>
      <c r="AX357" s="13" t="s">
        <v>84</v>
      </c>
      <c r="AY357" s="251" t="s">
        <v>142</v>
      </c>
    </row>
    <row r="358" s="2" customFormat="1" ht="21.75" customHeight="1">
      <c r="A358" s="40"/>
      <c r="B358" s="41"/>
      <c r="C358" s="223" t="s">
        <v>554</v>
      </c>
      <c r="D358" s="223" t="s">
        <v>145</v>
      </c>
      <c r="E358" s="224" t="s">
        <v>555</v>
      </c>
      <c r="F358" s="225" t="s">
        <v>556</v>
      </c>
      <c r="G358" s="226" t="s">
        <v>414</v>
      </c>
      <c r="H358" s="227">
        <v>140</v>
      </c>
      <c r="I358" s="228"/>
      <c r="J358" s="229">
        <f>ROUND(I358*H358,2)</f>
        <v>0</v>
      </c>
      <c r="K358" s="225" t="s">
        <v>343</v>
      </c>
      <c r="L358" s="46"/>
      <c r="M358" s="230" t="s">
        <v>19</v>
      </c>
      <c r="N358" s="231" t="s">
        <v>47</v>
      </c>
      <c r="O358" s="86"/>
      <c r="P358" s="232">
        <f>O358*H358</f>
        <v>0</v>
      </c>
      <c r="Q358" s="232">
        <v>0</v>
      </c>
      <c r="R358" s="232">
        <f>Q358*H358</f>
        <v>0</v>
      </c>
      <c r="S358" s="232">
        <v>0</v>
      </c>
      <c r="T358" s="233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34" t="s">
        <v>319</v>
      </c>
      <c r="AT358" s="234" t="s">
        <v>145</v>
      </c>
      <c r="AU358" s="234" t="s">
        <v>163</v>
      </c>
      <c r="AY358" s="19" t="s">
        <v>142</v>
      </c>
      <c r="BE358" s="235">
        <f>IF(N358="základní",J358,0)</f>
        <v>0</v>
      </c>
      <c r="BF358" s="235">
        <f>IF(N358="snížená",J358,0)</f>
        <v>0</v>
      </c>
      <c r="BG358" s="235">
        <f>IF(N358="zákl. přenesená",J358,0)</f>
        <v>0</v>
      </c>
      <c r="BH358" s="235">
        <f>IF(N358="sníž. přenesená",J358,0)</f>
        <v>0</v>
      </c>
      <c r="BI358" s="235">
        <f>IF(N358="nulová",J358,0)</f>
        <v>0</v>
      </c>
      <c r="BJ358" s="19" t="s">
        <v>84</v>
      </c>
      <c r="BK358" s="235">
        <f>ROUND(I358*H358,2)</f>
        <v>0</v>
      </c>
      <c r="BL358" s="19" t="s">
        <v>319</v>
      </c>
      <c r="BM358" s="234" t="s">
        <v>557</v>
      </c>
    </row>
    <row r="359" s="2" customFormat="1">
      <c r="A359" s="40"/>
      <c r="B359" s="41"/>
      <c r="C359" s="42"/>
      <c r="D359" s="236" t="s">
        <v>152</v>
      </c>
      <c r="E359" s="42"/>
      <c r="F359" s="237" t="s">
        <v>558</v>
      </c>
      <c r="G359" s="42"/>
      <c r="H359" s="42"/>
      <c r="I359" s="138"/>
      <c r="J359" s="42"/>
      <c r="K359" s="42"/>
      <c r="L359" s="46"/>
      <c r="M359" s="238"/>
      <c r="N359" s="239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152</v>
      </c>
      <c r="AU359" s="19" t="s">
        <v>163</v>
      </c>
    </row>
    <row r="360" s="2" customFormat="1" ht="16.5" customHeight="1">
      <c r="A360" s="40"/>
      <c r="B360" s="41"/>
      <c r="C360" s="252" t="s">
        <v>559</v>
      </c>
      <c r="D360" s="252" t="s">
        <v>157</v>
      </c>
      <c r="E360" s="253" t="s">
        <v>560</v>
      </c>
      <c r="F360" s="254" t="s">
        <v>561</v>
      </c>
      <c r="G360" s="255" t="s">
        <v>414</v>
      </c>
      <c r="H360" s="256">
        <v>168</v>
      </c>
      <c r="I360" s="257"/>
      <c r="J360" s="258">
        <f>ROUND(I360*H360,2)</f>
        <v>0</v>
      </c>
      <c r="K360" s="254" t="s">
        <v>343</v>
      </c>
      <c r="L360" s="259"/>
      <c r="M360" s="260" t="s">
        <v>19</v>
      </c>
      <c r="N360" s="261" t="s">
        <v>47</v>
      </c>
      <c r="O360" s="86"/>
      <c r="P360" s="232">
        <f>O360*H360</f>
        <v>0</v>
      </c>
      <c r="Q360" s="232">
        <v>0.00157</v>
      </c>
      <c r="R360" s="232">
        <f>Q360*H360</f>
        <v>0.26375999999999999</v>
      </c>
      <c r="S360" s="232">
        <v>0</v>
      </c>
      <c r="T360" s="233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34" t="s">
        <v>394</v>
      </c>
      <c r="AT360" s="234" t="s">
        <v>157</v>
      </c>
      <c r="AU360" s="234" t="s">
        <v>163</v>
      </c>
      <c r="AY360" s="19" t="s">
        <v>142</v>
      </c>
      <c r="BE360" s="235">
        <f>IF(N360="základní",J360,0)</f>
        <v>0</v>
      </c>
      <c r="BF360" s="235">
        <f>IF(N360="snížená",J360,0)</f>
        <v>0</v>
      </c>
      <c r="BG360" s="235">
        <f>IF(N360="zákl. přenesená",J360,0)</f>
        <v>0</v>
      </c>
      <c r="BH360" s="235">
        <f>IF(N360="sníž. přenesená",J360,0)</f>
        <v>0</v>
      </c>
      <c r="BI360" s="235">
        <f>IF(N360="nulová",J360,0)</f>
        <v>0</v>
      </c>
      <c r="BJ360" s="19" t="s">
        <v>84</v>
      </c>
      <c r="BK360" s="235">
        <f>ROUND(I360*H360,2)</f>
        <v>0</v>
      </c>
      <c r="BL360" s="19" t="s">
        <v>394</v>
      </c>
      <c r="BM360" s="234" t="s">
        <v>562</v>
      </c>
    </row>
    <row r="361" s="2" customFormat="1">
      <c r="A361" s="40"/>
      <c r="B361" s="41"/>
      <c r="C361" s="42"/>
      <c r="D361" s="236" t="s">
        <v>152</v>
      </c>
      <c r="E361" s="42"/>
      <c r="F361" s="237" t="s">
        <v>561</v>
      </c>
      <c r="G361" s="42"/>
      <c r="H361" s="42"/>
      <c r="I361" s="138"/>
      <c r="J361" s="42"/>
      <c r="K361" s="42"/>
      <c r="L361" s="46"/>
      <c r="M361" s="238"/>
      <c r="N361" s="239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152</v>
      </c>
      <c r="AU361" s="19" t="s">
        <v>163</v>
      </c>
    </row>
    <row r="362" s="13" customFormat="1">
      <c r="A362" s="13"/>
      <c r="B362" s="241"/>
      <c r="C362" s="242"/>
      <c r="D362" s="236" t="s">
        <v>156</v>
      </c>
      <c r="E362" s="243" t="s">
        <v>19</v>
      </c>
      <c r="F362" s="244" t="s">
        <v>563</v>
      </c>
      <c r="G362" s="242"/>
      <c r="H362" s="245">
        <v>140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1" t="s">
        <v>156</v>
      </c>
      <c r="AU362" s="251" t="s">
        <v>163</v>
      </c>
      <c r="AV362" s="13" t="s">
        <v>87</v>
      </c>
      <c r="AW362" s="13" t="s">
        <v>35</v>
      </c>
      <c r="AX362" s="13" t="s">
        <v>84</v>
      </c>
      <c r="AY362" s="251" t="s">
        <v>142</v>
      </c>
    </row>
    <row r="363" s="13" customFormat="1">
      <c r="A363" s="13"/>
      <c r="B363" s="241"/>
      <c r="C363" s="242"/>
      <c r="D363" s="236" t="s">
        <v>156</v>
      </c>
      <c r="E363" s="242"/>
      <c r="F363" s="244" t="s">
        <v>564</v>
      </c>
      <c r="G363" s="242"/>
      <c r="H363" s="245">
        <v>168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1" t="s">
        <v>156</v>
      </c>
      <c r="AU363" s="251" t="s">
        <v>163</v>
      </c>
      <c r="AV363" s="13" t="s">
        <v>87</v>
      </c>
      <c r="AW363" s="13" t="s">
        <v>4</v>
      </c>
      <c r="AX363" s="13" t="s">
        <v>84</v>
      </c>
      <c r="AY363" s="251" t="s">
        <v>142</v>
      </c>
    </row>
    <row r="364" s="2" customFormat="1" ht="21.75" customHeight="1">
      <c r="A364" s="40"/>
      <c r="B364" s="41"/>
      <c r="C364" s="223" t="s">
        <v>565</v>
      </c>
      <c r="D364" s="223" t="s">
        <v>145</v>
      </c>
      <c r="E364" s="224" t="s">
        <v>566</v>
      </c>
      <c r="F364" s="225" t="s">
        <v>567</v>
      </c>
      <c r="G364" s="226" t="s">
        <v>414</v>
      </c>
      <c r="H364" s="227">
        <v>1210</v>
      </c>
      <c r="I364" s="228"/>
      <c r="J364" s="229">
        <f>ROUND(I364*H364,2)</f>
        <v>0</v>
      </c>
      <c r="K364" s="225" t="s">
        <v>149</v>
      </c>
      <c r="L364" s="46"/>
      <c r="M364" s="230" t="s">
        <v>19</v>
      </c>
      <c r="N364" s="231" t="s">
        <v>47</v>
      </c>
      <c r="O364" s="86"/>
      <c r="P364" s="232">
        <f>O364*H364</f>
        <v>0</v>
      </c>
      <c r="Q364" s="232">
        <v>0</v>
      </c>
      <c r="R364" s="232">
        <f>Q364*H364</f>
        <v>0</v>
      </c>
      <c r="S364" s="232">
        <v>0</v>
      </c>
      <c r="T364" s="233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34" t="s">
        <v>310</v>
      </c>
      <c r="AT364" s="234" t="s">
        <v>145</v>
      </c>
      <c r="AU364" s="234" t="s">
        <v>163</v>
      </c>
      <c r="AY364" s="19" t="s">
        <v>142</v>
      </c>
      <c r="BE364" s="235">
        <f>IF(N364="základní",J364,0)</f>
        <v>0</v>
      </c>
      <c r="BF364" s="235">
        <f>IF(N364="snížená",J364,0)</f>
        <v>0</v>
      </c>
      <c r="BG364" s="235">
        <f>IF(N364="zákl. přenesená",J364,0)</f>
        <v>0</v>
      </c>
      <c r="BH364" s="235">
        <f>IF(N364="sníž. přenesená",J364,0)</f>
        <v>0</v>
      </c>
      <c r="BI364" s="235">
        <f>IF(N364="nulová",J364,0)</f>
        <v>0</v>
      </c>
      <c r="BJ364" s="19" t="s">
        <v>84</v>
      </c>
      <c r="BK364" s="235">
        <f>ROUND(I364*H364,2)</f>
        <v>0</v>
      </c>
      <c r="BL364" s="19" t="s">
        <v>310</v>
      </c>
      <c r="BM364" s="234" t="s">
        <v>473</v>
      </c>
    </row>
    <row r="365" s="2" customFormat="1">
      <c r="A365" s="40"/>
      <c r="B365" s="41"/>
      <c r="C365" s="42"/>
      <c r="D365" s="236" t="s">
        <v>152</v>
      </c>
      <c r="E365" s="42"/>
      <c r="F365" s="237" t="s">
        <v>567</v>
      </c>
      <c r="G365" s="42"/>
      <c r="H365" s="42"/>
      <c r="I365" s="138"/>
      <c r="J365" s="42"/>
      <c r="K365" s="42"/>
      <c r="L365" s="46"/>
      <c r="M365" s="238"/>
      <c r="N365" s="239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152</v>
      </c>
      <c r="AU365" s="19" t="s">
        <v>163</v>
      </c>
    </row>
    <row r="366" s="2" customFormat="1" ht="21.75" customHeight="1">
      <c r="A366" s="40"/>
      <c r="B366" s="41"/>
      <c r="C366" s="252" t="s">
        <v>568</v>
      </c>
      <c r="D366" s="252" t="s">
        <v>157</v>
      </c>
      <c r="E366" s="253" t="s">
        <v>569</v>
      </c>
      <c r="F366" s="254" t="s">
        <v>570</v>
      </c>
      <c r="G366" s="255" t="s">
        <v>414</v>
      </c>
      <c r="H366" s="256">
        <v>366</v>
      </c>
      <c r="I366" s="257"/>
      <c r="J366" s="258">
        <f>ROUND(I366*H366,2)</f>
        <v>0</v>
      </c>
      <c r="K366" s="254" t="s">
        <v>149</v>
      </c>
      <c r="L366" s="259"/>
      <c r="M366" s="260" t="s">
        <v>19</v>
      </c>
      <c r="N366" s="261" t="s">
        <v>47</v>
      </c>
      <c r="O366" s="86"/>
      <c r="P366" s="232">
        <f>O366*H366</f>
        <v>0</v>
      </c>
      <c r="Q366" s="232">
        <v>0.00019000000000000001</v>
      </c>
      <c r="R366" s="232">
        <f>Q366*H366</f>
        <v>0.069540000000000005</v>
      </c>
      <c r="S366" s="232">
        <v>0</v>
      </c>
      <c r="T366" s="233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34" t="s">
        <v>353</v>
      </c>
      <c r="AT366" s="234" t="s">
        <v>157</v>
      </c>
      <c r="AU366" s="234" t="s">
        <v>163</v>
      </c>
      <c r="AY366" s="19" t="s">
        <v>142</v>
      </c>
      <c r="BE366" s="235">
        <f>IF(N366="základní",J366,0)</f>
        <v>0</v>
      </c>
      <c r="BF366" s="235">
        <f>IF(N366="snížená",J366,0)</f>
        <v>0</v>
      </c>
      <c r="BG366" s="235">
        <f>IF(N366="zákl. přenesená",J366,0)</f>
        <v>0</v>
      </c>
      <c r="BH366" s="235">
        <f>IF(N366="sníž. přenesená",J366,0)</f>
        <v>0</v>
      </c>
      <c r="BI366" s="235">
        <f>IF(N366="nulová",J366,0)</f>
        <v>0</v>
      </c>
      <c r="BJ366" s="19" t="s">
        <v>84</v>
      </c>
      <c r="BK366" s="235">
        <f>ROUND(I366*H366,2)</f>
        <v>0</v>
      </c>
      <c r="BL366" s="19" t="s">
        <v>310</v>
      </c>
      <c r="BM366" s="234" t="s">
        <v>310</v>
      </c>
    </row>
    <row r="367" s="2" customFormat="1">
      <c r="A367" s="40"/>
      <c r="B367" s="41"/>
      <c r="C367" s="42"/>
      <c r="D367" s="236" t="s">
        <v>152</v>
      </c>
      <c r="E367" s="42"/>
      <c r="F367" s="237" t="s">
        <v>570</v>
      </c>
      <c r="G367" s="42"/>
      <c r="H367" s="42"/>
      <c r="I367" s="138"/>
      <c r="J367" s="42"/>
      <c r="K367" s="42"/>
      <c r="L367" s="46"/>
      <c r="M367" s="238"/>
      <c r="N367" s="239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152</v>
      </c>
      <c r="AU367" s="19" t="s">
        <v>163</v>
      </c>
    </row>
    <row r="368" s="13" customFormat="1">
      <c r="A368" s="13"/>
      <c r="B368" s="241"/>
      <c r="C368" s="242"/>
      <c r="D368" s="236" t="s">
        <v>156</v>
      </c>
      <c r="E368" s="243" t="s">
        <v>19</v>
      </c>
      <c r="F368" s="244" t="s">
        <v>571</v>
      </c>
      <c r="G368" s="242"/>
      <c r="H368" s="245">
        <v>60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1" t="s">
        <v>156</v>
      </c>
      <c r="AU368" s="251" t="s">
        <v>163</v>
      </c>
      <c r="AV368" s="13" t="s">
        <v>87</v>
      </c>
      <c r="AW368" s="13" t="s">
        <v>35</v>
      </c>
      <c r="AX368" s="13" t="s">
        <v>76</v>
      </c>
      <c r="AY368" s="251" t="s">
        <v>142</v>
      </c>
    </row>
    <row r="369" s="13" customFormat="1">
      <c r="A369" s="13"/>
      <c r="B369" s="241"/>
      <c r="C369" s="242"/>
      <c r="D369" s="236" t="s">
        <v>156</v>
      </c>
      <c r="E369" s="243" t="s">
        <v>19</v>
      </c>
      <c r="F369" s="244" t="s">
        <v>572</v>
      </c>
      <c r="G369" s="242"/>
      <c r="H369" s="245">
        <v>245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1" t="s">
        <v>156</v>
      </c>
      <c r="AU369" s="251" t="s">
        <v>163</v>
      </c>
      <c r="AV369" s="13" t="s">
        <v>87</v>
      </c>
      <c r="AW369" s="13" t="s">
        <v>35</v>
      </c>
      <c r="AX369" s="13" t="s">
        <v>76</v>
      </c>
      <c r="AY369" s="251" t="s">
        <v>142</v>
      </c>
    </row>
    <row r="370" s="14" customFormat="1">
      <c r="A370" s="14"/>
      <c r="B370" s="262"/>
      <c r="C370" s="263"/>
      <c r="D370" s="236" t="s">
        <v>156</v>
      </c>
      <c r="E370" s="264" t="s">
        <v>19</v>
      </c>
      <c r="F370" s="265" t="s">
        <v>209</v>
      </c>
      <c r="G370" s="263"/>
      <c r="H370" s="266">
        <v>305</v>
      </c>
      <c r="I370" s="267"/>
      <c r="J370" s="263"/>
      <c r="K370" s="263"/>
      <c r="L370" s="268"/>
      <c r="M370" s="269"/>
      <c r="N370" s="270"/>
      <c r="O370" s="270"/>
      <c r="P370" s="270"/>
      <c r="Q370" s="270"/>
      <c r="R370" s="270"/>
      <c r="S370" s="270"/>
      <c r="T370" s="27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2" t="s">
        <v>156</v>
      </c>
      <c r="AU370" s="272" t="s">
        <v>163</v>
      </c>
      <c r="AV370" s="14" t="s">
        <v>168</v>
      </c>
      <c r="AW370" s="14" t="s">
        <v>35</v>
      </c>
      <c r="AX370" s="14" t="s">
        <v>84</v>
      </c>
      <c r="AY370" s="272" t="s">
        <v>142</v>
      </c>
    </row>
    <row r="371" s="13" customFormat="1">
      <c r="A371" s="13"/>
      <c r="B371" s="241"/>
      <c r="C371" s="242"/>
      <c r="D371" s="236" t="s">
        <v>156</v>
      </c>
      <c r="E371" s="242"/>
      <c r="F371" s="244" t="s">
        <v>573</v>
      </c>
      <c r="G371" s="242"/>
      <c r="H371" s="245">
        <v>366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1" t="s">
        <v>156</v>
      </c>
      <c r="AU371" s="251" t="s">
        <v>163</v>
      </c>
      <c r="AV371" s="13" t="s">
        <v>87</v>
      </c>
      <c r="AW371" s="13" t="s">
        <v>4</v>
      </c>
      <c r="AX371" s="13" t="s">
        <v>84</v>
      </c>
      <c r="AY371" s="251" t="s">
        <v>142</v>
      </c>
    </row>
    <row r="372" s="2" customFormat="1" ht="21.75" customHeight="1">
      <c r="A372" s="40"/>
      <c r="B372" s="41"/>
      <c r="C372" s="252" t="s">
        <v>574</v>
      </c>
      <c r="D372" s="252" t="s">
        <v>157</v>
      </c>
      <c r="E372" s="253" t="s">
        <v>575</v>
      </c>
      <c r="F372" s="254" t="s">
        <v>576</v>
      </c>
      <c r="G372" s="255" t="s">
        <v>414</v>
      </c>
      <c r="H372" s="256">
        <v>800</v>
      </c>
      <c r="I372" s="257"/>
      <c r="J372" s="258">
        <f>ROUND(I372*H372,2)</f>
        <v>0</v>
      </c>
      <c r="K372" s="254" t="s">
        <v>149</v>
      </c>
      <c r="L372" s="259"/>
      <c r="M372" s="260" t="s">
        <v>19</v>
      </c>
      <c r="N372" s="261" t="s">
        <v>47</v>
      </c>
      <c r="O372" s="86"/>
      <c r="P372" s="232">
        <f>O372*H372</f>
        <v>0</v>
      </c>
      <c r="Q372" s="232">
        <v>0.00042999999999999999</v>
      </c>
      <c r="R372" s="232">
        <f>Q372*H372</f>
        <v>0.34399999999999997</v>
      </c>
      <c r="S372" s="232">
        <v>0</v>
      </c>
      <c r="T372" s="233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34" t="s">
        <v>353</v>
      </c>
      <c r="AT372" s="234" t="s">
        <v>157</v>
      </c>
      <c r="AU372" s="234" t="s">
        <v>163</v>
      </c>
      <c r="AY372" s="19" t="s">
        <v>142</v>
      </c>
      <c r="BE372" s="235">
        <f>IF(N372="základní",J372,0)</f>
        <v>0</v>
      </c>
      <c r="BF372" s="235">
        <f>IF(N372="snížená",J372,0)</f>
        <v>0</v>
      </c>
      <c r="BG372" s="235">
        <f>IF(N372="zákl. přenesená",J372,0)</f>
        <v>0</v>
      </c>
      <c r="BH372" s="235">
        <f>IF(N372="sníž. přenesená",J372,0)</f>
        <v>0</v>
      </c>
      <c r="BI372" s="235">
        <f>IF(N372="nulová",J372,0)</f>
        <v>0</v>
      </c>
      <c r="BJ372" s="19" t="s">
        <v>84</v>
      </c>
      <c r="BK372" s="235">
        <f>ROUND(I372*H372,2)</f>
        <v>0</v>
      </c>
      <c r="BL372" s="19" t="s">
        <v>310</v>
      </c>
      <c r="BM372" s="234" t="s">
        <v>481</v>
      </c>
    </row>
    <row r="373" s="2" customFormat="1">
      <c r="A373" s="40"/>
      <c r="B373" s="41"/>
      <c r="C373" s="42"/>
      <c r="D373" s="236" t="s">
        <v>152</v>
      </c>
      <c r="E373" s="42"/>
      <c r="F373" s="237" t="s">
        <v>576</v>
      </c>
      <c r="G373" s="42"/>
      <c r="H373" s="42"/>
      <c r="I373" s="138"/>
      <c r="J373" s="42"/>
      <c r="K373" s="42"/>
      <c r="L373" s="46"/>
      <c r="M373" s="238"/>
      <c r="N373" s="239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152</v>
      </c>
      <c r="AU373" s="19" t="s">
        <v>163</v>
      </c>
    </row>
    <row r="374" s="13" customFormat="1">
      <c r="A374" s="13"/>
      <c r="B374" s="241"/>
      <c r="C374" s="242"/>
      <c r="D374" s="236" t="s">
        <v>156</v>
      </c>
      <c r="E374" s="243" t="s">
        <v>19</v>
      </c>
      <c r="F374" s="244" t="s">
        <v>577</v>
      </c>
      <c r="G374" s="242"/>
      <c r="H374" s="245">
        <v>670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1" t="s">
        <v>156</v>
      </c>
      <c r="AU374" s="251" t="s">
        <v>163</v>
      </c>
      <c r="AV374" s="13" t="s">
        <v>87</v>
      </c>
      <c r="AW374" s="13" t="s">
        <v>35</v>
      </c>
      <c r="AX374" s="13" t="s">
        <v>76</v>
      </c>
      <c r="AY374" s="251" t="s">
        <v>142</v>
      </c>
    </row>
    <row r="375" s="13" customFormat="1">
      <c r="A375" s="13"/>
      <c r="B375" s="241"/>
      <c r="C375" s="242"/>
      <c r="D375" s="236" t="s">
        <v>156</v>
      </c>
      <c r="E375" s="243" t="s">
        <v>19</v>
      </c>
      <c r="F375" s="244" t="s">
        <v>578</v>
      </c>
      <c r="G375" s="242"/>
      <c r="H375" s="245">
        <v>130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1" t="s">
        <v>156</v>
      </c>
      <c r="AU375" s="251" t="s">
        <v>163</v>
      </c>
      <c r="AV375" s="13" t="s">
        <v>87</v>
      </c>
      <c r="AW375" s="13" t="s">
        <v>35</v>
      </c>
      <c r="AX375" s="13" t="s">
        <v>76</v>
      </c>
      <c r="AY375" s="251" t="s">
        <v>142</v>
      </c>
    </row>
    <row r="376" s="14" customFormat="1">
      <c r="A376" s="14"/>
      <c r="B376" s="262"/>
      <c r="C376" s="263"/>
      <c r="D376" s="236" t="s">
        <v>156</v>
      </c>
      <c r="E376" s="264" t="s">
        <v>19</v>
      </c>
      <c r="F376" s="265" t="s">
        <v>209</v>
      </c>
      <c r="G376" s="263"/>
      <c r="H376" s="266">
        <v>800</v>
      </c>
      <c r="I376" s="267"/>
      <c r="J376" s="263"/>
      <c r="K376" s="263"/>
      <c r="L376" s="268"/>
      <c r="M376" s="269"/>
      <c r="N376" s="270"/>
      <c r="O376" s="270"/>
      <c r="P376" s="270"/>
      <c r="Q376" s="270"/>
      <c r="R376" s="270"/>
      <c r="S376" s="270"/>
      <c r="T376" s="27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2" t="s">
        <v>156</v>
      </c>
      <c r="AU376" s="272" t="s">
        <v>163</v>
      </c>
      <c r="AV376" s="14" t="s">
        <v>168</v>
      </c>
      <c r="AW376" s="14" t="s">
        <v>35</v>
      </c>
      <c r="AX376" s="14" t="s">
        <v>84</v>
      </c>
      <c r="AY376" s="272" t="s">
        <v>142</v>
      </c>
    </row>
    <row r="377" s="2" customFormat="1" ht="21.75" customHeight="1">
      <c r="A377" s="40"/>
      <c r="B377" s="41"/>
      <c r="C377" s="252" t="s">
        <v>579</v>
      </c>
      <c r="D377" s="252" t="s">
        <v>157</v>
      </c>
      <c r="E377" s="253" t="s">
        <v>580</v>
      </c>
      <c r="F377" s="254" t="s">
        <v>581</v>
      </c>
      <c r="G377" s="255" t="s">
        <v>414</v>
      </c>
      <c r="H377" s="256">
        <v>126</v>
      </c>
      <c r="I377" s="257"/>
      <c r="J377" s="258">
        <f>ROUND(I377*H377,2)</f>
        <v>0</v>
      </c>
      <c r="K377" s="254" t="s">
        <v>149</v>
      </c>
      <c r="L377" s="259"/>
      <c r="M377" s="260" t="s">
        <v>19</v>
      </c>
      <c r="N377" s="261" t="s">
        <v>47</v>
      </c>
      <c r="O377" s="86"/>
      <c r="P377" s="232">
        <f>O377*H377</f>
        <v>0</v>
      </c>
      <c r="Q377" s="232">
        <v>0.00068999999999999997</v>
      </c>
      <c r="R377" s="232">
        <f>Q377*H377</f>
        <v>0.08693999999999999</v>
      </c>
      <c r="S377" s="232">
        <v>0</v>
      </c>
      <c r="T377" s="233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34" t="s">
        <v>353</v>
      </c>
      <c r="AT377" s="234" t="s">
        <v>157</v>
      </c>
      <c r="AU377" s="234" t="s">
        <v>163</v>
      </c>
      <c r="AY377" s="19" t="s">
        <v>142</v>
      </c>
      <c r="BE377" s="235">
        <f>IF(N377="základní",J377,0)</f>
        <v>0</v>
      </c>
      <c r="BF377" s="235">
        <f>IF(N377="snížená",J377,0)</f>
        <v>0</v>
      </c>
      <c r="BG377" s="235">
        <f>IF(N377="zákl. přenesená",J377,0)</f>
        <v>0</v>
      </c>
      <c r="BH377" s="235">
        <f>IF(N377="sníž. přenesená",J377,0)</f>
        <v>0</v>
      </c>
      <c r="BI377" s="235">
        <f>IF(N377="nulová",J377,0)</f>
        <v>0</v>
      </c>
      <c r="BJ377" s="19" t="s">
        <v>84</v>
      </c>
      <c r="BK377" s="235">
        <f>ROUND(I377*H377,2)</f>
        <v>0</v>
      </c>
      <c r="BL377" s="19" t="s">
        <v>310</v>
      </c>
      <c r="BM377" s="234" t="s">
        <v>488</v>
      </c>
    </row>
    <row r="378" s="2" customFormat="1">
      <c r="A378" s="40"/>
      <c r="B378" s="41"/>
      <c r="C378" s="42"/>
      <c r="D378" s="236" t="s">
        <v>152</v>
      </c>
      <c r="E378" s="42"/>
      <c r="F378" s="237" t="s">
        <v>581</v>
      </c>
      <c r="G378" s="42"/>
      <c r="H378" s="42"/>
      <c r="I378" s="138"/>
      <c r="J378" s="42"/>
      <c r="K378" s="42"/>
      <c r="L378" s="46"/>
      <c r="M378" s="238"/>
      <c r="N378" s="239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152</v>
      </c>
      <c r="AU378" s="19" t="s">
        <v>163</v>
      </c>
    </row>
    <row r="379" s="13" customFormat="1">
      <c r="A379" s="13"/>
      <c r="B379" s="241"/>
      <c r="C379" s="242"/>
      <c r="D379" s="236" t="s">
        <v>156</v>
      </c>
      <c r="E379" s="243" t="s">
        <v>19</v>
      </c>
      <c r="F379" s="244" t="s">
        <v>582</v>
      </c>
      <c r="G379" s="242"/>
      <c r="H379" s="245">
        <v>105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1" t="s">
        <v>156</v>
      </c>
      <c r="AU379" s="251" t="s">
        <v>163</v>
      </c>
      <c r="AV379" s="13" t="s">
        <v>87</v>
      </c>
      <c r="AW379" s="13" t="s">
        <v>35</v>
      </c>
      <c r="AX379" s="13" t="s">
        <v>84</v>
      </c>
      <c r="AY379" s="251" t="s">
        <v>142</v>
      </c>
    </row>
    <row r="380" s="13" customFormat="1">
      <c r="A380" s="13"/>
      <c r="B380" s="241"/>
      <c r="C380" s="242"/>
      <c r="D380" s="236" t="s">
        <v>156</v>
      </c>
      <c r="E380" s="242"/>
      <c r="F380" s="244" t="s">
        <v>583</v>
      </c>
      <c r="G380" s="242"/>
      <c r="H380" s="245">
        <v>126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1" t="s">
        <v>156</v>
      </c>
      <c r="AU380" s="251" t="s">
        <v>163</v>
      </c>
      <c r="AV380" s="13" t="s">
        <v>87</v>
      </c>
      <c r="AW380" s="13" t="s">
        <v>4</v>
      </c>
      <c r="AX380" s="13" t="s">
        <v>84</v>
      </c>
      <c r="AY380" s="251" t="s">
        <v>142</v>
      </c>
    </row>
    <row r="381" s="2" customFormat="1" ht="21.75" customHeight="1">
      <c r="A381" s="40"/>
      <c r="B381" s="41"/>
      <c r="C381" s="223" t="s">
        <v>584</v>
      </c>
      <c r="D381" s="223" t="s">
        <v>145</v>
      </c>
      <c r="E381" s="224" t="s">
        <v>585</v>
      </c>
      <c r="F381" s="225" t="s">
        <v>586</v>
      </c>
      <c r="G381" s="226" t="s">
        <v>148</v>
      </c>
      <c r="H381" s="227">
        <v>20</v>
      </c>
      <c r="I381" s="228"/>
      <c r="J381" s="229">
        <f>ROUND(I381*H381,2)</f>
        <v>0</v>
      </c>
      <c r="K381" s="225" t="s">
        <v>19</v>
      </c>
      <c r="L381" s="46"/>
      <c r="M381" s="230" t="s">
        <v>19</v>
      </c>
      <c r="N381" s="231" t="s">
        <v>47</v>
      </c>
      <c r="O381" s="86"/>
      <c r="P381" s="232">
        <f>O381*H381</f>
        <v>0</v>
      </c>
      <c r="Q381" s="232">
        <v>0</v>
      </c>
      <c r="R381" s="232">
        <f>Q381*H381</f>
        <v>0</v>
      </c>
      <c r="S381" s="232">
        <v>0</v>
      </c>
      <c r="T381" s="233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34" t="s">
        <v>310</v>
      </c>
      <c r="AT381" s="234" t="s">
        <v>145</v>
      </c>
      <c r="AU381" s="234" t="s">
        <v>163</v>
      </c>
      <c r="AY381" s="19" t="s">
        <v>142</v>
      </c>
      <c r="BE381" s="235">
        <f>IF(N381="základní",J381,0)</f>
        <v>0</v>
      </c>
      <c r="BF381" s="235">
        <f>IF(N381="snížená",J381,0)</f>
        <v>0</v>
      </c>
      <c r="BG381" s="235">
        <f>IF(N381="zákl. přenesená",J381,0)</f>
        <v>0</v>
      </c>
      <c r="BH381" s="235">
        <f>IF(N381="sníž. přenesená",J381,0)</f>
        <v>0</v>
      </c>
      <c r="BI381" s="235">
        <f>IF(N381="nulová",J381,0)</f>
        <v>0</v>
      </c>
      <c r="BJ381" s="19" t="s">
        <v>84</v>
      </c>
      <c r="BK381" s="235">
        <f>ROUND(I381*H381,2)</f>
        <v>0</v>
      </c>
      <c r="BL381" s="19" t="s">
        <v>310</v>
      </c>
      <c r="BM381" s="234" t="s">
        <v>493</v>
      </c>
    </row>
    <row r="382" s="2" customFormat="1">
      <c r="A382" s="40"/>
      <c r="B382" s="41"/>
      <c r="C382" s="42"/>
      <c r="D382" s="236" t="s">
        <v>152</v>
      </c>
      <c r="E382" s="42"/>
      <c r="F382" s="237" t="s">
        <v>586</v>
      </c>
      <c r="G382" s="42"/>
      <c r="H382" s="42"/>
      <c r="I382" s="138"/>
      <c r="J382" s="42"/>
      <c r="K382" s="42"/>
      <c r="L382" s="46"/>
      <c r="M382" s="238"/>
      <c r="N382" s="239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152</v>
      </c>
      <c r="AU382" s="19" t="s">
        <v>163</v>
      </c>
    </row>
    <row r="383" s="2" customFormat="1" ht="33" customHeight="1">
      <c r="A383" s="40"/>
      <c r="B383" s="41"/>
      <c r="C383" s="223" t="s">
        <v>587</v>
      </c>
      <c r="D383" s="223" t="s">
        <v>145</v>
      </c>
      <c r="E383" s="224" t="s">
        <v>588</v>
      </c>
      <c r="F383" s="225" t="s">
        <v>589</v>
      </c>
      <c r="G383" s="226" t="s">
        <v>148</v>
      </c>
      <c r="H383" s="227">
        <v>14</v>
      </c>
      <c r="I383" s="228"/>
      <c r="J383" s="229">
        <f>ROUND(I383*H383,2)</f>
        <v>0</v>
      </c>
      <c r="K383" s="225" t="s">
        <v>19</v>
      </c>
      <c r="L383" s="46"/>
      <c r="M383" s="230" t="s">
        <v>19</v>
      </c>
      <c r="N383" s="231" t="s">
        <v>47</v>
      </c>
      <c r="O383" s="86"/>
      <c r="P383" s="232">
        <f>O383*H383</f>
        <v>0</v>
      </c>
      <c r="Q383" s="232">
        <v>0</v>
      </c>
      <c r="R383" s="232">
        <f>Q383*H383</f>
        <v>0</v>
      </c>
      <c r="S383" s="232">
        <v>0</v>
      </c>
      <c r="T383" s="233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34" t="s">
        <v>310</v>
      </c>
      <c r="AT383" s="234" t="s">
        <v>145</v>
      </c>
      <c r="AU383" s="234" t="s">
        <v>163</v>
      </c>
      <c r="AY383" s="19" t="s">
        <v>142</v>
      </c>
      <c r="BE383" s="235">
        <f>IF(N383="základní",J383,0)</f>
        <v>0</v>
      </c>
      <c r="BF383" s="235">
        <f>IF(N383="snížená",J383,0)</f>
        <v>0</v>
      </c>
      <c r="BG383" s="235">
        <f>IF(N383="zákl. přenesená",J383,0)</f>
        <v>0</v>
      </c>
      <c r="BH383" s="235">
        <f>IF(N383="sníž. přenesená",J383,0)</f>
        <v>0</v>
      </c>
      <c r="BI383" s="235">
        <f>IF(N383="nulová",J383,0)</f>
        <v>0</v>
      </c>
      <c r="BJ383" s="19" t="s">
        <v>84</v>
      </c>
      <c r="BK383" s="235">
        <f>ROUND(I383*H383,2)</f>
        <v>0</v>
      </c>
      <c r="BL383" s="19" t="s">
        <v>310</v>
      </c>
      <c r="BM383" s="234" t="s">
        <v>498</v>
      </c>
    </row>
    <row r="384" s="2" customFormat="1">
      <c r="A384" s="40"/>
      <c r="B384" s="41"/>
      <c r="C384" s="42"/>
      <c r="D384" s="236" t="s">
        <v>152</v>
      </c>
      <c r="E384" s="42"/>
      <c r="F384" s="237" t="s">
        <v>590</v>
      </c>
      <c r="G384" s="42"/>
      <c r="H384" s="42"/>
      <c r="I384" s="138"/>
      <c r="J384" s="42"/>
      <c r="K384" s="42"/>
      <c r="L384" s="46"/>
      <c r="M384" s="238"/>
      <c r="N384" s="239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152</v>
      </c>
      <c r="AU384" s="19" t="s">
        <v>163</v>
      </c>
    </row>
    <row r="385" s="2" customFormat="1">
      <c r="A385" s="40"/>
      <c r="B385" s="41"/>
      <c r="C385" s="42"/>
      <c r="D385" s="236" t="s">
        <v>154</v>
      </c>
      <c r="E385" s="42"/>
      <c r="F385" s="240" t="s">
        <v>591</v>
      </c>
      <c r="G385" s="42"/>
      <c r="H385" s="42"/>
      <c r="I385" s="138"/>
      <c r="J385" s="42"/>
      <c r="K385" s="42"/>
      <c r="L385" s="46"/>
      <c r="M385" s="238"/>
      <c r="N385" s="239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154</v>
      </c>
      <c r="AU385" s="19" t="s">
        <v>163</v>
      </c>
    </row>
    <row r="386" s="2" customFormat="1" ht="16.5" customHeight="1">
      <c r="A386" s="40"/>
      <c r="B386" s="41"/>
      <c r="C386" s="223" t="s">
        <v>592</v>
      </c>
      <c r="D386" s="223" t="s">
        <v>145</v>
      </c>
      <c r="E386" s="224" t="s">
        <v>593</v>
      </c>
      <c r="F386" s="225" t="s">
        <v>594</v>
      </c>
      <c r="G386" s="226" t="s">
        <v>148</v>
      </c>
      <c r="H386" s="227">
        <v>14</v>
      </c>
      <c r="I386" s="228"/>
      <c r="J386" s="229">
        <f>ROUND(I386*H386,2)</f>
        <v>0</v>
      </c>
      <c r="K386" s="225" t="s">
        <v>19</v>
      </c>
      <c r="L386" s="46"/>
      <c r="M386" s="230" t="s">
        <v>19</v>
      </c>
      <c r="N386" s="231" t="s">
        <v>47</v>
      </c>
      <c r="O386" s="86"/>
      <c r="P386" s="232">
        <f>O386*H386</f>
        <v>0</v>
      </c>
      <c r="Q386" s="232">
        <v>0</v>
      </c>
      <c r="R386" s="232">
        <f>Q386*H386</f>
        <v>0</v>
      </c>
      <c r="S386" s="232">
        <v>0</v>
      </c>
      <c r="T386" s="233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34" t="s">
        <v>310</v>
      </c>
      <c r="AT386" s="234" t="s">
        <v>145</v>
      </c>
      <c r="AU386" s="234" t="s">
        <v>163</v>
      </c>
      <c r="AY386" s="19" t="s">
        <v>142</v>
      </c>
      <c r="BE386" s="235">
        <f>IF(N386="základní",J386,0)</f>
        <v>0</v>
      </c>
      <c r="BF386" s="235">
        <f>IF(N386="snížená",J386,0)</f>
        <v>0</v>
      </c>
      <c r="BG386" s="235">
        <f>IF(N386="zákl. přenesená",J386,0)</f>
        <v>0</v>
      </c>
      <c r="BH386" s="235">
        <f>IF(N386="sníž. přenesená",J386,0)</f>
        <v>0</v>
      </c>
      <c r="BI386" s="235">
        <f>IF(N386="nulová",J386,0)</f>
        <v>0</v>
      </c>
      <c r="BJ386" s="19" t="s">
        <v>84</v>
      </c>
      <c r="BK386" s="235">
        <f>ROUND(I386*H386,2)</f>
        <v>0</v>
      </c>
      <c r="BL386" s="19" t="s">
        <v>310</v>
      </c>
      <c r="BM386" s="234" t="s">
        <v>510</v>
      </c>
    </row>
    <row r="387" s="2" customFormat="1">
      <c r="A387" s="40"/>
      <c r="B387" s="41"/>
      <c r="C387" s="42"/>
      <c r="D387" s="236" t="s">
        <v>152</v>
      </c>
      <c r="E387" s="42"/>
      <c r="F387" s="237" t="s">
        <v>594</v>
      </c>
      <c r="G387" s="42"/>
      <c r="H387" s="42"/>
      <c r="I387" s="138"/>
      <c r="J387" s="42"/>
      <c r="K387" s="42"/>
      <c r="L387" s="46"/>
      <c r="M387" s="238"/>
      <c r="N387" s="239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152</v>
      </c>
      <c r="AU387" s="19" t="s">
        <v>163</v>
      </c>
    </row>
    <row r="388" s="2" customFormat="1">
      <c r="A388" s="40"/>
      <c r="B388" s="41"/>
      <c r="C388" s="42"/>
      <c r="D388" s="236" t="s">
        <v>154</v>
      </c>
      <c r="E388" s="42"/>
      <c r="F388" s="240" t="s">
        <v>595</v>
      </c>
      <c r="G388" s="42"/>
      <c r="H388" s="42"/>
      <c r="I388" s="138"/>
      <c r="J388" s="42"/>
      <c r="K388" s="42"/>
      <c r="L388" s="46"/>
      <c r="M388" s="238"/>
      <c r="N388" s="239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154</v>
      </c>
      <c r="AU388" s="19" t="s">
        <v>163</v>
      </c>
    </row>
    <row r="389" s="2" customFormat="1" ht="16.5" customHeight="1">
      <c r="A389" s="40"/>
      <c r="B389" s="41"/>
      <c r="C389" s="223" t="s">
        <v>596</v>
      </c>
      <c r="D389" s="223" t="s">
        <v>145</v>
      </c>
      <c r="E389" s="224" t="s">
        <v>597</v>
      </c>
      <c r="F389" s="225" t="s">
        <v>598</v>
      </c>
      <c r="G389" s="226" t="s">
        <v>148</v>
      </c>
      <c r="H389" s="227">
        <v>14</v>
      </c>
      <c r="I389" s="228"/>
      <c r="J389" s="229">
        <f>ROUND(I389*H389,2)</f>
        <v>0</v>
      </c>
      <c r="K389" s="225" t="s">
        <v>19</v>
      </c>
      <c r="L389" s="46"/>
      <c r="M389" s="230" t="s">
        <v>19</v>
      </c>
      <c r="N389" s="231" t="s">
        <v>47</v>
      </c>
      <c r="O389" s="86"/>
      <c r="P389" s="232">
        <f>O389*H389</f>
        <v>0</v>
      </c>
      <c r="Q389" s="232">
        <v>0</v>
      </c>
      <c r="R389" s="232">
        <f>Q389*H389</f>
        <v>0</v>
      </c>
      <c r="S389" s="232">
        <v>0</v>
      </c>
      <c r="T389" s="233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34" t="s">
        <v>310</v>
      </c>
      <c r="AT389" s="234" t="s">
        <v>145</v>
      </c>
      <c r="AU389" s="234" t="s">
        <v>163</v>
      </c>
      <c r="AY389" s="19" t="s">
        <v>142</v>
      </c>
      <c r="BE389" s="235">
        <f>IF(N389="základní",J389,0)</f>
        <v>0</v>
      </c>
      <c r="BF389" s="235">
        <f>IF(N389="snížená",J389,0)</f>
        <v>0</v>
      </c>
      <c r="BG389" s="235">
        <f>IF(N389="zákl. přenesená",J389,0)</f>
        <v>0</v>
      </c>
      <c r="BH389" s="235">
        <f>IF(N389="sníž. přenesená",J389,0)</f>
        <v>0</v>
      </c>
      <c r="BI389" s="235">
        <f>IF(N389="nulová",J389,0)</f>
        <v>0</v>
      </c>
      <c r="BJ389" s="19" t="s">
        <v>84</v>
      </c>
      <c r="BK389" s="235">
        <f>ROUND(I389*H389,2)</f>
        <v>0</v>
      </c>
      <c r="BL389" s="19" t="s">
        <v>310</v>
      </c>
      <c r="BM389" s="234" t="s">
        <v>515</v>
      </c>
    </row>
    <row r="390" s="2" customFormat="1">
      <c r="A390" s="40"/>
      <c r="B390" s="41"/>
      <c r="C390" s="42"/>
      <c r="D390" s="236" t="s">
        <v>152</v>
      </c>
      <c r="E390" s="42"/>
      <c r="F390" s="237" t="s">
        <v>598</v>
      </c>
      <c r="G390" s="42"/>
      <c r="H390" s="42"/>
      <c r="I390" s="138"/>
      <c r="J390" s="42"/>
      <c r="K390" s="42"/>
      <c r="L390" s="46"/>
      <c r="M390" s="238"/>
      <c r="N390" s="239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152</v>
      </c>
      <c r="AU390" s="19" t="s">
        <v>163</v>
      </c>
    </row>
    <row r="391" s="2" customFormat="1">
      <c r="A391" s="40"/>
      <c r="B391" s="41"/>
      <c r="C391" s="42"/>
      <c r="D391" s="236" t="s">
        <v>154</v>
      </c>
      <c r="E391" s="42"/>
      <c r="F391" s="240" t="s">
        <v>591</v>
      </c>
      <c r="G391" s="42"/>
      <c r="H391" s="42"/>
      <c r="I391" s="138"/>
      <c r="J391" s="42"/>
      <c r="K391" s="42"/>
      <c r="L391" s="46"/>
      <c r="M391" s="238"/>
      <c r="N391" s="239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154</v>
      </c>
      <c r="AU391" s="19" t="s">
        <v>163</v>
      </c>
    </row>
    <row r="392" s="2" customFormat="1" ht="16.5" customHeight="1">
      <c r="A392" s="40"/>
      <c r="B392" s="41"/>
      <c r="C392" s="223" t="s">
        <v>599</v>
      </c>
      <c r="D392" s="223" t="s">
        <v>145</v>
      </c>
      <c r="E392" s="224" t="s">
        <v>600</v>
      </c>
      <c r="F392" s="225" t="s">
        <v>601</v>
      </c>
      <c r="G392" s="226" t="s">
        <v>148</v>
      </c>
      <c r="H392" s="227">
        <v>14</v>
      </c>
      <c r="I392" s="228"/>
      <c r="J392" s="229">
        <f>ROUND(I392*H392,2)</f>
        <v>0</v>
      </c>
      <c r="K392" s="225" t="s">
        <v>19</v>
      </c>
      <c r="L392" s="46"/>
      <c r="M392" s="230" t="s">
        <v>19</v>
      </c>
      <c r="N392" s="231" t="s">
        <v>47</v>
      </c>
      <c r="O392" s="86"/>
      <c r="P392" s="232">
        <f>O392*H392</f>
        <v>0</v>
      </c>
      <c r="Q392" s="232">
        <v>0</v>
      </c>
      <c r="R392" s="232">
        <f>Q392*H392</f>
        <v>0</v>
      </c>
      <c r="S392" s="232">
        <v>0</v>
      </c>
      <c r="T392" s="233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34" t="s">
        <v>310</v>
      </c>
      <c r="AT392" s="234" t="s">
        <v>145</v>
      </c>
      <c r="AU392" s="234" t="s">
        <v>163</v>
      </c>
      <c r="AY392" s="19" t="s">
        <v>142</v>
      </c>
      <c r="BE392" s="235">
        <f>IF(N392="základní",J392,0)</f>
        <v>0</v>
      </c>
      <c r="BF392" s="235">
        <f>IF(N392="snížená",J392,0)</f>
        <v>0</v>
      </c>
      <c r="BG392" s="235">
        <f>IF(N392="zákl. přenesená",J392,0)</f>
        <v>0</v>
      </c>
      <c r="BH392" s="235">
        <f>IF(N392="sníž. přenesená",J392,0)</f>
        <v>0</v>
      </c>
      <c r="BI392" s="235">
        <f>IF(N392="nulová",J392,0)</f>
        <v>0</v>
      </c>
      <c r="BJ392" s="19" t="s">
        <v>84</v>
      </c>
      <c r="BK392" s="235">
        <f>ROUND(I392*H392,2)</f>
        <v>0</v>
      </c>
      <c r="BL392" s="19" t="s">
        <v>310</v>
      </c>
      <c r="BM392" s="234" t="s">
        <v>519</v>
      </c>
    </row>
    <row r="393" s="2" customFormat="1">
      <c r="A393" s="40"/>
      <c r="B393" s="41"/>
      <c r="C393" s="42"/>
      <c r="D393" s="236" t="s">
        <v>152</v>
      </c>
      <c r="E393" s="42"/>
      <c r="F393" s="237" t="s">
        <v>601</v>
      </c>
      <c r="G393" s="42"/>
      <c r="H393" s="42"/>
      <c r="I393" s="138"/>
      <c r="J393" s="42"/>
      <c r="K393" s="42"/>
      <c r="L393" s="46"/>
      <c r="M393" s="238"/>
      <c r="N393" s="239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152</v>
      </c>
      <c r="AU393" s="19" t="s">
        <v>163</v>
      </c>
    </row>
    <row r="394" s="2" customFormat="1">
      <c r="A394" s="40"/>
      <c r="B394" s="41"/>
      <c r="C394" s="42"/>
      <c r="D394" s="236" t="s">
        <v>154</v>
      </c>
      <c r="E394" s="42"/>
      <c r="F394" s="240" t="s">
        <v>602</v>
      </c>
      <c r="G394" s="42"/>
      <c r="H394" s="42"/>
      <c r="I394" s="138"/>
      <c r="J394" s="42"/>
      <c r="K394" s="42"/>
      <c r="L394" s="46"/>
      <c r="M394" s="238"/>
      <c r="N394" s="239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154</v>
      </c>
      <c r="AU394" s="19" t="s">
        <v>163</v>
      </c>
    </row>
    <row r="395" s="2" customFormat="1" ht="21.75" customHeight="1">
      <c r="A395" s="40"/>
      <c r="B395" s="41"/>
      <c r="C395" s="223" t="s">
        <v>603</v>
      </c>
      <c r="D395" s="223" t="s">
        <v>145</v>
      </c>
      <c r="E395" s="224" t="s">
        <v>604</v>
      </c>
      <c r="F395" s="225" t="s">
        <v>605</v>
      </c>
      <c r="G395" s="226" t="s">
        <v>148</v>
      </c>
      <c r="H395" s="227">
        <v>14</v>
      </c>
      <c r="I395" s="228"/>
      <c r="J395" s="229">
        <f>ROUND(I395*H395,2)</f>
        <v>0</v>
      </c>
      <c r="K395" s="225" t="s">
        <v>19</v>
      </c>
      <c r="L395" s="46"/>
      <c r="M395" s="230" t="s">
        <v>19</v>
      </c>
      <c r="N395" s="231" t="s">
        <v>47</v>
      </c>
      <c r="O395" s="86"/>
      <c r="P395" s="232">
        <f>O395*H395</f>
        <v>0</v>
      </c>
      <c r="Q395" s="232">
        <v>0</v>
      </c>
      <c r="R395" s="232">
        <f>Q395*H395</f>
        <v>0</v>
      </c>
      <c r="S395" s="232">
        <v>0</v>
      </c>
      <c r="T395" s="233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34" t="s">
        <v>310</v>
      </c>
      <c r="AT395" s="234" t="s">
        <v>145</v>
      </c>
      <c r="AU395" s="234" t="s">
        <v>163</v>
      </c>
      <c r="AY395" s="19" t="s">
        <v>142</v>
      </c>
      <c r="BE395" s="235">
        <f>IF(N395="základní",J395,0)</f>
        <v>0</v>
      </c>
      <c r="BF395" s="235">
        <f>IF(N395="snížená",J395,0)</f>
        <v>0</v>
      </c>
      <c r="BG395" s="235">
        <f>IF(N395="zákl. přenesená",J395,0)</f>
        <v>0</v>
      </c>
      <c r="BH395" s="235">
        <f>IF(N395="sníž. přenesená",J395,0)</f>
        <v>0</v>
      </c>
      <c r="BI395" s="235">
        <f>IF(N395="nulová",J395,0)</f>
        <v>0</v>
      </c>
      <c r="BJ395" s="19" t="s">
        <v>84</v>
      </c>
      <c r="BK395" s="235">
        <f>ROUND(I395*H395,2)</f>
        <v>0</v>
      </c>
      <c r="BL395" s="19" t="s">
        <v>310</v>
      </c>
      <c r="BM395" s="234" t="s">
        <v>524</v>
      </c>
    </row>
    <row r="396" s="2" customFormat="1">
      <c r="A396" s="40"/>
      <c r="B396" s="41"/>
      <c r="C396" s="42"/>
      <c r="D396" s="236" t="s">
        <v>152</v>
      </c>
      <c r="E396" s="42"/>
      <c r="F396" s="237" t="s">
        <v>605</v>
      </c>
      <c r="G396" s="42"/>
      <c r="H396" s="42"/>
      <c r="I396" s="138"/>
      <c r="J396" s="42"/>
      <c r="K396" s="42"/>
      <c r="L396" s="46"/>
      <c r="M396" s="238"/>
      <c r="N396" s="239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152</v>
      </c>
      <c r="AU396" s="19" t="s">
        <v>163</v>
      </c>
    </row>
    <row r="397" s="2" customFormat="1">
      <c r="A397" s="40"/>
      <c r="B397" s="41"/>
      <c r="C397" s="42"/>
      <c r="D397" s="236" t="s">
        <v>154</v>
      </c>
      <c r="E397" s="42"/>
      <c r="F397" s="240" t="s">
        <v>595</v>
      </c>
      <c r="G397" s="42"/>
      <c r="H397" s="42"/>
      <c r="I397" s="138"/>
      <c r="J397" s="42"/>
      <c r="K397" s="42"/>
      <c r="L397" s="46"/>
      <c r="M397" s="238"/>
      <c r="N397" s="239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154</v>
      </c>
      <c r="AU397" s="19" t="s">
        <v>163</v>
      </c>
    </row>
    <row r="398" s="2" customFormat="1" ht="21.75" customHeight="1">
      <c r="A398" s="40"/>
      <c r="B398" s="41"/>
      <c r="C398" s="223" t="s">
        <v>606</v>
      </c>
      <c r="D398" s="223" t="s">
        <v>145</v>
      </c>
      <c r="E398" s="224" t="s">
        <v>607</v>
      </c>
      <c r="F398" s="225" t="s">
        <v>608</v>
      </c>
      <c r="G398" s="226" t="s">
        <v>148</v>
      </c>
      <c r="H398" s="227">
        <v>14</v>
      </c>
      <c r="I398" s="228"/>
      <c r="J398" s="229">
        <f>ROUND(I398*H398,2)</f>
        <v>0</v>
      </c>
      <c r="K398" s="225" t="s">
        <v>19</v>
      </c>
      <c r="L398" s="46"/>
      <c r="M398" s="230" t="s">
        <v>19</v>
      </c>
      <c r="N398" s="231" t="s">
        <v>47</v>
      </c>
      <c r="O398" s="86"/>
      <c r="P398" s="232">
        <f>O398*H398</f>
        <v>0</v>
      </c>
      <c r="Q398" s="232">
        <v>0</v>
      </c>
      <c r="R398" s="232">
        <f>Q398*H398</f>
        <v>0</v>
      </c>
      <c r="S398" s="232">
        <v>0</v>
      </c>
      <c r="T398" s="233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34" t="s">
        <v>310</v>
      </c>
      <c r="AT398" s="234" t="s">
        <v>145</v>
      </c>
      <c r="AU398" s="234" t="s">
        <v>163</v>
      </c>
      <c r="AY398" s="19" t="s">
        <v>142</v>
      </c>
      <c r="BE398" s="235">
        <f>IF(N398="základní",J398,0)</f>
        <v>0</v>
      </c>
      <c r="BF398" s="235">
        <f>IF(N398="snížená",J398,0)</f>
        <v>0</v>
      </c>
      <c r="BG398" s="235">
        <f>IF(N398="zákl. přenesená",J398,0)</f>
        <v>0</v>
      </c>
      <c r="BH398" s="235">
        <f>IF(N398="sníž. přenesená",J398,0)</f>
        <v>0</v>
      </c>
      <c r="BI398" s="235">
        <f>IF(N398="nulová",J398,0)</f>
        <v>0</v>
      </c>
      <c r="BJ398" s="19" t="s">
        <v>84</v>
      </c>
      <c r="BK398" s="235">
        <f>ROUND(I398*H398,2)</f>
        <v>0</v>
      </c>
      <c r="BL398" s="19" t="s">
        <v>310</v>
      </c>
      <c r="BM398" s="234" t="s">
        <v>529</v>
      </c>
    </row>
    <row r="399" s="2" customFormat="1">
      <c r="A399" s="40"/>
      <c r="B399" s="41"/>
      <c r="C399" s="42"/>
      <c r="D399" s="236" t="s">
        <v>152</v>
      </c>
      <c r="E399" s="42"/>
      <c r="F399" s="237" t="s">
        <v>608</v>
      </c>
      <c r="G399" s="42"/>
      <c r="H399" s="42"/>
      <c r="I399" s="138"/>
      <c r="J399" s="42"/>
      <c r="K399" s="42"/>
      <c r="L399" s="46"/>
      <c r="M399" s="238"/>
      <c r="N399" s="239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152</v>
      </c>
      <c r="AU399" s="19" t="s">
        <v>163</v>
      </c>
    </row>
    <row r="400" s="2" customFormat="1">
      <c r="A400" s="40"/>
      <c r="B400" s="41"/>
      <c r="C400" s="42"/>
      <c r="D400" s="236" t="s">
        <v>154</v>
      </c>
      <c r="E400" s="42"/>
      <c r="F400" s="240" t="s">
        <v>609</v>
      </c>
      <c r="G400" s="42"/>
      <c r="H400" s="42"/>
      <c r="I400" s="138"/>
      <c r="J400" s="42"/>
      <c r="K400" s="42"/>
      <c r="L400" s="46"/>
      <c r="M400" s="238"/>
      <c r="N400" s="239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154</v>
      </c>
      <c r="AU400" s="19" t="s">
        <v>163</v>
      </c>
    </row>
    <row r="401" s="2" customFormat="1" ht="21.75" customHeight="1">
      <c r="A401" s="40"/>
      <c r="B401" s="41"/>
      <c r="C401" s="223" t="s">
        <v>610</v>
      </c>
      <c r="D401" s="223" t="s">
        <v>145</v>
      </c>
      <c r="E401" s="224" t="s">
        <v>611</v>
      </c>
      <c r="F401" s="225" t="s">
        <v>612</v>
      </c>
      <c r="G401" s="226" t="s">
        <v>148</v>
      </c>
      <c r="H401" s="227">
        <v>14</v>
      </c>
      <c r="I401" s="228"/>
      <c r="J401" s="229">
        <f>ROUND(I401*H401,2)</f>
        <v>0</v>
      </c>
      <c r="K401" s="225" t="s">
        <v>19</v>
      </c>
      <c r="L401" s="46"/>
      <c r="M401" s="230" t="s">
        <v>19</v>
      </c>
      <c r="N401" s="231" t="s">
        <v>47</v>
      </c>
      <c r="O401" s="86"/>
      <c r="P401" s="232">
        <f>O401*H401</f>
        <v>0</v>
      </c>
      <c r="Q401" s="232">
        <v>0</v>
      </c>
      <c r="R401" s="232">
        <f>Q401*H401</f>
        <v>0</v>
      </c>
      <c r="S401" s="232">
        <v>0</v>
      </c>
      <c r="T401" s="233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34" t="s">
        <v>310</v>
      </c>
      <c r="AT401" s="234" t="s">
        <v>145</v>
      </c>
      <c r="AU401" s="234" t="s">
        <v>163</v>
      </c>
      <c r="AY401" s="19" t="s">
        <v>142</v>
      </c>
      <c r="BE401" s="235">
        <f>IF(N401="základní",J401,0)</f>
        <v>0</v>
      </c>
      <c r="BF401" s="235">
        <f>IF(N401="snížená",J401,0)</f>
        <v>0</v>
      </c>
      <c r="BG401" s="235">
        <f>IF(N401="zákl. přenesená",J401,0)</f>
        <v>0</v>
      </c>
      <c r="BH401" s="235">
        <f>IF(N401="sníž. přenesená",J401,0)</f>
        <v>0</v>
      </c>
      <c r="BI401" s="235">
        <f>IF(N401="nulová",J401,0)</f>
        <v>0</v>
      </c>
      <c r="BJ401" s="19" t="s">
        <v>84</v>
      </c>
      <c r="BK401" s="235">
        <f>ROUND(I401*H401,2)</f>
        <v>0</v>
      </c>
      <c r="BL401" s="19" t="s">
        <v>310</v>
      </c>
      <c r="BM401" s="234" t="s">
        <v>533</v>
      </c>
    </row>
    <row r="402" s="2" customFormat="1">
      <c r="A402" s="40"/>
      <c r="B402" s="41"/>
      <c r="C402" s="42"/>
      <c r="D402" s="236" t="s">
        <v>152</v>
      </c>
      <c r="E402" s="42"/>
      <c r="F402" s="237" t="s">
        <v>612</v>
      </c>
      <c r="G402" s="42"/>
      <c r="H402" s="42"/>
      <c r="I402" s="138"/>
      <c r="J402" s="42"/>
      <c r="K402" s="42"/>
      <c r="L402" s="46"/>
      <c r="M402" s="238"/>
      <c r="N402" s="239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152</v>
      </c>
      <c r="AU402" s="19" t="s">
        <v>163</v>
      </c>
    </row>
    <row r="403" s="2" customFormat="1">
      <c r="A403" s="40"/>
      <c r="B403" s="41"/>
      <c r="C403" s="42"/>
      <c r="D403" s="236" t="s">
        <v>154</v>
      </c>
      <c r="E403" s="42"/>
      <c r="F403" s="240" t="s">
        <v>595</v>
      </c>
      <c r="G403" s="42"/>
      <c r="H403" s="42"/>
      <c r="I403" s="138"/>
      <c r="J403" s="42"/>
      <c r="K403" s="42"/>
      <c r="L403" s="46"/>
      <c r="M403" s="238"/>
      <c r="N403" s="239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154</v>
      </c>
      <c r="AU403" s="19" t="s">
        <v>163</v>
      </c>
    </row>
    <row r="404" s="2" customFormat="1" ht="21.75" customHeight="1">
      <c r="A404" s="40"/>
      <c r="B404" s="41"/>
      <c r="C404" s="223" t="s">
        <v>613</v>
      </c>
      <c r="D404" s="223" t="s">
        <v>145</v>
      </c>
      <c r="E404" s="224" t="s">
        <v>614</v>
      </c>
      <c r="F404" s="225" t="s">
        <v>615</v>
      </c>
      <c r="G404" s="226" t="s">
        <v>148</v>
      </c>
      <c r="H404" s="227">
        <v>3</v>
      </c>
      <c r="I404" s="228"/>
      <c r="J404" s="229">
        <f>ROUND(I404*H404,2)</f>
        <v>0</v>
      </c>
      <c r="K404" s="225" t="s">
        <v>19</v>
      </c>
      <c r="L404" s="46"/>
      <c r="M404" s="230" t="s">
        <v>19</v>
      </c>
      <c r="N404" s="231" t="s">
        <v>47</v>
      </c>
      <c r="O404" s="86"/>
      <c r="P404" s="232">
        <f>O404*H404</f>
        <v>0</v>
      </c>
      <c r="Q404" s="232">
        <v>0</v>
      </c>
      <c r="R404" s="232">
        <f>Q404*H404</f>
        <v>0</v>
      </c>
      <c r="S404" s="232">
        <v>0</v>
      </c>
      <c r="T404" s="233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34" t="s">
        <v>310</v>
      </c>
      <c r="AT404" s="234" t="s">
        <v>145</v>
      </c>
      <c r="AU404" s="234" t="s">
        <v>163</v>
      </c>
      <c r="AY404" s="19" t="s">
        <v>142</v>
      </c>
      <c r="BE404" s="235">
        <f>IF(N404="základní",J404,0)</f>
        <v>0</v>
      </c>
      <c r="BF404" s="235">
        <f>IF(N404="snížená",J404,0)</f>
        <v>0</v>
      </c>
      <c r="BG404" s="235">
        <f>IF(N404="zákl. přenesená",J404,0)</f>
        <v>0</v>
      </c>
      <c r="BH404" s="235">
        <f>IF(N404="sníž. přenesená",J404,0)</f>
        <v>0</v>
      </c>
      <c r="BI404" s="235">
        <f>IF(N404="nulová",J404,0)</f>
        <v>0</v>
      </c>
      <c r="BJ404" s="19" t="s">
        <v>84</v>
      </c>
      <c r="BK404" s="235">
        <f>ROUND(I404*H404,2)</f>
        <v>0</v>
      </c>
      <c r="BL404" s="19" t="s">
        <v>310</v>
      </c>
      <c r="BM404" s="234" t="s">
        <v>537</v>
      </c>
    </row>
    <row r="405" s="2" customFormat="1">
      <c r="A405" s="40"/>
      <c r="B405" s="41"/>
      <c r="C405" s="42"/>
      <c r="D405" s="236" t="s">
        <v>152</v>
      </c>
      <c r="E405" s="42"/>
      <c r="F405" s="237" t="s">
        <v>615</v>
      </c>
      <c r="G405" s="42"/>
      <c r="H405" s="42"/>
      <c r="I405" s="138"/>
      <c r="J405" s="42"/>
      <c r="K405" s="42"/>
      <c r="L405" s="46"/>
      <c r="M405" s="238"/>
      <c r="N405" s="239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152</v>
      </c>
      <c r="AU405" s="19" t="s">
        <v>163</v>
      </c>
    </row>
    <row r="406" s="2" customFormat="1">
      <c r="A406" s="40"/>
      <c r="B406" s="41"/>
      <c r="C406" s="42"/>
      <c r="D406" s="236" t="s">
        <v>154</v>
      </c>
      <c r="E406" s="42"/>
      <c r="F406" s="240" t="s">
        <v>595</v>
      </c>
      <c r="G406" s="42"/>
      <c r="H406" s="42"/>
      <c r="I406" s="138"/>
      <c r="J406" s="42"/>
      <c r="K406" s="42"/>
      <c r="L406" s="46"/>
      <c r="M406" s="238"/>
      <c r="N406" s="239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154</v>
      </c>
      <c r="AU406" s="19" t="s">
        <v>163</v>
      </c>
    </row>
    <row r="407" s="2" customFormat="1" ht="33" customHeight="1">
      <c r="A407" s="40"/>
      <c r="B407" s="41"/>
      <c r="C407" s="223" t="s">
        <v>616</v>
      </c>
      <c r="D407" s="223" t="s">
        <v>145</v>
      </c>
      <c r="E407" s="224" t="s">
        <v>617</v>
      </c>
      <c r="F407" s="225" t="s">
        <v>618</v>
      </c>
      <c r="G407" s="226" t="s">
        <v>619</v>
      </c>
      <c r="H407" s="227">
        <v>6.048</v>
      </c>
      <c r="I407" s="228"/>
      <c r="J407" s="229">
        <f>ROUND(I407*H407,2)</f>
        <v>0</v>
      </c>
      <c r="K407" s="225" t="s">
        <v>19</v>
      </c>
      <c r="L407" s="46"/>
      <c r="M407" s="230" t="s">
        <v>19</v>
      </c>
      <c r="N407" s="231" t="s">
        <v>47</v>
      </c>
      <c r="O407" s="86"/>
      <c r="P407" s="232">
        <f>O407*H407</f>
        <v>0</v>
      </c>
      <c r="Q407" s="232">
        <v>0</v>
      </c>
      <c r="R407" s="232">
        <f>Q407*H407</f>
        <v>0</v>
      </c>
      <c r="S407" s="232">
        <v>0</v>
      </c>
      <c r="T407" s="233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34" t="s">
        <v>310</v>
      </c>
      <c r="AT407" s="234" t="s">
        <v>145</v>
      </c>
      <c r="AU407" s="234" t="s">
        <v>163</v>
      </c>
      <c r="AY407" s="19" t="s">
        <v>142</v>
      </c>
      <c r="BE407" s="235">
        <f>IF(N407="základní",J407,0)</f>
        <v>0</v>
      </c>
      <c r="BF407" s="235">
        <f>IF(N407="snížená",J407,0)</f>
        <v>0</v>
      </c>
      <c r="BG407" s="235">
        <f>IF(N407="zákl. přenesená",J407,0)</f>
        <v>0</v>
      </c>
      <c r="BH407" s="235">
        <f>IF(N407="sníž. přenesená",J407,0)</f>
        <v>0</v>
      </c>
      <c r="BI407" s="235">
        <f>IF(N407="nulová",J407,0)</f>
        <v>0</v>
      </c>
      <c r="BJ407" s="19" t="s">
        <v>84</v>
      </c>
      <c r="BK407" s="235">
        <f>ROUND(I407*H407,2)</f>
        <v>0</v>
      </c>
      <c r="BL407" s="19" t="s">
        <v>310</v>
      </c>
      <c r="BM407" s="234" t="s">
        <v>541</v>
      </c>
    </row>
    <row r="408" s="2" customFormat="1">
      <c r="A408" s="40"/>
      <c r="B408" s="41"/>
      <c r="C408" s="42"/>
      <c r="D408" s="236" t="s">
        <v>152</v>
      </c>
      <c r="E408" s="42"/>
      <c r="F408" s="237" t="s">
        <v>618</v>
      </c>
      <c r="G408" s="42"/>
      <c r="H408" s="42"/>
      <c r="I408" s="138"/>
      <c r="J408" s="42"/>
      <c r="K408" s="42"/>
      <c r="L408" s="46"/>
      <c r="M408" s="238"/>
      <c r="N408" s="239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152</v>
      </c>
      <c r="AU408" s="19" t="s">
        <v>163</v>
      </c>
    </row>
    <row r="409" s="2" customFormat="1">
      <c r="A409" s="40"/>
      <c r="B409" s="41"/>
      <c r="C409" s="42"/>
      <c r="D409" s="236" t="s">
        <v>154</v>
      </c>
      <c r="E409" s="42"/>
      <c r="F409" s="240" t="s">
        <v>595</v>
      </c>
      <c r="G409" s="42"/>
      <c r="H409" s="42"/>
      <c r="I409" s="138"/>
      <c r="J409" s="42"/>
      <c r="K409" s="42"/>
      <c r="L409" s="46"/>
      <c r="M409" s="238"/>
      <c r="N409" s="239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154</v>
      </c>
      <c r="AU409" s="19" t="s">
        <v>163</v>
      </c>
    </row>
    <row r="410" s="13" customFormat="1">
      <c r="A410" s="13"/>
      <c r="B410" s="241"/>
      <c r="C410" s="242"/>
      <c r="D410" s="236" t="s">
        <v>156</v>
      </c>
      <c r="E410" s="243" t="s">
        <v>19</v>
      </c>
      <c r="F410" s="244" t="s">
        <v>620</v>
      </c>
      <c r="G410" s="242"/>
      <c r="H410" s="245">
        <v>6.048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1" t="s">
        <v>156</v>
      </c>
      <c r="AU410" s="251" t="s">
        <v>163</v>
      </c>
      <c r="AV410" s="13" t="s">
        <v>87</v>
      </c>
      <c r="AW410" s="13" t="s">
        <v>35</v>
      </c>
      <c r="AX410" s="13" t="s">
        <v>84</v>
      </c>
      <c r="AY410" s="251" t="s">
        <v>142</v>
      </c>
    </row>
    <row r="411" s="2" customFormat="1" ht="21.75" customHeight="1">
      <c r="A411" s="40"/>
      <c r="B411" s="41"/>
      <c r="C411" s="223" t="s">
        <v>621</v>
      </c>
      <c r="D411" s="223" t="s">
        <v>145</v>
      </c>
      <c r="E411" s="224" t="s">
        <v>622</v>
      </c>
      <c r="F411" s="225" t="s">
        <v>623</v>
      </c>
      <c r="G411" s="226" t="s">
        <v>624</v>
      </c>
      <c r="H411" s="227">
        <v>14</v>
      </c>
      <c r="I411" s="228"/>
      <c r="J411" s="229">
        <f>ROUND(I411*H411,2)</f>
        <v>0</v>
      </c>
      <c r="K411" s="225" t="s">
        <v>19</v>
      </c>
      <c r="L411" s="46"/>
      <c r="M411" s="230" t="s">
        <v>19</v>
      </c>
      <c r="N411" s="231" t="s">
        <v>47</v>
      </c>
      <c r="O411" s="86"/>
      <c r="P411" s="232">
        <f>O411*H411</f>
        <v>0</v>
      </c>
      <c r="Q411" s="232">
        <v>0</v>
      </c>
      <c r="R411" s="232">
        <f>Q411*H411</f>
        <v>0</v>
      </c>
      <c r="S411" s="232">
        <v>0</v>
      </c>
      <c r="T411" s="233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34" t="s">
        <v>310</v>
      </c>
      <c r="AT411" s="234" t="s">
        <v>145</v>
      </c>
      <c r="AU411" s="234" t="s">
        <v>163</v>
      </c>
      <c r="AY411" s="19" t="s">
        <v>142</v>
      </c>
      <c r="BE411" s="235">
        <f>IF(N411="základní",J411,0)</f>
        <v>0</v>
      </c>
      <c r="BF411" s="235">
        <f>IF(N411="snížená",J411,0)</f>
        <v>0</v>
      </c>
      <c r="BG411" s="235">
        <f>IF(N411="zákl. přenesená",J411,0)</f>
        <v>0</v>
      </c>
      <c r="BH411" s="235">
        <f>IF(N411="sníž. přenesená",J411,0)</f>
        <v>0</v>
      </c>
      <c r="BI411" s="235">
        <f>IF(N411="nulová",J411,0)</f>
        <v>0</v>
      </c>
      <c r="BJ411" s="19" t="s">
        <v>84</v>
      </c>
      <c r="BK411" s="235">
        <f>ROUND(I411*H411,2)</f>
        <v>0</v>
      </c>
      <c r="BL411" s="19" t="s">
        <v>310</v>
      </c>
      <c r="BM411" s="234" t="s">
        <v>546</v>
      </c>
    </row>
    <row r="412" s="2" customFormat="1">
      <c r="A412" s="40"/>
      <c r="B412" s="41"/>
      <c r="C412" s="42"/>
      <c r="D412" s="236" t="s">
        <v>152</v>
      </c>
      <c r="E412" s="42"/>
      <c r="F412" s="237" t="s">
        <v>623</v>
      </c>
      <c r="G412" s="42"/>
      <c r="H412" s="42"/>
      <c r="I412" s="138"/>
      <c r="J412" s="42"/>
      <c r="K412" s="42"/>
      <c r="L412" s="46"/>
      <c r="M412" s="238"/>
      <c r="N412" s="239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152</v>
      </c>
      <c r="AU412" s="19" t="s">
        <v>163</v>
      </c>
    </row>
    <row r="413" s="2" customFormat="1">
      <c r="A413" s="40"/>
      <c r="B413" s="41"/>
      <c r="C413" s="42"/>
      <c r="D413" s="236" t="s">
        <v>154</v>
      </c>
      <c r="E413" s="42"/>
      <c r="F413" s="240" t="s">
        <v>625</v>
      </c>
      <c r="G413" s="42"/>
      <c r="H413" s="42"/>
      <c r="I413" s="138"/>
      <c r="J413" s="42"/>
      <c r="K413" s="42"/>
      <c r="L413" s="46"/>
      <c r="M413" s="238"/>
      <c r="N413" s="239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154</v>
      </c>
      <c r="AU413" s="19" t="s">
        <v>163</v>
      </c>
    </row>
    <row r="414" s="2" customFormat="1" ht="21.75" customHeight="1">
      <c r="A414" s="40"/>
      <c r="B414" s="41"/>
      <c r="C414" s="223" t="s">
        <v>626</v>
      </c>
      <c r="D414" s="223" t="s">
        <v>145</v>
      </c>
      <c r="E414" s="224" t="s">
        <v>627</v>
      </c>
      <c r="F414" s="225" t="s">
        <v>628</v>
      </c>
      <c r="G414" s="226" t="s">
        <v>148</v>
      </c>
      <c r="H414" s="227">
        <v>10</v>
      </c>
      <c r="I414" s="228"/>
      <c r="J414" s="229">
        <f>ROUND(I414*H414,2)</f>
        <v>0</v>
      </c>
      <c r="K414" s="225" t="s">
        <v>149</v>
      </c>
      <c r="L414" s="46"/>
      <c r="M414" s="230" t="s">
        <v>19</v>
      </c>
      <c r="N414" s="231" t="s">
        <v>47</v>
      </c>
      <c r="O414" s="86"/>
      <c r="P414" s="232">
        <f>O414*H414</f>
        <v>0</v>
      </c>
      <c r="Q414" s="232">
        <v>0</v>
      </c>
      <c r="R414" s="232">
        <f>Q414*H414</f>
        <v>0</v>
      </c>
      <c r="S414" s="232">
        <v>0</v>
      </c>
      <c r="T414" s="233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34" t="s">
        <v>310</v>
      </c>
      <c r="AT414" s="234" t="s">
        <v>145</v>
      </c>
      <c r="AU414" s="234" t="s">
        <v>163</v>
      </c>
      <c r="AY414" s="19" t="s">
        <v>142</v>
      </c>
      <c r="BE414" s="235">
        <f>IF(N414="základní",J414,0)</f>
        <v>0</v>
      </c>
      <c r="BF414" s="235">
        <f>IF(N414="snížená",J414,0)</f>
        <v>0</v>
      </c>
      <c r="BG414" s="235">
        <f>IF(N414="zákl. přenesená",J414,0)</f>
        <v>0</v>
      </c>
      <c r="BH414" s="235">
        <f>IF(N414="sníž. přenesená",J414,0)</f>
        <v>0</v>
      </c>
      <c r="BI414" s="235">
        <f>IF(N414="nulová",J414,0)</f>
        <v>0</v>
      </c>
      <c r="BJ414" s="19" t="s">
        <v>84</v>
      </c>
      <c r="BK414" s="235">
        <f>ROUND(I414*H414,2)</f>
        <v>0</v>
      </c>
      <c r="BL414" s="19" t="s">
        <v>310</v>
      </c>
      <c r="BM414" s="234" t="s">
        <v>550</v>
      </c>
    </row>
    <row r="415" s="2" customFormat="1">
      <c r="A415" s="40"/>
      <c r="B415" s="41"/>
      <c r="C415" s="42"/>
      <c r="D415" s="236" t="s">
        <v>152</v>
      </c>
      <c r="E415" s="42"/>
      <c r="F415" s="237" t="s">
        <v>629</v>
      </c>
      <c r="G415" s="42"/>
      <c r="H415" s="42"/>
      <c r="I415" s="138"/>
      <c r="J415" s="42"/>
      <c r="K415" s="42"/>
      <c r="L415" s="46"/>
      <c r="M415" s="238"/>
      <c r="N415" s="239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152</v>
      </c>
      <c r="AU415" s="19" t="s">
        <v>163</v>
      </c>
    </row>
    <row r="416" s="2" customFormat="1" ht="33" customHeight="1">
      <c r="A416" s="40"/>
      <c r="B416" s="41"/>
      <c r="C416" s="252" t="s">
        <v>630</v>
      </c>
      <c r="D416" s="252" t="s">
        <v>157</v>
      </c>
      <c r="E416" s="253" t="s">
        <v>631</v>
      </c>
      <c r="F416" s="254" t="s">
        <v>632</v>
      </c>
      <c r="G416" s="255" t="s">
        <v>624</v>
      </c>
      <c r="H416" s="256">
        <v>2</v>
      </c>
      <c r="I416" s="257"/>
      <c r="J416" s="258">
        <f>ROUND(I416*H416,2)</f>
        <v>0</v>
      </c>
      <c r="K416" s="254" t="s">
        <v>19</v>
      </c>
      <c r="L416" s="259"/>
      <c r="M416" s="260" t="s">
        <v>19</v>
      </c>
      <c r="N416" s="261" t="s">
        <v>47</v>
      </c>
      <c r="O416" s="86"/>
      <c r="P416" s="232">
        <f>O416*H416</f>
        <v>0</v>
      </c>
      <c r="Q416" s="232">
        <v>0</v>
      </c>
      <c r="R416" s="232">
        <f>Q416*H416</f>
        <v>0</v>
      </c>
      <c r="S416" s="232">
        <v>0</v>
      </c>
      <c r="T416" s="233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34" t="s">
        <v>353</v>
      </c>
      <c r="AT416" s="234" t="s">
        <v>157</v>
      </c>
      <c r="AU416" s="234" t="s">
        <v>163</v>
      </c>
      <c r="AY416" s="19" t="s">
        <v>142</v>
      </c>
      <c r="BE416" s="235">
        <f>IF(N416="základní",J416,0)</f>
        <v>0</v>
      </c>
      <c r="BF416" s="235">
        <f>IF(N416="snížená",J416,0)</f>
        <v>0</v>
      </c>
      <c r="BG416" s="235">
        <f>IF(N416="zákl. přenesená",J416,0)</f>
        <v>0</v>
      </c>
      <c r="BH416" s="235">
        <f>IF(N416="sníž. přenesená",J416,0)</f>
        <v>0</v>
      </c>
      <c r="BI416" s="235">
        <f>IF(N416="nulová",J416,0)</f>
        <v>0</v>
      </c>
      <c r="BJ416" s="19" t="s">
        <v>84</v>
      </c>
      <c r="BK416" s="235">
        <f>ROUND(I416*H416,2)</f>
        <v>0</v>
      </c>
      <c r="BL416" s="19" t="s">
        <v>310</v>
      </c>
      <c r="BM416" s="234" t="s">
        <v>554</v>
      </c>
    </row>
    <row r="417" s="2" customFormat="1">
      <c r="A417" s="40"/>
      <c r="B417" s="41"/>
      <c r="C417" s="42"/>
      <c r="D417" s="236" t="s">
        <v>152</v>
      </c>
      <c r="E417" s="42"/>
      <c r="F417" s="237" t="s">
        <v>632</v>
      </c>
      <c r="G417" s="42"/>
      <c r="H417" s="42"/>
      <c r="I417" s="138"/>
      <c r="J417" s="42"/>
      <c r="K417" s="42"/>
      <c r="L417" s="46"/>
      <c r="M417" s="238"/>
      <c r="N417" s="239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152</v>
      </c>
      <c r="AU417" s="19" t="s">
        <v>163</v>
      </c>
    </row>
    <row r="418" s="2" customFormat="1" ht="33" customHeight="1">
      <c r="A418" s="40"/>
      <c r="B418" s="41"/>
      <c r="C418" s="252" t="s">
        <v>633</v>
      </c>
      <c r="D418" s="252" t="s">
        <v>157</v>
      </c>
      <c r="E418" s="253" t="s">
        <v>634</v>
      </c>
      <c r="F418" s="254" t="s">
        <v>635</v>
      </c>
      <c r="G418" s="255" t="s">
        <v>624</v>
      </c>
      <c r="H418" s="256">
        <v>1</v>
      </c>
      <c r="I418" s="257"/>
      <c r="J418" s="258">
        <f>ROUND(I418*H418,2)</f>
        <v>0</v>
      </c>
      <c r="K418" s="254" t="s">
        <v>19</v>
      </c>
      <c r="L418" s="259"/>
      <c r="M418" s="260" t="s">
        <v>19</v>
      </c>
      <c r="N418" s="261" t="s">
        <v>47</v>
      </c>
      <c r="O418" s="86"/>
      <c r="P418" s="232">
        <f>O418*H418</f>
        <v>0</v>
      </c>
      <c r="Q418" s="232">
        <v>0</v>
      </c>
      <c r="R418" s="232">
        <f>Q418*H418</f>
        <v>0</v>
      </c>
      <c r="S418" s="232">
        <v>0</v>
      </c>
      <c r="T418" s="233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34" t="s">
        <v>353</v>
      </c>
      <c r="AT418" s="234" t="s">
        <v>157</v>
      </c>
      <c r="AU418" s="234" t="s">
        <v>163</v>
      </c>
      <c r="AY418" s="19" t="s">
        <v>142</v>
      </c>
      <c r="BE418" s="235">
        <f>IF(N418="základní",J418,0)</f>
        <v>0</v>
      </c>
      <c r="BF418" s="235">
        <f>IF(N418="snížená",J418,0)</f>
        <v>0</v>
      </c>
      <c r="BG418" s="235">
        <f>IF(N418="zákl. přenesená",J418,0)</f>
        <v>0</v>
      </c>
      <c r="BH418" s="235">
        <f>IF(N418="sníž. přenesená",J418,0)</f>
        <v>0</v>
      </c>
      <c r="BI418" s="235">
        <f>IF(N418="nulová",J418,0)</f>
        <v>0</v>
      </c>
      <c r="BJ418" s="19" t="s">
        <v>84</v>
      </c>
      <c r="BK418" s="235">
        <f>ROUND(I418*H418,2)</f>
        <v>0</v>
      </c>
      <c r="BL418" s="19" t="s">
        <v>310</v>
      </c>
      <c r="BM418" s="234" t="s">
        <v>579</v>
      </c>
    </row>
    <row r="419" s="2" customFormat="1">
      <c r="A419" s="40"/>
      <c r="B419" s="41"/>
      <c r="C419" s="42"/>
      <c r="D419" s="236" t="s">
        <v>152</v>
      </c>
      <c r="E419" s="42"/>
      <c r="F419" s="237" t="s">
        <v>635</v>
      </c>
      <c r="G419" s="42"/>
      <c r="H419" s="42"/>
      <c r="I419" s="138"/>
      <c r="J419" s="42"/>
      <c r="K419" s="42"/>
      <c r="L419" s="46"/>
      <c r="M419" s="238"/>
      <c r="N419" s="239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152</v>
      </c>
      <c r="AU419" s="19" t="s">
        <v>163</v>
      </c>
    </row>
    <row r="420" s="2" customFormat="1" ht="55.5" customHeight="1">
      <c r="A420" s="40"/>
      <c r="B420" s="41"/>
      <c r="C420" s="252" t="s">
        <v>636</v>
      </c>
      <c r="D420" s="252" t="s">
        <v>157</v>
      </c>
      <c r="E420" s="253" t="s">
        <v>637</v>
      </c>
      <c r="F420" s="254" t="s">
        <v>638</v>
      </c>
      <c r="G420" s="255" t="s">
        <v>624</v>
      </c>
      <c r="H420" s="256">
        <v>1</v>
      </c>
      <c r="I420" s="257"/>
      <c r="J420" s="258">
        <f>ROUND(I420*H420,2)</f>
        <v>0</v>
      </c>
      <c r="K420" s="254" t="s">
        <v>19</v>
      </c>
      <c r="L420" s="259"/>
      <c r="M420" s="260" t="s">
        <v>19</v>
      </c>
      <c r="N420" s="261" t="s">
        <v>47</v>
      </c>
      <c r="O420" s="86"/>
      <c r="P420" s="232">
        <f>O420*H420</f>
        <v>0</v>
      </c>
      <c r="Q420" s="232">
        <v>0</v>
      </c>
      <c r="R420" s="232">
        <f>Q420*H420</f>
        <v>0</v>
      </c>
      <c r="S420" s="232">
        <v>0</v>
      </c>
      <c r="T420" s="233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34" t="s">
        <v>353</v>
      </c>
      <c r="AT420" s="234" t="s">
        <v>157</v>
      </c>
      <c r="AU420" s="234" t="s">
        <v>163</v>
      </c>
      <c r="AY420" s="19" t="s">
        <v>142</v>
      </c>
      <c r="BE420" s="235">
        <f>IF(N420="základní",J420,0)</f>
        <v>0</v>
      </c>
      <c r="BF420" s="235">
        <f>IF(N420="snížená",J420,0)</f>
        <v>0</v>
      </c>
      <c r="BG420" s="235">
        <f>IF(N420="zákl. přenesená",J420,0)</f>
        <v>0</v>
      </c>
      <c r="BH420" s="235">
        <f>IF(N420="sníž. přenesená",J420,0)</f>
        <v>0</v>
      </c>
      <c r="BI420" s="235">
        <f>IF(N420="nulová",J420,0)</f>
        <v>0</v>
      </c>
      <c r="BJ420" s="19" t="s">
        <v>84</v>
      </c>
      <c r="BK420" s="235">
        <f>ROUND(I420*H420,2)</f>
        <v>0</v>
      </c>
      <c r="BL420" s="19" t="s">
        <v>310</v>
      </c>
      <c r="BM420" s="234" t="s">
        <v>587</v>
      </c>
    </row>
    <row r="421" s="2" customFormat="1">
      <c r="A421" s="40"/>
      <c r="B421" s="41"/>
      <c r="C421" s="42"/>
      <c r="D421" s="236" t="s">
        <v>152</v>
      </c>
      <c r="E421" s="42"/>
      <c r="F421" s="237" t="s">
        <v>638</v>
      </c>
      <c r="G421" s="42"/>
      <c r="H421" s="42"/>
      <c r="I421" s="138"/>
      <c r="J421" s="42"/>
      <c r="K421" s="42"/>
      <c r="L421" s="46"/>
      <c r="M421" s="238"/>
      <c r="N421" s="239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152</v>
      </c>
      <c r="AU421" s="19" t="s">
        <v>163</v>
      </c>
    </row>
    <row r="422" s="2" customFormat="1" ht="21.75" customHeight="1">
      <c r="A422" s="40"/>
      <c r="B422" s="41"/>
      <c r="C422" s="252" t="s">
        <v>639</v>
      </c>
      <c r="D422" s="252" t="s">
        <v>157</v>
      </c>
      <c r="E422" s="253" t="s">
        <v>640</v>
      </c>
      <c r="F422" s="254" t="s">
        <v>641</v>
      </c>
      <c r="G422" s="255" t="s">
        <v>624</v>
      </c>
      <c r="H422" s="256">
        <v>1</v>
      </c>
      <c r="I422" s="257"/>
      <c r="J422" s="258">
        <f>ROUND(I422*H422,2)</f>
        <v>0</v>
      </c>
      <c r="K422" s="254" t="s">
        <v>19</v>
      </c>
      <c r="L422" s="259"/>
      <c r="M422" s="260" t="s">
        <v>19</v>
      </c>
      <c r="N422" s="261" t="s">
        <v>47</v>
      </c>
      <c r="O422" s="86"/>
      <c r="P422" s="232">
        <f>O422*H422</f>
        <v>0</v>
      </c>
      <c r="Q422" s="232">
        <v>0</v>
      </c>
      <c r="R422" s="232">
        <f>Q422*H422</f>
        <v>0</v>
      </c>
      <c r="S422" s="232">
        <v>0</v>
      </c>
      <c r="T422" s="233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34" t="s">
        <v>353</v>
      </c>
      <c r="AT422" s="234" t="s">
        <v>157</v>
      </c>
      <c r="AU422" s="234" t="s">
        <v>163</v>
      </c>
      <c r="AY422" s="19" t="s">
        <v>142</v>
      </c>
      <c r="BE422" s="235">
        <f>IF(N422="základní",J422,0)</f>
        <v>0</v>
      </c>
      <c r="BF422" s="235">
        <f>IF(N422="snížená",J422,0)</f>
        <v>0</v>
      </c>
      <c r="BG422" s="235">
        <f>IF(N422="zákl. přenesená",J422,0)</f>
        <v>0</v>
      </c>
      <c r="BH422" s="235">
        <f>IF(N422="sníž. přenesená",J422,0)</f>
        <v>0</v>
      </c>
      <c r="BI422" s="235">
        <f>IF(N422="nulová",J422,0)</f>
        <v>0</v>
      </c>
      <c r="BJ422" s="19" t="s">
        <v>84</v>
      </c>
      <c r="BK422" s="235">
        <f>ROUND(I422*H422,2)</f>
        <v>0</v>
      </c>
      <c r="BL422" s="19" t="s">
        <v>310</v>
      </c>
      <c r="BM422" s="234" t="s">
        <v>642</v>
      </c>
    </row>
    <row r="423" s="2" customFormat="1">
      <c r="A423" s="40"/>
      <c r="B423" s="41"/>
      <c r="C423" s="42"/>
      <c r="D423" s="236" t="s">
        <v>152</v>
      </c>
      <c r="E423" s="42"/>
      <c r="F423" s="237" t="s">
        <v>641</v>
      </c>
      <c r="G423" s="42"/>
      <c r="H423" s="42"/>
      <c r="I423" s="138"/>
      <c r="J423" s="42"/>
      <c r="K423" s="42"/>
      <c r="L423" s="46"/>
      <c r="M423" s="238"/>
      <c r="N423" s="239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152</v>
      </c>
      <c r="AU423" s="19" t="s">
        <v>163</v>
      </c>
    </row>
    <row r="424" s="2" customFormat="1" ht="33" customHeight="1">
      <c r="A424" s="40"/>
      <c r="B424" s="41"/>
      <c r="C424" s="252" t="s">
        <v>643</v>
      </c>
      <c r="D424" s="252" t="s">
        <v>157</v>
      </c>
      <c r="E424" s="253" t="s">
        <v>644</v>
      </c>
      <c r="F424" s="254" t="s">
        <v>645</v>
      </c>
      <c r="G424" s="255" t="s">
        <v>624</v>
      </c>
      <c r="H424" s="256">
        <v>5</v>
      </c>
      <c r="I424" s="257"/>
      <c r="J424" s="258">
        <f>ROUND(I424*H424,2)</f>
        <v>0</v>
      </c>
      <c r="K424" s="254" t="s">
        <v>19</v>
      </c>
      <c r="L424" s="259"/>
      <c r="M424" s="260" t="s">
        <v>19</v>
      </c>
      <c r="N424" s="261" t="s">
        <v>47</v>
      </c>
      <c r="O424" s="86"/>
      <c r="P424" s="232">
        <f>O424*H424</f>
        <v>0</v>
      </c>
      <c r="Q424" s="232">
        <v>0</v>
      </c>
      <c r="R424" s="232">
        <f>Q424*H424</f>
        <v>0</v>
      </c>
      <c r="S424" s="232">
        <v>0</v>
      </c>
      <c r="T424" s="233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34" t="s">
        <v>353</v>
      </c>
      <c r="AT424" s="234" t="s">
        <v>157</v>
      </c>
      <c r="AU424" s="234" t="s">
        <v>163</v>
      </c>
      <c r="AY424" s="19" t="s">
        <v>142</v>
      </c>
      <c r="BE424" s="235">
        <f>IF(N424="základní",J424,0)</f>
        <v>0</v>
      </c>
      <c r="BF424" s="235">
        <f>IF(N424="snížená",J424,0)</f>
        <v>0</v>
      </c>
      <c r="BG424" s="235">
        <f>IF(N424="zákl. přenesená",J424,0)</f>
        <v>0</v>
      </c>
      <c r="BH424" s="235">
        <f>IF(N424="sníž. přenesená",J424,0)</f>
        <v>0</v>
      </c>
      <c r="BI424" s="235">
        <f>IF(N424="nulová",J424,0)</f>
        <v>0</v>
      </c>
      <c r="BJ424" s="19" t="s">
        <v>84</v>
      </c>
      <c r="BK424" s="235">
        <f>ROUND(I424*H424,2)</f>
        <v>0</v>
      </c>
      <c r="BL424" s="19" t="s">
        <v>310</v>
      </c>
      <c r="BM424" s="234" t="s">
        <v>646</v>
      </c>
    </row>
    <row r="425" s="2" customFormat="1">
      <c r="A425" s="40"/>
      <c r="B425" s="41"/>
      <c r="C425" s="42"/>
      <c r="D425" s="236" t="s">
        <v>152</v>
      </c>
      <c r="E425" s="42"/>
      <c r="F425" s="237" t="s">
        <v>645</v>
      </c>
      <c r="G425" s="42"/>
      <c r="H425" s="42"/>
      <c r="I425" s="138"/>
      <c r="J425" s="42"/>
      <c r="K425" s="42"/>
      <c r="L425" s="46"/>
      <c r="M425" s="238"/>
      <c r="N425" s="239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152</v>
      </c>
      <c r="AU425" s="19" t="s">
        <v>163</v>
      </c>
    </row>
    <row r="426" s="2" customFormat="1" ht="16.5" customHeight="1">
      <c r="A426" s="40"/>
      <c r="B426" s="41"/>
      <c r="C426" s="223" t="s">
        <v>647</v>
      </c>
      <c r="D426" s="223" t="s">
        <v>145</v>
      </c>
      <c r="E426" s="224" t="s">
        <v>648</v>
      </c>
      <c r="F426" s="225" t="s">
        <v>649</v>
      </c>
      <c r="G426" s="226" t="s">
        <v>650</v>
      </c>
      <c r="H426" s="273"/>
      <c r="I426" s="228"/>
      <c r="J426" s="229">
        <f>ROUND(I426*H426,2)</f>
        <v>0</v>
      </c>
      <c r="K426" s="225" t="s">
        <v>149</v>
      </c>
      <c r="L426" s="46"/>
      <c r="M426" s="230" t="s">
        <v>19</v>
      </c>
      <c r="N426" s="231" t="s">
        <v>47</v>
      </c>
      <c r="O426" s="86"/>
      <c r="P426" s="232">
        <f>O426*H426</f>
        <v>0</v>
      </c>
      <c r="Q426" s="232">
        <v>0</v>
      </c>
      <c r="R426" s="232">
        <f>Q426*H426</f>
        <v>0</v>
      </c>
      <c r="S426" s="232">
        <v>0</v>
      </c>
      <c r="T426" s="233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34" t="s">
        <v>310</v>
      </c>
      <c r="AT426" s="234" t="s">
        <v>145</v>
      </c>
      <c r="AU426" s="234" t="s">
        <v>163</v>
      </c>
      <c r="AY426" s="19" t="s">
        <v>142</v>
      </c>
      <c r="BE426" s="235">
        <f>IF(N426="základní",J426,0)</f>
        <v>0</v>
      </c>
      <c r="BF426" s="235">
        <f>IF(N426="snížená",J426,0)</f>
        <v>0</v>
      </c>
      <c r="BG426" s="235">
        <f>IF(N426="zákl. přenesená",J426,0)</f>
        <v>0</v>
      </c>
      <c r="BH426" s="235">
        <f>IF(N426="sníž. přenesená",J426,0)</f>
        <v>0</v>
      </c>
      <c r="BI426" s="235">
        <f>IF(N426="nulová",J426,0)</f>
        <v>0</v>
      </c>
      <c r="BJ426" s="19" t="s">
        <v>84</v>
      </c>
      <c r="BK426" s="235">
        <f>ROUND(I426*H426,2)</f>
        <v>0</v>
      </c>
      <c r="BL426" s="19" t="s">
        <v>310</v>
      </c>
      <c r="BM426" s="234" t="s">
        <v>592</v>
      </c>
    </row>
    <row r="427" s="2" customFormat="1">
      <c r="A427" s="40"/>
      <c r="B427" s="41"/>
      <c r="C427" s="42"/>
      <c r="D427" s="236" t="s">
        <v>152</v>
      </c>
      <c r="E427" s="42"/>
      <c r="F427" s="237" t="s">
        <v>651</v>
      </c>
      <c r="G427" s="42"/>
      <c r="H427" s="42"/>
      <c r="I427" s="138"/>
      <c r="J427" s="42"/>
      <c r="K427" s="42"/>
      <c r="L427" s="46"/>
      <c r="M427" s="238"/>
      <c r="N427" s="239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152</v>
      </c>
      <c r="AU427" s="19" t="s">
        <v>163</v>
      </c>
    </row>
    <row r="428" s="2" customFormat="1">
      <c r="A428" s="40"/>
      <c r="B428" s="41"/>
      <c r="C428" s="42"/>
      <c r="D428" s="236" t="s">
        <v>154</v>
      </c>
      <c r="E428" s="42"/>
      <c r="F428" s="240" t="s">
        <v>652</v>
      </c>
      <c r="G428" s="42"/>
      <c r="H428" s="42"/>
      <c r="I428" s="138"/>
      <c r="J428" s="42"/>
      <c r="K428" s="42"/>
      <c r="L428" s="46"/>
      <c r="M428" s="238"/>
      <c r="N428" s="239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154</v>
      </c>
      <c r="AU428" s="19" t="s">
        <v>163</v>
      </c>
    </row>
    <row r="429" s="2" customFormat="1" ht="16.5" customHeight="1">
      <c r="A429" s="40"/>
      <c r="B429" s="41"/>
      <c r="C429" s="223" t="s">
        <v>653</v>
      </c>
      <c r="D429" s="223" t="s">
        <v>145</v>
      </c>
      <c r="E429" s="224" t="s">
        <v>654</v>
      </c>
      <c r="F429" s="225" t="s">
        <v>655</v>
      </c>
      <c r="G429" s="226" t="s">
        <v>650</v>
      </c>
      <c r="H429" s="273"/>
      <c r="I429" s="228"/>
      <c r="J429" s="229">
        <f>ROUND(I429*H429,2)</f>
        <v>0</v>
      </c>
      <c r="K429" s="225" t="s">
        <v>149</v>
      </c>
      <c r="L429" s="46"/>
      <c r="M429" s="230" t="s">
        <v>19</v>
      </c>
      <c r="N429" s="231" t="s">
        <v>47</v>
      </c>
      <c r="O429" s="86"/>
      <c r="P429" s="232">
        <f>O429*H429</f>
        <v>0</v>
      </c>
      <c r="Q429" s="232">
        <v>0</v>
      </c>
      <c r="R429" s="232">
        <f>Q429*H429</f>
        <v>0</v>
      </c>
      <c r="S429" s="232">
        <v>0</v>
      </c>
      <c r="T429" s="233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34" t="s">
        <v>310</v>
      </c>
      <c r="AT429" s="234" t="s">
        <v>145</v>
      </c>
      <c r="AU429" s="234" t="s">
        <v>163</v>
      </c>
      <c r="AY429" s="19" t="s">
        <v>142</v>
      </c>
      <c r="BE429" s="235">
        <f>IF(N429="základní",J429,0)</f>
        <v>0</v>
      </c>
      <c r="BF429" s="235">
        <f>IF(N429="snížená",J429,0)</f>
        <v>0</v>
      </c>
      <c r="BG429" s="235">
        <f>IF(N429="zákl. přenesená",J429,0)</f>
        <v>0</v>
      </c>
      <c r="BH429" s="235">
        <f>IF(N429="sníž. přenesená",J429,0)</f>
        <v>0</v>
      </c>
      <c r="BI429" s="235">
        <f>IF(N429="nulová",J429,0)</f>
        <v>0</v>
      </c>
      <c r="BJ429" s="19" t="s">
        <v>84</v>
      </c>
      <c r="BK429" s="235">
        <f>ROUND(I429*H429,2)</f>
        <v>0</v>
      </c>
      <c r="BL429" s="19" t="s">
        <v>310</v>
      </c>
      <c r="BM429" s="234" t="s">
        <v>596</v>
      </c>
    </row>
    <row r="430" s="2" customFormat="1">
      <c r="A430" s="40"/>
      <c r="B430" s="41"/>
      <c r="C430" s="42"/>
      <c r="D430" s="236" t="s">
        <v>152</v>
      </c>
      <c r="E430" s="42"/>
      <c r="F430" s="237" t="s">
        <v>655</v>
      </c>
      <c r="G430" s="42"/>
      <c r="H430" s="42"/>
      <c r="I430" s="138"/>
      <c r="J430" s="42"/>
      <c r="K430" s="42"/>
      <c r="L430" s="46"/>
      <c r="M430" s="238"/>
      <c r="N430" s="239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152</v>
      </c>
      <c r="AU430" s="19" t="s">
        <v>163</v>
      </c>
    </row>
    <row r="431" s="2" customFormat="1">
      <c r="A431" s="40"/>
      <c r="B431" s="41"/>
      <c r="C431" s="42"/>
      <c r="D431" s="236" t="s">
        <v>154</v>
      </c>
      <c r="E431" s="42"/>
      <c r="F431" s="240" t="s">
        <v>656</v>
      </c>
      <c r="G431" s="42"/>
      <c r="H431" s="42"/>
      <c r="I431" s="138"/>
      <c r="J431" s="42"/>
      <c r="K431" s="42"/>
      <c r="L431" s="46"/>
      <c r="M431" s="238"/>
      <c r="N431" s="239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154</v>
      </c>
      <c r="AU431" s="19" t="s">
        <v>163</v>
      </c>
    </row>
    <row r="432" s="12" customFormat="1" ht="20.88" customHeight="1">
      <c r="A432" s="12"/>
      <c r="B432" s="207"/>
      <c r="C432" s="208"/>
      <c r="D432" s="209" t="s">
        <v>75</v>
      </c>
      <c r="E432" s="221" t="s">
        <v>657</v>
      </c>
      <c r="F432" s="221" t="s">
        <v>658</v>
      </c>
      <c r="G432" s="208"/>
      <c r="H432" s="208"/>
      <c r="I432" s="211"/>
      <c r="J432" s="222">
        <f>BK432</f>
        <v>0</v>
      </c>
      <c r="K432" s="208"/>
      <c r="L432" s="213"/>
      <c r="M432" s="214"/>
      <c r="N432" s="215"/>
      <c r="O432" s="215"/>
      <c r="P432" s="216">
        <f>SUM(P433:P438)</f>
        <v>0</v>
      </c>
      <c r="Q432" s="215"/>
      <c r="R432" s="216">
        <f>SUM(R433:R438)</f>
        <v>0</v>
      </c>
      <c r="S432" s="215"/>
      <c r="T432" s="217">
        <f>SUM(T433:T438)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8" t="s">
        <v>168</v>
      </c>
      <c r="AT432" s="219" t="s">
        <v>75</v>
      </c>
      <c r="AU432" s="219" t="s">
        <v>87</v>
      </c>
      <c r="AY432" s="218" t="s">
        <v>142</v>
      </c>
      <c r="BK432" s="220">
        <f>SUM(BK433:BK438)</f>
        <v>0</v>
      </c>
    </row>
    <row r="433" s="2" customFormat="1" ht="16.5" customHeight="1">
      <c r="A433" s="40"/>
      <c r="B433" s="41"/>
      <c r="C433" s="223" t="s">
        <v>659</v>
      </c>
      <c r="D433" s="223" t="s">
        <v>145</v>
      </c>
      <c r="E433" s="224" t="s">
        <v>660</v>
      </c>
      <c r="F433" s="225" t="s">
        <v>661</v>
      </c>
      <c r="G433" s="226" t="s">
        <v>148</v>
      </c>
      <c r="H433" s="227">
        <v>60</v>
      </c>
      <c r="I433" s="228"/>
      <c r="J433" s="229">
        <f>ROUND(I433*H433,2)</f>
        <v>0</v>
      </c>
      <c r="K433" s="225" t="s">
        <v>149</v>
      </c>
      <c r="L433" s="46"/>
      <c r="M433" s="230" t="s">
        <v>19</v>
      </c>
      <c r="N433" s="231" t="s">
        <v>47</v>
      </c>
      <c r="O433" s="86"/>
      <c r="P433" s="232">
        <f>O433*H433</f>
        <v>0</v>
      </c>
      <c r="Q433" s="232">
        <v>0</v>
      </c>
      <c r="R433" s="232">
        <f>Q433*H433</f>
        <v>0</v>
      </c>
      <c r="S433" s="232">
        <v>0</v>
      </c>
      <c r="T433" s="233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34" t="s">
        <v>310</v>
      </c>
      <c r="AT433" s="234" t="s">
        <v>145</v>
      </c>
      <c r="AU433" s="234" t="s">
        <v>163</v>
      </c>
      <c r="AY433" s="19" t="s">
        <v>142</v>
      </c>
      <c r="BE433" s="235">
        <f>IF(N433="základní",J433,0)</f>
        <v>0</v>
      </c>
      <c r="BF433" s="235">
        <f>IF(N433="snížená",J433,0)</f>
        <v>0</v>
      </c>
      <c r="BG433" s="235">
        <f>IF(N433="zákl. přenesená",J433,0)</f>
        <v>0</v>
      </c>
      <c r="BH433" s="235">
        <f>IF(N433="sníž. přenesená",J433,0)</f>
        <v>0</v>
      </c>
      <c r="BI433" s="235">
        <f>IF(N433="nulová",J433,0)</f>
        <v>0</v>
      </c>
      <c r="BJ433" s="19" t="s">
        <v>84</v>
      </c>
      <c r="BK433" s="235">
        <f>ROUND(I433*H433,2)</f>
        <v>0</v>
      </c>
      <c r="BL433" s="19" t="s">
        <v>310</v>
      </c>
      <c r="BM433" s="234" t="s">
        <v>599</v>
      </c>
    </row>
    <row r="434" s="2" customFormat="1">
      <c r="A434" s="40"/>
      <c r="B434" s="41"/>
      <c r="C434" s="42"/>
      <c r="D434" s="236" t="s">
        <v>152</v>
      </c>
      <c r="E434" s="42"/>
      <c r="F434" s="237" t="s">
        <v>662</v>
      </c>
      <c r="G434" s="42"/>
      <c r="H434" s="42"/>
      <c r="I434" s="138"/>
      <c r="J434" s="42"/>
      <c r="K434" s="42"/>
      <c r="L434" s="46"/>
      <c r="M434" s="238"/>
      <c r="N434" s="239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152</v>
      </c>
      <c r="AU434" s="19" t="s">
        <v>163</v>
      </c>
    </row>
    <row r="435" s="2" customFormat="1">
      <c r="A435" s="40"/>
      <c r="B435" s="41"/>
      <c r="C435" s="42"/>
      <c r="D435" s="236" t="s">
        <v>486</v>
      </c>
      <c r="E435" s="42"/>
      <c r="F435" s="240" t="s">
        <v>663</v>
      </c>
      <c r="G435" s="42"/>
      <c r="H435" s="42"/>
      <c r="I435" s="138"/>
      <c r="J435" s="42"/>
      <c r="K435" s="42"/>
      <c r="L435" s="46"/>
      <c r="M435" s="238"/>
      <c r="N435" s="239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486</v>
      </c>
      <c r="AU435" s="19" t="s">
        <v>163</v>
      </c>
    </row>
    <row r="436" s="2" customFormat="1" ht="16.5" customHeight="1">
      <c r="A436" s="40"/>
      <c r="B436" s="41"/>
      <c r="C436" s="252" t="s">
        <v>664</v>
      </c>
      <c r="D436" s="252" t="s">
        <v>157</v>
      </c>
      <c r="E436" s="253" t="s">
        <v>665</v>
      </c>
      <c r="F436" s="254" t="s">
        <v>666</v>
      </c>
      <c r="G436" s="255" t="s">
        <v>148</v>
      </c>
      <c r="H436" s="256">
        <v>60</v>
      </c>
      <c r="I436" s="257"/>
      <c r="J436" s="258">
        <f>ROUND(I436*H436,2)</f>
        <v>0</v>
      </c>
      <c r="K436" s="254" t="s">
        <v>149</v>
      </c>
      <c r="L436" s="259"/>
      <c r="M436" s="260" t="s">
        <v>19</v>
      </c>
      <c r="N436" s="261" t="s">
        <v>47</v>
      </c>
      <c r="O436" s="86"/>
      <c r="P436" s="232">
        <f>O436*H436</f>
        <v>0</v>
      </c>
      <c r="Q436" s="232">
        <v>0</v>
      </c>
      <c r="R436" s="232">
        <f>Q436*H436</f>
        <v>0</v>
      </c>
      <c r="S436" s="232">
        <v>0</v>
      </c>
      <c r="T436" s="233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34" t="s">
        <v>353</v>
      </c>
      <c r="AT436" s="234" t="s">
        <v>157</v>
      </c>
      <c r="AU436" s="234" t="s">
        <v>163</v>
      </c>
      <c r="AY436" s="19" t="s">
        <v>142</v>
      </c>
      <c r="BE436" s="235">
        <f>IF(N436="základní",J436,0)</f>
        <v>0</v>
      </c>
      <c r="BF436" s="235">
        <f>IF(N436="snížená",J436,0)</f>
        <v>0</v>
      </c>
      <c r="BG436" s="235">
        <f>IF(N436="zákl. přenesená",J436,0)</f>
        <v>0</v>
      </c>
      <c r="BH436" s="235">
        <f>IF(N436="sníž. přenesená",J436,0)</f>
        <v>0</v>
      </c>
      <c r="BI436" s="235">
        <f>IF(N436="nulová",J436,0)</f>
        <v>0</v>
      </c>
      <c r="BJ436" s="19" t="s">
        <v>84</v>
      </c>
      <c r="BK436" s="235">
        <f>ROUND(I436*H436,2)</f>
        <v>0</v>
      </c>
      <c r="BL436" s="19" t="s">
        <v>310</v>
      </c>
      <c r="BM436" s="234" t="s">
        <v>603</v>
      </c>
    </row>
    <row r="437" s="2" customFormat="1">
      <c r="A437" s="40"/>
      <c r="B437" s="41"/>
      <c r="C437" s="42"/>
      <c r="D437" s="236" t="s">
        <v>152</v>
      </c>
      <c r="E437" s="42"/>
      <c r="F437" s="237" t="s">
        <v>666</v>
      </c>
      <c r="G437" s="42"/>
      <c r="H437" s="42"/>
      <c r="I437" s="138"/>
      <c r="J437" s="42"/>
      <c r="K437" s="42"/>
      <c r="L437" s="46"/>
      <c r="M437" s="238"/>
      <c r="N437" s="239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152</v>
      </c>
      <c r="AU437" s="19" t="s">
        <v>163</v>
      </c>
    </row>
    <row r="438" s="2" customFormat="1">
      <c r="A438" s="40"/>
      <c r="B438" s="41"/>
      <c r="C438" s="42"/>
      <c r="D438" s="236" t="s">
        <v>154</v>
      </c>
      <c r="E438" s="42"/>
      <c r="F438" s="240" t="s">
        <v>667</v>
      </c>
      <c r="G438" s="42"/>
      <c r="H438" s="42"/>
      <c r="I438" s="138"/>
      <c r="J438" s="42"/>
      <c r="K438" s="42"/>
      <c r="L438" s="46"/>
      <c r="M438" s="238"/>
      <c r="N438" s="239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154</v>
      </c>
      <c r="AU438" s="19" t="s">
        <v>163</v>
      </c>
    </row>
    <row r="439" s="12" customFormat="1" ht="22.8" customHeight="1">
      <c r="A439" s="12"/>
      <c r="B439" s="207"/>
      <c r="C439" s="208"/>
      <c r="D439" s="209" t="s">
        <v>75</v>
      </c>
      <c r="E439" s="221" t="s">
        <v>668</v>
      </c>
      <c r="F439" s="221" t="s">
        <v>669</v>
      </c>
      <c r="G439" s="208"/>
      <c r="H439" s="208"/>
      <c r="I439" s="211"/>
      <c r="J439" s="222">
        <f>BK439</f>
        <v>0</v>
      </c>
      <c r="K439" s="208"/>
      <c r="L439" s="213"/>
      <c r="M439" s="214"/>
      <c r="N439" s="215"/>
      <c r="O439" s="215"/>
      <c r="P439" s="216">
        <f>SUM(P440:P460)</f>
        <v>0</v>
      </c>
      <c r="Q439" s="215"/>
      <c r="R439" s="216">
        <f>SUM(R440:R460)</f>
        <v>1.3274999999999999</v>
      </c>
      <c r="S439" s="215"/>
      <c r="T439" s="217">
        <f>SUM(T440:T460)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8" t="s">
        <v>87</v>
      </c>
      <c r="AT439" s="219" t="s">
        <v>75</v>
      </c>
      <c r="AU439" s="219" t="s">
        <v>84</v>
      </c>
      <c r="AY439" s="218" t="s">
        <v>142</v>
      </c>
      <c r="BK439" s="220">
        <f>SUM(BK440:BK460)</f>
        <v>0</v>
      </c>
    </row>
    <row r="440" s="2" customFormat="1" ht="21.75" customHeight="1">
      <c r="A440" s="40"/>
      <c r="B440" s="41"/>
      <c r="C440" s="223" t="s">
        <v>670</v>
      </c>
      <c r="D440" s="223" t="s">
        <v>145</v>
      </c>
      <c r="E440" s="224" t="s">
        <v>671</v>
      </c>
      <c r="F440" s="225" t="s">
        <v>672</v>
      </c>
      <c r="G440" s="226" t="s">
        <v>414</v>
      </c>
      <c r="H440" s="227">
        <v>50</v>
      </c>
      <c r="I440" s="228"/>
      <c r="J440" s="229">
        <f>ROUND(I440*H440,2)</f>
        <v>0</v>
      </c>
      <c r="K440" s="225" t="s">
        <v>149</v>
      </c>
      <c r="L440" s="46"/>
      <c r="M440" s="230" t="s">
        <v>19</v>
      </c>
      <c r="N440" s="231" t="s">
        <v>47</v>
      </c>
      <c r="O440" s="86"/>
      <c r="P440" s="232">
        <f>O440*H440</f>
        <v>0</v>
      </c>
      <c r="Q440" s="232">
        <v>0</v>
      </c>
      <c r="R440" s="232">
        <f>Q440*H440</f>
        <v>0</v>
      </c>
      <c r="S440" s="232">
        <v>0</v>
      </c>
      <c r="T440" s="233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34" t="s">
        <v>150</v>
      </c>
      <c r="AT440" s="234" t="s">
        <v>145</v>
      </c>
      <c r="AU440" s="234" t="s">
        <v>87</v>
      </c>
      <c r="AY440" s="19" t="s">
        <v>142</v>
      </c>
      <c r="BE440" s="235">
        <f>IF(N440="základní",J440,0)</f>
        <v>0</v>
      </c>
      <c r="BF440" s="235">
        <f>IF(N440="snížená",J440,0)</f>
        <v>0</v>
      </c>
      <c r="BG440" s="235">
        <f>IF(N440="zákl. přenesená",J440,0)</f>
        <v>0</v>
      </c>
      <c r="BH440" s="235">
        <f>IF(N440="sníž. přenesená",J440,0)</f>
        <v>0</v>
      </c>
      <c r="BI440" s="235">
        <f>IF(N440="nulová",J440,0)</f>
        <v>0</v>
      </c>
      <c r="BJ440" s="19" t="s">
        <v>84</v>
      </c>
      <c r="BK440" s="235">
        <f>ROUND(I440*H440,2)</f>
        <v>0</v>
      </c>
      <c r="BL440" s="19" t="s">
        <v>150</v>
      </c>
      <c r="BM440" s="234" t="s">
        <v>673</v>
      </c>
    </row>
    <row r="441" s="2" customFormat="1">
      <c r="A441" s="40"/>
      <c r="B441" s="41"/>
      <c r="C441" s="42"/>
      <c r="D441" s="236" t="s">
        <v>152</v>
      </c>
      <c r="E441" s="42"/>
      <c r="F441" s="237" t="s">
        <v>672</v>
      </c>
      <c r="G441" s="42"/>
      <c r="H441" s="42"/>
      <c r="I441" s="138"/>
      <c r="J441" s="42"/>
      <c r="K441" s="42"/>
      <c r="L441" s="46"/>
      <c r="M441" s="238"/>
      <c r="N441" s="239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152</v>
      </c>
      <c r="AU441" s="19" t="s">
        <v>87</v>
      </c>
    </row>
    <row r="442" s="2" customFormat="1" ht="16.5" customHeight="1">
      <c r="A442" s="40"/>
      <c r="B442" s="41"/>
      <c r="C442" s="252" t="s">
        <v>674</v>
      </c>
      <c r="D442" s="252" t="s">
        <v>157</v>
      </c>
      <c r="E442" s="253" t="s">
        <v>675</v>
      </c>
      <c r="F442" s="254" t="s">
        <v>676</v>
      </c>
      <c r="G442" s="255" t="s">
        <v>414</v>
      </c>
      <c r="H442" s="256">
        <v>50</v>
      </c>
      <c r="I442" s="257"/>
      <c r="J442" s="258">
        <f>ROUND(I442*H442,2)</f>
        <v>0</v>
      </c>
      <c r="K442" s="254" t="s">
        <v>19</v>
      </c>
      <c r="L442" s="259"/>
      <c r="M442" s="260" t="s">
        <v>19</v>
      </c>
      <c r="N442" s="261" t="s">
        <v>47</v>
      </c>
      <c r="O442" s="86"/>
      <c r="P442" s="232">
        <f>O442*H442</f>
        <v>0</v>
      </c>
      <c r="Q442" s="232">
        <v>0.0044999999999999997</v>
      </c>
      <c r="R442" s="232">
        <f>Q442*H442</f>
        <v>0.22499999999999998</v>
      </c>
      <c r="S442" s="232">
        <v>0</v>
      </c>
      <c r="T442" s="233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34" t="s">
        <v>160</v>
      </c>
      <c r="AT442" s="234" t="s">
        <v>157</v>
      </c>
      <c r="AU442" s="234" t="s">
        <v>87</v>
      </c>
      <c r="AY442" s="19" t="s">
        <v>142</v>
      </c>
      <c r="BE442" s="235">
        <f>IF(N442="základní",J442,0)</f>
        <v>0</v>
      </c>
      <c r="BF442" s="235">
        <f>IF(N442="snížená",J442,0)</f>
        <v>0</v>
      </c>
      <c r="BG442" s="235">
        <f>IF(N442="zákl. přenesená",J442,0)</f>
        <v>0</v>
      </c>
      <c r="BH442" s="235">
        <f>IF(N442="sníž. přenesená",J442,0)</f>
        <v>0</v>
      </c>
      <c r="BI442" s="235">
        <f>IF(N442="nulová",J442,0)</f>
        <v>0</v>
      </c>
      <c r="BJ442" s="19" t="s">
        <v>84</v>
      </c>
      <c r="BK442" s="235">
        <f>ROUND(I442*H442,2)</f>
        <v>0</v>
      </c>
      <c r="BL442" s="19" t="s">
        <v>150</v>
      </c>
      <c r="BM442" s="234" t="s">
        <v>677</v>
      </c>
    </row>
    <row r="443" s="2" customFormat="1">
      <c r="A443" s="40"/>
      <c r="B443" s="41"/>
      <c r="C443" s="42"/>
      <c r="D443" s="236" t="s">
        <v>152</v>
      </c>
      <c r="E443" s="42"/>
      <c r="F443" s="237" t="s">
        <v>676</v>
      </c>
      <c r="G443" s="42"/>
      <c r="H443" s="42"/>
      <c r="I443" s="138"/>
      <c r="J443" s="42"/>
      <c r="K443" s="42"/>
      <c r="L443" s="46"/>
      <c r="M443" s="238"/>
      <c r="N443" s="239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152</v>
      </c>
      <c r="AU443" s="19" t="s">
        <v>87</v>
      </c>
    </row>
    <row r="444" s="13" customFormat="1">
      <c r="A444" s="13"/>
      <c r="B444" s="241"/>
      <c r="C444" s="242"/>
      <c r="D444" s="236" t="s">
        <v>156</v>
      </c>
      <c r="E444" s="243" t="s">
        <v>19</v>
      </c>
      <c r="F444" s="244" t="s">
        <v>406</v>
      </c>
      <c r="G444" s="242"/>
      <c r="H444" s="245">
        <v>50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1" t="s">
        <v>156</v>
      </c>
      <c r="AU444" s="251" t="s">
        <v>87</v>
      </c>
      <c r="AV444" s="13" t="s">
        <v>87</v>
      </c>
      <c r="AW444" s="13" t="s">
        <v>35</v>
      </c>
      <c r="AX444" s="13" t="s">
        <v>84</v>
      </c>
      <c r="AY444" s="251" t="s">
        <v>142</v>
      </c>
    </row>
    <row r="445" s="2" customFormat="1" ht="16.5" customHeight="1">
      <c r="A445" s="40"/>
      <c r="B445" s="41"/>
      <c r="C445" s="252" t="s">
        <v>678</v>
      </c>
      <c r="D445" s="252" t="s">
        <v>157</v>
      </c>
      <c r="E445" s="253" t="s">
        <v>679</v>
      </c>
      <c r="F445" s="254" t="s">
        <v>680</v>
      </c>
      <c r="G445" s="255" t="s">
        <v>148</v>
      </c>
      <c r="H445" s="256">
        <v>50</v>
      </c>
      <c r="I445" s="257"/>
      <c r="J445" s="258">
        <f>ROUND(I445*H445,2)</f>
        <v>0</v>
      </c>
      <c r="K445" s="254" t="s">
        <v>19</v>
      </c>
      <c r="L445" s="259"/>
      <c r="M445" s="260" t="s">
        <v>19</v>
      </c>
      <c r="N445" s="261" t="s">
        <v>47</v>
      </c>
      <c r="O445" s="86"/>
      <c r="P445" s="232">
        <f>O445*H445</f>
        <v>0</v>
      </c>
      <c r="Q445" s="232">
        <v>0.0044999999999999997</v>
      </c>
      <c r="R445" s="232">
        <f>Q445*H445</f>
        <v>0.22499999999999998</v>
      </c>
      <c r="S445" s="232">
        <v>0</v>
      </c>
      <c r="T445" s="233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34" t="s">
        <v>160</v>
      </c>
      <c r="AT445" s="234" t="s">
        <v>157</v>
      </c>
      <c r="AU445" s="234" t="s">
        <v>87</v>
      </c>
      <c r="AY445" s="19" t="s">
        <v>142</v>
      </c>
      <c r="BE445" s="235">
        <f>IF(N445="základní",J445,0)</f>
        <v>0</v>
      </c>
      <c r="BF445" s="235">
        <f>IF(N445="snížená",J445,0)</f>
        <v>0</v>
      </c>
      <c r="BG445" s="235">
        <f>IF(N445="zákl. přenesená",J445,0)</f>
        <v>0</v>
      </c>
      <c r="BH445" s="235">
        <f>IF(N445="sníž. přenesená",J445,0)</f>
        <v>0</v>
      </c>
      <c r="BI445" s="235">
        <f>IF(N445="nulová",J445,0)</f>
        <v>0</v>
      </c>
      <c r="BJ445" s="19" t="s">
        <v>84</v>
      </c>
      <c r="BK445" s="235">
        <f>ROUND(I445*H445,2)</f>
        <v>0</v>
      </c>
      <c r="BL445" s="19" t="s">
        <v>150</v>
      </c>
      <c r="BM445" s="234" t="s">
        <v>681</v>
      </c>
    </row>
    <row r="446" s="2" customFormat="1">
      <c r="A446" s="40"/>
      <c r="B446" s="41"/>
      <c r="C446" s="42"/>
      <c r="D446" s="236" t="s">
        <v>152</v>
      </c>
      <c r="E446" s="42"/>
      <c r="F446" s="237" t="s">
        <v>680</v>
      </c>
      <c r="G446" s="42"/>
      <c r="H446" s="42"/>
      <c r="I446" s="138"/>
      <c r="J446" s="42"/>
      <c r="K446" s="42"/>
      <c r="L446" s="46"/>
      <c r="M446" s="238"/>
      <c r="N446" s="239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152</v>
      </c>
      <c r="AU446" s="19" t="s">
        <v>87</v>
      </c>
    </row>
    <row r="447" s="2" customFormat="1" ht="16.5" customHeight="1">
      <c r="A447" s="40"/>
      <c r="B447" s="41"/>
      <c r="C447" s="252" t="s">
        <v>682</v>
      </c>
      <c r="D447" s="252" t="s">
        <v>157</v>
      </c>
      <c r="E447" s="253" t="s">
        <v>683</v>
      </c>
      <c r="F447" s="254" t="s">
        <v>684</v>
      </c>
      <c r="G447" s="255" t="s">
        <v>148</v>
      </c>
      <c r="H447" s="256">
        <v>100</v>
      </c>
      <c r="I447" s="257"/>
      <c r="J447" s="258">
        <f>ROUND(I447*H447,2)</f>
        <v>0</v>
      </c>
      <c r="K447" s="254" t="s">
        <v>19</v>
      </c>
      <c r="L447" s="259"/>
      <c r="M447" s="260" t="s">
        <v>19</v>
      </c>
      <c r="N447" s="261" t="s">
        <v>47</v>
      </c>
      <c r="O447" s="86"/>
      <c r="P447" s="232">
        <f>O447*H447</f>
        <v>0</v>
      </c>
      <c r="Q447" s="232">
        <v>0.0044999999999999997</v>
      </c>
      <c r="R447" s="232">
        <f>Q447*H447</f>
        <v>0.44999999999999996</v>
      </c>
      <c r="S447" s="232">
        <v>0</v>
      </c>
      <c r="T447" s="233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34" t="s">
        <v>160</v>
      </c>
      <c r="AT447" s="234" t="s">
        <v>157</v>
      </c>
      <c r="AU447" s="234" t="s">
        <v>87</v>
      </c>
      <c r="AY447" s="19" t="s">
        <v>142</v>
      </c>
      <c r="BE447" s="235">
        <f>IF(N447="základní",J447,0)</f>
        <v>0</v>
      </c>
      <c r="BF447" s="235">
        <f>IF(N447="snížená",J447,0)</f>
        <v>0</v>
      </c>
      <c r="BG447" s="235">
        <f>IF(N447="zákl. přenesená",J447,0)</f>
        <v>0</v>
      </c>
      <c r="BH447" s="235">
        <f>IF(N447="sníž. přenesená",J447,0)</f>
        <v>0</v>
      </c>
      <c r="BI447" s="235">
        <f>IF(N447="nulová",J447,0)</f>
        <v>0</v>
      </c>
      <c r="BJ447" s="19" t="s">
        <v>84</v>
      </c>
      <c r="BK447" s="235">
        <f>ROUND(I447*H447,2)</f>
        <v>0</v>
      </c>
      <c r="BL447" s="19" t="s">
        <v>150</v>
      </c>
      <c r="BM447" s="234" t="s">
        <v>685</v>
      </c>
    </row>
    <row r="448" s="2" customFormat="1">
      <c r="A448" s="40"/>
      <c r="B448" s="41"/>
      <c r="C448" s="42"/>
      <c r="D448" s="236" t="s">
        <v>152</v>
      </c>
      <c r="E448" s="42"/>
      <c r="F448" s="237" t="s">
        <v>684</v>
      </c>
      <c r="G448" s="42"/>
      <c r="H448" s="42"/>
      <c r="I448" s="138"/>
      <c r="J448" s="42"/>
      <c r="K448" s="42"/>
      <c r="L448" s="46"/>
      <c r="M448" s="238"/>
      <c r="N448" s="239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152</v>
      </c>
      <c r="AU448" s="19" t="s">
        <v>87</v>
      </c>
    </row>
    <row r="449" s="2" customFormat="1" ht="16.5" customHeight="1">
      <c r="A449" s="40"/>
      <c r="B449" s="41"/>
      <c r="C449" s="252" t="s">
        <v>686</v>
      </c>
      <c r="D449" s="252" t="s">
        <v>157</v>
      </c>
      <c r="E449" s="253" t="s">
        <v>687</v>
      </c>
      <c r="F449" s="254" t="s">
        <v>688</v>
      </c>
      <c r="G449" s="255" t="s">
        <v>414</v>
      </c>
      <c r="H449" s="256">
        <v>50</v>
      </c>
      <c r="I449" s="257"/>
      <c r="J449" s="258">
        <f>ROUND(I449*H449,2)</f>
        <v>0</v>
      </c>
      <c r="K449" s="254" t="s">
        <v>19</v>
      </c>
      <c r="L449" s="259"/>
      <c r="M449" s="260" t="s">
        <v>19</v>
      </c>
      <c r="N449" s="261" t="s">
        <v>47</v>
      </c>
      <c r="O449" s="86"/>
      <c r="P449" s="232">
        <f>O449*H449</f>
        <v>0</v>
      </c>
      <c r="Q449" s="232">
        <v>0.0044999999999999997</v>
      </c>
      <c r="R449" s="232">
        <f>Q449*H449</f>
        <v>0.22499999999999998</v>
      </c>
      <c r="S449" s="232">
        <v>0</v>
      </c>
      <c r="T449" s="233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34" t="s">
        <v>160</v>
      </c>
      <c r="AT449" s="234" t="s">
        <v>157</v>
      </c>
      <c r="AU449" s="234" t="s">
        <v>87</v>
      </c>
      <c r="AY449" s="19" t="s">
        <v>142</v>
      </c>
      <c r="BE449" s="235">
        <f>IF(N449="základní",J449,0)</f>
        <v>0</v>
      </c>
      <c r="BF449" s="235">
        <f>IF(N449="snížená",J449,0)</f>
        <v>0</v>
      </c>
      <c r="BG449" s="235">
        <f>IF(N449="zákl. přenesená",J449,0)</f>
        <v>0</v>
      </c>
      <c r="BH449" s="235">
        <f>IF(N449="sníž. přenesená",J449,0)</f>
        <v>0</v>
      </c>
      <c r="BI449" s="235">
        <f>IF(N449="nulová",J449,0)</f>
        <v>0</v>
      </c>
      <c r="BJ449" s="19" t="s">
        <v>84</v>
      </c>
      <c r="BK449" s="235">
        <f>ROUND(I449*H449,2)</f>
        <v>0</v>
      </c>
      <c r="BL449" s="19" t="s">
        <v>150</v>
      </c>
      <c r="BM449" s="234" t="s">
        <v>689</v>
      </c>
    </row>
    <row r="450" s="2" customFormat="1">
      <c r="A450" s="40"/>
      <c r="B450" s="41"/>
      <c r="C450" s="42"/>
      <c r="D450" s="236" t="s">
        <v>152</v>
      </c>
      <c r="E450" s="42"/>
      <c r="F450" s="237" t="s">
        <v>688</v>
      </c>
      <c r="G450" s="42"/>
      <c r="H450" s="42"/>
      <c r="I450" s="138"/>
      <c r="J450" s="42"/>
      <c r="K450" s="42"/>
      <c r="L450" s="46"/>
      <c r="M450" s="238"/>
      <c r="N450" s="239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152</v>
      </c>
      <c r="AU450" s="19" t="s">
        <v>87</v>
      </c>
    </row>
    <row r="451" s="2" customFormat="1" ht="16.5" customHeight="1">
      <c r="A451" s="40"/>
      <c r="B451" s="41"/>
      <c r="C451" s="252" t="s">
        <v>690</v>
      </c>
      <c r="D451" s="252" t="s">
        <v>157</v>
      </c>
      <c r="E451" s="253" t="s">
        <v>691</v>
      </c>
      <c r="F451" s="254" t="s">
        <v>692</v>
      </c>
      <c r="G451" s="255" t="s">
        <v>414</v>
      </c>
      <c r="H451" s="256">
        <v>1</v>
      </c>
      <c r="I451" s="257"/>
      <c r="J451" s="258">
        <f>ROUND(I451*H451,2)</f>
        <v>0</v>
      </c>
      <c r="K451" s="254" t="s">
        <v>19</v>
      </c>
      <c r="L451" s="259"/>
      <c r="M451" s="260" t="s">
        <v>19</v>
      </c>
      <c r="N451" s="261" t="s">
        <v>47</v>
      </c>
      <c r="O451" s="86"/>
      <c r="P451" s="232">
        <f>O451*H451</f>
        <v>0</v>
      </c>
      <c r="Q451" s="232">
        <v>0.0044999999999999997</v>
      </c>
      <c r="R451" s="232">
        <f>Q451*H451</f>
        <v>0.0044999999999999997</v>
      </c>
      <c r="S451" s="232">
        <v>0</v>
      </c>
      <c r="T451" s="233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34" t="s">
        <v>160</v>
      </c>
      <c r="AT451" s="234" t="s">
        <v>157</v>
      </c>
      <c r="AU451" s="234" t="s">
        <v>87</v>
      </c>
      <c r="AY451" s="19" t="s">
        <v>142</v>
      </c>
      <c r="BE451" s="235">
        <f>IF(N451="základní",J451,0)</f>
        <v>0</v>
      </c>
      <c r="BF451" s="235">
        <f>IF(N451="snížená",J451,0)</f>
        <v>0</v>
      </c>
      <c r="BG451" s="235">
        <f>IF(N451="zákl. přenesená",J451,0)</f>
        <v>0</v>
      </c>
      <c r="BH451" s="235">
        <f>IF(N451="sníž. přenesená",J451,0)</f>
        <v>0</v>
      </c>
      <c r="BI451" s="235">
        <f>IF(N451="nulová",J451,0)</f>
        <v>0</v>
      </c>
      <c r="BJ451" s="19" t="s">
        <v>84</v>
      </c>
      <c r="BK451" s="235">
        <f>ROUND(I451*H451,2)</f>
        <v>0</v>
      </c>
      <c r="BL451" s="19" t="s">
        <v>150</v>
      </c>
      <c r="BM451" s="234" t="s">
        <v>693</v>
      </c>
    </row>
    <row r="452" s="2" customFormat="1">
      <c r="A452" s="40"/>
      <c r="B452" s="41"/>
      <c r="C452" s="42"/>
      <c r="D452" s="236" t="s">
        <v>152</v>
      </c>
      <c r="E452" s="42"/>
      <c r="F452" s="237" t="s">
        <v>692</v>
      </c>
      <c r="G452" s="42"/>
      <c r="H452" s="42"/>
      <c r="I452" s="138"/>
      <c r="J452" s="42"/>
      <c r="K452" s="42"/>
      <c r="L452" s="46"/>
      <c r="M452" s="238"/>
      <c r="N452" s="239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152</v>
      </c>
      <c r="AU452" s="19" t="s">
        <v>87</v>
      </c>
    </row>
    <row r="453" s="2" customFormat="1" ht="16.5" customHeight="1">
      <c r="A453" s="40"/>
      <c r="B453" s="41"/>
      <c r="C453" s="252" t="s">
        <v>694</v>
      </c>
      <c r="D453" s="252" t="s">
        <v>157</v>
      </c>
      <c r="E453" s="253" t="s">
        <v>695</v>
      </c>
      <c r="F453" s="254" t="s">
        <v>696</v>
      </c>
      <c r="G453" s="255" t="s">
        <v>414</v>
      </c>
      <c r="H453" s="256">
        <v>1</v>
      </c>
      <c r="I453" s="257"/>
      <c r="J453" s="258">
        <f>ROUND(I453*H453,2)</f>
        <v>0</v>
      </c>
      <c r="K453" s="254" t="s">
        <v>19</v>
      </c>
      <c r="L453" s="259"/>
      <c r="M453" s="260" t="s">
        <v>19</v>
      </c>
      <c r="N453" s="261" t="s">
        <v>47</v>
      </c>
      <c r="O453" s="86"/>
      <c r="P453" s="232">
        <f>O453*H453</f>
        <v>0</v>
      </c>
      <c r="Q453" s="232">
        <v>0.0044999999999999997</v>
      </c>
      <c r="R453" s="232">
        <f>Q453*H453</f>
        <v>0.0044999999999999997</v>
      </c>
      <c r="S453" s="232">
        <v>0</v>
      </c>
      <c r="T453" s="233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34" t="s">
        <v>160</v>
      </c>
      <c r="AT453" s="234" t="s">
        <v>157</v>
      </c>
      <c r="AU453" s="234" t="s">
        <v>87</v>
      </c>
      <c r="AY453" s="19" t="s">
        <v>142</v>
      </c>
      <c r="BE453" s="235">
        <f>IF(N453="základní",J453,0)</f>
        <v>0</v>
      </c>
      <c r="BF453" s="235">
        <f>IF(N453="snížená",J453,0)</f>
        <v>0</v>
      </c>
      <c r="BG453" s="235">
        <f>IF(N453="zákl. přenesená",J453,0)</f>
        <v>0</v>
      </c>
      <c r="BH453" s="235">
        <f>IF(N453="sníž. přenesená",J453,0)</f>
        <v>0</v>
      </c>
      <c r="BI453" s="235">
        <f>IF(N453="nulová",J453,0)</f>
        <v>0</v>
      </c>
      <c r="BJ453" s="19" t="s">
        <v>84</v>
      </c>
      <c r="BK453" s="235">
        <f>ROUND(I453*H453,2)</f>
        <v>0</v>
      </c>
      <c r="BL453" s="19" t="s">
        <v>150</v>
      </c>
      <c r="BM453" s="234" t="s">
        <v>697</v>
      </c>
    </row>
    <row r="454" s="2" customFormat="1">
      <c r="A454" s="40"/>
      <c r="B454" s="41"/>
      <c r="C454" s="42"/>
      <c r="D454" s="236" t="s">
        <v>152</v>
      </c>
      <c r="E454" s="42"/>
      <c r="F454" s="237" t="s">
        <v>696</v>
      </c>
      <c r="G454" s="42"/>
      <c r="H454" s="42"/>
      <c r="I454" s="138"/>
      <c r="J454" s="42"/>
      <c r="K454" s="42"/>
      <c r="L454" s="46"/>
      <c r="M454" s="238"/>
      <c r="N454" s="239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152</v>
      </c>
      <c r="AU454" s="19" t="s">
        <v>87</v>
      </c>
    </row>
    <row r="455" s="2" customFormat="1" ht="16.5" customHeight="1">
      <c r="A455" s="40"/>
      <c r="B455" s="41"/>
      <c r="C455" s="252" t="s">
        <v>698</v>
      </c>
      <c r="D455" s="252" t="s">
        <v>157</v>
      </c>
      <c r="E455" s="253" t="s">
        <v>699</v>
      </c>
      <c r="F455" s="254" t="s">
        <v>700</v>
      </c>
      <c r="G455" s="255" t="s">
        <v>414</v>
      </c>
      <c r="H455" s="256">
        <v>1</v>
      </c>
      <c r="I455" s="257"/>
      <c r="J455" s="258">
        <f>ROUND(I455*H455,2)</f>
        <v>0</v>
      </c>
      <c r="K455" s="254" t="s">
        <v>19</v>
      </c>
      <c r="L455" s="259"/>
      <c r="M455" s="260" t="s">
        <v>19</v>
      </c>
      <c r="N455" s="261" t="s">
        <v>47</v>
      </c>
      <c r="O455" s="86"/>
      <c r="P455" s="232">
        <f>O455*H455</f>
        <v>0</v>
      </c>
      <c r="Q455" s="232">
        <v>0.0044999999999999997</v>
      </c>
      <c r="R455" s="232">
        <f>Q455*H455</f>
        <v>0.0044999999999999997</v>
      </c>
      <c r="S455" s="232">
        <v>0</v>
      </c>
      <c r="T455" s="233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34" t="s">
        <v>160</v>
      </c>
      <c r="AT455" s="234" t="s">
        <v>157</v>
      </c>
      <c r="AU455" s="234" t="s">
        <v>87</v>
      </c>
      <c r="AY455" s="19" t="s">
        <v>142</v>
      </c>
      <c r="BE455" s="235">
        <f>IF(N455="základní",J455,0)</f>
        <v>0</v>
      </c>
      <c r="BF455" s="235">
        <f>IF(N455="snížená",J455,0)</f>
        <v>0</v>
      </c>
      <c r="BG455" s="235">
        <f>IF(N455="zákl. přenesená",J455,0)</f>
        <v>0</v>
      </c>
      <c r="BH455" s="235">
        <f>IF(N455="sníž. přenesená",J455,0)</f>
        <v>0</v>
      </c>
      <c r="BI455" s="235">
        <f>IF(N455="nulová",J455,0)</f>
        <v>0</v>
      </c>
      <c r="BJ455" s="19" t="s">
        <v>84</v>
      </c>
      <c r="BK455" s="235">
        <f>ROUND(I455*H455,2)</f>
        <v>0</v>
      </c>
      <c r="BL455" s="19" t="s">
        <v>150</v>
      </c>
      <c r="BM455" s="234" t="s">
        <v>701</v>
      </c>
    </row>
    <row r="456" s="2" customFormat="1">
      <c r="A456" s="40"/>
      <c r="B456" s="41"/>
      <c r="C456" s="42"/>
      <c r="D456" s="236" t="s">
        <v>152</v>
      </c>
      <c r="E456" s="42"/>
      <c r="F456" s="237" t="s">
        <v>702</v>
      </c>
      <c r="G456" s="42"/>
      <c r="H456" s="42"/>
      <c r="I456" s="138"/>
      <c r="J456" s="42"/>
      <c r="K456" s="42"/>
      <c r="L456" s="46"/>
      <c r="M456" s="238"/>
      <c r="N456" s="239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152</v>
      </c>
      <c r="AU456" s="19" t="s">
        <v>87</v>
      </c>
    </row>
    <row r="457" s="2" customFormat="1" ht="21.75" customHeight="1">
      <c r="A457" s="40"/>
      <c r="B457" s="41"/>
      <c r="C457" s="223" t="s">
        <v>703</v>
      </c>
      <c r="D457" s="223" t="s">
        <v>145</v>
      </c>
      <c r="E457" s="224" t="s">
        <v>704</v>
      </c>
      <c r="F457" s="225" t="s">
        <v>705</v>
      </c>
      <c r="G457" s="226" t="s">
        <v>148</v>
      </c>
      <c r="H457" s="227">
        <v>42</v>
      </c>
      <c r="I457" s="228"/>
      <c r="J457" s="229">
        <f>ROUND(I457*H457,2)</f>
        <v>0</v>
      </c>
      <c r="K457" s="225" t="s">
        <v>149</v>
      </c>
      <c r="L457" s="46"/>
      <c r="M457" s="230" t="s">
        <v>19</v>
      </c>
      <c r="N457" s="231" t="s">
        <v>47</v>
      </c>
      <c r="O457" s="86"/>
      <c r="P457" s="232">
        <f>O457*H457</f>
        <v>0</v>
      </c>
      <c r="Q457" s="232">
        <v>0</v>
      </c>
      <c r="R457" s="232">
        <f>Q457*H457</f>
        <v>0</v>
      </c>
      <c r="S457" s="232">
        <v>0</v>
      </c>
      <c r="T457" s="233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34" t="s">
        <v>150</v>
      </c>
      <c r="AT457" s="234" t="s">
        <v>145</v>
      </c>
      <c r="AU457" s="234" t="s">
        <v>87</v>
      </c>
      <c r="AY457" s="19" t="s">
        <v>142</v>
      </c>
      <c r="BE457" s="235">
        <f>IF(N457="základní",J457,0)</f>
        <v>0</v>
      </c>
      <c r="BF457" s="235">
        <f>IF(N457="snížená",J457,0)</f>
        <v>0</v>
      </c>
      <c r="BG457" s="235">
        <f>IF(N457="zákl. přenesená",J457,0)</f>
        <v>0</v>
      </c>
      <c r="BH457" s="235">
        <f>IF(N457="sníž. přenesená",J457,0)</f>
        <v>0</v>
      </c>
      <c r="BI457" s="235">
        <f>IF(N457="nulová",J457,0)</f>
        <v>0</v>
      </c>
      <c r="BJ457" s="19" t="s">
        <v>84</v>
      </c>
      <c r="BK457" s="235">
        <f>ROUND(I457*H457,2)</f>
        <v>0</v>
      </c>
      <c r="BL457" s="19" t="s">
        <v>150</v>
      </c>
      <c r="BM457" s="234" t="s">
        <v>706</v>
      </c>
    </row>
    <row r="458" s="2" customFormat="1">
      <c r="A458" s="40"/>
      <c r="B458" s="41"/>
      <c r="C458" s="42"/>
      <c r="D458" s="236" t="s">
        <v>152</v>
      </c>
      <c r="E458" s="42"/>
      <c r="F458" s="237" t="s">
        <v>707</v>
      </c>
      <c r="G458" s="42"/>
      <c r="H458" s="42"/>
      <c r="I458" s="138"/>
      <c r="J458" s="42"/>
      <c r="K458" s="42"/>
      <c r="L458" s="46"/>
      <c r="M458" s="238"/>
      <c r="N458" s="239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152</v>
      </c>
      <c r="AU458" s="19" t="s">
        <v>87</v>
      </c>
    </row>
    <row r="459" s="2" customFormat="1" ht="16.5" customHeight="1">
      <c r="A459" s="40"/>
      <c r="B459" s="41"/>
      <c r="C459" s="252" t="s">
        <v>708</v>
      </c>
      <c r="D459" s="252" t="s">
        <v>157</v>
      </c>
      <c r="E459" s="253" t="s">
        <v>709</v>
      </c>
      <c r="F459" s="254" t="s">
        <v>710</v>
      </c>
      <c r="G459" s="255" t="s">
        <v>148</v>
      </c>
      <c r="H459" s="256">
        <v>42</v>
      </c>
      <c r="I459" s="257"/>
      <c r="J459" s="258">
        <f>ROUND(I459*H459,2)</f>
        <v>0</v>
      </c>
      <c r="K459" s="254" t="s">
        <v>19</v>
      </c>
      <c r="L459" s="259"/>
      <c r="M459" s="260" t="s">
        <v>19</v>
      </c>
      <c r="N459" s="261" t="s">
        <v>47</v>
      </c>
      <c r="O459" s="86"/>
      <c r="P459" s="232">
        <f>O459*H459</f>
        <v>0</v>
      </c>
      <c r="Q459" s="232">
        <v>0.0044999999999999997</v>
      </c>
      <c r="R459" s="232">
        <f>Q459*H459</f>
        <v>0.18899999999999997</v>
      </c>
      <c r="S459" s="232">
        <v>0</v>
      </c>
      <c r="T459" s="233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34" t="s">
        <v>160</v>
      </c>
      <c r="AT459" s="234" t="s">
        <v>157</v>
      </c>
      <c r="AU459" s="234" t="s">
        <v>87</v>
      </c>
      <c r="AY459" s="19" t="s">
        <v>142</v>
      </c>
      <c r="BE459" s="235">
        <f>IF(N459="základní",J459,0)</f>
        <v>0</v>
      </c>
      <c r="BF459" s="235">
        <f>IF(N459="snížená",J459,0)</f>
        <v>0</v>
      </c>
      <c r="BG459" s="235">
        <f>IF(N459="zákl. přenesená",J459,0)</f>
        <v>0</v>
      </c>
      <c r="BH459" s="235">
        <f>IF(N459="sníž. přenesená",J459,0)</f>
        <v>0</v>
      </c>
      <c r="BI459" s="235">
        <f>IF(N459="nulová",J459,0)</f>
        <v>0</v>
      </c>
      <c r="BJ459" s="19" t="s">
        <v>84</v>
      </c>
      <c r="BK459" s="235">
        <f>ROUND(I459*H459,2)</f>
        <v>0</v>
      </c>
      <c r="BL459" s="19" t="s">
        <v>150</v>
      </c>
      <c r="BM459" s="234" t="s">
        <v>711</v>
      </c>
    </row>
    <row r="460" s="2" customFormat="1">
      <c r="A460" s="40"/>
      <c r="B460" s="41"/>
      <c r="C460" s="42"/>
      <c r="D460" s="236" t="s">
        <v>152</v>
      </c>
      <c r="E460" s="42"/>
      <c r="F460" s="237" t="s">
        <v>710</v>
      </c>
      <c r="G460" s="42"/>
      <c r="H460" s="42"/>
      <c r="I460" s="138"/>
      <c r="J460" s="42"/>
      <c r="K460" s="42"/>
      <c r="L460" s="46"/>
      <c r="M460" s="238"/>
      <c r="N460" s="239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152</v>
      </c>
      <c r="AU460" s="19" t="s">
        <v>87</v>
      </c>
    </row>
    <row r="461" s="12" customFormat="1" ht="25.92" customHeight="1">
      <c r="A461" s="12"/>
      <c r="B461" s="207"/>
      <c r="C461" s="208"/>
      <c r="D461" s="209" t="s">
        <v>75</v>
      </c>
      <c r="E461" s="210" t="s">
        <v>712</v>
      </c>
      <c r="F461" s="210" t="s">
        <v>713</v>
      </c>
      <c r="G461" s="208"/>
      <c r="H461" s="208"/>
      <c r="I461" s="211"/>
      <c r="J461" s="212">
        <f>BK461</f>
        <v>0</v>
      </c>
      <c r="K461" s="208"/>
      <c r="L461" s="213"/>
      <c r="M461" s="214"/>
      <c r="N461" s="215"/>
      <c r="O461" s="215"/>
      <c r="P461" s="216">
        <f>P462+SUM(P463:P482)+P505</f>
        <v>0</v>
      </c>
      <c r="Q461" s="215"/>
      <c r="R461" s="216">
        <f>R462+SUM(R463:R482)+R505</f>
        <v>0.095169999999999991</v>
      </c>
      <c r="S461" s="215"/>
      <c r="T461" s="217">
        <f>T462+SUM(T463:T482)+T505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8" t="s">
        <v>168</v>
      </c>
      <c r="AT461" s="219" t="s">
        <v>75</v>
      </c>
      <c r="AU461" s="219" t="s">
        <v>76</v>
      </c>
      <c r="AY461" s="218" t="s">
        <v>142</v>
      </c>
      <c r="BK461" s="220">
        <f>BK462+SUM(BK463:BK482)+BK505</f>
        <v>0</v>
      </c>
    </row>
    <row r="462" s="2" customFormat="1" ht="16.5" customHeight="1">
      <c r="A462" s="40"/>
      <c r="B462" s="41"/>
      <c r="C462" s="223" t="s">
        <v>714</v>
      </c>
      <c r="D462" s="223" t="s">
        <v>145</v>
      </c>
      <c r="E462" s="224" t="s">
        <v>715</v>
      </c>
      <c r="F462" s="225" t="s">
        <v>716</v>
      </c>
      <c r="G462" s="226" t="s">
        <v>717</v>
      </c>
      <c r="H462" s="227">
        <v>96</v>
      </c>
      <c r="I462" s="228"/>
      <c r="J462" s="229">
        <f>ROUND(I462*H462,2)</f>
        <v>0</v>
      </c>
      <c r="K462" s="225" t="s">
        <v>149</v>
      </c>
      <c r="L462" s="46"/>
      <c r="M462" s="230" t="s">
        <v>19</v>
      </c>
      <c r="N462" s="231" t="s">
        <v>47</v>
      </c>
      <c r="O462" s="86"/>
      <c r="P462" s="232">
        <f>O462*H462</f>
        <v>0</v>
      </c>
      <c r="Q462" s="232">
        <v>0</v>
      </c>
      <c r="R462" s="232">
        <f>Q462*H462</f>
        <v>0</v>
      </c>
      <c r="S462" s="232">
        <v>0</v>
      </c>
      <c r="T462" s="233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34" t="s">
        <v>319</v>
      </c>
      <c r="AT462" s="234" t="s">
        <v>145</v>
      </c>
      <c r="AU462" s="234" t="s">
        <v>84</v>
      </c>
      <c r="AY462" s="19" t="s">
        <v>142</v>
      </c>
      <c r="BE462" s="235">
        <f>IF(N462="základní",J462,0)</f>
        <v>0</v>
      </c>
      <c r="BF462" s="235">
        <f>IF(N462="snížená",J462,0)</f>
        <v>0</v>
      </c>
      <c r="BG462" s="235">
        <f>IF(N462="zákl. přenesená",J462,0)</f>
        <v>0</v>
      </c>
      <c r="BH462" s="235">
        <f>IF(N462="sníž. přenesená",J462,0)</f>
        <v>0</v>
      </c>
      <c r="BI462" s="235">
        <f>IF(N462="nulová",J462,0)</f>
        <v>0</v>
      </c>
      <c r="BJ462" s="19" t="s">
        <v>84</v>
      </c>
      <c r="BK462" s="235">
        <f>ROUND(I462*H462,2)</f>
        <v>0</v>
      </c>
      <c r="BL462" s="19" t="s">
        <v>319</v>
      </c>
      <c r="BM462" s="234" t="s">
        <v>718</v>
      </c>
    </row>
    <row r="463" s="2" customFormat="1">
      <c r="A463" s="40"/>
      <c r="B463" s="41"/>
      <c r="C463" s="42"/>
      <c r="D463" s="236" t="s">
        <v>152</v>
      </c>
      <c r="E463" s="42"/>
      <c r="F463" s="237" t="s">
        <v>719</v>
      </c>
      <c r="G463" s="42"/>
      <c r="H463" s="42"/>
      <c r="I463" s="138"/>
      <c r="J463" s="42"/>
      <c r="K463" s="42"/>
      <c r="L463" s="46"/>
      <c r="M463" s="238"/>
      <c r="N463" s="239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152</v>
      </c>
      <c r="AU463" s="19" t="s">
        <v>84</v>
      </c>
    </row>
    <row r="464" s="13" customFormat="1">
      <c r="A464" s="13"/>
      <c r="B464" s="241"/>
      <c r="C464" s="242"/>
      <c r="D464" s="236" t="s">
        <v>156</v>
      </c>
      <c r="E464" s="243" t="s">
        <v>19</v>
      </c>
      <c r="F464" s="244" t="s">
        <v>720</v>
      </c>
      <c r="G464" s="242"/>
      <c r="H464" s="245">
        <v>32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1" t="s">
        <v>156</v>
      </c>
      <c r="AU464" s="251" t="s">
        <v>84</v>
      </c>
      <c r="AV464" s="13" t="s">
        <v>87</v>
      </c>
      <c r="AW464" s="13" t="s">
        <v>35</v>
      </c>
      <c r="AX464" s="13" t="s">
        <v>76</v>
      </c>
      <c r="AY464" s="251" t="s">
        <v>142</v>
      </c>
    </row>
    <row r="465" s="13" customFormat="1">
      <c r="A465" s="13"/>
      <c r="B465" s="241"/>
      <c r="C465" s="242"/>
      <c r="D465" s="236" t="s">
        <v>156</v>
      </c>
      <c r="E465" s="243" t="s">
        <v>19</v>
      </c>
      <c r="F465" s="244" t="s">
        <v>721</v>
      </c>
      <c r="G465" s="242"/>
      <c r="H465" s="245">
        <v>32</v>
      </c>
      <c r="I465" s="246"/>
      <c r="J465" s="242"/>
      <c r="K465" s="242"/>
      <c r="L465" s="247"/>
      <c r="M465" s="248"/>
      <c r="N465" s="249"/>
      <c r="O465" s="249"/>
      <c r="P465" s="249"/>
      <c r="Q465" s="249"/>
      <c r="R465" s="249"/>
      <c r="S465" s="249"/>
      <c r="T465" s="25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1" t="s">
        <v>156</v>
      </c>
      <c r="AU465" s="251" t="s">
        <v>84</v>
      </c>
      <c r="AV465" s="13" t="s">
        <v>87</v>
      </c>
      <c r="AW465" s="13" t="s">
        <v>35</v>
      </c>
      <c r="AX465" s="13" t="s">
        <v>76</v>
      </c>
      <c r="AY465" s="251" t="s">
        <v>142</v>
      </c>
    </row>
    <row r="466" s="13" customFormat="1">
      <c r="A466" s="13"/>
      <c r="B466" s="241"/>
      <c r="C466" s="242"/>
      <c r="D466" s="236" t="s">
        <v>156</v>
      </c>
      <c r="E466" s="243" t="s">
        <v>19</v>
      </c>
      <c r="F466" s="244" t="s">
        <v>722</v>
      </c>
      <c r="G466" s="242"/>
      <c r="H466" s="245">
        <v>32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1" t="s">
        <v>156</v>
      </c>
      <c r="AU466" s="251" t="s">
        <v>84</v>
      </c>
      <c r="AV466" s="13" t="s">
        <v>87</v>
      </c>
      <c r="AW466" s="13" t="s">
        <v>35</v>
      </c>
      <c r="AX466" s="13" t="s">
        <v>76</v>
      </c>
      <c r="AY466" s="251" t="s">
        <v>142</v>
      </c>
    </row>
    <row r="467" s="14" customFormat="1">
      <c r="A467" s="14"/>
      <c r="B467" s="262"/>
      <c r="C467" s="263"/>
      <c r="D467" s="236" t="s">
        <v>156</v>
      </c>
      <c r="E467" s="264" t="s">
        <v>19</v>
      </c>
      <c r="F467" s="265" t="s">
        <v>209</v>
      </c>
      <c r="G467" s="263"/>
      <c r="H467" s="266">
        <v>96</v>
      </c>
      <c r="I467" s="267"/>
      <c r="J467" s="263"/>
      <c r="K467" s="263"/>
      <c r="L467" s="268"/>
      <c r="M467" s="269"/>
      <c r="N467" s="270"/>
      <c r="O467" s="270"/>
      <c r="P467" s="270"/>
      <c r="Q467" s="270"/>
      <c r="R467" s="270"/>
      <c r="S467" s="270"/>
      <c r="T467" s="27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2" t="s">
        <v>156</v>
      </c>
      <c r="AU467" s="272" t="s">
        <v>84</v>
      </c>
      <c r="AV467" s="14" t="s">
        <v>168</v>
      </c>
      <c r="AW467" s="14" t="s">
        <v>35</v>
      </c>
      <c r="AX467" s="14" t="s">
        <v>84</v>
      </c>
      <c r="AY467" s="272" t="s">
        <v>142</v>
      </c>
    </row>
    <row r="468" s="2" customFormat="1" ht="16.5" customHeight="1">
      <c r="A468" s="40"/>
      <c r="B468" s="41"/>
      <c r="C468" s="223" t="s">
        <v>723</v>
      </c>
      <c r="D468" s="223" t="s">
        <v>145</v>
      </c>
      <c r="E468" s="224" t="s">
        <v>724</v>
      </c>
      <c r="F468" s="225" t="s">
        <v>725</v>
      </c>
      <c r="G468" s="226" t="s">
        <v>717</v>
      </c>
      <c r="H468" s="227">
        <v>64</v>
      </c>
      <c r="I468" s="228"/>
      <c r="J468" s="229">
        <f>ROUND(I468*H468,2)</f>
        <v>0</v>
      </c>
      <c r="K468" s="225" t="s">
        <v>149</v>
      </c>
      <c r="L468" s="46"/>
      <c r="M468" s="230" t="s">
        <v>19</v>
      </c>
      <c r="N468" s="231" t="s">
        <v>47</v>
      </c>
      <c r="O468" s="86"/>
      <c r="P468" s="232">
        <f>O468*H468</f>
        <v>0</v>
      </c>
      <c r="Q468" s="232">
        <v>0</v>
      </c>
      <c r="R468" s="232">
        <f>Q468*H468</f>
        <v>0</v>
      </c>
      <c r="S468" s="232">
        <v>0</v>
      </c>
      <c r="T468" s="233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34" t="s">
        <v>319</v>
      </c>
      <c r="AT468" s="234" t="s">
        <v>145</v>
      </c>
      <c r="AU468" s="234" t="s">
        <v>84</v>
      </c>
      <c r="AY468" s="19" t="s">
        <v>142</v>
      </c>
      <c r="BE468" s="235">
        <f>IF(N468="základní",J468,0)</f>
        <v>0</v>
      </c>
      <c r="BF468" s="235">
        <f>IF(N468="snížená",J468,0)</f>
        <v>0</v>
      </c>
      <c r="BG468" s="235">
        <f>IF(N468="zákl. přenesená",J468,0)</f>
        <v>0</v>
      </c>
      <c r="BH468" s="235">
        <f>IF(N468="sníž. přenesená",J468,0)</f>
        <v>0</v>
      </c>
      <c r="BI468" s="235">
        <f>IF(N468="nulová",J468,0)</f>
        <v>0</v>
      </c>
      <c r="BJ468" s="19" t="s">
        <v>84</v>
      </c>
      <c r="BK468" s="235">
        <f>ROUND(I468*H468,2)</f>
        <v>0</v>
      </c>
      <c r="BL468" s="19" t="s">
        <v>319</v>
      </c>
      <c r="BM468" s="234" t="s">
        <v>726</v>
      </c>
    </row>
    <row r="469" s="2" customFormat="1">
      <c r="A469" s="40"/>
      <c r="B469" s="41"/>
      <c r="C469" s="42"/>
      <c r="D469" s="236" t="s">
        <v>152</v>
      </c>
      <c r="E469" s="42"/>
      <c r="F469" s="237" t="s">
        <v>727</v>
      </c>
      <c r="G469" s="42"/>
      <c r="H469" s="42"/>
      <c r="I469" s="138"/>
      <c r="J469" s="42"/>
      <c r="K469" s="42"/>
      <c r="L469" s="46"/>
      <c r="M469" s="238"/>
      <c r="N469" s="239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152</v>
      </c>
      <c r="AU469" s="19" t="s">
        <v>84</v>
      </c>
    </row>
    <row r="470" s="13" customFormat="1">
      <c r="A470" s="13"/>
      <c r="B470" s="241"/>
      <c r="C470" s="242"/>
      <c r="D470" s="236" t="s">
        <v>156</v>
      </c>
      <c r="E470" s="243" t="s">
        <v>19</v>
      </c>
      <c r="F470" s="244" t="s">
        <v>720</v>
      </c>
      <c r="G470" s="242"/>
      <c r="H470" s="245">
        <v>32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1" t="s">
        <v>156</v>
      </c>
      <c r="AU470" s="251" t="s">
        <v>84</v>
      </c>
      <c r="AV470" s="13" t="s">
        <v>87</v>
      </c>
      <c r="AW470" s="13" t="s">
        <v>35</v>
      </c>
      <c r="AX470" s="13" t="s">
        <v>76</v>
      </c>
      <c r="AY470" s="251" t="s">
        <v>142</v>
      </c>
    </row>
    <row r="471" s="13" customFormat="1">
      <c r="A471" s="13"/>
      <c r="B471" s="241"/>
      <c r="C471" s="242"/>
      <c r="D471" s="236" t="s">
        <v>156</v>
      </c>
      <c r="E471" s="243" t="s">
        <v>19</v>
      </c>
      <c r="F471" s="244" t="s">
        <v>721</v>
      </c>
      <c r="G471" s="242"/>
      <c r="H471" s="245">
        <v>32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1" t="s">
        <v>156</v>
      </c>
      <c r="AU471" s="251" t="s">
        <v>84</v>
      </c>
      <c r="AV471" s="13" t="s">
        <v>87</v>
      </c>
      <c r="AW471" s="13" t="s">
        <v>35</v>
      </c>
      <c r="AX471" s="13" t="s">
        <v>76</v>
      </c>
      <c r="AY471" s="251" t="s">
        <v>142</v>
      </c>
    </row>
    <row r="472" s="15" customFormat="1">
      <c r="A472" s="15"/>
      <c r="B472" s="274"/>
      <c r="C472" s="275"/>
      <c r="D472" s="236" t="s">
        <v>156</v>
      </c>
      <c r="E472" s="276" t="s">
        <v>19</v>
      </c>
      <c r="F472" s="277" t="s">
        <v>728</v>
      </c>
      <c r="G472" s="275"/>
      <c r="H472" s="276" t="s">
        <v>19</v>
      </c>
      <c r="I472" s="278"/>
      <c r="J472" s="275"/>
      <c r="K472" s="275"/>
      <c r="L472" s="279"/>
      <c r="M472" s="280"/>
      <c r="N472" s="281"/>
      <c r="O472" s="281"/>
      <c r="P472" s="281"/>
      <c r="Q472" s="281"/>
      <c r="R472" s="281"/>
      <c r="S472" s="281"/>
      <c r="T472" s="282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83" t="s">
        <v>156</v>
      </c>
      <c r="AU472" s="283" t="s">
        <v>84</v>
      </c>
      <c r="AV472" s="15" t="s">
        <v>84</v>
      </c>
      <c r="AW472" s="15" t="s">
        <v>35</v>
      </c>
      <c r="AX472" s="15" t="s">
        <v>76</v>
      </c>
      <c r="AY472" s="283" t="s">
        <v>142</v>
      </c>
    </row>
    <row r="473" s="14" customFormat="1">
      <c r="A473" s="14"/>
      <c r="B473" s="262"/>
      <c r="C473" s="263"/>
      <c r="D473" s="236" t="s">
        <v>156</v>
      </c>
      <c r="E473" s="264" t="s">
        <v>19</v>
      </c>
      <c r="F473" s="265" t="s">
        <v>209</v>
      </c>
      <c r="G473" s="263"/>
      <c r="H473" s="266">
        <v>64</v>
      </c>
      <c r="I473" s="267"/>
      <c r="J473" s="263"/>
      <c r="K473" s="263"/>
      <c r="L473" s="268"/>
      <c r="M473" s="269"/>
      <c r="N473" s="270"/>
      <c r="O473" s="270"/>
      <c r="P473" s="270"/>
      <c r="Q473" s="270"/>
      <c r="R473" s="270"/>
      <c r="S473" s="270"/>
      <c r="T473" s="271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2" t="s">
        <v>156</v>
      </c>
      <c r="AU473" s="272" t="s">
        <v>84</v>
      </c>
      <c r="AV473" s="14" t="s">
        <v>168</v>
      </c>
      <c r="AW473" s="14" t="s">
        <v>35</v>
      </c>
      <c r="AX473" s="14" t="s">
        <v>84</v>
      </c>
      <c r="AY473" s="272" t="s">
        <v>142</v>
      </c>
    </row>
    <row r="474" s="2" customFormat="1" ht="16.5" customHeight="1">
      <c r="A474" s="40"/>
      <c r="B474" s="41"/>
      <c r="C474" s="223" t="s">
        <v>729</v>
      </c>
      <c r="D474" s="223" t="s">
        <v>145</v>
      </c>
      <c r="E474" s="224" t="s">
        <v>730</v>
      </c>
      <c r="F474" s="225" t="s">
        <v>731</v>
      </c>
      <c r="G474" s="226" t="s">
        <v>717</v>
      </c>
      <c r="H474" s="227">
        <v>216</v>
      </c>
      <c r="I474" s="228"/>
      <c r="J474" s="229">
        <f>ROUND(I474*H474,2)</f>
        <v>0</v>
      </c>
      <c r="K474" s="225" t="s">
        <v>149</v>
      </c>
      <c r="L474" s="46"/>
      <c r="M474" s="230" t="s">
        <v>19</v>
      </c>
      <c r="N474" s="231" t="s">
        <v>47</v>
      </c>
      <c r="O474" s="86"/>
      <c r="P474" s="232">
        <f>O474*H474</f>
        <v>0</v>
      </c>
      <c r="Q474" s="232">
        <v>0</v>
      </c>
      <c r="R474" s="232">
        <f>Q474*H474</f>
        <v>0</v>
      </c>
      <c r="S474" s="232">
        <v>0</v>
      </c>
      <c r="T474" s="233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34" t="s">
        <v>319</v>
      </c>
      <c r="AT474" s="234" t="s">
        <v>145</v>
      </c>
      <c r="AU474" s="234" t="s">
        <v>84</v>
      </c>
      <c r="AY474" s="19" t="s">
        <v>142</v>
      </c>
      <c r="BE474" s="235">
        <f>IF(N474="základní",J474,0)</f>
        <v>0</v>
      </c>
      <c r="BF474" s="235">
        <f>IF(N474="snížená",J474,0)</f>
        <v>0</v>
      </c>
      <c r="BG474" s="235">
        <f>IF(N474="zákl. přenesená",J474,0)</f>
        <v>0</v>
      </c>
      <c r="BH474" s="235">
        <f>IF(N474="sníž. přenesená",J474,0)</f>
        <v>0</v>
      </c>
      <c r="BI474" s="235">
        <f>IF(N474="nulová",J474,0)</f>
        <v>0</v>
      </c>
      <c r="BJ474" s="19" t="s">
        <v>84</v>
      </c>
      <c r="BK474" s="235">
        <f>ROUND(I474*H474,2)</f>
        <v>0</v>
      </c>
      <c r="BL474" s="19" t="s">
        <v>319</v>
      </c>
      <c r="BM474" s="234" t="s">
        <v>732</v>
      </c>
    </row>
    <row r="475" s="2" customFormat="1">
      <c r="A475" s="40"/>
      <c r="B475" s="41"/>
      <c r="C475" s="42"/>
      <c r="D475" s="236" t="s">
        <v>152</v>
      </c>
      <c r="E475" s="42"/>
      <c r="F475" s="237" t="s">
        <v>733</v>
      </c>
      <c r="G475" s="42"/>
      <c r="H475" s="42"/>
      <c r="I475" s="138"/>
      <c r="J475" s="42"/>
      <c r="K475" s="42"/>
      <c r="L475" s="46"/>
      <c r="M475" s="238"/>
      <c r="N475" s="239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152</v>
      </c>
      <c r="AU475" s="19" t="s">
        <v>84</v>
      </c>
    </row>
    <row r="476" s="2" customFormat="1">
      <c r="A476" s="40"/>
      <c r="B476" s="41"/>
      <c r="C476" s="42"/>
      <c r="D476" s="236" t="s">
        <v>154</v>
      </c>
      <c r="E476" s="42"/>
      <c r="F476" s="240" t="s">
        <v>734</v>
      </c>
      <c r="G476" s="42"/>
      <c r="H476" s="42"/>
      <c r="I476" s="138"/>
      <c r="J476" s="42"/>
      <c r="K476" s="42"/>
      <c r="L476" s="46"/>
      <c r="M476" s="238"/>
      <c r="N476" s="239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154</v>
      </c>
      <c r="AU476" s="19" t="s">
        <v>84</v>
      </c>
    </row>
    <row r="477" s="13" customFormat="1">
      <c r="A477" s="13"/>
      <c r="B477" s="241"/>
      <c r="C477" s="242"/>
      <c r="D477" s="236" t="s">
        <v>156</v>
      </c>
      <c r="E477" s="243" t="s">
        <v>19</v>
      </c>
      <c r="F477" s="244" t="s">
        <v>735</v>
      </c>
      <c r="G477" s="242"/>
      <c r="H477" s="245">
        <v>216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1" t="s">
        <v>156</v>
      </c>
      <c r="AU477" s="251" t="s">
        <v>84</v>
      </c>
      <c r="AV477" s="13" t="s">
        <v>87</v>
      </c>
      <c r="AW477" s="13" t="s">
        <v>35</v>
      </c>
      <c r="AX477" s="13" t="s">
        <v>84</v>
      </c>
      <c r="AY477" s="251" t="s">
        <v>142</v>
      </c>
    </row>
    <row r="478" s="2" customFormat="1" ht="16.5" customHeight="1">
      <c r="A478" s="40"/>
      <c r="B478" s="41"/>
      <c r="C478" s="223" t="s">
        <v>736</v>
      </c>
      <c r="D478" s="223" t="s">
        <v>145</v>
      </c>
      <c r="E478" s="224" t="s">
        <v>737</v>
      </c>
      <c r="F478" s="225" t="s">
        <v>738</v>
      </c>
      <c r="G478" s="226" t="s">
        <v>717</v>
      </c>
      <c r="H478" s="227">
        <v>56</v>
      </c>
      <c r="I478" s="228"/>
      <c r="J478" s="229">
        <f>ROUND(I478*H478,2)</f>
        <v>0</v>
      </c>
      <c r="K478" s="225" t="s">
        <v>149</v>
      </c>
      <c r="L478" s="46"/>
      <c r="M478" s="230" t="s">
        <v>19</v>
      </c>
      <c r="N478" s="231" t="s">
        <v>47</v>
      </c>
      <c r="O478" s="86"/>
      <c r="P478" s="232">
        <f>O478*H478</f>
        <v>0</v>
      </c>
      <c r="Q478" s="232">
        <v>0</v>
      </c>
      <c r="R478" s="232">
        <f>Q478*H478</f>
        <v>0</v>
      </c>
      <c r="S478" s="232">
        <v>0</v>
      </c>
      <c r="T478" s="233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34" t="s">
        <v>319</v>
      </c>
      <c r="AT478" s="234" t="s">
        <v>145</v>
      </c>
      <c r="AU478" s="234" t="s">
        <v>84</v>
      </c>
      <c r="AY478" s="19" t="s">
        <v>142</v>
      </c>
      <c r="BE478" s="235">
        <f>IF(N478="základní",J478,0)</f>
        <v>0</v>
      </c>
      <c r="BF478" s="235">
        <f>IF(N478="snížená",J478,0)</f>
        <v>0</v>
      </c>
      <c r="BG478" s="235">
        <f>IF(N478="zákl. přenesená",J478,0)</f>
        <v>0</v>
      </c>
      <c r="BH478" s="235">
        <f>IF(N478="sníž. přenesená",J478,0)</f>
        <v>0</v>
      </c>
      <c r="BI478" s="235">
        <f>IF(N478="nulová",J478,0)</f>
        <v>0</v>
      </c>
      <c r="BJ478" s="19" t="s">
        <v>84</v>
      </c>
      <c r="BK478" s="235">
        <f>ROUND(I478*H478,2)</f>
        <v>0</v>
      </c>
      <c r="BL478" s="19" t="s">
        <v>319</v>
      </c>
      <c r="BM478" s="234" t="s">
        <v>739</v>
      </c>
    </row>
    <row r="479" s="2" customFormat="1">
      <c r="A479" s="40"/>
      <c r="B479" s="41"/>
      <c r="C479" s="42"/>
      <c r="D479" s="236" t="s">
        <v>152</v>
      </c>
      <c r="E479" s="42"/>
      <c r="F479" s="237" t="s">
        <v>740</v>
      </c>
      <c r="G479" s="42"/>
      <c r="H479" s="42"/>
      <c r="I479" s="138"/>
      <c r="J479" s="42"/>
      <c r="K479" s="42"/>
      <c r="L479" s="46"/>
      <c r="M479" s="238"/>
      <c r="N479" s="239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152</v>
      </c>
      <c r="AU479" s="19" t="s">
        <v>84</v>
      </c>
    </row>
    <row r="480" s="2" customFormat="1">
      <c r="A480" s="40"/>
      <c r="B480" s="41"/>
      <c r="C480" s="42"/>
      <c r="D480" s="236" t="s">
        <v>154</v>
      </c>
      <c r="E480" s="42"/>
      <c r="F480" s="240" t="s">
        <v>741</v>
      </c>
      <c r="G480" s="42"/>
      <c r="H480" s="42"/>
      <c r="I480" s="138"/>
      <c r="J480" s="42"/>
      <c r="K480" s="42"/>
      <c r="L480" s="46"/>
      <c r="M480" s="238"/>
      <c r="N480" s="239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154</v>
      </c>
      <c r="AU480" s="19" t="s">
        <v>84</v>
      </c>
    </row>
    <row r="481" s="13" customFormat="1">
      <c r="A481" s="13"/>
      <c r="B481" s="241"/>
      <c r="C481" s="242"/>
      <c r="D481" s="236" t="s">
        <v>156</v>
      </c>
      <c r="E481" s="243" t="s">
        <v>19</v>
      </c>
      <c r="F481" s="244" t="s">
        <v>742</v>
      </c>
      <c r="G481" s="242"/>
      <c r="H481" s="245">
        <v>56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1" t="s">
        <v>156</v>
      </c>
      <c r="AU481" s="251" t="s">
        <v>84</v>
      </c>
      <c r="AV481" s="13" t="s">
        <v>87</v>
      </c>
      <c r="AW481" s="13" t="s">
        <v>35</v>
      </c>
      <c r="AX481" s="13" t="s">
        <v>84</v>
      </c>
      <c r="AY481" s="251" t="s">
        <v>142</v>
      </c>
    </row>
    <row r="482" s="12" customFormat="1" ht="22.8" customHeight="1">
      <c r="A482" s="12"/>
      <c r="B482" s="207"/>
      <c r="C482" s="208"/>
      <c r="D482" s="209" t="s">
        <v>75</v>
      </c>
      <c r="E482" s="221" t="s">
        <v>84</v>
      </c>
      <c r="F482" s="221" t="s">
        <v>743</v>
      </c>
      <c r="G482" s="208"/>
      <c r="H482" s="208"/>
      <c r="I482" s="211"/>
      <c r="J482" s="222">
        <f>BK482</f>
        <v>0</v>
      </c>
      <c r="K482" s="208"/>
      <c r="L482" s="213"/>
      <c r="M482" s="214"/>
      <c r="N482" s="215"/>
      <c r="O482" s="215"/>
      <c r="P482" s="216">
        <f>SUM(P483:P504)</f>
        <v>0</v>
      </c>
      <c r="Q482" s="215"/>
      <c r="R482" s="216">
        <f>SUM(R483:R504)</f>
        <v>0</v>
      </c>
      <c r="S482" s="215"/>
      <c r="T482" s="217">
        <f>SUM(T483:T504)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8" t="s">
        <v>84</v>
      </c>
      <c r="AT482" s="219" t="s">
        <v>75</v>
      </c>
      <c r="AU482" s="219" t="s">
        <v>84</v>
      </c>
      <c r="AY482" s="218" t="s">
        <v>142</v>
      </c>
      <c r="BK482" s="220">
        <f>SUM(BK483:BK504)</f>
        <v>0</v>
      </c>
    </row>
    <row r="483" s="2" customFormat="1" ht="21.75" customHeight="1">
      <c r="A483" s="40"/>
      <c r="B483" s="41"/>
      <c r="C483" s="223" t="s">
        <v>744</v>
      </c>
      <c r="D483" s="223" t="s">
        <v>145</v>
      </c>
      <c r="E483" s="224" t="s">
        <v>745</v>
      </c>
      <c r="F483" s="225" t="s">
        <v>746</v>
      </c>
      <c r="G483" s="226" t="s">
        <v>619</v>
      </c>
      <c r="H483" s="227">
        <v>227.80000000000001</v>
      </c>
      <c r="I483" s="228"/>
      <c r="J483" s="229">
        <f>ROUND(I483*H483,2)</f>
        <v>0</v>
      </c>
      <c r="K483" s="225" t="s">
        <v>149</v>
      </c>
      <c r="L483" s="46"/>
      <c r="M483" s="230" t="s">
        <v>19</v>
      </c>
      <c r="N483" s="231" t="s">
        <v>47</v>
      </c>
      <c r="O483" s="86"/>
      <c r="P483" s="232">
        <f>O483*H483</f>
        <v>0</v>
      </c>
      <c r="Q483" s="232">
        <v>0</v>
      </c>
      <c r="R483" s="232">
        <f>Q483*H483</f>
        <v>0</v>
      </c>
      <c r="S483" s="232">
        <v>0</v>
      </c>
      <c r="T483" s="233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34" t="s">
        <v>168</v>
      </c>
      <c r="AT483" s="234" t="s">
        <v>145</v>
      </c>
      <c r="AU483" s="234" t="s">
        <v>87</v>
      </c>
      <c r="AY483" s="19" t="s">
        <v>142</v>
      </c>
      <c r="BE483" s="235">
        <f>IF(N483="základní",J483,0)</f>
        <v>0</v>
      </c>
      <c r="BF483" s="235">
        <f>IF(N483="snížená",J483,0)</f>
        <v>0</v>
      </c>
      <c r="BG483" s="235">
        <f>IF(N483="zákl. přenesená",J483,0)</f>
        <v>0</v>
      </c>
      <c r="BH483" s="235">
        <f>IF(N483="sníž. přenesená",J483,0)</f>
        <v>0</v>
      </c>
      <c r="BI483" s="235">
        <f>IF(N483="nulová",J483,0)</f>
        <v>0</v>
      </c>
      <c r="BJ483" s="19" t="s">
        <v>84</v>
      </c>
      <c r="BK483" s="235">
        <f>ROUND(I483*H483,2)</f>
        <v>0</v>
      </c>
      <c r="BL483" s="19" t="s">
        <v>168</v>
      </c>
      <c r="BM483" s="234" t="s">
        <v>84</v>
      </c>
    </row>
    <row r="484" s="2" customFormat="1">
      <c r="A484" s="40"/>
      <c r="B484" s="41"/>
      <c r="C484" s="42"/>
      <c r="D484" s="236" t="s">
        <v>152</v>
      </c>
      <c r="E484" s="42"/>
      <c r="F484" s="237" t="s">
        <v>747</v>
      </c>
      <c r="G484" s="42"/>
      <c r="H484" s="42"/>
      <c r="I484" s="138"/>
      <c r="J484" s="42"/>
      <c r="K484" s="42"/>
      <c r="L484" s="46"/>
      <c r="M484" s="238"/>
      <c r="N484" s="239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152</v>
      </c>
      <c r="AU484" s="19" t="s">
        <v>87</v>
      </c>
    </row>
    <row r="485" s="2" customFormat="1">
      <c r="A485" s="40"/>
      <c r="B485" s="41"/>
      <c r="C485" s="42"/>
      <c r="D485" s="236" t="s">
        <v>486</v>
      </c>
      <c r="E485" s="42"/>
      <c r="F485" s="240" t="s">
        <v>748</v>
      </c>
      <c r="G485" s="42"/>
      <c r="H485" s="42"/>
      <c r="I485" s="138"/>
      <c r="J485" s="42"/>
      <c r="K485" s="42"/>
      <c r="L485" s="46"/>
      <c r="M485" s="238"/>
      <c r="N485" s="239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486</v>
      </c>
      <c r="AU485" s="19" t="s">
        <v>87</v>
      </c>
    </row>
    <row r="486" s="13" customFormat="1">
      <c r="A486" s="13"/>
      <c r="B486" s="241"/>
      <c r="C486" s="242"/>
      <c r="D486" s="236" t="s">
        <v>156</v>
      </c>
      <c r="E486" s="243" t="s">
        <v>19</v>
      </c>
      <c r="F486" s="244" t="s">
        <v>749</v>
      </c>
      <c r="G486" s="242"/>
      <c r="H486" s="245">
        <v>124.59999999999999</v>
      </c>
      <c r="I486" s="246"/>
      <c r="J486" s="242"/>
      <c r="K486" s="242"/>
      <c r="L486" s="247"/>
      <c r="M486" s="248"/>
      <c r="N486" s="249"/>
      <c r="O486" s="249"/>
      <c r="P486" s="249"/>
      <c r="Q486" s="249"/>
      <c r="R486" s="249"/>
      <c r="S486" s="249"/>
      <c r="T486" s="25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1" t="s">
        <v>156</v>
      </c>
      <c r="AU486" s="251" t="s">
        <v>87</v>
      </c>
      <c r="AV486" s="13" t="s">
        <v>87</v>
      </c>
      <c r="AW486" s="13" t="s">
        <v>35</v>
      </c>
      <c r="AX486" s="13" t="s">
        <v>76</v>
      </c>
      <c r="AY486" s="251" t="s">
        <v>142</v>
      </c>
    </row>
    <row r="487" s="13" customFormat="1">
      <c r="A487" s="13"/>
      <c r="B487" s="241"/>
      <c r="C487" s="242"/>
      <c r="D487" s="236" t="s">
        <v>156</v>
      </c>
      <c r="E487" s="243" t="s">
        <v>19</v>
      </c>
      <c r="F487" s="244" t="s">
        <v>750</v>
      </c>
      <c r="G487" s="242"/>
      <c r="H487" s="245">
        <v>30</v>
      </c>
      <c r="I487" s="246"/>
      <c r="J487" s="242"/>
      <c r="K487" s="242"/>
      <c r="L487" s="247"/>
      <c r="M487" s="248"/>
      <c r="N487" s="249"/>
      <c r="O487" s="249"/>
      <c r="P487" s="249"/>
      <c r="Q487" s="249"/>
      <c r="R487" s="249"/>
      <c r="S487" s="249"/>
      <c r="T487" s="25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1" t="s">
        <v>156</v>
      </c>
      <c r="AU487" s="251" t="s">
        <v>87</v>
      </c>
      <c r="AV487" s="13" t="s">
        <v>87</v>
      </c>
      <c r="AW487" s="13" t="s">
        <v>35</v>
      </c>
      <c r="AX487" s="13" t="s">
        <v>76</v>
      </c>
      <c r="AY487" s="251" t="s">
        <v>142</v>
      </c>
    </row>
    <row r="488" s="13" customFormat="1">
      <c r="A488" s="13"/>
      <c r="B488" s="241"/>
      <c r="C488" s="242"/>
      <c r="D488" s="236" t="s">
        <v>156</v>
      </c>
      <c r="E488" s="243" t="s">
        <v>19</v>
      </c>
      <c r="F488" s="244" t="s">
        <v>751</v>
      </c>
      <c r="G488" s="242"/>
      <c r="H488" s="245">
        <v>19.199999999999999</v>
      </c>
      <c r="I488" s="246"/>
      <c r="J488" s="242"/>
      <c r="K488" s="242"/>
      <c r="L488" s="247"/>
      <c r="M488" s="248"/>
      <c r="N488" s="249"/>
      <c r="O488" s="249"/>
      <c r="P488" s="249"/>
      <c r="Q488" s="249"/>
      <c r="R488" s="249"/>
      <c r="S488" s="249"/>
      <c r="T488" s="25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1" t="s">
        <v>156</v>
      </c>
      <c r="AU488" s="251" t="s">
        <v>87</v>
      </c>
      <c r="AV488" s="13" t="s">
        <v>87</v>
      </c>
      <c r="AW488" s="13" t="s">
        <v>35</v>
      </c>
      <c r="AX488" s="13" t="s">
        <v>76</v>
      </c>
      <c r="AY488" s="251" t="s">
        <v>142</v>
      </c>
    </row>
    <row r="489" s="13" customFormat="1">
      <c r="A489" s="13"/>
      <c r="B489" s="241"/>
      <c r="C489" s="242"/>
      <c r="D489" s="236" t="s">
        <v>156</v>
      </c>
      <c r="E489" s="243" t="s">
        <v>19</v>
      </c>
      <c r="F489" s="244" t="s">
        <v>752</v>
      </c>
      <c r="G489" s="242"/>
      <c r="H489" s="245">
        <v>54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1" t="s">
        <v>156</v>
      </c>
      <c r="AU489" s="251" t="s">
        <v>87</v>
      </c>
      <c r="AV489" s="13" t="s">
        <v>87</v>
      </c>
      <c r="AW489" s="13" t="s">
        <v>35</v>
      </c>
      <c r="AX489" s="13" t="s">
        <v>76</v>
      </c>
      <c r="AY489" s="251" t="s">
        <v>142</v>
      </c>
    </row>
    <row r="490" s="14" customFormat="1">
      <c r="A490" s="14"/>
      <c r="B490" s="262"/>
      <c r="C490" s="263"/>
      <c r="D490" s="236" t="s">
        <v>156</v>
      </c>
      <c r="E490" s="264" t="s">
        <v>19</v>
      </c>
      <c r="F490" s="265" t="s">
        <v>209</v>
      </c>
      <c r="G490" s="263"/>
      <c r="H490" s="266">
        <v>227.79999999999998</v>
      </c>
      <c r="I490" s="267"/>
      <c r="J490" s="263"/>
      <c r="K490" s="263"/>
      <c r="L490" s="268"/>
      <c r="M490" s="269"/>
      <c r="N490" s="270"/>
      <c r="O490" s="270"/>
      <c r="P490" s="270"/>
      <c r="Q490" s="270"/>
      <c r="R490" s="270"/>
      <c r="S490" s="270"/>
      <c r="T490" s="27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2" t="s">
        <v>156</v>
      </c>
      <c r="AU490" s="272" t="s">
        <v>87</v>
      </c>
      <c r="AV490" s="14" t="s">
        <v>168</v>
      </c>
      <c r="AW490" s="14" t="s">
        <v>35</v>
      </c>
      <c r="AX490" s="14" t="s">
        <v>84</v>
      </c>
      <c r="AY490" s="272" t="s">
        <v>142</v>
      </c>
    </row>
    <row r="491" s="2" customFormat="1" ht="21.75" customHeight="1">
      <c r="A491" s="40"/>
      <c r="B491" s="41"/>
      <c r="C491" s="223" t="s">
        <v>753</v>
      </c>
      <c r="D491" s="223" t="s">
        <v>145</v>
      </c>
      <c r="E491" s="224" t="s">
        <v>754</v>
      </c>
      <c r="F491" s="225" t="s">
        <v>755</v>
      </c>
      <c r="G491" s="226" t="s">
        <v>619</v>
      </c>
      <c r="H491" s="227">
        <v>5.8639999999999999</v>
      </c>
      <c r="I491" s="228"/>
      <c r="J491" s="229">
        <f>ROUND(I491*H491,2)</f>
        <v>0</v>
      </c>
      <c r="K491" s="225" t="s">
        <v>149</v>
      </c>
      <c r="L491" s="46"/>
      <c r="M491" s="230" t="s">
        <v>19</v>
      </c>
      <c r="N491" s="231" t="s">
        <v>47</v>
      </c>
      <c r="O491" s="86"/>
      <c r="P491" s="232">
        <f>O491*H491</f>
        <v>0</v>
      </c>
      <c r="Q491" s="232">
        <v>0</v>
      </c>
      <c r="R491" s="232">
        <f>Q491*H491</f>
        <v>0</v>
      </c>
      <c r="S491" s="232">
        <v>0</v>
      </c>
      <c r="T491" s="233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34" t="s">
        <v>168</v>
      </c>
      <c r="AT491" s="234" t="s">
        <v>145</v>
      </c>
      <c r="AU491" s="234" t="s">
        <v>87</v>
      </c>
      <c r="AY491" s="19" t="s">
        <v>142</v>
      </c>
      <c r="BE491" s="235">
        <f>IF(N491="základní",J491,0)</f>
        <v>0</v>
      </c>
      <c r="BF491" s="235">
        <f>IF(N491="snížená",J491,0)</f>
        <v>0</v>
      </c>
      <c r="BG491" s="235">
        <f>IF(N491="zákl. přenesená",J491,0)</f>
        <v>0</v>
      </c>
      <c r="BH491" s="235">
        <f>IF(N491="sníž. přenesená",J491,0)</f>
        <v>0</v>
      </c>
      <c r="BI491" s="235">
        <f>IF(N491="nulová",J491,0)</f>
        <v>0</v>
      </c>
      <c r="BJ491" s="19" t="s">
        <v>84</v>
      </c>
      <c r="BK491" s="235">
        <f>ROUND(I491*H491,2)</f>
        <v>0</v>
      </c>
      <c r="BL491" s="19" t="s">
        <v>168</v>
      </c>
      <c r="BM491" s="234" t="s">
        <v>756</v>
      </c>
    </row>
    <row r="492" s="2" customFormat="1">
      <c r="A492" s="40"/>
      <c r="B492" s="41"/>
      <c r="C492" s="42"/>
      <c r="D492" s="236" t="s">
        <v>152</v>
      </c>
      <c r="E492" s="42"/>
      <c r="F492" s="237" t="s">
        <v>757</v>
      </c>
      <c r="G492" s="42"/>
      <c r="H492" s="42"/>
      <c r="I492" s="138"/>
      <c r="J492" s="42"/>
      <c r="K492" s="42"/>
      <c r="L492" s="46"/>
      <c r="M492" s="238"/>
      <c r="N492" s="239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152</v>
      </c>
      <c r="AU492" s="19" t="s">
        <v>87</v>
      </c>
    </row>
    <row r="493" s="2" customFormat="1">
      <c r="A493" s="40"/>
      <c r="B493" s="41"/>
      <c r="C493" s="42"/>
      <c r="D493" s="236" t="s">
        <v>486</v>
      </c>
      <c r="E493" s="42"/>
      <c r="F493" s="240" t="s">
        <v>758</v>
      </c>
      <c r="G493" s="42"/>
      <c r="H493" s="42"/>
      <c r="I493" s="138"/>
      <c r="J493" s="42"/>
      <c r="K493" s="42"/>
      <c r="L493" s="46"/>
      <c r="M493" s="238"/>
      <c r="N493" s="239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486</v>
      </c>
      <c r="AU493" s="19" t="s">
        <v>87</v>
      </c>
    </row>
    <row r="494" s="2" customFormat="1">
      <c r="A494" s="40"/>
      <c r="B494" s="41"/>
      <c r="C494" s="42"/>
      <c r="D494" s="236" t="s">
        <v>154</v>
      </c>
      <c r="E494" s="42"/>
      <c r="F494" s="240" t="s">
        <v>759</v>
      </c>
      <c r="G494" s="42"/>
      <c r="H494" s="42"/>
      <c r="I494" s="138"/>
      <c r="J494" s="42"/>
      <c r="K494" s="42"/>
      <c r="L494" s="46"/>
      <c r="M494" s="238"/>
      <c r="N494" s="239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154</v>
      </c>
      <c r="AU494" s="19" t="s">
        <v>87</v>
      </c>
    </row>
    <row r="495" s="13" customFormat="1">
      <c r="A495" s="13"/>
      <c r="B495" s="241"/>
      <c r="C495" s="242"/>
      <c r="D495" s="236" t="s">
        <v>156</v>
      </c>
      <c r="E495" s="243" t="s">
        <v>19</v>
      </c>
      <c r="F495" s="244" t="s">
        <v>760</v>
      </c>
      <c r="G495" s="242"/>
      <c r="H495" s="245">
        <v>0.86399999999999999</v>
      </c>
      <c r="I495" s="246"/>
      <c r="J495" s="242"/>
      <c r="K495" s="242"/>
      <c r="L495" s="247"/>
      <c r="M495" s="248"/>
      <c r="N495" s="249"/>
      <c r="O495" s="249"/>
      <c r="P495" s="249"/>
      <c r="Q495" s="249"/>
      <c r="R495" s="249"/>
      <c r="S495" s="249"/>
      <c r="T495" s="25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1" t="s">
        <v>156</v>
      </c>
      <c r="AU495" s="251" t="s">
        <v>87</v>
      </c>
      <c r="AV495" s="13" t="s">
        <v>87</v>
      </c>
      <c r="AW495" s="13" t="s">
        <v>35</v>
      </c>
      <c r="AX495" s="13" t="s">
        <v>76</v>
      </c>
      <c r="AY495" s="251" t="s">
        <v>142</v>
      </c>
    </row>
    <row r="496" s="13" customFormat="1">
      <c r="A496" s="13"/>
      <c r="B496" s="241"/>
      <c r="C496" s="242"/>
      <c r="D496" s="236" t="s">
        <v>156</v>
      </c>
      <c r="E496" s="243" t="s">
        <v>19</v>
      </c>
      <c r="F496" s="244" t="s">
        <v>761</v>
      </c>
      <c r="G496" s="242"/>
      <c r="H496" s="245">
        <v>5</v>
      </c>
      <c r="I496" s="246"/>
      <c r="J496" s="242"/>
      <c r="K496" s="242"/>
      <c r="L496" s="247"/>
      <c r="M496" s="248"/>
      <c r="N496" s="249"/>
      <c r="O496" s="249"/>
      <c r="P496" s="249"/>
      <c r="Q496" s="249"/>
      <c r="R496" s="249"/>
      <c r="S496" s="249"/>
      <c r="T496" s="25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1" t="s">
        <v>156</v>
      </c>
      <c r="AU496" s="251" t="s">
        <v>87</v>
      </c>
      <c r="AV496" s="13" t="s">
        <v>87</v>
      </c>
      <c r="AW496" s="13" t="s">
        <v>35</v>
      </c>
      <c r="AX496" s="13" t="s">
        <v>76</v>
      </c>
      <c r="AY496" s="251" t="s">
        <v>142</v>
      </c>
    </row>
    <row r="497" s="14" customFormat="1">
      <c r="A497" s="14"/>
      <c r="B497" s="262"/>
      <c r="C497" s="263"/>
      <c r="D497" s="236" t="s">
        <v>156</v>
      </c>
      <c r="E497" s="264" t="s">
        <v>19</v>
      </c>
      <c r="F497" s="265" t="s">
        <v>209</v>
      </c>
      <c r="G497" s="263"/>
      <c r="H497" s="266">
        <v>5.8639999999999999</v>
      </c>
      <c r="I497" s="267"/>
      <c r="J497" s="263"/>
      <c r="K497" s="263"/>
      <c r="L497" s="268"/>
      <c r="M497" s="269"/>
      <c r="N497" s="270"/>
      <c r="O497" s="270"/>
      <c r="P497" s="270"/>
      <c r="Q497" s="270"/>
      <c r="R497" s="270"/>
      <c r="S497" s="270"/>
      <c r="T497" s="27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2" t="s">
        <v>156</v>
      </c>
      <c r="AU497" s="272" t="s">
        <v>87</v>
      </c>
      <c r="AV497" s="14" t="s">
        <v>168</v>
      </c>
      <c r="AW497" s="14" t="s">
        <v>35</v>
      </c>
      <c r="AX497" s="14" t="s">
        <v>84</v>
      </c>
      <c r="AY497" s="272" t="s">
        <v>142</v>
      </c>
    </row>
    <row r="498" s="2" customFormat="1" ht="21.75" customHeight="1">
      <c r="A498" s="40"/>
      <c r="B498" s="41"/>
      <c r="C498" s="223" t="s">
        <v>762</v>
      </c>
      <c r="D498" s="223" t="s">
        <v>145</v>
      </c>
      <c r="E498" s="224" t="s">
        <v>763</v>
      </c>
      <c r="F498" s="225" t="s">
        <v>764</v>
      </c>
      <c r="G498" s="226" t="s">
        <v>765</v>
      </c>
      <c r="H498" s="227">
        <v>100.82899999999999</v>
      </c>
      <c r="I498" s="228"/>
      <c r="J498" s="229">
        <f>ROUND(I498*H498,2)</f>
        <v>0</v>
      </c>
      <c r="K498" s="225" t="s">
        <v>149</v>
      </c>
      <c r="L498" s="46"/>
      <c r="M498" s="230" t="s">
        <v>19</v>
      </c>
      <c r="N498" s="231" t="s">
        <v>47</v>
      </c>
      <c r="O498" s="86"/>
      <c r="P498" s="232">
        <f>O498*H498</f>
        <v>0</v>
      </c>
      <c r="Q498" s="232">
        <v>0</v>
      </c>
      <c r="R498" s="232">
        <f>Q498*H498</f>
        <v>0</v>
      </c>
      <c r="S498" s="232">
        <v>0</v>
      </c>
      <c r="T498" s="233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34" t="s">
        <v>310</v>
      </c>
      <c r="AT498" s="234" t="s">
        <v>145</v>
      </c>
      <c r="AU498" s="234" t="s">
        <v>87</v>
      </c>
      <c r="AY498" s="19" t="s">
        <v>142</v>
      </c>
      <c r="BE498" s="235">
        <f>IF(N498="základní",J498,0)</f>
        <v>0</v>
      </c>
      <c r="BF498" s="235">
        <f>IF(N498="snížená",J498,0)</f>
        <v>0</v>
      </c>
      <c r="BG498" s="235">
        <f>IF(N498="zákl. přenesená",J498,0)</f>
        <v>0</v>
      </c>
      <c r="BH498" s="235">
        <f>IF(N498="sníž. přenesená",J498,0)</f>
        <v>0</v>
      </c>
      <c r="BI498" s="235">
        <f>IF(N498="nulová",J498,0)</f>
        <v>0</v>
      </c>
      <c r="BJ498" s="19" t="s">
        <v>84</v>
      </c>
      <c r="BK498" s="235">
        <f>ROUND(I498*H498,2)</f>
        <v>0</v>
      </c>
      <c r="BL498" s="19" t="s">
        <v>310</v>
      </c>
      <c r="BM498" s="234" t="s">
        <v>87</v>
      </c>
    </row>
    <row r="499" s="2" customFormat="1">
      <c r="A499" s="40"/>
      <c r="B499" s="41"/>
      <c r="C499" s="42"/>
      <c r="D499" s="236" t="s">
        <v>152</v>
      </c>
      <c r="E499" s="42"/>
      <c r="F499" s="237" t="s">
        <v>766</v>
      </c>
      <c r="G499" s="42"/>
      <c r="H499" s="42"/>
      <c r="I499" s="138"/>
      <c r="J499" s="42"/>
      <c r="K499" s="42"/>
      <c r="L499" s="46"/>
      <c r="M499" s="238"/>
      <c r="N499" s="239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152</v>
      </c>
      <c r="AU499" s="19" t="s">
        <v>87</v>
      </c>
    </row>
    <row r="500" s="2" customFormat="1">
      <c r="A500" s="40"/>
      <c r="B500" s="41"/>
      <c r="C500" s="42"/>
      <c r="D500" s="236" t="s">
        <v>486</v>
      </c>
      <c r="E500" s="42"/>
      <c r="F500" s="240" t="s">
        <v>767</v>
      </c>
      <c r="G500" s="42"/>
      <c r="H500" s="42"/>
      <c r="I500" s="138"/>
      <c r="J500" s="42"/>
      <c r="K500" s="42"/>
      <c r="L500" s="46"/>
      <c r="M500" s="238"/>
      <c r="N500" s="239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486</v>
      </c>
      <c r="AU500" s="19" t="s">
        <v>87</v>
      </c>
    </row>
    <row r="501" s="2" customFormat="1">
      <c r="A501" s="40"/>
      <c r="B501" s="41"/>
      <c r="C501" s="42"/>
      <c r="D501" s="236" t="s">
        <v>154</v>
      </c>
      <c r="E501" s="42"/>
      <c r="F501" s="240" t="s">
        <v>768</v>
      </c>
      <c r="G501" s="42"/>
      <c r="H501" s="42"/>
      <c r="I501" s="138"/>
      <c r="J501" s="42"/>
      <c r="K501" s="42"/>
      <c r="L501" s="46"/>
      <c r="M501" s="238"/>
      <c r="N501" s="239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154</v>
      </c>
      <c r="AU501" s="19" t="s">
        <v>87</v>
      </c>
    </row>
    <row r="502" s="13" customFormat="1">
      <c r="A502" s="13"/>
      <c r="B502" s="241"/>
      <c r="C502" s="242"/>
      <c r="D502" s="236" t="s">
        <v>156</v>
      </c>
      <c r="E502" s="243" t="s">
        <v>19</v>
      </c>
      <c r="F502" s="244" t="s">
        <v>769</v>
      </c>
      <c r="G502" s="242"/>
      <c r="H502" s="245">
        <v>10.109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1" t="s">
        <v>156</v>
      </c>
      <c r="AU502" s="251" t="s">
        <v>87</v>
      </c>
      <c r="AV502" s="13" t="s">
        <v>87</v>
      </c>
      <c r="AW502" s="13" t="s">
        <v>35</v>
      </c>
      <c r="AX502" s="13" t="s">
        <v>76</v>
      </c>
      <c r="AY502" s="251" t="s">
        <v>142</v>
      </c>
    </row>
    <row r="503" s="13" customFormat="1">
      <c r="A503" s="13"/>
      <c r="B503" s="241"/>
      <c r="C503" s="242"/>
      <c r="D503" s="236" t="s">
        <v>156</v>
      </c>
      <c r="E503" s="243" t="s">
        <v>19</v>
      </c>
      <c r="F503" s="244" t="s">
        <v>770</v>
      </c>
      <c r="G503" s="242"/>
      <c r="H503" s="245">
        <v>90.719999999999999</v>
      </c>
      <c r="I503" s="246"/>
      <c r="J503" s="242"/>
      <c r="K503" s="242"/>
      <c r="L503" s="247"/>
      <c r="M503" s="248"/>
      <c r="N503" s="249"/>
      <c r="O503" s="249"/>
      <c r="P503" s="249"/>
      <c r="Q503" s="249"/>
      <c r="R503" s="249"/>
      <c r="S503" s="249"/>
      <c r="T503" s="25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1" t="s">
        <v>156</v>
      </c>
      <c r="AU503" s="251" t="s">
        <v>87</v>
      </c>
      <c r="AV503" s="13" t="s">
        <v>87</v>
      </c>
      <c r="AW503" s="13" t="s">
        <v>35</v>
      </c>
      <c r="AX503" s="13" t="s">
        <v>76</v>
      </c>
      <c r="AY503" s="251" t="s">
        <v>142</v>
      </c>
    </row>
    <row r="504" s="14" customFormat="1">
      <c r="A504" s="14"/>
      <c r="B504" s="262"/>
      <c r="C504" s="263"/>
      <c r="D504" s="236" t="s">
        <v>156</v>
      </c>
      <c r="E504" s="264" t="s">
        <v>19</v>
      </c>
      <c r="F504" s="265" t="s">
        <v>209</v>
      </c>
      <c r="G504" s="263"/>
      <c r="H504" s="266">
        <v>100.82899999999999</v>
      </c>
      <c r="I504" s="267"/>
      <c r="J504" s="263"/>
      <c r="K504" s="263"/>
      <c r="L504" s="268"/>
      <c r="M504" s="269"/>
      <c r="N504" s="270"/>
      <c r="O504" s="270"/>
      <c r="P504" s="270"/>
      <c r="Q504" s="270"/>
      <c r="R504" s="270"/>
      <c r="S504" s="270"/>
      <c r="T504" s="27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2" t="s">
        <v>156</v>
      </c>
      <c r="AU504" s="272" t="s">
        <v>87</v>
      </c>
      <c r="AV504" s="14" t="s">
        <v>168</v>
      </c>
      <c r="AW504" s="14" t="s">
        <v>35</v>
      </c>
      <c r="AX504" s="14" t="s">
        <v>84</v>
      </c>
      <c r="AY504" s="272" t="s">
        <v>142</v>
      </c>
    </row>
    <row r="505" s="12" customFormat="1" ht="22.8" customHeight="1">
      <c r="A505" s="12"/>
      <c r="B505" s="207"/>
      <c r="C505" s="208"/>
      <c r="D505" s="209" t="s">
        <v>75</v>
      </c>
      <c r="E505" s="221" t="s">
        <v>192</v>
      </c>
      <c r="F505" s="221" t="s">
        <v>771</v>
      </c>
      <c r="G505" s="208"/>
      <c r="H505" s="208"/>
      <c r="I505" s="211"/>
      <c r="J505" s="222">
        <f>BK505</f>
        <v>0</v>
      </c>
      <c r="K505" s="208"/>
      <c r="L505" s="213"/>
      <c r="M505" s="214"/>
      <c r="N505" s="215"/>
      <c r="O505" s="215"/>
      <c r="P505" s="216">
        <f>SUM(P506:P561)</f>
        <v>0</v>
      </c>
      <c r="Q505" s="215"/>
      <c r="R505" s="216">
        <f>SUM(R506:R561)</f>
        <v>0.095169999999999991</v>
      </c>
      <c r="S505" s="215"/>
      <c r="T505" s="217">
        <f>SUM(T506:T561)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18" t="s">
        <v>84</v>
      </c>
      <c r="AT505" s="219" t="s">
        <v>75</v>
      </c>
      <c r="AU505" s="219" t="s">
        <v>84</v>
      </c>
      <c r="AY505" s="218" t="s">
        <v>142</v>
      </c>
      <c r="BK505" s="220">
        <f>SUM(BK506:BK561)</f>
        <v>0</v>
      </c>
    </row>
    <row r="506" s="2" customFormat="1" ht="21.75" customHeight="1">
      <c r="A506" s="40"/>
      <c r="B506" s="41"/>
      <c r="C506" s="223" t="s">
        <v>772</v>
      </c>
      <c r="D506" s="223" t="s">
        <v>145</v>
      </c>
      <c r="E506" s="224" t="s">
        <v>773</v>
      </c>
      <c r="F506" s="225" t="s">
        <v>774</v>
      </c>
      <c r="G506" s="226" t="s">
        <v>775</v>
      </c>
      <c r="H506" s="227">
        <v>13</v>
      </c>
      <c r="I506" s="228"/>
      <c r="J506" s="229">
        <f>ROUND(I506*H506,2)</f>
        <v>0</v>
      </c>
      <c r="K506" s="225" t="s">
        <v>149</v>
      </c>
      <c r="L506" s="46"/>
      <c r="M506" s="230" t="s">
        <v>19</v>
      </c>
      <c r="N506" s="231" t="s">
        <v>47</v>
      </c>
      <c r="O506" s="86"/>
      <c r="P506" s="232">
        <f>O506*H506</f>
        <v>0</v>
      </c>
      <c r="Q506" s="232">
        <v>0</v>
      </c>
      <c r="R506" s="232">
        <f>Q506*H506</f>
        <v>0</v>
      </c>
      <c r="S506" s="232">
        <v>0</v>
      </c>
      <c r="T506" s="233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34" t="s">
        <v>168</v>
      </c>
      <c r="AT506" s="234" t="s">
        <v>145</v>
      </c>
      <c r="AU506" s="234" t="s">
        <v>87</v>
      </c>
      <c r="AY506" s="19" t="s">
        <v>142</v>
      </c>
      <c r="BE506" s="235">
        <f>IF(N506="základní",J506,0)</f>
        <v>0</v>
      </c>
      <c r="BF506" s="235">
        <f>IF(N506="snížená",J506,0)</f>
        <v>0</v>
      </c>
      <c r="BG506" s="235">
        <f>IF(N506="zákl. přenesená",J506,0)</f>
        <v>0</v>
      </c>
      <c r="BH506" s="235">
        <f>IF(N506="sníž. přenesená",J506,0)</f>
        <v>0</v>
      </c>
      <c r="BI506" s="235">
        <f>IF(N506="nulová",J506,0)</f>
        <v>0</v>
      </c>
      <c r="BJ506" s="19" t="s">
        <v>84</v>
      </c>
      <c r="BK506" s="235">
        <f>ROUND(I506*H506,2)</f>
        <v>0</v>
      </c>
      <c r="BL506" s="19" t="s">
        <v>168</v>
      </c>
      <c r="BM506" s="234" t="s">
        <v>168</v>
      </c>
    </row>
    <row r="507" s="2" customFormat="1">
      <c r="A507" s="40"/>
      <c r="B507" s="41"/>
      <c r="C507" s="42"/>
      <c r="D507" s="236" t="s">
        <v>152</v>
      </c>
      <c r="E507" s="42"/>
      <c r="F507" s="237" t="s">
        <v>776</v>
      </c>
      <c r="G507" s="42"/>
      <c r="H507" s="42"/>
      <c r="I507" s="138"/>
      <c r="J507" s="42"/>
      <c r="K507" s="42"/>
      <c r="L507" s="46"/>
      <c r="M507" s="238"/>
      <c r="N507" s="239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152</v>
      </c>
      <c r="AU507" s="19" t="s">
        <v>87</v>
      </c>
    </row>
    <row r="508" s="2" customFormat="1">
      <c r="A508" s="40"/>
      <c r="B508" s="41"/>
      <c r="C508" s="42"/>
      <c r="D508" s="236" t="s">
        <v>154</v>
      </c>
      <c r="E508" s="42"/>
      <c r="F508" s="240" t="s">
        <v>777</v>
      </c>
      <c r="G508" s="42"/>
      <c r="H508" s="42"/>
      <c r="I508" s="138"/>
      <c r="J508" s="42"/>
      <c r="K508" s="42"/>
      <c r="L508" s="46"/>
      <c r="M508" s="238"/>
      <c r="N508" s="239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154</v>
      </c>
      <c r="AU508" s="19" t="s">
        <v>87</v>
      </c>
    </row>
    <row r="509" s="13" customFormat="1">
      <c r="A509" s="13"/>
      <c r="B509" s="241"/>
      <c r="C509" s="242"/>
      <c r="D509" s="236" t="s">
        <v>156</v>
      </c>
      <c r="E509" s="243" t="s">
        <v>19</v>
      </c>
      <c r="F509" s="244" t="s">
        <v>778</v>
      </c>
      <c r="G509" s="242"/>
      <c r="H509" s="245">
        <v>3</v>
      </c>
      <c r="I509" s="246"/>
      <c r="J509" s="242"/>
      <c r="K509" s="242"/>
      <c r="L509" s="247"/>
      <c r="M509" s="248"/>
      <c r="N509" s="249"/>
      <c r="O509" s="249"/>
      <c r="P509" s="249"/>
      <c r="Q509" s="249"/>
      <c r="R509" s="249"/>
      <c r="S509" s="249"/>
      <c r="T509" s="25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1" t="s">
        <v>156</v>
      </c>
      <c r="AU509" s="251" t="s">
        <v>87</v>
      </c>
      <c r="AV509" s="13" t="s">
        <v>87</v>
      </c>
      <c r="AW509" s="13" t="s">
        <v>35</v>
      </c>
      <c r="AX509" s="13" t="s">
        <v>76</v>
      </c>
      <c r="AY509" s="251" t="s">
        <v>142</v>
      </c>
    </row>
    <row r="510" s="13" customFormat="1">
      <c r="A510" s="13"/>
      <c r="B510" s="241"/>
      <c r="C510" s="242"/>
      <c r="D510" s="236" t="s">
        <v>156</v>
      </c>
      <c r="E510" s="243" t="s">
        <v>19</v>
      </c>
      <c r="F510" s="244" t="s">
        <v>779</v>
      </c>
      <c r="G510" s="242"/>
      <c r="H510" s="245">
        <v>5</v>
      </c>
      <c r="I510" s="246"/>
      <c r="J510" s="242"/>
      <c r="K510" s="242"/>
      <c r="L510" s="247"/>
      <c r="M510" s="248"/>
      <c r="N510" s="249"/>
      <c r="O510" s="249"/>
      <c r="P510" s="249"/>
      <c r="Q510" s="249"/>
      <c r="R510" s="249"/>
      <c r="S510" s="249"/>
      <c r="T510" s="25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1" t="s">
        <v>156</v>
      </c>
      <c r="AU510" s="251" t="s">
        <v>87</v>
      </c>
      <c r="AV510" s="13" t="s">
        <v>87</v>
      </c>
      <c r="AW510" s="13" t="s">
        <v>35</v>
      </c>
      <c r="AX510" s="13" t="s">
        <v>76</v>
      </c>
      <c r="AY510" s="251" t="s">
        <v>142</v>
      </c>
    </row>
    <row r="511" s="13" customFormat="1">
      <c r="A511" s="13"/>
      <c r="B511" s="241"/>
      <c r="C511" s="242"/>
      <c r="D511" s="236" t="s">
        <v>156</v>
      </c>
      <c r="E511" s="243" t="s">
        <v>19</v>
      </c>
      <c r="F511" s="244" t="s">
        <v>780</v>
      </c>
      <c r="G511" s="242"/>
      <c r="H511" s="245">
        <v>3</v>
      </c>
      <c r="I511" s="246"/>
      <c r="J511" s="242"/>
      <c r="K511" s="242"/>
      <c r="L511" s="247"/>
      <c r="M511" s="248"/>
      <c r="N511" s="249"/>
      <c r="O511" s="249"/>
      <c r="P511" s="249"/>
      <c r="Q511" s="249"/>
      <c r="R511" s="249"/>
      <c r="S511" s="249"/>
      <c r="T511" s="25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1" t="s">
        <v>156</v>
      </c>
      <c r="AU511" s="251" t="s">
        <v>87</v>
      </c>
      <c r="AV511" s="13" t="s">
        <v>87</v>
      </c>
      <c r="AW511" s="13" t="s">
        <v>35</v>
      </c>
      <c r="AX511" s="13" t="s">
        <v>76</v>
      </c>
      <c r="AY511" s="251" t="s">
        <v>142</v>
      </c>
    </row>
    <row r="512" s="13" customFormat="1">
      <c r="A512" s="13"/>
      <c r="B512" s="241"/>
      <c r="C512" s="242"/>
      <c r="D512" s="236" t="s">
        <v>156</v>
      </c>
      <c r="E512" s="243" t="s">
        <v>19</v>
      </c>
      <c r="F512" s="244" t="s">
        <v>781</v>
      </c>
      <c r="G512" s="242"/>
      <c r="H512" s="245">
        <v>2</v>
      </c>
      <c r="I512" s="246"/>
      <c r="J512" s="242"/>
      <c r="K512" s="242"/>
      <c r="L512" s="247"/>
      <c r="M512" s="248"/>
      <c r="N512" s="249"/>
      <c r="O512" s="249"/>
      <c r="P512" s="249"/>
      <c r="Q512" s="249"/>
      <c r="R512" s="249"/>
      <c r="S512" s="249"/>
      <c r="T512" s="25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1" t="s">
        <v>156</v>
      </c>
      <c r="AU512" s="251" t="s">
        <v>87</v>
      </c>
      <c r="AV512" s="13" t="s">
        <v>87</v>
      </c>
      <c r="AW512" s="13" t="s">
        <v>35</v>
      </c>
      <c r="AX512" s="13" t="s">
        <v>76</v>
      </c>
      <c r="AY512" s="251" t="s">
        <v>142</v>
      </c>
    </row>
    <row r="513" s="14" customFormat="1">
      <c r="A513" s="14"/>
      <c r="B513" s="262"/>
      <c r="C513" s="263"/>
      <c r="D513" s="236" t="s">
        <v>156</v>
      </c>
      <c r="E513" s="264" t="s">
        <v>19</v>
      </c>
      <c r="F513" s="265" t="s">
        <v>209</v>
      </c>
      <c r="G513" s="263"/>
      <c r="H513" s="266">
        <v>13</v>
      </c>
      <c r="I513" s="267"/>
      <c r="J513" s="263"/>
      <c r="K513" s="263"/>
      <c r="L513" s="268"/>
      <c r="M513" s="269"/>
      <c r="N513" s="270"/>
      <c r="O513" s="270"/>
      <c r="P513" s="270"/>
      <c r="Q513" s="270"/>
      <c r="R513" s="270"/>
      <c r="S513" s="270"/>
      <c r="T513" s="27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2" t="s">
        <v>156</v>
      </c>
      <c r="AU513" s="272" t="s">
        <v>87</v>
      </c>
      <c r="AV513" s="14" t="s">
        <v>168</v>
      </c>
      <c r="AW513" s="14" t="s">
        <v>35</v>
      </c>
      <c r="AX513" s="14" t="s">
        <v>84</v>
      </c>
      <c r="AY513" s="272" t="s">
        <v>142</v>
      </c>
    </row>
    <row r="514" s="2" customFormat="1" ht="16.5" customHeight="1">
      <c r="A514" s="40"/>
      <c r="B514" s="41"/>
      <c r="C514" s="223" t="s">
        <v>782</v>
      </c>
      <c r="D514" s="223" t="s">
        <v>145</v>
      </c>
      <c r="E514" s="224" t="s">
        <v>783</v>
      </c>
      <c r="F514" s="225" t="s">
        <v>784</v>
      </c>
      <c r="G514" s="226" t="s">
        <v>775</v>
      </c>
      <c r="H514" s="227">
        <v>2</v>
      </c>
      <c r="I514" s="228"/>
      <c r="J514" s="229">
        <f>ROUND(I514*H514,2)</f>
        <v>0</v>
      </c>
      <c r="K514" s="225" t="s">
        <v>19</v>
      </c>
      <c r="L514" s="46"/>
      <c r="M514" s="230" t="s">
        <v>19</v>
      </c>
      <c r="N514" s="231" t="s">
        <v>47</v>
      </c>
      <c r="O514" s="86"/>
      <c r="P514" s="232">
        <f>O514*H514</f>
        <v>0</v>
      </c>
      <c r="Q514" s="232">
        <v>0</v>
      </c>
      <c r="R514" s="232">
        <f>Q514*H514</f>
        <v>0</v>
      </c>
      <c r="S514" s="232">
        <v>0</v>
      </c>
      <c r="T514" s="233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34" t="s">
        <v>168</v>
      </c>
      <c r="AT514" s="234" t="s">
        <v>145</v>
      </c>
      <c r="AU514" s="234" t="s">
        <v>87</v>
      </c>
      <c r="AY514" s="19" t="s">
        <v>142</v>
      </c>
      <c r="BE514" s="235">
        <f>IF(N514="základní",J514,0)</f>
        <v>0</v>
      </c>
      <c r="BF514" s="235">
        <f>IF(N514="snížená",J514,0)</f>
        <v>0</v>
      </c>
      <c r="BG514" s="235">
        <f>IF(N514="zákl. přenesená",J514,0)</f>
        <v>0</v>
      </c>
      <c r="BH514" s="235">
        <f>IF(N514="sníž. přenesená",J514,0)</f>
        <v>0</v>
      </c>
      <c r="BI514" s="235">
        <f>IF(N514="nulová",J514,0)</f>
        <v>0</v>
      </c>
      <c r="BJ514" s="19" t="s">
        <v>84</v>
      </c>
      <c r="BK514" s="235">
        <f>ROUND(I514*H514,2)</f>
        <v>0</v>
      </c>
      <c r="BL514" s="19" t="s">
        <v>168</v>
      </c>
      <c r="BM514" s="234" t="s">
        <v>785</v>
      </c>
    </row>
    <row r="515" s="2" customFormat="1">
      <c r="A515" s="40"/>
      <c r="B515" s="41"/>
      <c r="C515" s="42"/>
      <c r="D515" s="236" t="s">
        <v>152</v>
      </c>
      <c r="E515" s="42"/>
      <c r="F515" s="237" t="s">
        <v>786</v>
      </c>
      <c r="G515" s="42"/>
      <c r="H515" s="42"/>
      <c r="I515" s="138"/>
      <c r="J515" s="42"/>
      <c r="K515" s="42"/>
      <c r="L515" s="46"/>
      <c r="M515" s="238"/>
      <c r="N515" s="239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152</v>
      </c>
      <c r="AU515" s="19" t="s">
        <v>87</v>
      </c>
    </row>
    <row r="516" s="2" customFormat="1">
      <c r="A516" s="40"/>
      <c r="B516" s="41"/>
      <c r="C516" s="42"/>
      <c r="D516" s="236" t="s">
        <v>154</v>
      </c>
      <c r="E516" s="42"/>
      <c r="F516" s="240" t="s">
        <v>787</v>
      </c>
      <c r="G516" s="42"/>
      <c r="H516" s="42"/>
      <c r="I516" s="138"/>
      <c r="J516" s="42"/>
      <c r="K516" s="42"/>
      <c r="L516" s="46"/>
      <c r="M516" s="238"/>
      <c r="N516" s="239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154</v>
      </c>
      <c r="AU516" s="19" t="s">
        <v>87</v>
      </c>
    </row>
    <row r="517" s="13" customFormat="1">
      <c r="A517" s="13"/>
      <c r="B517" s="241"/>
      <c r="C517" s="242"/>
      <c r="D517" s="236" t="s">
        <v>156</v>
      </c>
      <c r="E517" s="243" t="s">
        <v>19</v>
      </c>
      <c r="F517" s="244" t="s">
        <v>788</v>
      </c>
      <c r="G517" s="242"/>
      <c r="H517" s="245">
        <v>1</v>
      </c>
      <c r="I517" s="246"/>
      <c r="J517" s="242"/>
      <c r="K517" s="242"/>
      <c r="L517" s="247"/>
      <c r="M517" s="248"/>
      <c r="N517" s="249"/>
      <c r="O517" s="249"/>
      <c r="P517" s="249"/>
      <c r="Q517" s="249"/>
      <c r="R517" s="249"/>
      <c r="S517" s="249"/>
      <c r="T517" s="25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1" t="s">
        <v>156</v>
      </c>
      <c r="AU517" s="251" t="s">
        <v>87</v>
      </c>
      <c r="AV517" s="13" t="s">
        <v>87</v>
      </c>
      <c r="AW517" s="13" t="s">
        <v>35</v>
      </c>
      <c r="AX517" s="13" t="s">
        <v>76</v>
      </c>
      <c r="AY517" s="251" t="s">
        <v>142</v>
      </c>
    </row>
    <row r="518" s="13" customFormat="1">
      <c r="A518" s="13"/>
      <c r="B518" s="241"/>
      <c r="C518" s="242"/>
      <c r="D518" s="236" t="s">
        <v>156</v>
      </c>
      <c r="E518" s="243" t="s">
        <v>19</v>
      </c>
      <c r="F518" s="244" t="s">
        <v>789</v>
      </c>
      <c r="G518" s="242"/>
      <c r="H518" s="245">
        <v>1</v>
      </c>
      <c r="I518" s="246"/>
      <c r="J518" s="242"/>
      <c r="K518" s="242"/>
      <c r="L518" s="247"/>
      <c r="M518" s="248"/>
      <c r="N518" s="249"/>
      <c r="O518" s="249"/>
      <c r="P518" s="249"/>
      <c r="Q518" s="249"/>
      <c r="R518" s="249"/>
      <c r="S518" s="249"/>
      <c r="T518" s="25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1" t="s">
        <v>156</v>
      </c>
      <c r="AU518" s="251" t="s">
        <v>87</v>
      </c>
      <c r="AV518" s="13" t="s">
        <v>87</v>
      </c>
      <c r="AW518" s="13" t="s">
        <v>35</v>
      </c>
      <c r="AX518" s="13" t="s">
        <v>76</v>
      </c>
      <c r="AY518" s="251" t="s">
        <v>142</v>
      </c>
    </row>
    <row r="519" s="14" customFormat="1">
      <c r="A519" s="14"/>
      <c r="B519" s="262"/>
      <c r="C519" s="263"/>
      <c r="D519" s="236" t="s">
        <v>156</v>
      </c>
      <c r="E519" s="264" t="s">
        <v>19</v>
      </c>
      <c r="F519" s="265" t="s">
        <v>209</v>
      </c>
      <c r="G519" s="263"/>
      <c r="H519" s="266">
        <v>2</v>
      </c>
      <c r="I519" s="267"/>
      <c r="J519" s="263"/>
      <c r="K519" s="263"/>
      <c r="L519" s="268"/>
      <c r="M519" s="269"/>
      <c r="N519" s="270"/>
      <c r="O519" s="270"/>
      <c r="P519" s="270"/>
      <c r="Q519" s="270"/>
      <c r="R519" s="270"/>
      <c r="S519" s="270"/>
      <c r="T519" s="27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2" t="s">
        <v>156</v>
      </c>
      <c r="AU519" s="272" t="s">
        <v>87</v>
      </c>
      <c r="AV519" s="14" t="s">
        <v>168</v>
      </c>
      <c r="AW519" s="14" t="s">
        <v>35</v>
      </c>
      <c r="AX519" s="14" t="s">
        <v>84</v>
      </c>
      <c r="AY519" s="272" t="s">
        <v>142</v>
      </c>
    </row>
    <row r="520" s="2" customFormat="1" ht="16.5" customHeight="1">
      <c r="A520" s="40"/>
      <c r="B520" s="41"/>
      <c r="C520" s="223" t="s">
        <v>790</v>
      </c>
      <c r="D520" s="223" t="s">
        <v>145</v>
      </c>
      <c r="E520" s="224" t="s">
        <v>791</v>
      </c>
      <c r="F520" s="225" t="s">
        <v>792</v>
      </c>
      <c r="G520" s="226" t="s">
        <v>775</v>
      </c>
      <c r="H520" s="227">
        <v>7</v>
      </c>
      <c r="I520" s="228"/>
      <c r="J520" s="229">
        <f>ROUND(I520*H520,2)</f>
        <v>0</v>
      </c>
      <c r="K520" s="225" t="s">
        <v>19</v>
      </c>
      <c r="L520" s="46"/>
      <c r="M520" s="230" t="s">
        <v>19</v>
      </c>
      <c r="N520" s="231" t="s">
        <v>47</v>
      </c>
      <c r="O520" s="86"/>
      <c r="P520" s="232">
        <f>O520*H520</f>
        <v>0</v>
      </c>
      <c r="Q520" s="232">
        <v>0</v>
      </c>
      <c r="R520" s="232">
        <f>Q520*H520</f>
        <v>0</v>
      </c>
      <c r="S520" s="232">
        <v>0</v>
      </c>
      <c r="T520" s="233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34" t="s">
        <v>168</v>
      </c>
      <c r="AT520" s="234" t="s">
        <v>145</v>
      </c>
      <c r="AU520" s="234" t="s">
        <v>87</v>
      </c>
      <c r="AY520" s="19" t="s">
        <v>142</v>
      </c>
      <c r="BE520" s="235">
        <f>IF(N520="základní",J520,0)</f>
        <v>0</v>
      </c>
      <c r="BF520" s="235">
        <f>IF(N520="snížená",J520,0)</f>
        <v>0</v>
      </c>
      <c r="BG520" s="235">
        <f>IF(N520="zákl. přenesená",J520,0)</f>
        <v>0</v>
      </c>
      <c r="BH520" s="235">
        <f>IF(N520="sníž. přenesená",J520,0)</f>
        <v>0</v>
      </c>
      <c r="BI520" s="235">
        <f>IF(N520="nulová",J520,0)</f>
        <v>0</v>
      </c>
      <c r="BJ520" s="19" t="s">
        <v>84</v>
      </c>
      <c r="BK520" s="235">
        <f>ROUND(I520*H520,2)</f>
        <v>0</v>
      </c>
      <c r="BL520" s="19" t="s">
        <v>168</v>
      </c>
      <c r="BM520" s="234" t="s">
        <v>793</v>
      </c>
    </row>
    <row r="521" s="2" customFormat="1">
      <c r="A521" s="40"/>
      <c r="B521" s="41"/>
      <c r="C521" s="42"/>
      <c r="D521" s="236" t="s">
        <v>152</v>
      </c>
      <c r="E521" s="42"/>
      <c r="F521" s="237" t="s">
        <v>792</v>
      </c>
      <c r="G521" s="42"/>
      <c r="H521" s="42"/>
      <c r="I521" s="138"/>
      <c r="J521" s="42"/>
      <c r="K521" s="42"/>
      <c r="L521" s="46"/>
      <c r="M521" s="238"/>
      <c r="N521" s="239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152</v>
      </c>
      <c r="AU521" s="19" t="s">
        <v>87</v>
      </c>
    </row>
    <row r="522" s="2" customFormat="1">
      <c r="A522" s="40"/>
      <c r="B522" s="41"/>
      <c r="C522" s="42"/>
      <c r="D522" s="236" t="s">
        <v>154</v>
      </c>
      <c r="E522" s="42"/>
      <c r="F522" s="240" t="s">
        <v>794</v>
      </c>
      <c r="G522" s="42"/>
      <c r="H522" s="42"/>
      <c r="I522" s="138"/>
      <c r="J522" s="42"/>
      <c r="K522" s="42"/>
      <c r="L522" s="46"/>
      <c r="M522" s="238"/>
      <c r="N522" s="239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154</v>
      </c>
      <c r="AU522" s="19" t="s">
        <v>87</v>
      </c>
    </row>
    <row r="523" s="13" customFormat="1">
      <c r="A523" s="13"/>
      <c r="B523" s="241"/>
      <c r="C523" s="242"/>
      <c r="D523" s="236" t="s">
        <v>156</v>
      </c>
      <c r="E523" s="243" t="s">
        <v>19</v>
      </c>
      <c r="F523" s="244" t="s">
        <v>795</v>
      </c>
      <c r="G523" s="242"/>
      <c r="H523" s="245">
        <v>2</v>
      </c>
      <c r="I523" s="246"/>
      <c r="J523" s="242"/>
      <c r="K523" s="242"/>
      <c r="L523" s="247"/>
      <c r="M523" s="248"/>
      <c r="N523" s="249"/>
      <c r="O523" s="249"/>
      <c r="P523" s="249"/>
      <c r="Q523" s="249"/>
      <c r="R523" s="249"/>
      <c r="S523" s="249"/>
      <c r="T523" s="25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1" t="s">
        <v>156</v>
      </c>
      <c r="AU523" s="251" t="s">
        <v>87</v>
      </c>
      <c r="AV523" s="13" t="s">
        <v>87</v>
      </c>
      <c r="AW523" s="13" t="s">
        <v>35</v>
      </c>
      <c r="AX523" s="13" t="s">
        <v>76</v>
      </c>
      <c r="AY523" s="251" t="s">
        <v>142</v>
      </c>
    </row>
    <row r="524" s="13" customFormat="1">
      <c r="A524" s="13"/>
      <c r="B524" s="241"/>
      <c r="C524" s="242"/>
      <c r="D524" s="236" t="s">
        <v>156</v>
      </c>
      <c r="E524" s="243" t="s">
        <v>19</v>
      </c>
      <c r="F524" s="244" t="s">
        <v>796</v>
      </c>
      <c r="G524" s="242"/>
      <c r="H524" s="245">
        <v>5</v>
      </c>
      <c r="I524" s="246"/>
      <c r="J524" s="242"/>
      <c r="K524" s="242"/>
      <c r="L524" s="247"/>
      <c r="M524" s="248"/>
      <c r="N524" s="249"/>
      <c r="O524" s="249"/>
      <c r="P524" s="249"/>
      <c r="Q524" s="249"/>
      <c r="R524" s="249"/>
      <c r="S524" s="249"/>
      <c r="T524" s="25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1" t="s">
        <v>156</v>
      </c>
      <c r="AU524" s="251" t="s">
        <v>87</v>
      </c>
      <c r="AV524" s="13" t="s">
        <v>87</v>
      </c>
      <c r="AW524" s="13" t="s">
        <v>35</v>
      </c>
      <c r="AX524" s="13" t="s">
        <v>76</v>
      </c>
      <c r="AY524" s="251" t="s">
        <v>142</v>
      </c>
    </row>
    <row r="525" s="14" customFormat="1">
      <c r="A525" s="14"/>
      <c r="B525" s="262"/>
      <c r="C525" s="263"/>
      <c r="D525" s="236" t="s">
        <v>156</v>
      </c>
      <c r="E525" s="264" t="s">
        <v>19</v>
      </c>
      <c r="F525" s="265" t="s">
        <v>209</v>
      </c>
      <c r="G525" s="263"/>
      <c r="H525" s="266">
        <v>7</v>
      </c>
      <c r="I525" s="267"/>
      <c r="J525" s="263"/>
      <c r="K525" s="263"/>
      <c r="L525" s="268"/>
      <c r="M525" s="269"/>
      <c r="N525" s="270"/>
      <c r="O525" s="270"/>
      <c r="P525" s="270"/>
      <c r="Q525" s="270"/>
      <c r="R525" s="270"/>
      <c r="S525" s="270"/>
      <c r="T525" s="271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72" t="s">
        <v>156</v>
      </c>
      <c r="AU525" s="272" t="s">
        <v>87</v>
      </c>
      <c r="AV525" s="14" t="s">
        <v>168</v>
      </c>
      <c r="AW525" s="14" t="s">
        <v>35</v>
      </c>
      <c r="AX525" s="14" t="s">
        <v>84</v>
      </c>
      <c r="AY525" s="272" t="s">
        <v>142</v>
      </c>
    </row>
    <row r="526" s="2" customFormat="1" ht="16.5" customHeight="1">
      <c r="A526" s="40"/>
      <c r="B526" s="41"/>
      <c r="C526" s="252" t="s">
        <v>394</v>
      </c>
      <c r="D526" s="252" t="s">
        <v>157</v>
      </c>
      <c r="E526" s="253" t="s">
        <v>797</v>
      </c>
      <c r="F526" s="254" t="s">
        <v>798</v>
      </c>
      <c r="G526" s="255" t="s">
        <v>414</v>
      </c>
      <c r="H526" s="256">
        <v>2</v>
      </c>
      <c r="I526" s="257"/>
      <c r="J526" s="258">
        <f>ROUND(I526*H526,2)</f>
        <v>0</v>
      </c>
      <c r="K526" s="254" t="s">
        <v>149</v>
      </c>
      <c r="L526" s="259"/>
      <c r="M526" s="260" t="s">
        <v>19</v>
      </c>
      <c r="N526" s="261" t="s">
        <v>47</v>
      </c>
      <c r="O526" s="86"/>
      <c r="P526" s="232">
        <f>O526*H526</f>
        <v>0</v>
      </c>
      <c r="Q526" s="232">
        <v>0.01205</v>
      </c>
      <c r="R526" s="232">
        <f>Q526*H526</f>
        <v>0.0241</v>
      </c>
      <c r="S526" s="232">
        <v>0</v>
      </c>
      <c r="T526" s="233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34" t="s">
        <v>187</v>
      </c>
      <c r="AT526" s="234" t="s">
        <v>157</v>
      </c>
      <c r="AU526" s="234" t="s">
        <v>87</v>
      </c>
      <c r="AY526" s="19" t="s">
        <v>142</v>
      </c>
      <c r="BE526" s="235">
        <f>IF(N526="základní",J526,0)</f>
        <v>0</v>
      </c>
      <c r="BF526" s="235">
        <f>IF(N526="snížená",J526,0)</f>
        <v>0</v>
      </c>
      <c r="BG526" s="235">
        <f>IF(N526="zákl. přenesená",J526,0)</f>
        <v>0</v>
      </c>
      <c r="BH526" s="235">
        <f>IF(N526="sníž. přenesená",J526,0)</f>
        <v>0</v>
      </c>
      <c r="BI526" s="235">
        <f>IF(N526="nulová",J526,0)</f>
        <v>0</v>
      </c>
      <c r="BJ526" s="19" t="s">
        <v>84</v>
      </c>
      <c r="BK526" s="235">
        <f>ROUND(I526*H526,2)</f>
        <v>0</v>
      </c>
      <c r="BL526" s="19" t="s">
        <v>168</v>
      </c>
      <c r="BM526" s="234" t="s">
        <v>173</v>
      </c>
    </row>
    <row r="527" s="2" customFormat="1">
      <c r="A527" s="40"/>
      <c r="B527" s="41"/>
      <c r="C527" s="42"/>
      <c r="D527" s="236" t="s">
        <v>152</v>
      </c>
      <c r="E527" s="42"/>
      <c r="F527" s="237" t="s">
        <v>798</v>
      </c>
      <c r="G527" s="42"/>
      <c r="H527" s="42"/>
      <c r="I527" s="138"/>
      <c r="J527" s="42"/>
      <c r="K527" s="42"/>
      <c r="L527" s="46"/>
      <c r="M527" s="238"/>
      <c r="N527" s="239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152</v>
      </c>
      <c r="AU527" s="19" t="s">
        <v>87</v>
      </c>
    </row>
    <row r="528" s="2" customFormat="1">
      <c r="A528" s="40"/>
      <c r="B528" s="41"/>
      <c r="C528" s="42"/>
      <c r="D528" s="236" t="s">
        <v>154</v>
      </c>
      <c r="E528" s="42"/>
      <c r="F528" s="240" t="s">
        <v>799</v>
      </c>
      <c r="G528" s="42"/>
      <c r="H528" s="42"/>
      <c r="I528" s="138"/>
      <c r="J528" s="42"/>
      <c r="K528" s="42"/>
      <c r="L528" s="46"/>
      <c r="M528" s="238"/>
      <c r="N528" s="239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154</v>
      </c>
      <c r="AU528" s="19" t="s">
        <v>87</v>
      </c>
    </row>
    <row r="529" s="13" customFormat="1">
      <c r="A529" s="13"/>
      <c r="B529" s="241"/>
      <c r="C529" s="242"/>
      <c r="D529" s="236" t="s">
        <v>156</v>
      </c>
      <c r="E529" s="243" t="s">
        <v>19</v>
      </c>
      <c r="F529" s="244" t="s">
        <v>800</v>
      </c>
      <c r="G529" s="242"/>
      <c r="H529" s="245">
        <v>2</v>
      </c>
      <c r="I529" s="246"/>
      <c r="J529" s="242"/>
      <c r="K529" s="242"/>
      <c r="L529" s="247"/>
      <c r="M529" s="248"/>
      <c r="N529" s="249"/>
      <c r="O529" s="249"/>
      <c r="P529" s="249"/>
      <c r="Q529" s="249"/>
      <c r="R529" s="249"/>
      <c r="S529" s="249"/>
      <c r="T529" s="25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1" t="s">
        <v>156</v>
      </c>
      <c r="AU529" s="251" t="s">
        <v>87</v>
      </c>
      <c r="AV529" s="13" t="s">
        <v>87</v>
      </c>
      <c r="AW529" s="13" t="s">
        <v>35</v>
      </c>
      <c r="AX529" s="13" t="s">
        <v>84</v>
      </c>
      <c r="AY529" s="251" t="s">
        <v>142</v>
      </c>
    </row>
    <row r="530" s="2" customFormat="1" ht="16.5" customHeight="1">
      <c r="A530" s="40"/>
      <c r="B530" s="41"/>
      <c r="C530" s="252" t="s">
        <v>801</v>
      </c>
      <c r="D530" s="252" t="s">
        <v>157</v>
      </c>
      <c r="E530" s="253" t="s">
        <v>802</v>
      </c>
      <c r="F530" s="254" t="s">
        <v>803</v>
      </c>
      <c r="G530" s="255" t="s">
        <v>414</v>
      </c>
      <c r="H530" s="256">
        <v>15</v>
      </c>
      <c r="I530" s="257"/>
      <c r="J530" s="258">
        <f>ROUND(I530*H530,2)</f>
        <v>0</v>
      </c>
      <c r="K530" s="254" t="s">
        <v>149</v>
      </c>
      <c r="L530" s="259"/>
      <c r="M530" s="260" t="s">
        <v>19</v>
      </c>
      <c r="N530" s="261" t="s">
        <v>47</v>
      </c>
      <c r="O530" s="86"/>
      <c r="P530" s="232">
        <f>O530*H530</f>
        <v>0</v>
      </c>
      <c r="Q530" s="232">
        <v>0.0046899999999999997</v>
      </c>
      <c r="R530" s="232">
        <f>Q530*H530</f>
        <v>0.070349999999999996</v>
      </c>
      <c r="S530" s="232">
        <v>0</v>
      </c>
      <c r="T530" s="233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34" t="s">
        <v>187</v>
      </c>
      <c r="AT530" s="234" t="s">
        <v>157</v>
      </c>
      <c r="AU530" s="234" t="s">
        <v>87</v>
      </c>
      <c r="AY530" s="19" t="s">
        <v>142</v>
      </c>
      <c r="BE530" s="235">
        <f>IF(N530="základní",J530,0)</f>
        <v>0</v>
      </c>
      <c r="BF530" s="235">
        <f>IF(N530="snížená",J530,0)</f>
        <v>0</v>
      </c>
      <c r="BG530" s="235">
        <f>IF(N530="zákl. přenesená",J530,0)</f>
        <v>0</v>
      </c>
      <c r="BH530" s="235">
        <f>IF(N530="sníž. přenesená",J530,0)</f>
        <v>0</v>
      </c>
      <c r="BI530" s="235">
        <f>IF(N530="nulová",J530,0)</f>
        <v>0</v>
      </c>
      <c r="BJ530" s="19" t="s">
        <v>84</v>
      </c>
      <c r="BK530" s="235">
        <f>ROUND(I530*H530,2)</f>
        <v>0</v>
      </c>
      <c r="BL530" s="19" t="s">
        <v>168</v>
      </c>
      <c r="BM530" s="234" t="s">
        <v>804</v>
      </c>
    </row>
    <row r="531" s="2" customFormat="1">
      <c r="A531" s="40"/>
      <c r="B531" s="41"/>
      <c r="C531" s="42"/>
      <c r="D531" s="236" t="s">
        <v>152</v>
      </c>
      <c r="E531" s="42"/>
      <c r="F531" s="237" t="s">
        <v>803</v>
      </c>
      <c r="G531" s="42"/>
      <c r="H531" s="42"/>
      <c r="I531" s="138"/>
      <c r="J531" s="42"/>
      <c r="K531" s="42"/>
      <c r="L531" s="46"/>
      <c r="M531" s="238"/>
      <c r="N531" s="239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152</v>
      </c>
      <c r="AU531" s="19" t="s">
        <v>87</v>
      </c>
    </row>
    <row r="532" s="13" customFormat="1">
      <c r="A532" s="13"/>
      <c r="B532" s="241"/>
      <c r="C532" s="242"/>
      <c r="D532" s="236" t="s">
        <v>156</v>
      </c>
      <c r="E532" s="243" t="s">
        <v>19</v>
      </c>
      <c r="F532" s="244" t="s">
        <v>356</v>
      </c>
      <c r="G532" s="242"/>
      <c r="H532" s="245">
        <v>13</v>
      </c>
      <c r="I532" s="246"/>
      <c r="J532" s="242"/>
      <c r="K532" s="242"/>
      <c r="L532" s="247"/>
      <c r="M532" s="248"/>
      <c r="N532" s="249"/>
      <c r="O532" s="249"/>
      <c r="P532" s="249"/>
      <c r="Q532" s="249"/>
      <c r="R532" s="249"/>
      <c r="S532" s="249"/>
      <c r="T532" s="25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1" t="s">
        <v>156</v>
      </c>
      <c r="AU532" s="251" t="s">
        <v>87</v>
      </c>
      <c r="AV532" s="13" t="s">
        <v>87</v>
      </c>
      <c r="AW532" s="13" t="s">
        <v>35</v>
      </c>
      <c r="AX532" s="13" t="s">
        <v>76</v>
      </c>
      <c r="AY532" s="251" t="s">
        <v>142</v>
      </c>
    </row>
    <row r="533" s="13" customFormat="1">
      <c r="A533" s="13"/>
      <c r="B533" s="241"/>
      <c r="C533" s="242"/>
      <c r="D533" s="236" t="s">
        <v>156</v>
      </c>
      <c r="E533" s="243" t="s">
        <v>19</v>
      </c>
      <c r="F533" s="244" t="s">
        <v>445</v>
      </c>
      <c r="G533" s="242"/>
      <c r="H533" s="245">
        <v>1</v>
      </c>
      <c r="I533" s="246"/>
      <c r="J533" s="242"/>
      <c r="K533" s="242"/>
      <c r="L533" s="247"/>
      <c r="M533" s="248"/>
      <c r="N533" s="249"/>
      <c r="O533" s="249"/>
      <c r="P533" s="249"/>
      <c r="Q533" s="249"/>
      <c r="R533" s="249"/>
      <c r="S533" s="249"/>
      <c r="T533" s="25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1" t="s">
        <v>156</v>
      </c>
      <c r="AU533" s="251" t="s">
        <v>87</v>
      </c>
      <c r="AV533" s="13" t="s">
        <v>87</v>
      </c>
      <c r="AW533" s="13" t="s">
        <v>35</v>
      </c>
      <c r="AX533" s="13" t="s">
        <v>76</v>
      </c>
      <c r="AY533" s="251" t="s">
        <v>142</v>
      </c>
    </row>
    <row r="534" s="13" customFormat="1">
      <c r="A534" s="13"/>
      <c r="B534" s="241"/>
      <c r="C534" s="242"/>
      <c r="D534" s="236" t="s">
        <v>156</v>
      </c>
      <c r="E534" s="243" t="s">
        <v>19</v>
      </c>
      <c r="F534" s="244" t="s">
        <v>805</v>
      </c>
      <c r="G534" s="242"/>
      <c r="H534" s="245">
        <v>1</v>
      </c>
      <c r="I534" s="246"/>
      <c r="J534" s="242"/>
      <c r="K534" s="242"/>
      <c r="L534" s="247"/>
      <c r="M534" s="248"/>
      <c r="N534" s="249"/>
      <c r="O534" s="249"/>
      <c r="P534" s="249"/>
      <c r="Q534" s="249"/>
      <c r="R534" s="249"/>
      <c r="S534" s="249"/>
      <c r="T534" s="25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1" t="s">
        <v>156</v>
      </c>
      <c r="AU534" s="251" t="s">
        <v>87</v>
      </c>
      <c r="AV534" s="13" t="s">
        <v>87</v>
      </c>
      <c r="AW534" s="13" t="s">
        <v>35</v>
      </c>
      <c r="AX534" s="13" t="s">
        <v>76</v>
      </c>
      <c r="AY534" s="251" t="s">
        <v>142</v>
      </c>
    </row>
    <row r="535" s="14" customFormat="1">
      <c r="A535" s="14"/>
      <c r="B535" s="262"/>
      <c r="C535" s="263"/>
      <c r="D535" s="236" t="s">
        <v>156</v>
      </c>
      <c r="E535" s="264" t="s">
        <v>19</v>
      </c>
      <c r="F535" s="265" t="s">
        <v>209</v>
      </c>
      <c r="G535" s="263"/>
      <c r="H535" s="266">
        <v>15</v>
      </c>
      <c r="I535" s="267"/>
      <c r="J535" s="263"/>
      <c r="K535" s="263"/>
      <c r="L535" s="268"/>
      <c r="M535" s="269"/>
      <c r="N535" s="270"/>
      <c r="O535" s="270"/>
      <c r="P535" s="270"/>
      <c r="Q535" s="270"/>
      <c r="R535" s="270"/>
      <c r="S535" s="270"/>
      <c r="T535" s="27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2" t="s">
        <v>156</v>
      </c>
      <c r="AU535" s="272" t="s">
        <v>87</v>
      </c>
      <c r="AV535" s="14" t="s">
        <v>168</v>
      </c>
      <c r="AW535" s="14" t="s">
        <v>35</v>
      </c>
      <c r="AX535" s="14" t="s">
        <v>84</v>
      </c>
      <c r="AY535" s="272" t="s">
        <v>142</v>
      </c>
    </row>
    <row r="536" s="2" customFormat="1" ht="21.75" customHeight="1">
      <c r="A536" s="40"/>
      <c r="B536" s="41"/>
      <c r="C536" s="223" t="s">
        <v>578</v>
      </c>
      <c r="D536" s="223" t="s">
        <v>145</v>
      </c>
      <c r="E536" s="224" t="s">
        <v>806</v>
      </c>
      <c r="F536" s="225" t="s">
        <v>807</v>
      </c>
      <c r="G536" s="226" t="s">
        <v>148</v>
      </c>
      <c r="H536" s="227">
        <v>60</v>
      </c>
      <c r="I536" s="228"/>
      <c r="J536" s="229">
        <f>ROUND(I536*H536,2)</f>
        <v>0</v>
      </c>
      <c r="K536" s="225" t="s">
        <v>149</v>
      </c>
      <c r="L536" s="46"/>
      <c r="M536" s="230" t="s">
        <v>19</v>
      </c>
      <c r="N536" s="231" t="s">
        <v>47</v>
      </c>
      <c r="O536" s="86"/>
      <c r="P536" s="232">
        <f>O536*H536</f>
        <v>0</v>
      </c>
      <c r="Q536" s="232">
        <v>1.0000000000000001E-05</v>
      </c>
      <c r="R536" s="232">
        <f>Q536*H536</f>
        <v>0.00060000000000000006</v>
      </c>
      <c r="S536" s="232">
        <v>0</v>
      </c>
      <c r="T536" s="233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34" t="s">
        <v>168</v>
      </c>
      <c r="AT536" s="234" t="s">
        <v>145</v>
      </c>
      <c r="AU536" s="234" t="s">
        <v>87</v>
      </c>
      <c r="AY536" s="19" t="s">
        <v>142</v>
      </c>
      <c r="BE536" s="235">
        <f>IF(N536="základní",J536,0)</f>
        <v>0</v>
      </c>
      <c r="BF536" s="235">
        <f>IF(N536="snížená",J536,0)</f>
        <v>0</v>
      </c>
      <c r="BG536" s="235">
        <f>IF(N536="zákl. přenesená",J536,0)</f>
        <v>0</v>
      </c>
      <c r="BH536" s="235">
        <f>IF(N536="sníž. přenesená",J536,0)</f>
        <v>0</v>
      </c>
      <c r="BI536" s="235">
        <f>IF(N536="nulová",J536,0)</f>
        <v>0</v>
      </c>
      <c r="BJ536" s="19" t="s">
        <v>84</v>
      </c>
      <c r="BK536" s="235">
        <f>ROUND(I536*H536,2)</f>
        <v>0</v>
      </c>
      <c r="BL536" s="19" t="s">
        <v>168</v>
      </c>
      <c r="BM536" s="234" t="s">
        <v>808</v>
      </c>
    </row>
    <row r="537" s="2" customFormat="1">
      <c r="A537" s="40"/>
      <c r="B537" s="41"/>
      <c r="C537" s="42"/>
      <c r="D537" s="236" t="s">
        <v>152</v>
      </c>
      <c r="E537" s="42"/>
      <c r="F537" s="237" t="s">
        <v>809</v>
      </c>
      <c r="G537" s="42"/>
      <c r="H537" s="42"/>
      <c r="I537" s="138"/>
      <c r="J537" s="42"/>
      <c r="K537" s="42"/>
      <c r="L537" s="46"/>
      <c r="M537" s="238"/>
      <c r="N537" s="239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152</v>
      </c>
      <c r="AU537" s="19" t="s">
        <v>87</v>
      </c>
    </row>
    <row r="538" s="2" customFormat="1">
      <c r="A538" s="40"/>
      <c r="B538" s="41"/>
      <c r="C538" s="42"/>
      <c r="D538" s="236" t="s">
        <v>486</v>
      </c>
      <c r="E538" s="42"/>
      <c r="F538" s="240" t="s">
        <v>810</v>
      </c>
      <c r="G538" s="42"/>
      <c r="H538" s="42"/>
      <c r="I538" s="138"/>
      <c r="J538" s="42"/>
      <c r="K538" s="42"/>
      <c r="L538" s="46"/>
      <c r="M538" s="238"/>
      <c r="N538" s="239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486</v>
      </c>
      <c r="AU538" s="19" t="s">
        <v>87</v>
      </c>
    </row>
    <row r="539" s="13" customFormat="1">
      <c r="A539" s="13"/>
      <c r="B539" s="241"/>
      <c r="C539" s="242"/>
      <c r="D539" s="236" t="s">
        <v>156</v>
      </c>
      <c r="E539" s="243" t="s">
        <v>19</v>
      </c>
      <c r="F539" s="244" t="s">
        <v>811</v>
      </c>
      <c r="G539" s="242"/>
      <c r="H539" s="245">
        <v>60</v>
      </c>
      <c r="I539" s="246"/>
      <c r="J539" s="242"/>
      <c r="K539" s="242"/>
      <c r="L539" s="247"/>
      <c r="M539" s="248"/>
      <c r="N539" s="249"/>
      <c r="O539" s="249"/>
      <c r="P539" s="249"/>
      <c r="Q539" s="249"/>
      <c r="R539" s="249"/>
      <c r="S539" s="249"/>
      <c r="T539" s="25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1" t="s">
        <v>156</v>
      </c>
      <c r="AU539" s="251" t="s">
        <v>87</v>
      </c>
      <c r="AV539" s="13" t="s">
        <v>87</v>
      </c>
      <c r="AW539" s="13" t="s">
        <v>35</v>
      </c>
      <c r="AX539" s="13" t="s">
        <v>84</v>
      </c>
      <c r="AY539" s="251" t="s">
        <v>142</v>
      </c>
    </row>
    <row r="540" s="2" customFormat="1" ht="33" customHeight="1">
      <c r="A540" s="40"/>
      <c r="B540" s="41"/>
      <c r="C540" s="223" t="s">
        <v>812</v>
      </c>
      <c r="D540" s="223" t="s">
        <v>145</v>
      </c>
      <c r="E540" s="224" t="s">
        <v>813</v>
      </c>
      <c r="F540" s="225" t="s">
        <v>814</v>
      </c>
      <c r="G540" s="226" t="s">
        <v>148</v>
      </c>
      <c r="H540" s="227">
        <v>12</v>
      </c>
      <c r="I540" s="228"/>
      <c r="J540" s="229">
        <f>ROUND(I540*H540,2)</f>
        <v>0</v>
      </c>
      <c r="K540" s="225" t="s">
        <v>149</v>
      </c>
      <c r="L540" s="46"/>
      <c r="M540" s="230" t="s">
        <v>19</v>
      </c>
      <c r="N540" s="231" t="s">
        <v>47</v>
      </c>
      <c r="O540" s="86"/>
      <c r="P540" s="232">
        <f>O540*H540</f>
        <v>0</v>
      </c>
      <c r="Q540" s="232">
        <v>1.0000000000000001E-05</v>
      </c>
      <c r="R540" s="232">
        <f>Q540*H540</f>
        <v>0.00012000000000000002</v>
      </c>
      <c r="S540" s="232">
        <v>0</v>
      </c>
      <c r="T540" s="233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34" t="s">
        <v>168</v>
      </c>
      <c r="AT540" s="234" t="s">
        <v>145</v>
      </c>
      <c r="AU540" s="234" t="s">
        <v>87</v>
      </c>
      <c r="AY540" s="19" t="s">
        <v>142</v>
      </c>
      <c r="BE540" s="235">
        <f>IF(N540="základní",J540,0)</f>
        <v>0</v>
      </c>
      <c r="BF540" s="235">
        <f>IF(N540="snížená",J540,0)</f>
        <v>0</v>
      </c>
      <c r="BG540" s="235">
        <f>IF(N540="zákl. přenesená",J540,0)</f>
        <v>0</v>
      </c>
      <c r="BH540" s="235">
        <f>IF(N540="sníž. přenesená",J540,0)</f>
        <v>0</v>
      </c>
      <c r="BI540" s="235">
        <f>IF(N540="nulová",J540,0)</f>
        <v>0</v>
      </c>
      <c r="BJ540" s="19" t="s">
        <v>84</v>
      </c>
      <c r="BK540" s="235">
        <f>ROUND(I540*H540,2)</f>
        <v>0</v>
      </c>
      <c r="BL540" s="19" t="s">
        <v>168</v>
      </c>
      <c r="BM540" s="234" t="s">
        <v>815</v>
      </c>
    </row>
    <row r="541" s="2" customFormat="1">
      <c r="A541" s="40"/>
      <c r="B541" s="41"/>
      <c r="C541" s="42"/>
      <c r="D541" s="236" t="s">
        <v>152</v>
      </c>
      <c r="E541" s="42"/>
      <c r="F541" s="237" t="s">
        <v>816</v>
      </c>
      <c r="G541" s="42"/>
      <c r="H541" s="42"/>
      <c r="I541" s="138"/>
      <c r="J541" s="42"/>
      <c r="K541" s="42"/>
      <c r="L541" s="46"/>
      <c r="M541" s="238"/>
      <c r="N541" s="239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152</v>
      </c>
      <c r="AU541" s="19" t="s">
        <v>87</v>
      </c>
    </row>
    <row r="542" s="2" customFormat="1">
      <c r="A542" s="40"/>
      <c r="B542" s="41"/>
      <c r="C542" s="42"/>
      <c r="D542" s="236" t="s">
        <v>486</v>
      </c>
      <c r="E542" s="42"/>
      <c r="F542" s="240" t="s">
        <v>810</v>
      </c>
      <c r="G542" s="42"/>
      <c r="H542" s="42"/>
      <c r="I542" s="138"/>
      <c r="J542" s="42"/>
      <c r="K542" s="42"/>
      <c r="L542" s="46"/>
      <c r="M542" s="238"/>
      <c r="N542" s="239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486</v>
      </c>
      <c r="AU542" s="19" t="s">
        <v>87</v>
      </c>
    </row>
    <row r="543" s="13" customFormat="1">
      <c r="A543" s="13"/>
      <c r="B543" s="241"/>
      <c r="C543" s="242"/>
      <c r="D543" s="236" t="s">
        <v>156</v>
      </c>
      <c r="E543" s="243" t="s">
        <v>19</v>
      </c>
      <c r="F543" s="244" t="s">
        <v>817</v>
      </c>
      <c r="G543" s="242"/>
      <c r="H543" s="245">
        <v>4</v>
      </c>
      <c r="I543" s="246"/>
      <c r="J543" s="242"/>
      <c r="K543" s="242"/>
      <c r="L543" s="247"/>
      <c r="M543" s="248"/>
      <c r="N543" s="249"/>
      <c r="O543" s="249"/>
      <c r="P543" s="249"/>
      <c r="Q543" s="249"/>
      <c r="R543" s="249"/>
      <c r="S543" s="249"/>
      <c r="T543" s="25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1" t="s">
        <v>156</v>
      </c>
      <c r="AU543" s="251" t="s">
        <v>87</v>
      </c>
      <c r="AV543" s="13" t="s">
        <v>87</v>
      </c>
      <c r="AW543" s="13" t="s">
        <v>35</v>
      </c>
      <c r="AX543" s="13" t="s">
        <v>76</v>
      </c>
      <c r="AY543" s="251" t="s">
        <v>142</v>
      </c>
    </row>
    <row r="544" s="13" customFormat="1">
      <c r="A544" s="13"/>
      <c r="B544" s="241"/>
      <c r="C544" s="242"/>
      <c r="D544" s="236" t="s">
        <v>156</v>
      </c>
      <c r="E544" s="243" t="s">
        <v>19</v>
      </c>
      <c r="F544" s="244" t="s">
        <v>818</v>
      </c>
      <c r="G544" s="242"/>
      <c r="H544" s="245">
        <v>4</v>
      </c>
      <c r="I544" s="246"/>
      <c r="J544" s="242"/>
      <c r="K544" s="242"/>
      <c r="L544" s="247"/>
      <c r="M544" s="248"/>
      <c r="N544" s="249"/>
      <c r="O544" s="249"/>
      <c r="P544" s="249"/>
      <c r="Q544" s="249"/>
      <c r="R544" s="249"/>
      <c r="S544" s="249"/>
      <c r="T544" s="25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1" t="s">
        <v>156</v>
      </c>
      <c r="AU544" s="251" t="s">
        <v>87</v>
      </c>
      <c r="AV544" s="13" t="s">
        <v>87</v>
      </c>
      <c r="AW544" s="13" t="s">
        <v>35</v>
      </c>
      <c r="AX544" s="13" t="s">
        <v>76</v>
      </c>
      <c r="AY544" s="251" t="s">
        <v>142</v>
      </c>
    </row>
    <row r="545" s="13" customFormat="1">
      <c r="A545" s="13"/>
      <c r="B545" s="241"/>
      <c r="C545" s="242"/>
      <c r="D545" s="236" t="s">
        <v>156</v>
      </c>
      <c r="E545" s="243" t="s">
        <v>19</v>
      </c>
      <c r="F545" s="244" t="s">
        <v>819</v>
      </c>
      <c r="G545" s="242"/>
      <c r="H545" s="245">
        <v>4</v>
      </c>
      <c r="I545" s="246"/>
      <c r="J545" s="242"/>
      <c r="K545" s="242"/>
      <c r="L545" s="247"/>
      <c r="M545" s="248"/>
      <c r="N545" s="249"/>
      <c r="O545" s="249"/>
      <c r="P545" s="249"/>
      <c r="Q545" s="249"/>
      <c r="R545" s="249"/>
      <c r="S545" s="249"/>
      <c r="T545" s="25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1" t="s">
        <v>156</v>
      </c>
      <c r="AU545" s="251" t="s">
        <v>87</v>
      </c>
      <c r="AV545" s="13" t="s">
        <v>87</v>
      </c>
      <c r="AW545" s="13" t="s">
        <v>35</v>
      </c>
      <c r="AX545" s="13" t="s">
        <v>76</v>
      </c>
      <c r="AY545" s="251" t="s">
        <v>142</v>
      </c>
    </row>
    <row r="546" s="14" customFormat="1">
      <c r="A546" s="14"/>
      <c r="B546" s="262"/>
      <c r="C546" s="263"/>
      <c r="D546" s="236" t="s">
        <v>156</v>
      </c>
      <c r="E546" s="264" t="s">
        <v>19</v>
      </c>
      <c r="F546" s="265" t="s">
        <v>209</v>
      </c>
      <c r="G546" s="263"/>
      <c r="H546" s="266">
        <v>12</v>
      </c>
      <c r="I546" s="267"/>
      <c r="J546" s="263"/>
      <c r="K546" s="263"/>
      <c r="L546" s="268"/>
      <c r="M546" s="269"/>
      <c r="N546" s="270"/>
      <c r="O546" s="270"/>
      <c r="P546" s="270"/>
      <c r="Q546" s="270"/>
      <c r="R546" s="270"/>
      <c r="S546" s="270"/>
      <c r="T546" s="27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72" t="s">
        <v>156</v>
      </c>
      <c r="AU546" s="272" t="s">
        <v>87</v>
      </c>
      <c r="AV546" s="14" t="s">
        <v>168</v>
      </c>
      <c r="AW546" s="14" t="s">
        <v>35</v>
      </c>
      <c r="AX546" s="14" t="s">
        <v>84</v>
      </c>
      <c r="AY546" s="272" t="s">
        <v>142</v>
      </c>
    </row>
    <row r="547" s="2" customFormat="1" ht="21.75" customHeight="1">
      <c r="A547" s="40"/>
      <c r="B547" s="41"/>
      <c r="C547" s="223" t="s">
        <v>820</v>
      </c>
      <c r="D547" s="223" t="s">
        <v>145</v>
      </c>
      <c r="E547" s="224" t="s">
        <v>821</v>
      </c>
      <c r="F547" s="225" t="s">
        <v>822</v>
      </c>
      <c r="G547" s="226" t="s">
        <v>148</v>
      </c>
      <c r="H547" s="227">
        <v>0.80000000000000004</v>
      </c>
      <c r="I547" s="228"/>
      <c r="J547" s="229">
        <f>ROUND(I547*H547,2)</f>
        <v>0</v>
      </c>
      <c r="K547" s="225" t="s">
        <v>149</v>
      </c>
      <c r="L547" s="46"/>
      <c r="M547" s="230" t="s">
        <v>19</v>
      </c>
      <c r="N547" s="231" t="s">
        <v>47</v>
      </c>
      <c r="O547" s="86"/>
      <c r="P547" s="232">
        <f>O547*H547</f>
        <v>0</v>
      </c>
      <c r="Q547" s="232">
        <v>0</v>
      </c>
      <c r="R547" s="232">
        <f>Q547*H547</f>
        <v>0</v>
      </c>
      <c r="S547" s="232">
        <v>0</v>
      </c>
      <c r="T547" s="233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34" t="s">
        <v>168</v>
      </c>
      <c r="AT547" s="234" t="s">
        <v>145</v>
      </c>
      <c r="AU547" s="234" t="s">
        <v>87</v>
      </c>
      <c r="AY547" s="19" t="s">
        <v>142</v>
      </c>
      <c r="BE547" s="235">
        <f>IF(N547="základní",J547,0)</f>
        <v>0</v>
      </c>
      <c r="BF547" s="235">
        <f>IF(N547="snížená",J547,0)</f>
        <v>0</v>
      </c>
      <c r="BG547" s="235">
        <f>IF(N547="zákl. přenesená",J547,0)</f>
        <v>0</v>
      </c>
      <c r="BH547" s="235">
        <f>IF(N547="sníž. přenesená",J547,0)</f>
        <v>0</v>
      </c>
      <c r="BI547" s="235">
        <f>IF(N547="nulová",J547,0)</f>
        <v>0</v>
      </c>
      <c r="BJ547" s="19" t="s">
        <v>84</v>
      </c>
      <c r="BK547" s="235">
        <f>ROUND(I547*H547,2)</f>
        <v>0</v>
      </c>
      <c r="BL547" s="19" t="s">
        <v>168</v>
      </c>
      <c r="BM547" s="234" t="s">
        <v>823</v>
      </c>
    </row>
    <row r="548" s="2" customFormat="1">
      <c r="A548" s="40"/>
      <c r="B548" s="41"/>
      <c r="C548" s="42"/>
      <c r="D548" s="236" t="s">
        <v>152</v>
      </c>
      <c r="E548" s="42"/>
      <c r="F548" s="237" t="s">
        <v>822</v>
      </c>
      <c r="G548" s="42"/>
      <c r="H548" s="42"/>
      <c r="I548" s="138"/>
      <c r="J548" s="42"/>
      <c r="K548" s="42"/>
      <c r="L548" s="46"/>
      <c r="M548" s="238"/>
      <c r="N548" s="239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152</v>
      </c>
      <c r="AU548" s="19" t="s">
        <v>87</v>
      </c>
    </row>
    <row r="549" s="13" customFormat="1">
      <c r="A549" s="13"/>
      <c r="B549" s="241"/>
      <c r="C549" s="242"/>
      <c r="D549" s="236" t="s">
        <v>156</v>
      </c>
      <c r="E549" s="243" t="s">
        <v>19</v>
      </c>
      <c r="F549" s="244" t="s">
        <v>824</v>
      </c>
      <c r="G549" s="242"/>
      <c r="H549" s="245">
        <v>0.80000000000000004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1" t="s">
        <v>156</v>
      </c>
      <c r="AU549" s="251" t="s">
        <v>87</v>
      </c>
      <c r="AV549" s="13" t="s">
        <v>87</v>
      </c>
      <c r="AW549" s="13" t="s">
        <v>35</v>
      </c>
      <c r="AX549" s="13" t="s">
        <v>84</v>
      </c>
      <c r="AY549" s="251" t="s">
        <v>142</v>
      </c>
    </row>
    <row r="550" s="2" customFormat="1" ht="21.75" customHeight="1">
      <c r="A550" s="40"/>
      <c r="B550" s="41"/>
      <c r="C550" s="223" t="s">
        <v>825</v>
      </c>
      <c r="D550" s="223" t="s">
        <v>145</v>
      </c>
      <c r="E550" s="224" t="s">
        <v>826</v>
      </c>
      <c r="F550" s="225" t="s">
        <v>827</v>
      </c>
      <c r="G550" s="226" t="s">
        <v>414</v>
      </c>
      <c r="H550" s="227">
        <v>20</v>
      </c>
      <c r="I550" s="228"/>
      <c r="J550" s="229">
        <f>ROUND(I550*H550,2)</f>
        <v>0</v>
      </c>
      <c r="K550" s="225" t="s">
        <v>149</v>
      </c>
      <c r="L550" s="46"/>
      <c r="M550" s="230" t="s">
        <v>19</v>
      </c>
      <c r="N550" s="231" t="s">
        <v>47</v>
      </c>
      <c r="O550" s="86"/>
      <c r="P550" s="232">
        <f>O550*H550</f>
        <v>0</v>
      </c>
      <c r="Q550" s="232">
        <v>0</v>
      </c>
      <c r="R550" s="232">
        <f>Q550*H550</f>
        <v>0</v>
      </c>
      <c r="S550" s="232">
        <v>0</v>
      </c>
      <c r="T550" s="233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34" t="s">
        <v>168</v>
      </c>
      <c r="AT550" s="234" t="s">
        <v>145</v>
      </c>
      <c r="AU550" s="234" t="s">
        <v>87</v>
      </c>
      <c r="AY550" s="19" t="s">
        <v>142</v>
      </c>
      <c r="BE550" s="235">
        <f>IF(N550="základní",J550,0)</f>
        <v>0</v>
      </c>
      <c r="BF550" s="235">
        <f>IF(N550="snížená",J550,0)</f>
        <v>0</v>
      </c>
      <c r="BG550" s="235">
        <f>IF(N550="zákl. přenesená",J550,0)</f>
        <v>0</v>
      </c>
      <c r="BH550" s="235">
        <f>IF(N550="sníž. přenesená",J550,0)</f>
        <v>0</v>
      </c>
      <c r="BI550" s="235">
        <f>IF(N550="nulová",J550,0)</f>
        <v>0</v>
      </c>
      <c r="BJ550" s="19" t="s">
        <v>84</v>
      </c>
      <c r="BK550" s="235">
        <f>ROUND(I550*H550,2)</f>
        <v>0</v>
      </c>
      <c r="BL550" s="19" t="s">
        <v>168</v>
      </c>
      <c r="BM550" s="234" t="s">
        <v>828</v>
      </c>
    </row>
    <row r="551" s="2" customFormat="1">
      <c r="A551" s="40"/>
      <c r="B551" s="41"/>
      <c r="C551" s="42"/>
      <c r="D551" s="236" t="s">
        <v>152</v>
      </c>
      <c r="E551" s="42"/>
      <c r="F551" s="237" t="s">
        <v>827</v>
      </c>
      <c r="G551" s="42"/>
      <c r="H551" s="42"/>
      <c r="I551" s="138"/>
      <c r="J551" s="42"/>
      <c r="K551" s="42"/>
      <c r="L551" s="46"/>
      <c r="M551" s="238"/>
      <c r="N551" s="239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152</v>
      </c>
      <c r="AU551" s="19" t="s">
        <v>87</v>
      </c>
    </row>
    <row r="552" s="13" customFormat="1">
      <c r="A552" s="13"/>
      <c r="B552" s="241"/>
      <c r="C552" s="242"/>
      <c r="D552" s="236" t="s">
        <v>156</v>
      </c>
      <c r="E552" s="243" t="s">
        <v>19</v>
      </c>
      <c r="F552" s="244" t="s">
        <v>829</v>
      </c>
      <c r="G552" s="242"/>
      <c r="H552" s="245">
        <v>20</v>
      </c>
      <c r="I552" s="246"/>
      <c r="J552" s="242"/>
      <c r="K552" s="242"/>
      <c r="L552" s="247"/>
      <c r="M552" s="248"/>
      <c r="N552" s="249"/>
      <c r="O552" s="249"/>
      <c r="P552" s="249"/>
      <c r="Q552" s="249"/>
      <c r="R552" s="249"/>
      <c r="S552" s="249"/>
      <c r="T552" s="25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1" t="s">
        <v>156</v>
      </c>
      <c r="AU552" s="251" t="s">
        <v>87</v>
      </c>
      <c r="AV552" s="13" t="s">
        <v>87</v>
      </c>
      <c r="AW552" s="13" t="s">
        <v>35</v>
      </c>
      <c r="AX552" s="13" t="s">
        <v>84</v>
      </c>
      <c r="AY552" s="251" t="s">
        <v>142</v>
      </c>
    </row>
    <row r="553" s="2" customFormat="1" ht="21.75" customHeight="1">
      <c r="A553" s="40"/>
      <c r="B553" s="41"/>
      <c r="C553" s="223" t="s">
        <v>830</v>
      </c>
      <c r="D553" s="223" t="s">
        <v>145</v>
      </c>
      <c r="E553" s="224" t="s">
        <v>831</v>
      </c>
      <c r="F553" s="225" t="s">
        <v>832</v>
      </c>
      <c r="G553" s="226" t="s">
        <v>414</v>
      </c>
      <c r="H553" s="227">
        <v>10</v>
      </c>
      <c r="I553" s="228"/>
      <c r="J553" s="229">
        <f>ROUND(I553*H553,2)</f>
        <v>0</v>
      </c>
      <c r="K553" s="225" t="s">
        <v>149</v>
      </c>
      <c r="L553" s="46"/>
      <c r="M553" s="230" t="s">
        <v>19</v>
      </c>
      <c r="N553" s="231" t="s">
        <v>47</v>
      </c>
      <c r="O553" s="86"/>
      <c r="P553" s="232">
        <f>O553*H553</f>
        <v>0</v>
      </c>
      <c r="Q553" s="232">
        <v>0</v>
      </c>
      <c r="R553" s="232">
        <f>Q553*H553</f>
        <v>0</v>
      </c>
      <c r="S553" s="232">
        <v>0</v>
      </c>
      <c r="T553" s="233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34" t="s">
        <v>168</v>
      </c>
      <c r="AT553" s="234" t="s">
        <v>145</v>
      </c>
      <c r="AU553" s="234" t="s">
        <v>87</v>
      </c>
      <c r="AY553" s="19" t="s">
        <v>142</v>
      </c>
      <c r="BE553" s="235">
        <f>IF(N553="základní",J553,0)</f>
        <v>0</v>
      </c>
      <c r="BF553" s="235">
        <f>IF(N553="snížená",J553,0)</f>
        <v>0</v>
      </c>
      <c r="BG553" s="235">
        <f>IF(N553="zákl. přenesená",J553,0)</f>
        <v>0</v>
      </c>
      <c r="BH553" s="235">
        <f>IF(N553="sníž. přenesená",J553,0)</f>
        <v>0</v>
      </c>
      <c r="BI553" s="235">
        <f>IF(N553="nulová",J553,0)</f>
        <v>0</v>
      </c>
      <c r="BJ553" s="19" t="s">
        <v>84</v>
      </c>
      <c r="BK553" s="235">
        <f>ROUND(I553*H553,2)</f>
        <v>0</v>
      </c>
      <c r="BL553" s="19" t="s">
        <v>168</v>
      </c>
      <c r="BM553" s="234" t="s">
        <v>833</v>
      </c>
    </row>
    <row r="554" s="2" customFormat="1">
      <c r="A554" s="40"/>
      <c r="B554" s="41"/>
      <c r="C554" s="42"/>
      <c r="D554" s="236" t="s">
        <v>152</v>
      </c>
      <c r="E554" s="42"/>
      <c r="F554" s="237" t="s">
        <v>832</v>
      </c>
      <c r="G554" s="42"/>
      <c r="H554" s="42"/>
      <c r="I554" s="138"/>
      <c r="J554" s="42"/>
      <c r="K554" s="42"/>
      <c r="L554" s="46"/>
      <c r="M554" s="238"/>
      <c r="N554" s="239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152</v>
      </c>
      <c r="AU554" s="19" t="s">
        <v>87</v>
      </c>
    </row>
    <row r="555" s="13" customFormat="1">
      <c r="A555" s="13"/>
      <c r="B555" s="241"/>
      <c r="C555" s="242"/>
      <c r="D555" s="236" t="s">
        <v>156</v>
      </c>
      <c r="E555" s="243" t="s">
        <v>19</v>
      </c>
      <c r="F555" s="244" t="s">
        <v>834</v>
      </c>
      <c r="G555" s="242"/>
      <c r="H555" s="245">
        <v>10</v>
      </c>
      <c r="I555" s="246"/>
      <c r="J555" s="242"/>
      <c r="K555" s="242"/>
      <c r="L555" s="247"/>
      <c r="M555" s="248"/>
      <c r="N555" s="249"/>
      <c r="O555" s="249"/>
      <c r="P555" s="249"/>
      <c r="Q555" s="249"/>
      <c r="R555" s="249"/>
      <c r="S555" s="249"/>
      <c r="T555" s="25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1" t="s">
        <v>156</v>
      </c>
      <c r="AU555" s="251" t="s">
        <v>87</v>
      </c>
      <c r="AV555" s="13" t="s">
        <v>87</v>
      </c>
      <c r="AW555" s="13" t="s">
        <v>35</v>
      </c>
      <c r="AX555" s="13" t="s">
        <v>84</v>
      </c>
      <c r="AY555" s="251" t="s">
        <v>142</v>
      </c>
    </row>
    <row r="556" s="2" customFormat="1" ht="33" customHeight="1">
      <c r="A556" s="40"/>
      <c r="B556" s="41"/>
      <c r="C556" s="223" t="s">
        <v>835</v>
      </c>
      <c r="D556" s="223" t="s">
        <v>145</v>
      </c>
      <c r="E556" s="224" t="s">
        <v>836</v>
      </c>
      <c r="F556" s="225" t="s">
        <v>837</v>
      </c>
      <c r="G556" s="226" t="s">
        <v>414</v>
      </c>
      <c r="H556" s="227">
        <v>30</v>
      </c>
      <c r="I556" s="228"/>
      <c r="J556" s="229">
        <f>ROUND(I556*H556,2)</f>
        <v>0</v>
      </c>
      <c r="K556" s="225" t="s">
        <v>19</v>
      </c>
      <c r="L556" s="46"/>
      <c r="M556" s="230" t="s">
        <v>19</v>
      </c>
      <c r="N556" s="231" t="s">
        <v>47</v>
      </c>
      <c r="O556" s="86"/>
      <c r="P556" s="232">
        <f>O556*H556</f>
        <v>0</v>
      </c>
      <c r="Q556" s="232">
        <v>0</v>
      </c>
      <c r="R556" s="232">
        <f>Q556*H556</f>
        <v>0</v>
      </c>
      <c r="S556" s="232">
        <v>0</v>
      </c>
      <c r="T556" s="233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34" t="s">
        <v>168</v>
      </c>
      <c r="AT556" s="234" t="s">
        <v>145</v>
      </c>
      <c r="AU556" s="234" t="s">
        <v>87</v>
      </c>
      <c r="AY556" s="19" t="s">
        <v>142</v>
      </c>
      <c r="BE556" s="235">
        <f>IF(N556="základní",J556,0)</f>
        <v>0</v>
      </c>
      <c r="BF556" s="235">
        <f>IF(N556="snížená",J556,0)</f>
        <v>0</v>
      </c>
      <c r="BG556" s="235">
        <f>IF(N556="zákl. přenesená",J556,0)</f>
        <v>0</v>
      </c>
      <c r="BH556" s="235">
        <f>IF(N556="sníž. přenesená",J556,0)</f>
        <v>0</v>
      </c>
      <c r="BI556" s="235">
        <f>IF(N556="nulová",J556,0)</f>
        <v>0</v>
      </c>
      <c r="BJ556" s="19" t="s">
        <v>84</v>
      </c>
      <c r="BK556" s="235">
        <f>ROUND(I556*H556,2)</f>
        <v>0</v>
      </c>
      <c r="BL556" s="19" t="s">
        <v>168</v>
      </c>
      <c r="BM556" s="234" t="s">
        <v>838</v>
      </c>
    </row>
    <row r="557" s="2" customFormat="1">
      <c r="A557" s="40"/>
      <c r="B557" s="41"/>
      <c r="C557" s="42"/>
      <c r="D557" s="236" t="s">
        <v>152</v>
      </c>
      <c r="E557" s="42"/>
      <c r="F557" s="237" t="s">
        <v>837</v>
      </c>
      <c r="G557" s="42"/>
      <c r="H557" s="42"/>
      <c r="I557" s="138"/>
      <c r="J557" s="42"/>
      <c r="K557" s="42"/>
      <c r="L557" s="46"/>
      <c r="M557" s="238"/>
      <c r="N557" s="239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152</v>
      </c>
      <c r="AU557" s="19" t="s">
        <v>87</v>
      </c>
    </row>
    <row r="558" s="2" customFormat="1" ht="55.5" customHeight="1">
      <c r="A558" s="40"/>
      <c r="B558" s="41"/>
      <c r="C558" s="223" t="s">
        <v>839</v>
      </c>
      <c r="D558" s="223" t="s">
        <v>145</v>
      </c>
      <c r="E558" s="224" t="s">
        <v>840</v>
      </c>
      <c r="F558" s="225" t="s">
        <v>841</v>
      </c>
      <c r="G558" s="226" t="s">
        <v>842</v>
      </c>
      <c r="H558" s="227">
        <v>1</v>
      </c>
      <c r="I558" s="228"/>
      <c r="J558" s="229">
        <f>ROUND(I558*H558,2)</f>
        <v>0</v>
      </c>
      <c r="K558" s="225" t="s">
        <v>19</v>
      </c>
      <c r="L558" s="46"/>
      <c r="M558" s="230" t="s">
        <v>19</v>
      </c>
      <c r="N558" s="231" t="s">
        <v>47</v>
      </c>
      <c r="O558" s="86"/>
      <c r="P558" s="232">
        <f>O558*H558</f>
        <v>0</v>
      </c>
      <c r="Q558" s="232">
        <v>0</v>
      </c>
      <c r="R558" s="232">
        <f>Q558*H558</f>
        <v>0</v>
      </c>
      <c r="S558" s="232">
        <v>0</v>
      </c>
      <c r="T558" s="233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34" t="s">
        <v>168</v>
      </c>
      <c r="AT558" s="234" t="s">
        <v>145</v>
      </c>
      <c r="AU558" s="234" t="s">
        <v>87</v>
      </c>
      <c r="AY558" s="19" t="s">
        <v>142</v>
      </c>
      <c r="BE558" s="235">
        <f>IF(N558="základní",J558,0)</f>
        <v>0</v>
      </c>
      <c r="BF558" s="235">
        <f>IF(N558="snížená",J558,0)</f>
        <v>0</v>
      </c>
      <c r="BG558" s="235">
        <f>IF(N558="zákl. přenesená",J558,0)</f>
        <v>0</v>
      </c>
      <c r="BH558" s="235">
        <f>IF(N558="sníž. přenesená",J558,0)</f>
        <v>0</v>
      </c>
      <c r="BI558" s="235">
        <f>IF(N558="nulová",J558,0)</f>
        <v>0</v>
      </c>
      <c r="BJ558" s="19" t="s">
        <v>84</v>
      </c>
      <c r="BK558" s="235">
        <f>ROUND(I558*H558,2)</f>
        <v>0</v>
      </c>
      <c r="BL558" s="19" t="s">
        <v>168</v>
      </c>
      <c r="BM558" s="234" t="s">
        <v>843</v>
      </c>
    </row>
    <row r="559" s="2" customFormat="1">
      <c r="A559" s="40"/>
      <c r="B559" s="41"/>
      <c r="C559" s="42"/>
      <c r="D559" s="236" t="s">
        <v>152</v>
      </c>
      <c r="E559" s="42"/>
      <c r="F559" s="237" t="s">
        <v>841</v>
      </c>
      <c r="G559" s="42"/>
      <c r="H559" s="42"/>
      <c r="I559" s="138"/>
      <c r="J559" s="42"/>
      <c r="K559" s="42"/>
      <c r="L559" s="46"/>
      <c r="M559" s="238"/>
      <c r="N559" s="239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152</v>
      </c>
      <c r="AU559" s="19" t="s">
        <v>87</v>
      </c>
    </row>
    <row r="560" s="2" customFormat="1" ht="33" customHeight="1">
      <c r="A560" s="40"/>
      <c r="B560" s="41"/>
      <c r="C560" s="223" t="s">
        <v>844</v>
      </c>
      <c r="D560" s="223" t="s">
        <v>145</v>
      </c>
      <c r="E560" s="224" t="s">
        <v>845</v>
      </c>
      <c r="F560" s="225" t="s">
        <v>846</v>
      </c>
      <c r="G560" s="226" t="s">
        <v>842</v>
      </c>
      <c r="H560" s="227">
        <v>1</v>
      </c>
      <c r="I560" s="228"/>
      <c r="J560" s="229">
        <f>ROUND(I560*H560,2)</f>
        <v>0</v>
      </c>
      <c r="K560" s="225" t="s">
        <v>19</v>
      </c>
      <c r="L560" s="46"/>
      <c r="M560" s="230" t="s">
        <v>19</v>
      </c>
      <c r="N560" s="231" t="s">
        <v>47</v>
      </c>
      <c r="O560" s="86"/>
      <c r="P560" s="232">
        <f>O560*H560</f>
        <v>0</v>
      </c>
      <c r="Q560" s="232">
        <v>0</v>
      </c>
      <c r="R560" s="232">
        <f>Q560*H560</f>
        <v>0</v>
      </c>
      <c r="S560" s="232">
        <v>0</v>
      </c>
      <c r="T560" s="233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34" t="s">
        <v>168</v>
      </c>
      <c r="AT560" s="234" t="s">
        <v>145</v>
      </c>
      <c r="AU560" s="234" t="s">
        <v>87</v>
      </c>
      <c r="AY560" s="19" t="s">
        <v>142</v>
      </c>
      <c r="BE560" s="235">
        <f>IF(N560="základní",J560,0)</f>
        <v>0</v>
      </c>
      <c r="BF560" s="235">
        <f>IF(N560="snížená",J560,0)</f>
        <v>0</v>
      </c>
      <c r="BG560" s="235">
        <f>IF(N560="zákl. přenesená",J560,0)</f>
        <v>0</v>
      </c>
      <c r="BH560" s="235">
        <f>IF(N560="sníž. přenesená",J560,0)</f>
        <v>0</v>
      </c>
      <c r="BI560" s="235">
        <f>IF(N560="nulová",J560,0)</f>
        <v>0</v>
      </c>
      <c r="BJ560" s="19" t="s">
        <v>84</v>
      </c>
      <c r="BK560" s="235">
        <f>ROUND(I560*H560,2)</f>
        <v>0</v>
      </c>
      <c r="BL560" s="19" t="s">
        <v>168</v>
      </c>
      <c r="BM560" s="234" t="s">
        <v>847</v>
      </c>
    </row>
    <row r="561" s="2" customFormat="1">
      <c r="A561" s="40"/>
      <c r="B561" s="41"/>
      <c r="C561" s="42"/>
      <c r="D561" s="236" t="s">
        <v>152</v>
      </c>
      <c r="E561" s="42"/>
      <c r="F561" s="237" t="s">
        <v>846</v>
      </c>
      <c r="G561" s="42"/>
      <c r="H561" s="42"/>
      <c r="I561" s="138"/>
      <c r="J561" s="42"/>
      <c r="K561" s="42"/>
      <c r="L561" s="46"/>
      <c r="M561" s="238"/>
      <c r="N561" s="239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152</v>
      </c>
      <c r="AU561" s="19" t="s">
        <v>87</v>
      </c>
    </row>
    <row r="562" s="12" customFormat="1" ht="25.92" customHeight="1">
      <c r="A562" s="12"/>
      <c r="B562" s="207"/>
      <c r="C562" s="208"/>
      <c r="D562" s="209" t="s">
        <v>75</v>
      </c>
      <c r="E562" s="210" t="s">
        <v>157</v>
      </c>
      <c r="F562" s="210" t="s">
        <v>848</v>
      </c>
      <c r="G562" s="208"/>
      <c r="H562" s="208"/>
      <c r="I562" s="211"/>
      <c r="J562" s="212">
        <f>BK562</f>
        <v>0</v>
      </c>
      <c r="K562" s="208"/>
      <c r="L562" s="213"/>
      <c r="M562" s="214"/>
      <c r="N562" s="215"/>
      <c r="O562" s="215"/>
      <c r="P562" s="216">
        <f>P563</f>
        <v>0</v>
      </c>
      <c r="Q562" s="215"/>
      <c r="R562" s="216">
        <f>R563</f>
        <v>213.02203224000002</v>
      </c>
      <c r="S562" s="215"/>
      <c r="T562" s="217">
        <f>T563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18" t="s">
        <v>168</v>
      </c>
      <c r="AT562" s="219" t="s">
        <v>75</v>
      </c>
      <c r="AU562" s="219" t="s">
        <v>76</v>
      </c>
      <c r="AY562" s="218" t="s">
        <v>142</v>
      </c>
      <c r="BK562" s="220">
        <f>BK563</f>
        <v>0</v>
      </c>
    </row>
    <row r="563" s="12" customFormat="1" ht="22.8" customHeight="1">
      <c r="A563" s="12"/>
      <c r="B563" s="207"/>
      <c r="C563" s="208"/>
      <c r="D563" s="209" t="s">
        <v>75</v>
      </c>
      <c r="E563" s="221" t="s">
        <v>849</v>
      </c>
      <c r="F563" s="221" t="s">
        <v>850</v>
      </c>
      <c r="G563" s="208"/>
      <c r="H563" s="208"/>
      <c r="I563" s="211"/>
      <c r="J563" s="222">
        <f>BK563</f>
        <v>0</v>
      </c>
      <c r="K563" s="208"/>
      <c r="L563" s="213"/>
      <c r="M563" s="214"/>
      <c r="N563" s="215"/>
      <c r="O563" s="215"/>
      <c r="P563" s="216">
        <f>SUM(P564:P679)</f>
        <v>0</v>
      </c>
      <c r="Q563" s="215"/>
      <c r="R563" s="216">
        <f>SUM(R564:R679)</f>
        <v>213.02203224000002</v>
      </c>
      <c r="S563" s="215"/>
      <c r="T563" s="217">
        <f>SUM(T564:T679)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8" t="s">
        <v>168</v>
      </c>
      <c r="AT563" s="219" t="s">
        <v>75</v>
      </c>
      <c r="AU563" s="219" t="s">
        <v>84</v>
      </c>
      <c r="AY563" s="218" t="s">
        <v>142</v>
      </c>
      <c r="BK563" s="220">
        <f>SUM(BK564:BK679)</f>
        <v>0</v>
      </c>
    </row>
    <row r="564" s="2" customFormat="1" ht="16.5" customHeight="1">
      <c r="A564" s="40"/>
      <c r="B564" s="41"/>
      <c r="C564" s="223" t="s">
        <v>851</v>
      </c>
      <c r="D564" s="223" t="s">
        <v>145</v>
      </c>
      <c r="E564" s="224" t="s">
        <v>852</v>
      </c>
      <c r="F564" s="225" t="s">
        <v>853</v>
      </c>
      <c r="G564" s="226" t="s">
        <v>619</v>
      </c>
      <c r="H564" s="227">
        <v>85.135999999999996</v>
      </c>
      <c r="I564" s="228"/>
      <c r="J564" s="229">
        <f>ROUND(I564*H564,2)</f>
        <v>0</v>
      </c>
      <c r="K564" s="225" t="s">
        <v>149</v>
      </c>
      <c r="L564" s="46"/>
      <c r="M564" s="230" t="s">
        <v>19</v>
      </c>
      <c r="N564" s="231" t="s">
        <v>47</v>
      </c>
      <c r="O564" s="86"/>
      <c r="P564" s="232">
        <f>O564*H564</f>
        <v>0</v>
      </c>
      <c r="Q564" s="232">
        <v>0</v>
      </c>
      <c r="R564" s="232">
        <f>Q564*H564</f>
        <v>0</v>
      </c>
      <c r="S564" s="232">
        <v>0</v>
      </c>
      <c r="T564" s="233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34" t="s">
        <v>319</v>
      </c>
      <c r="AT564" s="234" t="s">
        <v>145</v>
      </c>
      <c r="AU564" s="234" t="s">
        <v>87</v>
      </c>
      <c r="AY564" s="19" t="s">
        <v>142</v>
      </c>
      <c r="BE564" s="235">
        <f>IF(N564="základní",J564,0)</f>
        <v>0</v>
      </c>
      <c r="BF564" s="235">
        <f>IF(N564="snížená",J564,0)</f>
        <v>0</v>
      </c>
      <c r="BG564" s="235">
        <f>IF(N564="zákl. přenesená",J564,0)</f>
        <v>0</v>
      </c>
      <c r="BH564" s="235">
        <f>IF(N564="sníž. přenesená",J564,0)</f>
        <v>0</v>
      </c>
      <c r="BI564" s="235">
        <f>IF(N564="nulová",J564,0)</f>
        <v>0</v>
      </c>
      <c r="BJ564" s="19" t="s">
        <v>84</v>
      </c>
      <c r="BK564" s="235">
        <f>ROUND(I564*H564,2)</f>
        <v>0</v>
      </c>
      <c r="BL564" s="19" t="s">
        <v>319</v>
      </c>
      <c r="BM564" s="234" t="s">
        <v>854</v>
      </c>
    </row>
    <row r="565" s="2" customFormat="1">
      <c r="A565" s="40"/>
      <c r="B565" s="41"/>
      <c r="C565" s="42"/>
      <c r="D565" s="236" t="s">
        <v>152</v>
      </c>
      <c r="E565" s="42"/>
      <c r="F565" s="237" t="s">
        <v>855</v>
      </c>
      <c r="G565" s="42"/>
      <c r="H565" s="42"/>
      <c r="I565" s="138"/>
      <c r="J565" s="42"/>
      <c r="K565" s="42"/>
      <c r="L565" s="46"/>
      <c r="M565" s="238"/>
      <c r="N565" s="239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152</v>
      </c>
      <c r="AU565" s="19" t="s">
        <v>87</v>
      </c>
    </row>
    <row r="566" s="13" customFormat="1">
      <c r="A566" s="13"/>
      <c r="B566" s="241"/>
      <c r="C566" s="242"/>
      <c r="D566" s="236" t="s">
        <v>156</v>
      </c>
      <c r="E566" s="243" t="s">
        <v>19</v>
      </c>
      <c r="F566" s="244" t="s">
        <v>856</v>
      </c>
      <c r="G566" s="242"/>
      <c r="H566" s="245">
        <v>6.048</v>
      </c>
      <c r="I566" s="246"/>
      <c r="J566" s="242"/>
      <c r="K566" s="242"/>
      <c r="L566" s="247"/>
      <c r="M566" s="248"/>
      <c r="N566" s="249"/>
      <c r="O566" s="249"/>
      <c r="P566" s="249"/>
      <c r="Q566" s="249"/>
      <c r="R566" s="249"/>
      <c r="S566" s="249"/>
      <c r="T566" s="25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1" t="s">
        <v>156</v>
      </c>
      <c r="AU566" s="251" t="s">
        <v>87</v>
      </c>
      <c r="AV566" s="13" t="s">
        <v>87</v>
      </c>
      <c r="AW566" s="13" t="s">
        <v>35</v>
      </c>
      <c r="AX566" s="13" t="s">
        <v>76</v>
      </c>
      <c r="AY566" s="251" t="s">
        <v>142</v>
      </c>
    </row>
    <row r="567" s="13" customFormat="1">
      <c r="A567" s="13"/>
      <c r="B567" s="241"/>
      <c r="C567" s="242"/>
      <c r="D567" s="236" t="s">
        <v>156</v>
      </c>
      <c r="E567" s="243" t="s">
        <v>19</v>
      </c>
      <c r="F567" s="244" t="s">
        <v>857</v>
      </c>
      <c r="G567" s="242"/>
      <c r="H567" s="245">
        <v>1.0880000000000001</v>
      </c>
      <c r="I567" s="246"/>
      <c r="J567" s="242"/>
      <c r="K567" s="242"/>
      <c r="L567" s="247"/>
      <c r="M567" s="248"/>
      <c r="N567" s="249"/>
      <c r="O567" s="249"/>
      <c r="P567" s="249"/>
      <c r="Q567" s="249"/>
      <c r="R567" s="249"/>
      <c r="S567" s="249"/>
      <c r="T567" s="25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1" t="s">
        <v>156</v>
      </c>
      <c r="AU567" s="251" t="s">
        <v>87</v>
      </c>
      <c r="AV567" s="13" t="s">
        <v>87</v>
      </c>
      <c r="AW567" s="13" t="s">
        <v>35</v>
      </c>
      <c r="AX567" s="13" t="s">
        <v>76</v>
      </c>
      <c r="AY567" s="251" t="s">
        <v>142</v>
      </c>
    </row>
    <row r="568" s="13" customFormat="1">
      <c r="A568" s="13"/>
      <c r="B568" s="241"/>
      <c r="C568" s="242"/>
      <c r="D568" s="236" t="s">
        <v>156</v>
      </c>
      <c r="E568" s="243" t="s">
        <v>19</v>
      </c>
      <c r="F568" s="244" t="s">
        <v>858</v>
      </c>
      <c r="G568" s="242"/>
      <c r="H568" s="245">
        <v>78</v>
      </c>
      <c r="I568" s="246"/>
      <c r="J568" s="242"/>
      <c r="K568" s="242"/>
      <c r="L568" s="247"/>
      <c r="M568" s="248"/>
      <c r="N568" s="249"/>
      <c r="O568" s="249"/>
      <c r="P568" s="249"/>
      <c r="Q568" s="249"/>
      <c r="R568" s="249"/>
      <c r="S568" s="249"/>
      <c r="T568" s="25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1" t="s">
        <v>156</v>
      </c>
      <c r="AU568" s="251" t="s">
        <v>87</v>
      </c>
      <c r="AV568" s="13" t="s">
        <v>87</v>
      </c>
      <c r="AW568" s="13" t="s">
        <v>35</v>
      </c>
      <c r="AX568" s="13" t="s">
        <v>76</v>
      </c>
      <c r="AY568" s="251" t="s">
        <v>142</v>
      </c>
    </row>
    <row r="569" s="14" customFormat="1">
      <c r="A569" s="14"/>
      <c r="B569" s="262"/>
      <c r="C569" s="263"/>
      <c r="D569" s="236" t="s">
        <v>156</v>
      </c>
      <c r="E569" s="264" t="s">
        <v>19</v>
      </c>
      <c r="F569" s="265" t="s">
        <v>209</v>
      </c>
      <c r="G569" s="263"/>
      <c r="H569" s="266">
        <v>85.135999999999996</v>
      </c>
      <c r="I569" s="267"/>
      <c r="J569" s="263"/>
      <c r="K569" s="263"/>
      <c r="L569" s="268"/>
      <c r="M569" s="269"/>
      <c r="N569" s="270"/>
      <c r="O569" s="270"/>
      <c r="P569" s="270"/>
      <c r="Q569" s="270"/>
      <c r="R569" s="270"/>
      <c r="S569" s="270"/>
      <c r="T569" s="27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2" t="s">
        <v>156</v>
      </c>
      <c r="AU569" s="272" t="s">
        <v>87</v>
      </c>
      <c r="AV569" s="14" t="s">
        <v>168</v>
      </c>
      <c r="AW569" s="14" t="s">
        <v>35</v>
      </c>
      <c r="AX569" s="14" t="s">
        <v>84</v>
      </c>
      <c r="AY569" s="272" t="s">
        <v>142</v>
      </c>
    </row>
    <row r="570" s="2" customFormat="1" ht="21.75" customHeight="1">
      <c r="A570" s="40"/>
      <c r="B570" s="41"/>
      <c r="C570" s="223" t="s">
        <v>859</v>
      </c>
      <c r="D570" s="223" t="s">
        <v>145</v>
      </c>
      <c r="E570" s="224" t="s">
        <v>860</v>
      </c>
      <c r="F570" s="225" t="s">
        <v>861</v>
      </c>
      <c r="G570" s="226" t="s">
        <v>619</v>
      </c>
      <c r="H570" s="227">
        <v>85.135999999999996</v>
      </c>
      <c r="I570" s="228"/>
      <c r="J570" s="229">
        <f>ROUND(I570*H570,2)</f>
        <v>0</v>
      </c>
      <c r="K570" s="225" t="s">
        <v>149</v>
      </c>
      <c r="L570" s="46"/>
      <c r="M570" s="230" t="s">
        <v>19</v>
      </c>
      <c r="N570" s="231" t="s">
        <v>47</v>
      </c>
      <c r="O570" s="86"/>
      <c r="P570" s="232">
        <f>O570*H570</f>
        <v>0</v>
      </c>
      <c r="Q570" s="232">
        <v>0</v>
      </c>
      <c r="R570" s="232">
        <f>Q570*H570</f>
        <v>0</v>
      </c>
      <c r="S570" s="232">
        <v>0</v>
      </c>
      <c r="T570" s="233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34" t="s">
        <v>319</v>
      </c>
      <c r="AT570" s="234" t="s">
        <v>145</v>
      </c>
      <c r="AU570" s="234" t="s">
        <v>87</v>
      </c>
      <c r="AY570" s="19" t="s">
        <v>142</v>
      </c>
      <c r="BE570" s="235">
        <f>IF(N570="základní",J570,0)</f>
        <v>0</v>
      </c>
      <c r="BF570" s="235">
        <f>IF(N570="snížená",J570,0)</f>
        <v>0</v>
      </c>
      <c r="BG570" s="235">
        <f>IF(N570="zákl. přenesená",J570,0)</f>
        <v>0</v>
      </c>
      <c r="BH570" s="235">
        <f>IF(N570="sníž. přenesená",J570,0)</f>
        <v>0</v>
      </c>
      <c r="BI570" s="235">
        <f>IF(N570="nulová",J570,0)</f>
        <v>0</v>
      </c>
      <c r="BJ570" s="19" t="s">
        <v>84</v>
      </c>
      <c r="BK570" s="235">
        <f>ROUND(I570*H570,2)</f>
        <v>0</v>
      </c>
      <c r="BL570" s="19" t="s">
        <v>319</v>
      </c>
      <c r="BM570" s="234" t="s">
        <v>862</v>
      </c>
    </row>
    <row r="571" s="2" customFormat="1">
      <c r="A571" s="40"/>
      <c r="B571" s="41"/>
      <c r="C571" s="42"/>
      <c r="D571" s="236" t="s">
        <v>152</v>
      </c>
      <c r="E571" s="42"/>
      <c r="F571" s="237" t="s">
        <v>863</v>
      </c>
      <c r="G571" s="42"/>
      <c r="H571" s="42"/>
      <c r="I571" s="138"/>
      <c r="J571" s="42"/>
      <c r="K571" s="42"/>
      <c r="L571" s="46"/>
      <c r="M571" s="238"/>
      <c r="N571" s="239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152</v>
      </c>
      <c r="AU571" s="19" t="s">
        <v>87</v>
      </c>
    </row>
    <row r="572" s="2" customFormat="1">
      <c r="A572" s="40"/>
      <c r="B572" s="41"/>
      <c r="C572" s="42"/>
      <c r="D572" s="236" t="s">
        <v>486</v>
      </c>
      <c r="E572" s="42"/>
      <c r="F572" s="240" t="s">
        <v>864</v>
      </c>
      <c r="G572" s="42"/>
      <c r="H572" s="42"/>
      <c r="I572" s="138"/>
      <c r="J572" s="42"/>
      <c r="K572" s="42"/>
      <c r="L572" s="46"/>
      <c r="M572" s="238"/>
      <c r="N572" s="239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486</v>
      </c>
      <c r="AU572" s="19" t="s">
        <v>87</v>
      </c>
    </row>
    <row r="573" s="2" customFormat="1">
      <c r="A573" s="40"/>
      <c r="B573" s="41"/>
      <c r="C573" s="42"/>
      <c r="D573" s="236" t="s">
        <v>154</v>
      </c>
      <c r="E573" s="42"/>
      <c r="F573" s="240" t="s">
        <v>865</v>
      </c>
      <c r="G573" s="42"/>
      <c r="H573" s="42"/>
      <c r="I573" s="138"/>
      <c r="J573" s="42"/>
      <c r="K573" s="42"/>
      <c r="L573" s="46"/>
      <c r="M573" s="238"/>
      <c r="N573" s="239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154</v>
      </c>
      <c r="AU573" s="19" t="s">
        <v>87</v>
      </c>
    </row>
    <row r="574" s="14" customFormat="1">
      <c r="A574" s="14"/>
      <c r="B574" s="262"/>
      <c r="C574" s="263"/>
      <c r="D574" s="236" t="s">
        <v>156</v>
      </c>
      <c r="E574" s="264" t="s">
        <v>19</v>
      </c>
      <c r="F574" s="265" t="s">
        <v>209</v>
      </c>
      <c r="G574" s="263"/>
      <c r="H574" s="266">
        <v>85.135999999999996</v>
      </c>
      <c r="I574" s="267"/>
      <c r="J574" s="263"/>
      <c r="K574" s="263"/>
      <c r="L574" s="268"/>
      <c r="M574" s="269"/>
      <c r="N574" s="270"/>
      <c r="O574" s="270"/>
      <c r="P574" s="270"/>
      <c r="Q574" s="270"/>
      <c r="R574" s="270"/>
      <c r="S574" s="270"/>
      <c r="T574" s="27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2" t="s">
        <v>156</v>
      </c>
      <c r="AU574" s="272" t="s">
        <v>87</v>
      </c>
      <c r="AV574" s="14" t="s">
        <v>168</v>
      </c>
      <c r="AW574" s="14" t="s">
        <v>35</v>
      </c>
      <c r="AX574" s="14" t="s">
        <v>76</v>
      </c>
      <c r="AY574" s="272" t="s">
        <v>142</v>
      </c>
    </row>
    <row r="575" s="2" customFormat="1" ht="16.5" customHeight="1">
      <c r="A575" s="40"/>
      <c r="B575" s="41"/>
      <c r="C575" s="223" t="s">
        <v>866</v>
      </c>
      <c r="D575" s="223" t="s">
        <v>145</v>
      </c>
      <c r="E575" s="224" t="s">
        <v>867</v>
      </c>
      <c r="F575" s="225" t="s">
        <v>868</v>
      </c>
      <c r="G575" s="226" t="s">
        <v>619</v>
      </c>
      <c r="H575" s="227">
        <v>85.135999999999996</v>
      </c>
      <c r="I575" s="228"/>
      <c r="J575" s="229">
        <f>ROUND(I575*H575,2)</f>
        <v>0</v>
      </c>
      <c r="K575" s="225" t="s">
        <v>149</v>
      </c>
      <c r="L575" s="46"/>
      <c r="M575" s="230" t="s">
        <v>19</v>
      </c>
      <c r="N575" s="231" t="s">
        <v>47</v>
      </c>
      <c r="O575" s="86"/>
      <c r="P575" s="232">
        <f>O575*H575</f>
        <v>0</v>
      </c>
      <c r="Q575" s="232">
        <v>0</v>
      </c>
      <c r="R575" s="232">
        <f>Q575*H575</f>
        <v>0</v>
      </c>
      <c r="S575" s="232">
        <v>0</v>
      </c>
      <c r="T575" s="233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34" t="s">
        <v>310</v>
      </c>
      <c r="AT575" s="234" t="s">
        <v>145</v>
      </c>
      <c r="AU575" s="234" t="s">
        <v>87</v>
      </c>
      <c r="AY575" s="19" t="s">
        <v>142</v>
      </c>
      <c r="BE575" s="235">
        <f>IF(N575="základní",J575,0)</f>
        <v>0</v>
      </c>
      <c r="BF575" s="235">
        <f>IF(N575="snížená",J575,0)</f>
        <v>0</v>
      </c>
      <c r="BG575" s="235">
        <f>IF(N575="zákl. přenesená",J575,0)</f>
        <v>0</v>
      </c>
      <c r="BH575" s="235">
        <f>IF(N575="sníž. přenesená",J575,0)</f>
        <v>0</v>
      </c>
      <c r="BI575" s="235">
        <f>IF(N575="nulová",J575,0)</f>
        <v>0</v>
      </c>
      <c r="BJ575" s="19" t="s">
        <v>84</v>
      </c>
      <c r="BK575" s="235">
        <f>ROUND(I575*H575,2)</f>
        <v>0</v>
      </c>
      <c r="BL575" s="19" t="s">
        <v>310</v>
      </c>
      <c r="BM575" s="234" t="s">
        <v>221</v>
      </c>
    </row>
    <row r="576" s="2" customFormat="1">
      <c r="A576" s="40"/>
      <c r="B576" s="41"/>
      <c r="C576" s="42"/>
      <c r="D576" s="236" t="s">
        <v>152</v>
      </c>
      <c r="E576" s="42"/>
      <c r="F576" s="237" t="s">
        <v>869</v>
      </c>
      <c r="G576" s="42"/>
      <c r="H576" s="42"/>
      <c r="I576" s="138"/>
      <c r="J576" s="42"/>
      <c r="K576" s="42"/>
      <c r="L576" s="46"/>
      <c r="M576" s="238"/>
      <c r="N576" s="239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152</v>
      </c>
      <c r="AU576" s="19" t="s">
        <v>87</v>
      </c>
    </row>
    <row r="577" s="2" customFormat="1">
      <c r="A577" s="40"/>
      <c r="B577" s="41"/>
      <c r="C577" s="42"/>
      <c r="D577" s="236" t="s">
        <v>486</v>
      </c>
      <c r="E577" s="42"/>
      <c r="F577" s="240" t="s">
        <v>870</v>
      </c>
      <c r="G577" s="42"/>
      <c r="H577" s="42"/>
      <c r="I577" s="138"/>
      <c r="J577" s="42"/>
      <c r="K577" s="42"/>
      <c r="L577" s="46"/>
      <c r="M577" s="238"/>
      <c r="N577" s="239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486</v>
      </c>
      <c r="AU577" s="19" t="s">
        <v>87</v>
      </c>
    </row>
    <row r="578" s="2" customFormat="1">
      <c r="A578" s="40"/>
      <c r="B578" s="41"/>
      <c r="C578" s="42"/>
      <c r="D578" s="236" t="s">
        <v>154</v>
      </c>
      <c r="E578" s="42"/>
      <c r="F578" s="240" t="s">
        <v>871</v>
      </c>
      <c r="G578" s="42"/>
      <c r="H578" s="42"/>
      <c r="I578" s="138"/>
      <c r="J578" s="42"/>
      <c r="K578" s="42"/>
      <c r="L578" s="46"/>
      <c r="M578" s="238"/>
      <c r="N578" s="239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154</v>
      </c>
      <c r="AU578" s="19" t="s">
        <v>87</v>
      </c>
    </row>
    <row r="579" s="13" customFormat="1">
      <c r="A579" s="13"/>
      <c r="B579" s="241"/>
      <c r="C579" s="242"/>
      <c r="D579" s="236" t="s">
        <v>156</v>
      </c>
      <c r="E579" s="243" t="s">
        <v>19</v>
      </c>
      <c r="F579" s="244" t="s">
        <v>856</v>
      </c>
      <c r="G579" s="242"/>
      <c r="H579" s="245">
        <v>6.048</v>
      </c>
      <c r="I579" s="246"/>
      <c r="J579" s="242"/>
      <c r="K579" s="242"/>
      <c r="L579" s="247"/>
      <c r="M579" s="248"/>
      <c r="N579" s="249"/>
      <c r="O579" s="249"/>
      <c r="P579" s="249"/>
      <c r="Q579" s="249"/>
      <c r="R579" s="249"/>
      <c r="S579" s="249"/>
      <c r="T579" s="25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1" t="s">
        <v>156</v>
      </c>
      <c r="AU579" s="251" t="s">
        <v>87</v>
      </c>
      <c r="AV579" s="13" t="s">
        <v>87</v>
      </c>
      <c r="AW579" s="13" t="s">
        <v>35</v>
      </c>
      <c r="AX579" s="13" t="s">
        <v>76</v>
      </c>
      <c r="AY579" s="251" t="s">
        <v>142</v>
      </c>
    </row>
    <row r="580" s="13" customFormat="1">
      <c r="A580" s="13"/>
      <c r="B580" s="241"/>
      <c r="C580" s="242"/>
      <c r="D580" s="236" t="s">
        <v>156</v>
      </c>
      <c r="E580" s="243" t="s">
        <v>19</v>
      </c>
      <c r="F580" s="244" t="s">
        <v>857</v>
      </c>
      <c r="G580" s="242"/>
      <c r="H580" s="245">
        <v>1.0880000000000001</v>
      </c>
      <c r="I580" s="246"/>
      <c r="J580" s="242"/>
      <c r="K580" s="242"/>
      <c r="L580" s="247"/>
      <c r="M580" s="248"/>
      <c r="N580" s="249"/>
      <c r="O580" s="249"/>
      <c r="P580" s="249"/>
      <c r="Q580" s="249"/>
      <c r="R580" s="249"/>
      <c r="S580" s="249"/>
      <c r="T580" s="25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1" t="s">
        <v>156</v>
      </c>
      <c r="AU580" s="251" t="s">
        <v>87</v>
      </c>
      <c r="AV580" s="13" t="s">
        <v>87</v>
      </c>
      <c r="AW580" s="13" t="s">
        <v>35</v>
      </c>
      <c r="AX580" s="13" t="s">
        <v>76</v>
      </c>
      <c r="AY580" s="251" t="s">
        <v>142</v>
      </c>
    </row>
    <row r="581" s="13" customFormat="1">
      <c r="A581" s="13"/>
      <c r="B581" s="241"/>
      <c r="C581" s="242"/>
      <c r="D581" s="236" t="s">
        <v>156</v>
      </c>
      <c r="E581" s="243" t="s">
        <v>19</v>
      </c>
      <c r="F581" s="244" t="s">
        <v>858</v>
      </c>
      <c r="G581" s="242"/>
      <c r="H581" s="245">
        <v>78</v>
      </c>
      <c r="I581" s="246"/>
      <c r="J581" s="242"/>
      <c r="K581" s="242"/>
      <c r="L581" s="247"/>
      <c r="M581" s="248"/>
      <c r="N581" s="249"/>
      <c r="O581" s="249"/>
      <c r="P581" s="249"/>
      <c r="Q581" s="249"/>
      <c r="R581" s="249"/>
      <c r="S581" s="249"/>
      <c r="T581" s="25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1" t="s">
        <v>156</v>
      </c>
      <c r="AU581" s="251" t="s">
        <v>87</v>
      </c>
      <c r="AV581" s="13" t="s">
        <v>87</v>
      </c>
      <c r="AW581" s="13" t="s">
        <v>35</v>
      </c>
      <c r="AX581" s="13" t="s">
        <v>76</v>
      </c>
      <c r="AY581" s="251" t="s">
        <v>142</v>
      </c>
    </row>
    <row r="582" s="14" customFormat="1">
      <c r="A582" s="14"/>
      <c r="B582" s="262"/>
      <c r="C582" s="263"/>
      <c r="D582" s="236" t="s">
        <v>156</v>
      </c>
      <c r="E582" s="264" t="s">
        <v>19</v>
      </c>
      <c r="F582" s="265" t="s">
        <v>209</v>
      </c>
      <c r="G582" s="263"/>
      <c r="H582" s="266">
        <v>85.135999999999996</v>
      </c>
      <c r="I582" s="267"/>
      <c r="J582" s="263"/>
      <c r="K582" s="263"/>
      <c r="L582" s="268"/>
      <c r="M582" s="269"/>
      <c r="N582" s="270"/>
      <c r="O582" s="270"/>
      <c r="P582" s="270"/>
      <c r="Q582" s="270"/>
      <c r="R582" s="270"/>
      <c r="S582" s="270"/>
      <c r="T582" s="27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2" t="s">
        <v>156</v>
      </c>
      <c r="AU582" s="272" t="s">
        <v>87</v>
      </c>
      <c r="AV582" s="14" t="s">
        <v>168</v>
      </c>
      <c r="AW582" s="14" t="s">
        <v>35</v>
      </c>
      <c r="AX582" s="14" t="s">
        <v>84</v>
      </c>
      <c r="AY582" s="272" t="s">
        <v>142</v>
      </c>
    </row>
    <row r="583" s="2" customFormat="1" ht="21.75" customHeight="1">
      <c r="A583" s="40"/>
      <c r="B583" s="41"/>
      <c r="C583" s="223" t="s">
        <v>872</v>
      </c>
      <c r="D583" s="223" t="s">
        <v>145</v>
      </c>
      <c r="E583" s="224" t="s">
        <v>873</v>
      </c>
      <c r="F583" s="225" t="s">
        <v>874</v>
      </c>
      <c r="G583" s="226" t="s">
        <v>414</v>
      </c>
      <c r="H583" s="227">
        <v>40</v>
      </c>
      <c r="I583" s="228"/>
      <c r="J583" s="229">
        <f>ROUND(I583*H583,2)</f>
        <v>0</v>
      </c>
      <c r="K583" s="225" t="s">
        <v>149</v>
      </c>
      <c r="L583" s="46"/>
      <c r="M583" s="230" t="s">
        <v>19</v>
      </c>
      <c r="N583" s="231" t="s">
        <v>47</v>
      </c>
      <c r="O583" s="86"/>
      <c r="P583" s="232">
        <f>O583*H583</f>
        <v>0</v>
      </c>
      <c r="Q583" s="232">
        <v>0</v>
      </c>
      <c r="R583" s="232">
        <f>Q583*H583</f>
        <v>0</v>
      </c>
      <c r="S583" s="232">
        <v>0</v>
      </c>
      <c r="T583" s="233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34" t="s">
        <v>319</v>
      </c>
      <c r="AT583" s="234" t="s">
        <v>145</v>
      </c>
      <c r="AU583" s="234" t="s">
        <v>87</v>
      </c>
      <c r="AY583" s="19" t="s">
        <v>142</v>
      </c>
      <c r="BE583" s="235">
        <f>IF(N583="základní",J583,0)</f>
        <v>0</v>
      </c>
      <c r="BF583" s="235">
        <f>IF(N583="snížená",J583,0)</f>
        <v>0</v>
      </c>
      <c r="BG583" s="235">
        <f>IF(N583="zákl. přenesená",J583,0)</f>
        <v>0</v>
      </c>
      <c r="BH583" s="235">
        <f>IF(N583="sníž. přenesená",J583,0)</f>
        <v>0</v>
      </c>
      <c r="BI583" s="235">
        <f>IF(N583="nulová",J583,0)</f>
        <v>0</v>
      </c>
      <c r="BJ583" s="19" t="s">
        <v>84</v>
      </c>
      <c r="BK583" s="235">
        <f>ROUND(I583*H583,2)</f>
        <v>0</v>
      </c>
      <c r="BL583" s="19" t="s">
        <v>319</v>
      </c>
      <c r="BM583" s="234" t="s">
        <v>875</v>
      </c>
    </row>
    <row r="584" s="2" customFormat="1">
      <c r="A584" s="40"/>
      <c r="B584" s="41"/>
      <c r="C584" s="42"/>
      <c r="D584" s="236" t="s">
        <v>152</v>
      </c>
      <c r="E584" s="42"/>
      <c r="F584" s="237" t="s">
        <v>876</v>
      </c>
      <c r="G584" s="42"/>
      <c r="H584" s="42"/>
      <c r="I584" s="138"/>
      <c r="J584" s="42"/>
      <c r="K584" s="42"/>
      <c r="L584" s="46"/>
      <c r="M584" s="238"/>
      <c r="N584" s="239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152</v>
      </c>
      <c r="AU584" s="19" t="s">
        <v>87</v>
      </c>
    </row>
    <row r="585" s="2" customFormat="1">
      <c r="A585" s="40"/>
      <c r="B585" s="41"/>
      <c r="C585" s="42"/>
      <c r="D585" s="236" t="s">
        <v>486</v>
      </c>
      <c r="E585" s="42"/>
      <c r="F585" s="240" t="s">
        <v>877</v>
      </c>
      <c r="G585" s="42"/>
      <c r="H585" s="42"/>
      <c r="I585" s="138"/>
      <c r="J585" s="42"/>
      <c r="K585" s="42"/>
      <c r="L585" s="46"/>
      <c r="M585" s="238"/>
      <c r="N585" s="239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486</v>
      </c>
      <c r="AU585" s="19" t="s">
        <v>87</v>
      </c>
    </row>
    <row r="586" s="13" customFormat="1">
      <c r="A586" s="13"/>
      <c r="B586" s="241"/>
      <c r="C586" s="242"/>
      <c r="D586" s="236" t="s">
        <v>156</v>
      </c>
      <c r="E586" s="243" t="s">
        <v>19</v>
      </c>
      <c r="F586" s="244" t="s">
        <v>878</v>
      </c>
      <c r="G586" s="242"/>
      <c r="H586" s="245">
        <v>40</v>
      </c>
      <c r="I586" s="246"/>
      <c r="J586" s="242"/>
      <c r="K586" s="242"/>
      <c r="L586" s="247"/>
      <c r="M586" s="248"/>
      <c r="N586" s="249"/>
      <c r="O586" s="249"/>
      <c r="P586" s="249"/>
      <c r="Q586" s="249"/>
      <c r="R586" s="249"/>
      <c r="S586" s="249"/>
      <c r="T586" s="25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1" t="s">
        <v>156</v>
      </c>
      <c r="AU586" s="251" t="s">
        <v>87</v>
      </c>
      <c r="AV586" s="13" t="s">
        <v>87</v>
      </c>
      <c r="AW586" s="13" t="s">
        <v>35</v>
      </c>
      <c r="AX586" s="13" t="s">
        <v>84</v>
      </c>
      <c r="AY586" s="251" t="s">
        <v>142</v>
      </c>
    </row>
    <row r="587" s="2" customFormat="1" ht="21.75" customHeight="1">
      <c r="A587" s="40"/>
      <c r="B587" s="41"/>
      <c r="C587" s="223" t="s">
        <v>879</v>
      </c>
      <c r="D587" s="223" t="s">
        <v>145</v>
      </c>
      <c r="E587" s="224" t="s">
        <v>880</v>
      </c>
      <c r="F587" s="225" t="s">
        <v>881</v>
      </c>
      <c r="G587" s="226" t="s">
        <v>148</v>
      </c>
      <c r="H587" s="227">
        <v>15</v>
      </c>
      <c r="I587" s="228"/>
      <c r="J587" s="229">
        <f>ROUND(I587*H587,2)</f>
        <v>0</v>
      </c>
      <c r="K587" s="225" t="s">
        <v>149</v>
      </c>
      <c r="L587" s="46"/>
      <c r="M587" s="230" t="s">
        <v>19</v>
      </c>
      <c r="N587" s="231" t="s">
        <v>47</v>
      </c>
      <c r="O587" s="86"/>
      <c r="P587" s="232">
        <f>O587*H587</f>
        <v>0</v>
      </c>
      <c r="Q587" s="232">
        <v>0</v>
      </c>
      <c r="R587" s="232">
        <f>Q587*H587</f>
        <v>0</v>
      </c>
      <c r="S587" s="232">
        <v>0</v>
      </c>
      <c r="T587" s="233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34" t="s">
        <v>310</v>
      </c>
      <c r="AT587" s="234" t="s">
        <v>145</v>
      </c>
      <c r="AU587" s="234" t="s">
        <v>87</v>
      </c>
      <c r="AY587" s="19" t="s">
        <v>142</v>
      </c>
      <c r="BE587" s="235">
        <f>IF(N587="základní",J587,0)</f>
        <v>0</v>
      </c>
      <c r="BF587" s="235">
        <f>IF(N587="snížená",J587,0)</f>
        <v>0</v>
      </c>
      <c r="BG587" s="235">
        <f>IF(N587="zákl. přenesená",J587,0)</f>
        <v>0</v>
      </c>
      <c r="BH587" s="235">
        <f>IF(N587="sníž. přenesená",J587,0)</f>
        <v>0</v>
      </c>
      <c r="BI587" s="235">
        <f>IF(N587="nulová",J587,0)</f>
        <v>0</v>
      </c>
      <c r="BJ587" s="19" t="s">
        <v>84</v>
      </c>
      <c r="BK587" s="235">
        <f>ROUND(I587*H587,2)</f>
        <v>0</v>
      </c>
      <c r="BL587" s="19" t="s">
        <v>310</v>
      </c>
      <c r="BM587" s="234" t="s">
        <v>187</v>
      </c>
    </row>
    <row r="588" s="2" customFormat="1">
      <c r="A588" s="40"/>
      <c r="B588" s="41"/>
      <c r="C588" s="42"/>
      <c r="D588" s="236" t="s">
        <v>152</v>
      </c>
      <c r="E588" s="42"/>
      <c r="F588" s="237" t="s">
        <v>882</v>
      </c>
      <c r="G588" s="42"/>
      <c r="H588" s="42"/>
      <c r="I588" s="138"/>
      <c r="J588" s="42"/>
      <c r="K588" s="42"/>
      <c r="L588" s="46"/>
      <c r="M588" s="238"/>
      <c r="N588" s="239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152</v>
      </c>
      <c r="AU588" s="19" t="s">
        <v>87</v>
      </c>
    </row>
    <row r="589" s="2" customFormat="1">
      <c r="A589" s="40"/>
      <c r="B589" s="41"/>
      <c r="C589" s="42"/>
      <c r="D589" s="236" t="s">
        <v>486</v>
      </c>
      <c r="E589" s="42"/>
      <c r="F589" s="240" t="s">
        <v>883</v>
      </c>
      <c r="G589" s="42"/>
      <c r="H589" s="42"/>
      <c r="I589" s="138"/>
      <c r="J589" s="42"/>
      <c r="K589" s="42"/>
      <c r="L589" s="46"/>
      <c r="M589" s="238"/>
      <c r="N589" s="239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486</v>
      </c>
      <c r="AU589" s="19" t="s">
        <v>87</v>
      </c>
    </row>
    <row r="590" s="13" customFormat="1">
      <c r="A590" s="13"/>
      <c r="B590" s="241"/>
      <c r="C590" s="242"/>
      <c r="D590" s="236" t="s">
        <v>156</v>
      </c>
      <c r="E590" s="243" t="s">
        <v>19</v>
      </c>
      <c r="F590" s="244" t="s">
        <v>884</v>
      </c>
      <c r="G590" s="242"/>
      <c r="H590" s="245">
        <v>1</v>
      </c>
      <c r="I590" s="246"/>
      <c r="J590" s="242"/>
      <c r="K590" s="242"/>
      <c r="L590" s="247"/>
      <c r="M590" s="248"/>
      <c r="N590" s="249"/>
      <c r="O590" s="249"/>
      <c r="P590" s="249"/>
      <c r="Q590" s="249"/>
      <c r="R590" s="249"/>
      <c r="S590" s="249"/>
      <c r="T590" s="25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1" t="s">
        <v>156</v>
      </c>
      <c r="AU590" s="251" t="s">
        <v>87</v>
      </c>
      <c r="AV590" s="13" t="s">
        <v>87</v>
      </c>
      <c r="AW590" s="13" t="s">
        <v>35</v>
      </c>
      <c r="AX590" s="13" t="s">
        <v>76</v>
      </c>
      <c r="AY590" s="251" t="s">
        <v>142</v>
      </c>
    </row>
    <row r="591" s="13" customFormat="1">
      <c r="A591" s="13"/>
      <c r="B591" s="241"/>
      <c r="C591" s="242"/>
      <c r="D591" s="236" t="s">
        <v>156</v>
      </c>
      <c r="E591" s="243" t="s">
        <v>19</v>
      </c>
      <c r="F591" s="244" t="s">
        <v>885</v>
      </c>
      <c r="G591" s="242"/>
      <c r="H591" s="245">
        <v>13</v>
      </c>
      <c r="I591" s="246"/>
      <c r="J591" s="242"/>
      <c r="K591" s="242"/>
      <c r="L591" s="247"/>
      <c r="M591" s="248"/>
      <c r="N591" s="249"/>
      <c r="O591" s="249"/>
      <c r="P591" s="249"/>
      <c r="Q591" s="249"/>
      <c r="R591" s="249"/>
      <c r="S591" s="249"/>
      <c r="T591" s="25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1" t="s">
        <v>156</v>
      </c>
      <c r="AU591" s="251" t="s">
        <v>87</v>
      </c>
      <c r="AV591" s="13" t="s">
        <v>87</v>
      </c>
      <c r="AW591" s="13" t="s">
        <v>35</v>
      </c>
      <c r="AX591" s="13" t="s">
        <v>76</v>
      </c>
      <c r="AY591" s="251" t="s">
        <v>142</v>
      </c>
    </row>
    <row r="592" s="13" customFormat="1">
      <c r="A592" s="13"/>
      <c r="B592" s="241"/>
      <c r="C592" s="242"/>
      <c r="D592" s="236" t="s">
        <v>156</v>
      </c>
      <c r="E592" s="243" t="s">
        <v>19</v>
      </c>
      <c r="F592" s="244" t="s">
        <v>445</v>
      </c>
      <c r="G592" s="242"/>
      <c r="H592" s="245">
        <v>1</v>
      </c>
      <c r="I592" s="246"/>
      <c r="J592" s="242"/>
      <c r="K592" s="242"/>
      <c r="L592" s="247"/>
      <c r="M592" s="248"/>
      <c r="N592" s="249"/>
      <c r="O592" s="249"/>
      <c r="P592" s="249"/>
      <c r="Q592" s="249"/>
      <c r="R592" s="249"/>
      <c r="S592" s="249"/>
      <c r="T592" s="25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1" t="s">
        <v>156</v>
      </c>
      <c r="AU592" s="251" t="s">
        <v>87</v>
      </c>
      <c r="AV592" s="13" t="s">
        <v>87</v>
      </c>
      <c r="AW592" s="13" t="s">
        <v>35</v>
      </c>
      <c r="AX592" s="13" t="s">
        <v>76</v>
      </c>
      <c r="AY592" s="251" t="s">
        <v>142</v>
      </c>
    </row>
    <row r="593" s="14" customFormat="1">
      <c r="A593" s="14"/>
      <c r="B593" s="262"/>
      <c r="C593" s="263"/>
      <c r="D593" s="236" t="s">
        <v>156</v>
      </c>
      <c r="E593" s="264" t="s">
        <v>19</v>
      </c>
      <c r="F593" s="265" t="s">
        <v>209</v>
      </c>
      <c r="G593" s="263"/>
      <c r="H593" s="266">
        <v>15</v>
      </c>
      <c r="I593" s="267"/>
      <c r="J593" s="263"/>
      <c r="K593" s="263"/>
      <c r="L593" s="268"/>
      <c r="M593" s="269"/>
      <c r="N593" s="270"/>
      <c r="O593" s="270"/>
      <c r="P593" s="270"/>
      <c r="Q593" s="270"/>
      <c r="R593" s="270"/>
      <c r="S593" s="270"/>
      <c r="T593" s="27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72" t="s">
        <v>156</v>
      </c>
      <c r="AU593" s="272" t="s">
        <v>87</v>
      </c>
      <c r="AV593" s="14" t="s">
        <v>168</v>
      </c>
      <c r="AW593" s="14" t="s">
        <v>35</v>
      </c>
      <c r="AX593" s="14" t="s">
        <v>84</v>
      </c>
      <c r="AY593" s="272" t="s">
        <v>142</v>
      </c>
    </row>
    <row r="594" s="2" customFormat="1" ht="16.5" customHeight="1">
      <c r="A594" s="40"/>
      <c r="B594" s="41"/>
      <c r="C594" s="223" t="s">
        <v>886</v>
      </c>
      <c r="D594" s="223" t="s">
        <v>145</v>
      </c>
      <c r="E594" s="224" t="s">
        <v>887</v>
      </c>
      <c r="F594" s="225" t="s">
        <v>888</v>
      </c>
      <c r="G594" s="226" t="s">
        <v>619</v>
      </c>
      <c r="H594" s="227">
        <v>7.1360000000000001</v>
      </c>
      <c r="I594" s="228"/>
      <c r="J594" s="229">
        <f>ROUND(I594*H594,2)</f>
        <v>0</v>
      </c>
      <c r="K594" s="225" t="s">
        <v>149</v>
      </c>
      <c r="L594" s="46"/>
      <c r="M594" s="230" t="s">
        <v>19</v>
      </c>
      <c r="N594" s="231" t="s">
        <v>47</v>
      </c>
      <c r="O594" s="86"/>
      <c r="P594" s="232">
        <f>O594*H594</f>
        <v>0</v>
      </c>
      <c r="Q594" s="232">
        <v>2.2563399999999998</v>
      </c>
      <c r="R594" s="232">
        <f>Q594*H594</f>
        <v>16.101242239999998</v>
      </c>
      <c r="S594" s="232">
        <v>0</v>
      </c>
      <c r="T594" s="233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34" t="s">
        <v>310</v>
      </c>
      <c r="AT594" s="234" t="s">
        <v>145</v>
      </c>
      <c r="AU594" s="234" t="s">
        <v>87</v>
      </c>
      <c r="AY594" s="19" t="s">
        <v>142</v>
      </c>
      <c r="BE594" s="235">
        <f>IF(N594="základní",J594,0)</f>
        <v>0</v>
      </c>
      <c r="BF594" s="235">
        <f>IF(N594="snížená",J594,0)</f>
        <v>0</v>
      </c>
      <c r="BG594" s="235">
        <f>IF(N594="zákl. přenesená",J594,0)</f>
        <v>0</v>
      </c>
      <c r="BH594" s="235">
        <f>IF(N594="sníž. přenesená",J594,0)</f>
        <v>0</v>
      </c>
      <c r="BI594" s="235">
        <f>IF(N594="nulová",J594,0)</f>
        <v>0</v>
      </c>
      <c r="BJ594" s="19" t="s">
        <v>84</v>
      </c>
      <c r="BK594" s="235">
        <f>ROUND(I594*H594,2)</f>
        <v>0</v>
      </c>
      <c r="BL594" s="19" t="s">
        <v>310</v>
      </c>
      <c r="BM594" s="234" t="s">
        <v>246</v>
      </c>
    </row>
    <row r="595" s="2" customFormat="1">
      <c r="A595" s="40"/>
      <c r="B595" s="41"/>
      <c r="C595" s="42"/>
      <c r="D595" s="236" t="s">
        <v>152</v>
      </c>
      <c r="E595" s="42"/>
      <c r="F595" s="237" t="s">
        <v>889</v>
      </c>
      <c r="G595" s="42"/>
      <c r="H595" s="42"/>
      <c r="I595" s="138"/>
      <c r="J595" s="42"/>
      <c r="K595" s="42"/>
      <c r="L595" s="46"/>
      <c r="M595" s="238"/>
      <c r="N595" s="239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152</v>
      </c>
      <c r="AU595" s="19" t="s">
        <v>87</v>
      </c>
    </row>
    <row r="596" s="13" customFormat="1">
      <c r="A596" s="13"/>
      <c r="B596" s="241"/>
      <c r="C596" s="242"/>
      <c r="D596" s="236" t="s">
        <v>156</v>
      </c>
      <c r="E596" s="243" t="s">
        <v>19</v>
      </c>
      <c r="F596" s="244" t="s">
        <v>890</v>
      </c>
      <c r="G596" s="242"/>
      <c r="H596" s="245">
        <v>6.048</v>
      </c>
      <c r="I596" s="246"/>
      <c r="J596" s="242"/>
      <c r="K596" s="242"/>
      <c r="L596" s="247"/>
      <c r="M596" s="248"/>
      <c r="N596" s="249"/>
      <c r="O596" s="249"/>
      <c r="P596" s="249"/>
      <c r="Q596" s="249"/>
      <c r="R596" s="249"/>
      <c r="S596" s="249"/>
      <c r="T596" s="25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1" t="s">
        <v>156</v>
      </c>
      <c r="AU596" s="251" t="s">
        <v>87</v>
      </c>
      <c r="AV596" s="13" t="s">
        <v>87</v>
      </c>
      <c r="AW596" s="13" t="s">
        <v>35</v>
      </c>
      <c r="AX596" s="13" t="s">
        <v>76</v>
      </c>
      <c r="AY596" s="251" t="s">
        <v>142</v>
      </c>
    </row>
    <row r="597" s="13" customFormat="1">
      <c r="A597" s="13"/>
      <c r="B597" s="241"/>
      <c r="C597" s="242"/>
      <c r="D597" s="236" t="s">
        <v>156</v>
      </c>
      <c r="E597" s="243" t="s">
        <v>19</v>
      </c>
      <c r="F597" s="244" t="s">
        <v>891</v>
      </c>
      <c r="G597" s="242"/>
      <c r="H597" s="245">
        <v>1.0880000000000001</v>
      </c>
      <c r="I597" s="246"/>
      <c r="J597" s="242"/>
      <c r="K597" s="242"/>
      <c r="L597" s="247"/>
      <c r="M597" s="248"/>
      <c r="N597" s="249"/>
      <c r="O597" s="249"/>
      <c r="P597" s="249"/>
      <c r="Q597" s="249"/>
      <c r="R597" s="249"/>
      <c r="S597" s="249"/>
      <c r="T597" s="25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1" t="s">
        <v>156</v>
      </c>
      <c r="AU597" s="251" t="s">
        <v>87</v>
      </c>
      <c r="AV597" s="13" t="s">
        <v>87</v>
      </c>
      <c r="AW597" s="13" t="s">
        <v>35</v>
      </c>
      <c r="AX597" s="13" t="s">
        <v>76</v>
      </c>
      <c r="AY597" s="251" t="s">
        <v>142</v>
      </c>
    </row>
    <row r="598" s="14" customFormat="1">
      <c r="A598" s="14"/>
      <c r="B598" s="262"/>
      <c r="C598" s="263"/>
      <c r="D598" s="236" t="s">
        <v>156</v>
      </c>
      <c r="E598" s="264" t="s">
        <v>19</v>
      </c>
      <c r="F598" s="265" t="s">
        <v>209</v>
      </c>
      <c r="G598" s="263"/>
      <c r="H598" s="266">
        <v>7.1360000000000001</v>
      </c>
      <c r="I598" s="267"/>
      <c r="J598" s="263"/>
      <c r="K598" s="263"/>
      <c r="L598" s="268"/>
      <c r="M598" s="269"/>
      <c r="N598" s="270"/>
      <c r="O598" s="270"/>
      <c r="P598" s="270"/>
      <c r="Q598" s="270"/>
      <c r="R598" s="270"/>
      <c r="S598" s="270"/>
      <c r="T598" s="27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2" t="s">
        <v>156</v>
      </c>
      <c r="AU598" s="272" t="s">
        <v>87</v>
      </c>
      <c r="AV598" s="14" t="s">
        <v>168</v>
      </c>
      <c r="AW598" s="14" t="s">
        <v>35</v>
      </c>
      <c r="AX598" s="14" t="s">
        <v>84</v>
      </c>
      <c r="AY598" s="272" t="s">
        <v>142</v>
      </c>
    </row>
    <row r="599" s="2" customFormat="1" ht="21.75" customHeight="1">
      <c r="A599" s="40"/>
      <c r="B599" s="41"/>
      <c r="C599" s="223" t="s">
        <v>892</v>
      </c>
      <c r="D599" s="223" t="s">
        <v>145</v>
      </c>
      <c r="E599" s="224" t="s">
        <v>893</v>
      </c>
      <c r="F599" s="225" t="s">
        <v>894</v>
      </c>
      <c r="G599" s="226" t="s">
        <v>148</v>
      </c>
      <c r="H599" s="227">
        <v>1</v>
      </c>
      <c r="I599" s="228"/>
      <c r="J599" s="229">
        <f>ROUND(I599*H599,2)</f>
        <v>0</v>
      </c>
      <c r="K599" s="225" t="s">
        <v>149</v>
      </c>
      <c r="L599" s="46"/>
      <c r="M599" s="230" t="s">
        <v>19</v>
      </c>
      <c r="N599" s="231" t="s">
        <v>47</v>
      </c>
      <c r="O599" s="86"/>
      <c r="P599" s="232">
        <f>O599*H599</f>
        <v>0</v>
      </c>
      <c r="Q599" s="232">
        <v>0.37640000000000001</v>
      </c>
      <c r="R599" s="232">
        <f>Q599*H599</f>
        <v>0.37640000000000001</v>
      </c>
      <c r="S599" s="232">
        <v>0</v>
      </c>
      <c r="T599" s="233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34" t="s">
        <v>319</v>
      </c>
      <c r="AT599" s="234" t="s">
        <v>145</v>
      </c>
      <c r="AU599" s="234" t="s">
        <v>87</v>
      </c>
      <c r="AY599" s="19" t="s">
        <v>142</v>
      </c>
      <c r="BE599" s="235">
        <f>IF(N599="základní",J599,0)</f>
        <v>0</v>
      </c>
      <c r="BF599" s="235">
        <f>IF(N599="snížená",J599,0)</f>
        <v>0</v>
      </c>
      <c r="BG599" s="235">
        <f>IF(N599="zákl. přenesená",J599,0)</f>
        <v>0</v>
      </c>
      <c r="BH599" s="235">
        <f>IF(N599="sníž. přenesená",J599,0)</f>
        <v>0</v>
      </c>
      <c r="BI599" s="235">
        <f>IF(N599="nulová",J599,0)</f>
        <v>0</v>
      </c>
      <c r="BJ599" s="19" t="s">
        <v>84</v>
      </c>
      <c r="BK599" s="235">
        <f>ROUND(I599*H599,2)</f>
        <v>0</v>
      </c>
      <c r="BL599" s="19" t="s">
        <v>319</v>
      </c>
      <c r="BM599" s="234" t="s">
        <v>895</v>
      </c>
    </row>
    <row r="600" s="2" customFormat="1">
      <c r="A600" s="40"/>
      <c r="B600" s="41"/>
      <c r="C600" s="42"/>
      <c r="D600" s="236" t="s">
        <v>152</v>
      </c>
      <c r="E600" s="42"/>
      <c r="F600" s="237" t="s">
        <v>896</v>
      </c>
      <c r="G600" s="42"/>
      <c r="H600" s="42"/>
      <c r="I600" s="138"/>
      <c r="J600" s="42"/>
      <c r="K600" s="42"/>
      <c r="L600" s="46"/>
      <c r="M600" s="238"/>
      <c r="N600" s="239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152</v>
      </c>
      <c r="AU600" s="19" t="s">
        <v>87</v>
      </c>
    </row>
    <row r="601" s="2" customFormat="1" ht="21.75" customHeight="1">
      <c r="A601" s="40"/>
      <c r="B601" s="41"/>
      <c r="C601" s="223" t="s">
        <v>897</v>
      </c>
      <c r="D601" s="223" t="s">
        <v>145</v>
      </c>
      <c r="E601" s="224" t="s">
        <v>898</v>
      </c>
      <c r="F601" s="225" t="s">
        <v>899</v>
      </c>
      <c r="G601" s="226" t="s">
        <v>414</v>
      </c>
      <c r="H601" s="227">
        <v>445</v>
      </c>
      <c r="I601" s="228"/>
      <c r="J601" s="229">
        <f>ROUND(I601*H601,2)</f>
        <v>0</v>
      </c>
      <c r="K601" s="225" t="s">
        <v>149</v>
      </c>
      <c r="L601" s="46"/>
      <c r="M601" s="230" t="s">
        <v>19</v>
      </c>
      <c r="N601" s="231" t="s">
        <v>47</v>
      </c>
      <c r="O601" s="86"/>
      <c r="P601" s="232">
        <f>O601*H601</f>
        <v>0</v>
      </c>
      <c r="Q601" s="232">
        <v>0</v>
      </c>
      <c r="R601" s="232">
        <f>Q601*H601</f>
        <v>0</v>
      </c>
      <c r="S601" s="232">
        <v>0</v>
      </c>
      <c r="T601" s="233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34" t="s">
        <v>319</v>
      </c>
      <c r="AT601" s="234" t="s">
        <v>145</v>
      </c>
      <c r="AU601" s="234" t="s">
        <v>87</v>
      </c>
      <c r="AY601" s="19" t="s">
        <v>142</v>
      </c>
      <c r="BE601" s="235">
        <f>IF(N601="základní",J601,0)</f>
        <v>0</v>
      </c>
      <c r="BF601" s="235">
        <f>IF(N601="snížená",J601,0)</f>
        <v>0</v>
      </c>
      <c r="BG601" s="235">
        <f>IF(N601="zákl. přenesená",J601,0)</f>
        <v>0</v>
      </c>
      <c r="BH601" s="235">
        <f>IF(N601="sníž. přenesená",J601,0)</f>
        <v>0</v>
      </c>
      <c r="BI601" s="235">
        <f>IF(N601="nulová",J601,0)</f>
        <v>0</v>
      </c>
      <c r="BJ601" s="19" t="s">
        <v>84</v>
      </c>
      <c r="BK601" s="235">
        <f>ROUND(I601*H601,2)</f>
        <v>0</v>
      </c>
      <c r="BL601" s="19" t="s">
        <v>319</v>
      </c>
      <c r="BM601" s="234" t="s">
        <v>900</v>
      </c>
    </row>
    <row r="602" s="2" customFormat="1">
      <c r="A602" s="40"/>
      <c r="B602" s="41"/>
      <c r="C602" s="42"/>
      <c r="D602" s="236" t="s">
        <v>152</v>
      </c>
      <c r="E602" s="42"/>
      <c r="F602" s="237" t="s">
        <v>901</v>
      </c>
      <c r="G602" s="42"/>
      <c r="H602" s="42"/>
      <c r="I602" s="138"/>
      <c r="J602" s="42"/>
      <c r="K602" s="42"/>
      <c r="L602" s="46"/>
      <c r="M602" s="238"/>
      <c r="N602" s="239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152</v>
      </c>
      <c r="AU602" s="19" t="s">
        <v>87</v>
      </c>
    </row>
    <row r="603" s="2" customFormat="1">
      <c r="A603" s="40"/>
      <c r="B603" s="41"/>
      <c r="C603" s="42"/>
      <c r="D603" s="236" t="s">
        <v>486</v>
      </c>
      <c r="E603" s="42"/>
      <c r="F603" s="240" t="s">
        <v>902</v>
      </c>
      <c r="G603" s="42"/>
      <c r="H603" s="42"/>
      <c r="I603" s="138"/>
      <c r="J603" s="42"/>
      <c r="K603" s="42"/>
      <c r="L603" s="46"/>
      <c r="M603" s="238"/>
      <c r="N603" s="239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486</v>
      </c>
      <c r="AU603" s="19" t="s">
        <v>87</v>
      </c>
    </row>
    <row r="604" s="13" customFormat="1">
      <c r="A604" s="13"/>
      <c r="B604" s="241"/>
      <c r="C604" s="242"/>
      <c r="D604" s="236" t="s">
        <v>156</v>
      </c>
      <c r="E604" s="243" t="s">
        <v>19</v>
      </c>
      <c r="F604" s="244" t="s">
        <v>903</v>
      </c>
      <c r="G604" s="242"/>
      <c r="H604" s="245">
        <v>445</v>
      </c>
      <c r="I604" s="246"/>
      <c r="J604" s="242"/>
      <c r="K604" s="242"/>
      <c r="L604" s="247"/>
      <c r="M604" s="248"/>
      <c r="N604" s="249"/>
      <c r="O604" s="249"/>
      <c r="P604" s="249"/>
      <c r="Q604" s="249"/>
      <c r="R604" s="249"/>
      <c r="S604" s="249"/>
      <c r="T604" s="25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1" t="s">
        <v>156</v>
      </c>
      <c r="AU604" s="251" t="s">
        <v>87</v>
      </c>
      <c r="AV604" s="13" t="s">
        <v>87</v>
      </c>
      <c r="AW604" s="13" t="s">
        <v>35</v>
      </c>
      <c r="AX604" s="13" t="s">
        <v>84</v>
      </c>
      <c r="AY604" s="251" t="s">
        <v>142</v>
      </c>
    </row>
    <row r="605" s="2" customFormat="1" ht="21.75" customHeight="1">
      <c r="A605" s="40"/>
      <c r="B605" s="41"/>
      <c r="C605" s="223" t="s">
        <v>904</v>
      </c>
      <c r="D605" s="223" t="s">
        <v>145</v>
      </c>
      <c r="E605" s="224" t="s">
        <v>905</v>
      </c>
      <c r="F605" s="225" t="s">
        <v>906</v>
      </c>
      <c r="G605" s="226" t="s">
        <v>414</v>
      </c>
      <c r="H605" s="227">
        <v>445</v>
      </c>
      <c r="I605" s="228"/>
      <c r="J605" s="229">
        <f>ROUND(I605*H605,2)</f>
        <v>0</v>
      </c>
      <c r="K605" s="225" t="s">
        <v>149</v>
      </c>
      <c r="L605" s="46"/>
      <c r="M605" s="230" t="s">
        <v>19</v>
      </c>
      <c r="N605" s="231" t="s">
        <v>47</v>
      </c>
      <c r="O605" s="86"/>
      <c r="P605" s="232">
        <f>O605*H605</f>
        <v>0</v>
      </c>
      <c r="Q605" s="232">
        <v>0</v>
      </c>
      <c r="R605" s="232">
        <f>Q605*H605</f>
        <v>0</v>
      </c>
      <c r="S605" s="232">
        <v>0</v>
      </c>
      <c r="T605" s="233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34" t="s">
        <v>319</v>
      </c>
      <c r="AT605" s="234" t="s">
        <v>145</v>
      </c>
      <c r="AU605" s="234" t="s">
        <v>87</v>
      </c>
      <c r="AY605" s="19" t="s">
        <v>142</v>
      </c>
      <c r="BE605" s="235">
        <f>IF(N605="základní",J605,0)</f>
        <v>0</v>
      </c>
      <c r="BF605" s="235">
        <f>IF(N605="snížená",J605,0)</f>
        <v>0</v>
      </c>
      <c r="BG605" s="235">
        <f>IF(N605="zákl. přenesená",J605,0)</f>
        <v>0</v>
      </c>
      <c r="BH605" s="235">
        <f>IF(N605="sníž. přenesená",J605,0)</f>
        <v>0</v>
      </c>
      <c r="BI605" s="235">
        <f>IF(N605="nulová",J605,0)</f>
        <v>0</v>
      </c>
      <c r="BJ605" s="19" t="s">
        <v>84</v>
      </c>
      <c r="BK605" s="235">
        <f>ROUND(I605*H605,2)</f>
        <v>0</v>
      </c>
      <c r="BL605" s="19" t="s">
        <v>319</v>
      </c>
      <c r="BM605" s="234" t="s">
        <v>907</v>
      </c>
    </row>
    <row r="606" s="2" customFormat="1">
      <c r="A606" s="40"/>
      <c r="B606" s="41"/>
      <c r="C606" s="42"/>
      <c r="D606" s="236" t="s">
        <v>152</v>
      </c>
      <c r="E606" s="42"/>
      <c r="F606" s="237" t="s">
        <v>908</v>
      </c>
      <c r="G606" s="42"/>
      <c r="H606" s="42"/>
      <c r="I606" s="138"/>
      <c r="J606" s="42"/>
      <c r="K606" s="42"/>
      <c r="L606" s="46"/>
      <c r="M606" s="238"/>
      <c r="N606" s="239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152</v>
      </c>
      <c r="AU606" s="19" t="s">
        <v>87</v>
      </c>
    </row>
    <row r="607" s="13" customFormat="1">
      <c r="A607" s="13"/>
      <c r="B607" s="241"/>
      <c r="C607" s="242"/>
      <c r="D607" s="236" t="s">
        <v>156</v>
      </c>
      <c r="E607" s="243" t="s">
        <v>19</v>
      </c>
      <c r="F607" s="244" t="s">
        <v>903</v>
      </c>
      <c r="G607" s="242"/>
      <c r="H607" s="245">
        <v>445</v>
      </c>
      <c r="I607" s="246"/>
      <c r="J607" s="242"/>
      <c r="K607" s="242"/>
      <c r="L607" s="247"/>
      <c r="M607" s="248"/>
      <c r="N607" s="249"/>
      <c r="O607" s="249"/>
      <c r="P607" s="249"/>
      <c r="Q607" s="249"/>
      <c r="R607" s="249"/>
      <c r="S607" s="249"/>
      <c r="T607" s="25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1" t="s">
        <v>156</v>
      </c>
      <c r="AU607" s="251" t="s">
        <v>87</v>
      </c>
      <c r="AV607" s="13" t="s">
        <v>87</v>
      </c>
      <c r="AW607" s="13" t="s">
        <v>35</v>
      </c>
      <c r="AX607" s="13" t="s">
        <v>84</v>
      </c>
      <c r="AY607" s="251" t="s">
        <v>142</v>
      </c>
    </row>
    <row r="608" s="2" customFormat="1" ht="21.75" customHeight="1">
      <c r="A608" s="40"/>
      <c r="B608" s="41"/>
      <c r="C608" s="223" t="s">
        <v>909</v>
      </c>
      <c r="D608" s="223" t="s">
        <v>145</v>
      </c>
      <c r="E608" s="224" t="s">
        <v>910</v>
      </c>
      <c r="F608" s="225" t="s">
        <v>911</v>
      </c>
      <c r="G608" s="226" t="s">
        <v>414</v>
      </c>
      <c r="H608" s="227">
        <v>75</v>
      </c>
      <c r="I608" s="228"/>
      <c r="J608" s="229">
        <f>ROUND(I608*H608,2)</f>
        <v>0</v>
      </c>
      <c r="K608" s="225" t="s">
        <v>149</v>
      </c>
      <c r="L608" s="46"/>
      <c r="M608" s="230" t="s">
        <v>19</v>
      </c>
      <c r="N608" s="231" t="s">
        <v>47</v>
      </c>
      <c r="O608" s="86"/>
      <c r="P608" s="232">
        <f>O608*H608</f>
        <v>0</v>
      </c>
      <c r="Q608" s="232">
        <v>0</v>
      </c>
      <c r="R608" s="232">
        <f>Q608*H608</f>
        <v>0</v>
      </c>
      <c r="S608" s="232">
        <v>0</v>
      </c>
      <c r="T608" s="233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34" t="s">
        <v>310</v>
      </c>
      <c r="AT608" s="234" t="s">
        <v>145</v>
      </c>
      <c r="AU608" s="234" t="s">
        <v>87</v>
      </c>
      <c r="AY608" s="19" t="s">
        <v>142</v>
      </c>
      <c r="BE608" s="235">
        <f>IF(N608="základní",J608,0)</f>
        <v>0</v>
      </c>
      <c r="BF608" s="235">
        <f>IF(N608="snížená",J608,0)</f>
        <v>0</v>
      </c>
      <c r="BG608" s="235">
        <f>IF(N608="zákl. přenesená",J608,0)</f>
        <v>0</v>
      </c>
      <c r="BH608" s="235">
        <f>IF(N608="sníž. přenesená",J608,0)</f>
        <v>0</v>
      </c>
      <c r="BI608" s="235">
        <f>IF(N608="nulová",J608,0)</f>
        <v>0</v>
      </c>
      <c r="BJ608" s="19" t="s">
        <v>84</v>
      </c>
      <c r="BK608" s="235">
        <f>ROUND(I608*H608,2)</f>
        <v>0</v>
      </c>
      <c r="BL608" s="19" t="s">
        <v>310</v>
      </c>
      <c r="BM608" s="234" t="s">
        <v>192</v>
      </c>
    </row>
    <row r="609" s="2" customFormat="1">
      <c r="A609" s="40"/>
      <c r="B609" s="41"/>
      <c r="C609" s="42"/>
      <c r="D609" s="236" t="s">
        <v>152</v>
      </c>
      <c r="E609" s="42"/>
      <c r="F609" s="237" t="s">
        <v>912</v>
      </c>
      <c r="G609" s="42"/>
      <c r="H609" s="42"/>
      <c r="I609" s="138"/>
      <c r="J609" s="42"/>
      <c r="K609" s="42"/>
      <c r="L609" s="46"/>
      <c r="M609" s="238"/>
      <c r="N609" s="239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152</v>
      </c>
      <c r="AU609" s="19" t="s">
        <v>87</v>
      </c>
    </row>
    <row r="610" s="2" customFormat="1">
      <c r="A610" s="40"/>
      <c r="B610" s="41"/>
      <c r="C610" s="42"/>
      <c r="D610" s="236" t="s">
        <v>486</v>
      </c>
      <c r="E610" s="42"/>
      <c r="F610" s="240" t="s">
        <v>902</v>
      </c>
      <c r="G610" s="42"/>
      <c r="H610" s="42"/>
      <c r="I610" s="138"/>
      <c r="J610" s="42"/>
      <c r="K610" s="42"/>
      <c r="L610" s="46"/>
      <c r="M610" s="238"/>
      <c r="N610" s="239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486</v>
      </c>
      <c r="AU610" s="19" t="s">
        <v>87</v>
      </c>
    </row>
    <row r="611" s="13" customFormat="1">
      <c r="A611" s="13"/>
      <c r="B611" s="241"/>
      <c r="C611" s="242"/>
      <c r="D611" s="236" t="s">
        <v>156</v>
      </c>
      <c r="E611" s="243" t="s">
        <v>19</v>
      </c>
      <c r="F611" s="244" t="s">
        <v>913</v>
      </c>
      <c r="G611" s="242"/>
      <c r="H611" s="245">
        <v>75</v>
      </c>
      <c r="I611" s="246"/>
      <c r="J611" s="242"/>
      <c r="K611" s="242"/>
      <c r="L611" s="247"/>
      <c r="M611" s="248"/>
      <c r="N611" s="249"/>
      <c r="O611" s="249"/>
      <c r="P611" s="249"/>
      <c r="Q611" s="249"/>
      <c r="R611" s="249"/>
      <c r="S611" s="249"/>
      <c r="T611" s="25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1" t="s">
        <v>156</v>
      </c>
      <c r="AU611" s="251" t="s">
        <v>87</v>
      </c>
      <c r="AV611" s="13" t="s">
        <v>87</v>
      </c>
      <c r="AW611" s="13" t="s">
        <v>35</v>
      </c>
      <c r="AX611" s="13" t="s">
        <v>84</v>
      </c>
      <c r="AY611" s="251" t="s">
        <v>142</v>
      </c>
    </row>
    <row r="612" s="2" customFormat="1" ht="21.75" customHeight="1">
      <c r="A612" s="40"/>
      <c r="B612" s="41"/>
      <c r="C612" s="223" t="s">
        <v>914</v>
      </c>
      <c r="D612" s="223" t="s">
        <v>145</v>
      </c>
      <c r="E612" s="224" t="s">
        <v>915</v>
      </c>
      <c r="F612" s="225" t="s">
        <v>916</v>
      </c>
      <c r="G612" s="226" t="s">
        <v>414</v>
      </c>
      <c r="H612" s="227">
        <v>75</v>
      </c>
      <c r="I612" s="228"/>
      <c r="J612" s="229">
        <f>ROUND(I612*H612,2)</f>
        <v>0</v>
      </c>
      <c r="K612" s="225" t="s">
        <v>149</v>
      </c>
      <c r="L612" s="46"/>
      <c r="M612" s="230" t="s">
        <v>19</v>
      </c>
      <c r="N612" s="231" t="s">
        <v>47</v>
      </c>
      <c r="O612" s="86"/>
      <c r="P612" s="232">
        <f>O612*H612</f>
        <v>0</v>
      </c>
      <c r="Q612" s="232">
        <v>0</v>
      </c>
      <c r="R612" s="232">
        <f>Q612*H612</f>
        <v>0</v>
      </c>
      <c r="S612" s="232">
        <v>0</v>
      </c>
      <c r="T612" s="233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34" t="s">
        <v>310</v>
      </c>
      <c r="AT612" s="234" t="s">
        <v>145</v>
      </c>
      <c r="AU612" s="234" t="s">
        <v>87</v>
      </c>
      <c r="AY612" s="19" t="s">
        <v>142</v>
      </c>
      <c r="BE612" s="235">
        <f>IF(N612="základní",J612,0)</f>
        <v>0</v>
      </c>
      <c r="BF612" s="235">
        <f>IF(N612="snížená",J612,0)</f>
        <v>0</v>
      </c>
      <c r="BG612" s="235">
        <f>IF(N612="zákl. přenesená",J612,0)</f>
        <v>0</v>
      </c>
      <c r="BH612" s="235">
        <f>IF(N612="sníž. přenesená",J612,0)</f>
        <v>0</v>
      </c>
      <c r="BI612" s="235">
        <f>IF(N612="nulová",J612,0)</f>
        <v>0</v>
      </c>
      <c r="BJ612" s="19" t="s">
        <v>84</v>
      </c>
      <c r="BK612" s="235">
        <f>ROUND(I612*H612,2)</f>
        <v>0</v>
      </c>
      <c r="BL612" s="19" t="s">
        <v>310</v>
      </c>
      <c r="BM612" s="234" t="s">
        <v>255</v>
      </c>
    </row>
    <row r="613" s="2" customFormat="1">
      <c r="A613" s="40"/>
      <c r="B613" s="41"/>
      <c r="C613" s="42"/>
      <c r="D613" s="236" t="s">
        <v>152</v>
      </c>
      <c r="E613" s="42"/>
      <c r="F613" s="237" t="s">
        <v>917</v>
      </c>
      <c r="G613" s="42"/>
      <c r="H613" s="42"/>
      <c r="I613" s="138"/>
      <c r="J613" s="42"/>
      <c r="K613" s="42"/>
      <c r="L613" s="46"/>
      <c r="M613" s="238"/>
      <c r="N613" s="239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152</v>
      </c>
      <c r="AU613" s="19" t="s">
        <v>87</v>
      </c>
    </row>
    <row r="614" s="13" customFormat="1">
      <c r="A614" s="13"/>
      <c r="B614" s="241"/>
      <c r="C614" s="242"/>
      <c r="D614" s="236" t="s">
        <v>156</v>
      </c>
      <c r="E614" s="243" t="s">
        <v>19</v>
      </c>
      <c r="F614" s="244" t="s">
        <v>913</v>
      </c>
      <c r="G614" s="242"/>
      <c r="H614" s="245">
        <v>75</v>
      </c>
      <c r="I614" s="246"/>
      <c r="J614" s="242"/>
      <c r="K614" s="242"/>
      <c r="L614" s="247"/>
      <c r="M614" s="248"/>
      <c r="N614" s="249"/>
      <c r="O614" s="249"/>
      <c r="P614" s="249"/>
      <c r="Q614" s="249"/>
      <c r="R614" s="249"/>
      <c r="S614" s="249"/>
      <c r="T614" s="25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1" t="s">
        <v>156</v>
      </c>
      <c r="AU614" s="251" t="s">
        <v>87</v>
      </c>
      <c r="AV614" s="13" t="s">
        <v>87</v>
      </c>
      <c r="AW614" s="13" t="s">
        <v>35</v>
      </c>
      <c r="AX614" s="13" t="s">
        <v>84</v>
      </c>
      <c r="AY614" s="251" t="s">
        <v>142</v>
      </c>
    </row>
    <row r="615" s="2" customFormat="1" ht="21.75" customHeight="1">
      <c r="A615" s="40"/>
      <c r="B615" s="41"/>
      <c r="C615" s="223" t="s">
        <v>918</v>
      </c>
      <c r="D615" s="223" t="s">
        <v>145</v>
      </c>
      <c r="E615" s="224" t="s">
        <v>919</v>
      </c>
      <c r="F615" s="225" t="s">
        <v>920</v>
      </c>
      <c r="G615" s="226" t="s">
        <v>414</v>
      </c>
      <c r="H615" s="227">
        <v>40</v>
      </c>
      <c r="I615" s="228"/>
      <c r="J615" s="229">
        <f>ROUND(I615*H615,2)</f>
        <v>0</v>
      </c>
      <c r="K615" s="225" t="s">
        <v>149</v>
      </c>
      <c r="L615" s="46"/>
      <c r="M615" s="230" t="s">
        <v>19</v>
      </c>
      <c r="N615" s="231" t="s">
        <v>47</v>
      </c>
      <c r="O615" s="86"/>
      <c r="P615" s="232">
        <f>O615*H615</f>
        <v>0</v>
      </c>
      <c r="Q615" s="232">
        <v>0</v>
      </c>
      <c r="R615" s="232">
        <f>Q615*H615</f>
        <v>0</v>
      </c>
      <c r="S615" s="232">
        <v>0</v>
      </c>
      <c r="T615" s="233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34" t="s">
        <v>319</v>
      </c>
      <c r="AT615" s="234" t="s">
        <v>145</v>
      </c>
      <c r="AU615" s="234" t="s">
        <v>87</v>
      </c>
      <c r="AY615" s="19" t="s">
        <v>142</v>
      </c>
      <c r="BE615" s="235">
        <f>IF(N615="základní",J615,0)</f>
        <v>0</v>
      </c>
      <c r="BF615" s="235">
        <f>IF(N615="snížená",J615,0)</f>
        <v>0</v>
      </c>
      <c r="BG615" s="235">
        <f>IF(N615="zákl. přenesená",J615,0)</f>
        <v>0</v>
      </c>
      <c r="BH615" s="235">
        <f>IF(N615="sníž. přenesená",J615,0)</f>
        <v>0</v>
      </c>
      <c r="BI615" s="235">
        <f>IF(N615="nulová",J615,0)</f>
        <v>0</v>
      </c>
      <c r="BJ615" s="19" t="s">
        <v>84</v>
      </c>
      <c r="BK615" s="235">
        <f>ROUND(I615*H615,2)</f>
        <v>0</v>
      </c>
      <c r="BL615" s="19" t="s">
        <v>319</v>
      </c>
      <c r="BM615" s="234" t="s">
        <v>921</v>
      </c>
    </row>
    <row r="616" s="2" customFormat="1">
      <c r="A616" s="40"/>
      <c r="B616" s="41"/>
      <c r="C616" s="42"/>
      <c r="D616" s="236" t="s">
        <v>152</v>
      </c>
      <c r="E616" s="42"/>
      <c r="F616" s="237" t="s">
        <v>922</v>
      </c>
      <c r="G616" s="42"/>
      <c r="H616" s="42"/>
      <c r="I616" s="138"/>
      <c r="J616" s="42"/>
      <c r="K616" s="42"/>
      <c r="L616" s="46"/>
      <c r="M616" s="238"/>
      <c r="N616" s="239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152</v>
      </c>
      <c r="AU616" s="19" t="s">
        <v>87</v>
      </c>
    </row>
    <row r="617" s="2" customFormat="1">
      <c r="A617" s="40"/>
      <c r="B617" s="41"/>
      <c r="C617" s="42"/>
      <c r="D617" s="236" t="s">
        <v>486</v>
      </c>
      <c r="E617" s="42"/>
      <c r="F617" s="240" t="s">
        <v>902</v>
      </c>
      <c r="G617" s="42"/>
      <c r="H617" s="42"/>
      <c r="I617" s="138"/>
      <c r="J617" s="42"/>
      <c r="K617" s="42"/>
      <c r="L617" s="46"/>
      <c r="M617" s="238"/>
      <c r="N617" s="239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486</v>
      </c>
      <c r="AU617" s="19" t="s">
        <v>87</v>
      </c>
    </row>
    <row r="618" s="13" customFormat="1">
      <c r="A618" s="13"/>
      <c r="B618" s="241"/>
      <c r="C618" s="242"/>
      <c r="D618" s="236" t="s">
        <v>156</v>
      </c>
      <c r="E618" s="243" t="s">
        <v>19</v>
      </c>
      <c r="F618" s="244" t="s">
        <v>923</v>
      </c>
      <c r="G618" s="242"/>
      <c r="H618" s="245">
        <v>40</v>
      </c>
      <c r="I618" s="246"/>
      <c r="J618" s="242"/>
      <c r="K618" s="242"/>
      <c r="L618" s="247"/>
      <c r="M618" s="248"/>
      <c r="N618" s="249"/>
      <c r="O618" s="249"/>
      <c r="P618" s="249"/>
      <c r="Q618" s="249"/>
      <c r="R618" s="249"/>
      <c r="S618" s="249"/>
      <c r="T618" s="25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1" t="s">
        <v>156</v>
      </c>
      <c r="AU618" s="251" t="s">
        <v>87</v>
      </c>
      <c r="AV618" s="13" t="s">
        <v>87</v>
      </c>
      <c r="AW618" s="13" t="s">
        <v>35</v>
      </c>
      <c r="AX618" s="13" t="s">
        <v>84</v>
      </c>
      <c r="AY618" s="251" t="s">
        <v>142</v>
      </c>
    </row>
    <row r="619" s="2" customFormat="1" ht="21.75" customHeight="1">
      <c r="A619" s="40"/>
      <c r="B619" s="41"/>
      <c r="C619" s="223" t="s">
        <v>924</v>
      </c>
      <c r="D619" s="223" t="s">
        <v>145</v>
      </c>
      <c r="E619" s="224" t="s">
        <v>925</v>
      </c>
      <c r="F619" s="225" t="s">
        <v>926</v>
      </c>
      <c r="G619" s="226" t="s">
        <v>414</v>
      </c>
      <c r="H619" s="227">
        <v>40</v>
      </c>
      <c r="I619" s="228"/>
      <c r="J619" s="229">
        <f>ROUND(I619*H619,2)</f>
        <v>0</v>
      </c>
      <c r="K619" s="225" t="s">
        <v>149</v>
      </c>
      <c r="L619" s="46"/>
      <c r="M619" s="230" t="s">
        <v>19</v>
      </c>
      <c r="N619" s="231" t="s">
        <v>47</v>
      </c>
      <c r="O619" s="86"/>
      <c r="P619" s="232">
        <f>O619*H619</f>
        <v>0</v>
      </c>
      <c r="Q619" s="232">
        <v>0</v>
      </c>
      <c r="R619" s="232">
        <f>Q619*H619</f>
        <v>0</v>
      </c>
      <c r="S619" s="232">
        <v>0</v>
      </c>
      <c r="T619" s="233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34" t="s">
        <v>319</v>
      </c>
      <c r="AT619" s="234" t="s">
        <v>145</v>
      </c>
      <c r="AU619" s="234" t="s">
        <v>87</v>
      </c>
      <c r="AY619" s="19" t="s">
        <v>142</v>
      </c>
      <c r="BE619" s="235">
        <f>IF(N619="základní",J619,0)</f>
        <v>0</v>
      </c>
      <c r="BF619" s="235">
        <f>IF(N619="snížená",J619,0)</f>
        <v>0</v>
      </c>
      <c r="BG619" s="235">
        <f>IF(N619="zákl. přenesená",J619,0)</f>
        <v>0</v>
      </c>
      <c r="BH619" s="235">
        <f>IF(N619="sníž. přenesená",J619,0)</f>
        <v>0</v>
      </c>
      <c r="BI619" s="235">
        <f>IF(N619="nulová",J619,0)</f>
        <v>0</v>
      </c>
      <c r="BJ619" s="19" t="s">
        <v>84</v>
      </c>
      <c r="BK619" s="235">
        <f>ROUND(I619*H619,2)</f>
        <v>0</v>
      </c>
      <c r="BL619" s="19" t="s">
        <v>319</v>
      </c>
      <c r="BM619" s="234" t="s">
        <v>927</v>
      </c>
    </row>
    <row r="620" s="2" customFormat="1">
      <c r="A620" s="40"/>
      <c r="B620" s="41"/>
      <c r="C620" s="42"/>
      <c r="D620" s="236" t="s">
        <v>152</v>
      </c>
      <c r="E620" s="42"/>
      <c r="F620" s="237" t="s">
        <v>928</v>
      </c>
      <c r="G620" s="42"/>
      <c r="H620" s="42"/>
      <c r="I620" s="138"/>
      <c r="J620" s="42"/>
      <c r="K620" s="42"/>
      <c r="L620" s="46"/>
      <c r="M620" s="238"/>
      <c r="N620" s="239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152</v>
      </c>
      <c r="AU620" s="19" t="s">
        <v>87</v>
      </c>
    </row>
    <row r="621" s="13" customFormat="1">
      <c r="A621" s="13"/>
      <c r="B621" s="241"/>
      <c r="C621" s="242"/>
      <c r="D621" s="236" t="s">
        <v>156</v>
      </c>
      <c r="E621" s="243" t="s">
        <v>19</v>
      </c>
      <c r="F621" s="244" t="s">
        <v>923</v>
      </c>
      <c r="G621" s="242"/>
      <c r="H621" s="245">
        <v>40</v>
      </c>
      <c r="I621" s="246"/>
      <c r="J621" s="242"/>
      <c r="K621" s="242"/>
      <c r="L621" s="247"/>
      <c r="M621" s="248"/>
      <c r="N621" s="249"/>
      <c r="O621" s="249"/>
      <c r="P621" s="249"/>
      <c r="Q621" s="249"/>
      <c r="R621" s="249"/>
      <c r="S621" s="249"/>
      <c r="T621" s="25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1" t="s">
        <v>156</v>
      </c>
      <c r="AU621" s="251" t="s">
        <v>87</v>
      </c>
      <c r="AV621" s="13" t="s">
        <v>87</v>
      </c>
      <c r="AW621" s="13" t="s">
        <v>35</v>
      </c>
      <c r="AX621" s="13" t="s">
        <v>84</v>
      </c>
      <c r="AY621" s="251" t="s">
        <v>142</v>
      </c>
    </row>
    <row r="622" s="2" customFormat="1" ht="21.75" customHeight="1">
      <c r="A622" s="40"/>
      <c r="B622" s="41"/>
      <c r="C622" s="223" t="s">
        <v>929</v>
      </c>
      <c r="D622" s="223" t="s">
        <v>145</v>
      </c>
      <c r="E622" s="224" t="s">
        <v>930</v>
      </c>
      <c r="F622" s="225" t="s">
        <v>931</v>
      </c>
      <c r="G622" s="226" t="s">
        <v>619</v>
      </c>
      <c r="H622" s="227">
        <v>54</v>
      </c>
      <c r="I622" s="228"/>
      <c r="J622" s="229">
        <f>ROUND(I622*H622,2)</f>
        <v>0</v>
      </c>
      <c r="K622" s="225" t="s">
        <v>149</v>
      </c>
      <c r="L622" s="46"/>
      <c r="M622" s="230" t="s">
        <v>19</v>
      </c>
      <c r="N622" s="231" t="s">
        <v>47</v>
      </c>
      <c r="O622" s="86"/>
      <c r="P622" s="232">
        <f>O622*H622</f>
        <v>0</v>
      </c>
      <c r="Q622" s="232">
        <v>0</v>
      </c>
      <c r="R622" s="232">
        <f>Q622*H622</f>
        <v>0</v>
      </c>
      <c r="S622" s="232">
        <v>0</v>
      </c>
      <c r="T622" s="233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34" t="s">
        <v>310</v>
      </c>
      <c r="AT622" s="234" t="s">
        <v>145</v>
      </c>
      <c r="AU622" s="234" t="s">
        <v>87</v>
      </c>
      <c r="AY622" s="19" t="s">
        <v>142</v>
      </c>
      <c r="BE622" s="235">
        <f>IF(N622="základní",J622,0)</f>
        <v>0</v>
      </c>
      <c r="BF622" s="235">
        <f>IF(N622="snížená",J622,0)</f>
        <v>0</v>
      </c>
      <c r="BG622" s="235">
        <f>IF(N622="zákl. přenesená",J622,0)</f>
        <v>0</v>
      </c>
      <c r="BH622" s="235">
        <f>IF(N622="sníž. přenesená",J622,0)</f>
        <v>0</v>
      </c>
      <c r="BI622" s="235">
        <f>IF(N622="nulová",J622,0)</f>
        <v>0</v>
      </c>
      <c r="BJ622" s="19" t="s">
        <v>84</v>
      </c>
      <c r="BK622" s="235">
        <f>ROUND(I622*H622,2)</f>
        <v>0</v>
      </c>
      <c r="BL622" s="19" t="s">
        <v>310</v>
      </c>
      <c r="BM622" s="234" t="s">
        <v>197</v>
      </c>
    </row>
    <row r="623" s="2" customFormat="1">
      <c r="A623" s="40"/>
      <c r="B623" s="41"/>
      <c r="C623" s="42"/>
      <c r="D623" s="236" t="s">
        <v>152</v>
      </c>
      <c r="E623" s="42"/>
      <c r="F623" s="237" t="s">
        <v>932</v>
      </c>
      <c r="G623" s="42"/>
      <c r="H623" s="42"/>
      <c r="I623" s="138"/>
      <c r="J623" s="42"/>
      <c r="K623" s="42"/>
      <c r="L623" s="46"/>
      <c r="M623" s="238"/>
      <c r="N623" s="239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152</v>
      </c>
      <c r="AU623" s="19" t="s">
        <v>87</v>
      </c>
    </row>
    <row r="624" s="2" customFormat="1">
      <c r="A624" s="40"/>
      <c r="B624" s="41"/>
      <c r="C624" s="42"/>
      <c r="D624" s="236" t="s">
        <v>486</v>
      </c>
      <c r="E624" s="42"/>
      <c r="F624" s="240" t="s">
        <v>933</v>
      </c>
      <c r="G624" s="42"/>
      <c r="H624" s="42"/>
      <c r="I624" s="138"/>
      <c r="J624" s="42"/>
      <c r="K624" s="42"/>
      <c r="L624" s="46"/>
      <c r="M624" s="238"/>
      <c r="N624" s="239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486</v>
      </c>
      <c r="AU624" s="19" t="s">
        <v>87</v>
      </c>
    </row>
    <row r="625" s="13" customFormat="1">
      <c r="A625" s="13"/>
      <c r="B625" s="241"/>
      <c r="C625" s="242"/>
      <c r="D625" s="236" t="s">
        <v>156</v>
      </c>
      <c r="E625" s="243" t="s">
        <v>19</v>
      </c>
      <c r="F625" s="244" t="s">
        <v>934</v>
      </c>
      <c r="G625" s="242"/>
      <c r="H625" s="245">
        <v>54</v>
      </c>
      <c r="I625" s="246"/>
      <c r="J625" s="242"/>
      <c r="K625" s="242"/>
      <c r="L625" s="247"/>
      <c r="M625" s="248"/>
      <c r="N625" s="249"/>
      <c r="O625" s="249"/>
      <c r="P625" s="249"/>
      <c r="Q625" s="249"/>
      <c r="R625" s="249"/>
      <c r="S625" s="249"/>
      <c r="T625" s="25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1" t="s">
        <v>156</v>
      </c>
      <c r="AU625" s="251" t="s">
        <v>87</v>
      </c>
      <c r="AV625" s="13" t="s">
        <v>87</v>
      </c>
      <c r="AW625" s="13" t="s">
        <v>35</v>
      </c>
      <c r="AX625" s="13" t="s">
        <v>76</v>
      </c>
      <c r="AY625" s="251" t="s">
        <v>142</v>
      </c>
    </row>
    <row r="626" s="14" customFormat="1">
      <c r="A626" s="14"/>
      <c r="B626" s="262"/>
      <c r="C626" s="263"/>
      <c r="D626" s="236" t="s">
        <v>156</v>
      </c>
      <c r="E626" s="264" t="s">
        <v>19</v>
      </c>
      <c r="F626" s="265" t="s">
        <v>209</v>
      </c>
      <c r="G626" s="263"/>
      <c r="H626" s="266">
        <v>54</v>
      </c>
      <c r="I626" s="267"/>
      <c r="J626" s="263"/>
      <c r="K626" s="263"/>
      <c r="L626" s="268"/>
      <c r="M626" s="269"/>
      <c r="N626" s="270"/>
      <c r="O626" s="270"/>
      <c r="P626" s="270"/>
      <c r="Q626" s="270"/>
      <c r="R626" s="270"/>
      <c r="S626" s="270"/>
      <c r="T626" s="271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72" t="s">
        <v>156</v>
      </c>
      <c r="AU626" s="272" t="s">
        <v>87</v>
      </c>
      <c r="AV626" s="14" t="s">
        <v>168</v>
      </c>
      <c r="AW626" s="14" t="s">
        <v>35</v>
      </c>
      <c r="AX626" s="14" t="s">
        <v>84</v>
      </c>
      <c r="AY626" s="272" t="s">
        <v>142</v>
      </c>
    </row>
    <row r="627" s="2" customFormat="1" ht="21.75" customHeight="1">
      <c r="A627" s="40"/>
      <c r="B627" s="41"/>
      <c r="C627" s="223" t="s">
        <v>935</v>
      </c>
      <c r="D627" s="223" t="s">
        <v>145</v>
      </c>
      <c r="E627" s="224" t="s">
        <v>936</v>
      </c>
      <c r="F627" s="225" t="s">
        <v>937</v>
      </c>
      <c r="G627" s="226" t="s">
        <v>414</v>
      </c>
      <c r="H627" s="227">
        <v>90</v>
      </c>
      <c r="I627" s="228"/>
      <c r="J627" s="229">
        <f>ROUND(I627*H627,2)</f>
        <v>0</v>
      </c>
      <c r="K627" s="225" t="s">
        <v>149</v>
      </c>
      <c r="L627" s="46"/>
      <c r="M627" s="230" t="s">
        <v>19</v>
      </c>
      <c r="N627" s="231" t="s">
        <v>47</v>
      </c>
      <c r="O627" s="86"/>
      <c r="P627" s="232">
        <f>O627*H627</f>
        <v>0</v>
      </c>
      <c r="Q627" s="232">
        <v>0</v>
      </c>
      <c r="R627" s="232">
        <f>Q627*H627</f>
        <v>0</v>
      </c>
      <c r="S627" s="232">
        <v>0</v>
      </c>
      <c r="T627" s="233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34" t="s">
        <v>310</v>
      </c>
      <c r="AT627" s="234" t="s">
        <v>145</v>
      </c>
      <c r="AU627" s="234" t="s">
        <v>87</v>
      </c>
      <c r="AY627" s="19" t="s">
        <v>142</v>
      </c>
      <c r="BE627" s="235">
        <f>IF(N627="základní",J627,0)</f>
        <v>0</v>
      </c>
      <c r="BF627" s="235">
        <f>IF(N627="snížená",J627,0)</f>
        <v>0</v>
      </c>
      <c r="BG627" s="235">
        <f>IF(N627="zákl. přenesená",J627,0)</f>
        <v>0</v>
      </c>
      <c r="BH627" s="235">
        <f>IF(N627="sníž. přenesená",J627,0)</f>
        <v>0</v>
      </c>
      <c r="BI627" s="235">
        <f>IF(N627="nulová",J627,0)</f>
        <v>0</v>
      </c>
      <c r="BJ627" s="19" t="s">
        <v>84</v>
      </c>
      <c r="BK627" s="235">
        <f>ROUND(I627*H627,2)</f>
        <v>0</v>
      </c>
      <c r="BL627" s="19" t="s">
        <v>310</v>
      </c>
      <c r="BM627" s="234" t="s">
        <v>210</v>
      </c>
    </row>
    <row r="628" s="2" customFormat="1">
      <c r="A628" s="40"/>
      <c r="B628" s="41"/>
      <c r="C628" s="42"/>
      <c r="D628" s="236" t="s">
        <v>152</v>
      </c>
      <c r="E628" s="42"/>
      <c r="F628" s="237" t="s">
        <v>938</v>
      </c>
      <c r="G628" s="42"/>
      <c r="H628" s="42"/>
      <c r="I628" s="138"/>
      <c r="J628" s="42"/>
      <c r="K628" s="42"/>
      <c r="L628" s="46"/>
      <c r="M628" s="238"/>
      <c r="N628" s="239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152</v>
      </c>
      <c r="AU628" s="19" t="s">
        <v>87</v>
      </c>
    </row>
    <row r="629" s="2" customFormat="1">
      <c r="A629" s="40"/>
      <c r="B629" s="41"/>
      <c r="C629" s="42"/>
      <c r="D629" s="236" t="s">
        <v>486</v>
      </c>
      <c r="E629" s="42"/>
      <c r="F629" s="240" t="s">
        <v>933</v>
      </c>
      <c r="G629" s="42"/>
      <c r="H629" s="42"/>
      <c r="I629" s="138"/>
      <c r="J629" s="42"/>
      <c r="K629" s="42"/>
      <c r="L629" s="46"/>
      <c r="M629" s="238"/>
      <c r="N629" s="239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486</v>
      </c>
      <c r="AU629" s="19" t="s">
        <v>87</v>
      </c>
    </row>
    <row r="630" s="13" customFormat="1">
      <c r="A630" s="13"/>
      <c r="B630" s="241"/>
      <c r="C630" s="242"/>
      <c r="D630" s="236" t="s">
        <v>156</v>
      </c>
      <c r="E630" s="243" t="s">
        <v>19</v>
      </c>
      <c r="F630" s="244" t="s">
        <v>939</v>
      </c>
      <c r="G630" s="242"/>
      <c r="H630" s="245">
        <v>90</v>
      </c>
      <c r="I630" s="246"/>
      <c r="J630" s="242"/>
      <c r="K630" s="242"/>
      <c r="L630" s="247"/>
      <c r="M630" s="248"/>
      <c r="N630" s="249"/>
      <c r="O630" s="249"/>
      <c r="P630" s="249"/>
      <c r="Q630" s="249"/>
      <c r="R630" s="249"/>
      <c r="S630" s="249"/>
      <c r="T630" s="25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1" t="s">
        <v>156</v>
      </c>
      <c r="AU630" s="251" t="s">
        <v>87</v>
      </c>
      <c r="AV630" s="13" t="s">
        <v>87</v>
      </c>
      <c r="AW630" s="13" t="s">
        <v>35</v>
      </c>
      <c r="AX630" s="13" t="s">
        <v>84</v>
      </c>
      <c r="AY630" s="251" t="s">
        <v>142</v>
      </c>
    </row>
    <row r="631" s="2" customFormat="1" ht="21.75" customHeight="1">
      <c r="A631" s="40"/>
      <c r="B631" s="41"/>
      <c r="C631" s="223" t="s">
        <v>940</v>
      </c>
      <c r="D631" s="223" t="s">
        <v>145</v>
      </c>
      <c r="E631" s="224" t="s">
        <v>941</v>
      </c>
      <c r="F631" s="225" t="s">
        <v>942</v>
      </c>
      <c r="G631" s="226" t="s">
        <v>619</v>
      </c>
      <c r="H631" s="227">
        <v>54</v>
      </c>
      <c r="I631" s="228"/>
      <c r="J631" s="229">
        <f>ROUND(I631*H631,2)</f>
        <v>0</v>
      </c>
      <c r="K631" s="225" t="s">
        <v>149</v>
      </c>
      <c r="L631" s="46"/>
      <c r="M631" s="230" t="s">
        <v>19</v>
      </c>
      <c r="N631" s="231" t="s">
        <v>47</v>
      </c>
      <c r="O631" s="86"/>
      <c r="P631" s="232">
        <f>O631*H631</f>
        <v>0</v>
      </c>
      <c r="Q631" s="232">
        <v>0</v>
      </c>
      <c r="R631" s="232">
        <f>Q631*H631</f>
        <v>0</v>
      </c>
      <c r="S631" s="232">
        <v>0</v>
      </c>
      <c r="T631" s="233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34" t="s">
        <v>319</v>
      </c>
      <c r="AT631" s="234" t="s">
        <v>145</v>
      </c>
      <c r="AU631" s="234" t="s">
        <v>87</v>
      </c>
      <c r="AY631" s="19" t="s">
        <v>142</v>
      </c>
      <c r="BE631" s="235">
        <f>IF(N631="základní",J631,0)</f>
        <v>0</v>
      </c>
      <c r="BF631" s="235">
        <f>IF(N631="snížená",J631,0)</f>
        <v>0</v>
      </c>
      <c r="BG631" s="235">
        <f>IF(N631="zákl. přenesená",J631,0)</f>
        <v>0</v>
      </c>
      <c r="BH631" s="235">
        <f>IF(N631="sníž. přenesená",J631,0)</f>
        <v>0</v>
      </c>
      <c r="BI631" s="235">
        <f>IF(N631="nulová",J631,0)</f>
        <v>0</v>
      </c>
      <c r="BJ631" s="19" t="s">
        <v>84</v>
      </c>
      <c r="BK631" s="235">
        <f>ROUND(I631*H631,2)</f>
        <v>0</v>
      </c>
      <c r="BL631" s="19" t="s">
        <v>319</v>
      </c>
      <c r="BM631" s="234" t="s">
        <v>943</v>
      </c>
    </row>
    <row r="632" s="2" customFormat="1">
      <c r="A632" s="40"/>
      <c r="B632" s="41"/>
      <c r="C632" s="42"/>
      <c r="D632" s="236" t="s">
        <v>152</v>
      </c>
      <c r="E632" s="42"/>
      <c r="F632" s="237" t="s">
        <v>944</v>
      </c>
      <c r="G632" s="42"/>
      <c r="H632" s="42"/>
      <c r="I632" s="138"/>
      <c r="J632" s="42"/>
      <c r="K632" s="42"/>
      <c r="L632" s="46"/>
      <c r="M632" s="238"/>
      <c r="N632" s="239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152</v>
      </c>
      <c r="AU632" s="19" t="s">
        <v>87</v>
      </c>
    </row>
    <row r="633" s="2" customFormat="1">
      <c r="A633" s="40"/>
      <c r="B633" s="41"/>
      <c r="C633" s="42"/>
      <c r="D633" s="236" t="s">
        <v>486</v>
      </c>
      <c r="E633" s="42"/>
      <c r="F633" s="240" t="s">
        <v>945</v>
      </c>
      <c r="G633" s="42"/>
      <c r="H633" s="42"/>
      <c r="I633" s="138"/>
      <c r="J633" s="42"/>
      <c r="K633" s="42"/>
      <c r="L633" s="46"/>
      <c r="M633" s="238"/>
      <c r="N633" s="239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486</v>
      </c>
      <c r="AU633" s="19" t="s">
        <v>87</v>
      </c>
    </row>
    <row r="634" s="13" customFormat="1">
      <c r="A634" s="13"/>
      <c r="B634" s="241"/>
      <c r="C634" s="242"/>
      <c r="D634" s="236" t="s">
        <v>156</v>
      </c>
      <c r="E634" s="243" t="s">
        <v>19</v>
      </c>
      <c r="F634" s="244" t="s">
        <v>934</v>
      </c>
      <c r="G634" s="242"/>
      <c r="H634" s="245">
        <v>54</v>
      </c>
      <c r="I634" s="246"/>
      <c r="J634" s="242"/>
      <c r="K634" s="242"/>
      <c r="L634" s="247"/>
      <c r="M634" s="248"/>
      <c r="N634" s="249"/>
      <c r="O634" s="249"/>
      <c r="P634" s="249"/>
      <c r="Q634" s="249"/>
      <c r="R634" s="249"/>
      <c r="S634" s="249"/>
      <c r="T634" s="25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1" t="s">
        <v>156</v>
      </c>
      <c r="AU634" s="251" t="s">
        <v>87</v>
      </c>
      <c r="AV634" s="13" t="s">
        <v>87</v>
      </c>
      <c r="AW634" s="13" t="s">
        <v>35</v>
      </c>
      <c r="AX634" s="13" t="s">
        <v>76</v>
      </c>
      <c r="AY634" s="251" t="s">
        <v>142</v>
      </c>
    </row>
    <row r="635" s="14" customFormat="1">
      <c r="A635" s="14"/>
      <c r="B635" s="262"/>
      <c r="C635" s="263"/>
      <c r="D635" s="236" t="s">
        <v>156</v>
      </c>
      <c r="E635" s="264" t="s">
        <v>19</v>
      </c>
      <c r="F635" s="265" t="s">
        <v>209</v>
      </c>
      <c r="G635" s="263"/>
      <c r="H635" s="266">
        <v>54</v>
      </c>
      <c r="I635" s="267"/>
      <c r="J635" s="263"/>
      <c r="K635" s="263"/>
      <c r="L635" s="268"/>
      <c r="M635" s="269"/>
      <c r="N635" s="270"/>
      <c r="O635" s="270"/>
      <c r="P635" s="270"/>
      <c r="Q635" s="270"/>
      <c r="R635" s="270"/>
      <c r="S635" s="270"/>
      <c r="T635" s="27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72" t="s">
        <v>156</v>
      </c>
      <c r="AU635" s="272" t="s">
        <v>87</v>
      </c>
      <c r="AV635" s="14" t="s">
        <v>168</v>
      </c>
      <c r="AW635" s="14" t="s">
        <v>35</v>
      </c>
      <c r="AX635" s="14" t="s">
        <v>84</v>
      </c>
      <c r="AY635" s="272" t="s">
        <v>142</v>
      </c>
    </row>
    <row r="636" s="2" customFormat="1" ht="21.75" customHeight="1">
      <c r="A636" s="40"/>
      <c r="B636" s="41"/>
      <c r="C636" s="223" t="s">
        <v>946</v>
      </c>
      <c r="D636" s="223" t="s">
        <v>145</v>
      </c>
      <c r="E636" s="224" t="s">
        <v>947</v>
      </c>
      <c r="F636" s="225" t="s">
        <v>948</v>
      </c>
      <c r="G636" s="226" t="s">
        <v>414</v>
      </c>
      <c r="H636" s="227">
        <v>650</v>
      </c>
      <c r="I636" s="228"/>
      <c r="J636" s="229">
        <f>ROUND(I636*H636,2)</f>
        <v>0</v>
      </c>
      <c r="K636" s="225" t="s">
        <v>149</v>
      </c>
      <c r="L636" s="46"/>
      <c r="M636" s="230" t="s">
        <v>19</v>
      </c>
      <c r="N636" s="231" t="s">
        <v>47</v>
      </c>
      <c r="O636" s="86"/>
      <c r="P636" s="232">
        <f>O636*H636</f>
        <v>0</v>
      </c>
      <c r="Q636" s="232">
        <v>0.20300000000000001</v>
      </c>
      <c r="R636" s="232">
        <f>Q636*H636</f>
        <v>131.95000000000002</v>
      </c>
      <c r="S636" s="232">
        <v>0</v>
      </c>
      <c r="T636" s="233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34" t="s">
        <v>310</v>
      </c>
      <c r="AT636" s="234" t="s">
        <v>145</v>
      </c>
      <c r="AU636" s="234" t="s">
        <v>87</v>
      </c>
      <c r="AY636" s="19" t="s">
        <v>142</v>
      </c>
      <c r="BE636" s="235">
        <f>IF(N636="základní",J636,0)</f>
        <v>0</v>
      </c>
      <c r="BF636" s="235">
        <f>IF(N636="snížená",J636,0)</f>
        <v>0</v>
      </c>
      <c r="BG636" s="235">
        <f>IF(N636="zákl. přenesená",J636,0)</f>
        <v>0</v>
      </c>
      <c r="BH636" s="235">
        <f>IF(N636="sníž. přenesená",J636,0)</f>
        <v>0</v>
      </c>
      <c r="BI636" s="235">
        <f>IF(N636="nulová",J636,0)</f>
        <v>0</v>
      </c>
      <c r="BJ636" s="19" t="s">
        <v>84</v>
      </c>
      <c r="BK636" s="235">
        <f>ROUND(I636*H636,2)</f>
        <v>0</v>
      </c>
      <c r="BL636" s="19" t="s">
        <v>310</v>
      </c>
      <c r="BM636" s="234" t="s">
        <v>233</v>
      </c>
    </row>
    <row r="637" s="2" customFormat="1">
      <c r="A637" s="40"/>
      <c r="B637" s="41"/>
      <c r="C637" s="42"/>
      <c r="D637" s="236" t="s">
        <v>152</v>
      </c>
      <c r="E637" s="42"/>
      <c r="F637" s="237" t="s">
        <v>949</v>
      </c>
      <c r="G637" s="42"/>
      <c r="H637" s="42"/>
      <c r="I637" s="138"/>
      <c r="J637" s="42"/>
      <c r="K637" s="42"/>
      <c r="L637" s="46"/>
      <c r="M637" s="238"/>
      <c r="N637" s="239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152</v>
      </c>
      <c r="AU637" s="19" t="s">
        <v>87</v>
      </c>
    </row>
    <row r="638" s="2" customFormat="1">
      <c r="A638" s="40"/>
      <c r="B638" s="41"/>
      <c r="C638" s="42"/>
      <c r="D638" s="236" t="s">
        <v>486</v>
      </c>
      <c r="E638" s="42"/>
      <c r="F638" s="240" t="s">
        <v>950</v>
      </c>
      <c r="G638" s="42"/>
      <c r="H638" s="42"/>
      <c r="I638" s="138"/>
      <c r="J638" s="42"/>
      <c r="K638" s="42"/>
      <c r="L638" s="46"/>
      <c r="M638" s="238"/>
      <c r="N638" s="239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486</v>
      </c>
      <c r="AU638" s="19" t="s">
        <v>87</v>
      </c>
    </row>
    <row r="639" s="13" customFormat="1">
      <c r="A639" s="13"/>
      <c r="B639" s="241"/>
      <c r="C639" s="242"/>
      <c r="D639" s="236" t="s">
        <v>156</v>
      </c>
      <c r="E639" s="243" t="s">
        <v>19</v>
      </c>
      <c r="F639" s="244" t="s">
        <v>951</v>
      </c>
      <c r="G639" s="242"/>
      <c r="H639" s="245">
        <v>445</v>
      </c>
      <c r="I639" s="246"/>
      <c r="J639" s="242"/>
      <c r="K639" s="242"/>
      <c r="L639" s="247"/>
      <c r="M639" s="248"/>
      <c r="N639" s="249"/>
      <c r="O639" s="249"/>
      <c r="P639" s="249"/>
      <c r="Q639" s="249"/>
      <c r="R639" s="249"/>
      <c r="S639" s="249"/>
      <c r="T639" s="25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1" t="s">
        <v>156</v>
      </c>
      <c r="AU639" s="251" t="s">
        <v>87</v>
      </c>
      <c r="AV639" s="13" t="s">
        <v>87</v>
      </c>
      <c r="AW639" s="13" t="s">
        <v>35</v>
      </c>
      <c r="AX639" s="13" t="s">
        <v>76</v>
      </c>
      <c r="AY639" s="251" t="s">
        <v>142</v>
      </c>
    </row>
    <row r="640" s="13" customFormat="1">
      <c r="A640" s="13"/>
      <c r="B640" s="241"/>
      <c r="C640" s="242"/>
      <c r="D640" s="236" t="s">
        <v>156</v>
      </c>
      <c r="E640" s="243" t="s">
        <v>19</v>
      </c>
      <c r="F640" s="244" t="s">
        <v>952</v>
      </c>
      <c r="G640" s="242"/>
      <c r="H640" s="245">
        <v>75</v>
      </c>
      <c r="I640" s="246"/>
      <c r="J640" s="242"/>
      <c r="K640" s="242"/>
      <c r="L640" s="247"/>
      <c r="M640" s="248"/>
      <c r="N640" s="249"/>
      <c r="O640" s="249"/>
      <c r="P640" s="249"/>
      <c r="Q640" s="249"/>
      <c r="R640" s="249"/>
      <c r="S640" s="249"/>
      <c r="T640" s="25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1" t="s">
        <v>156</v>
      </c>
      <c r="AU640" s="251" t="s">
        <v>87</v>
      </c>
      <c r="AV640" s="13" t="s">
        <v>87</v>
      </c>
      <c r="AW640" s="13" t="s">
        <v>35</v>
      </c>
      <c r="AX640" s="13" t="s">
        <v>76</v>
      </c>
      <c r="AY640" s="251" t="s">
        <v>142</v>
      </c>
    </row>
    <row r="641" s="13" customFormat="1">
      <c r="A641" s="13"/>
      <c r="B641" s="241"/>
      <c r="C641" s="242"/>
      <c r="D641" s="236" t="s">
        <v>156</v>
      </c>
      <c r="E641" s="243" t="s">
        <v>19</v>
      </c>
      <c r="F641" s="244" t="s">
        <v>953</v>
      </c>
      <c r="G641" s="242"/>
      <c r="H641" s="245">
        <v>40</v>
      </c>
      <c r="I641" s="246"/>
      <c r="J641" s="242"/>
      <c r="K641" s="242"/>
      <c r="L641" s="247"/>
      <c r="M641" s="248"/>
      <c r="N641" s="249"/>
      <c r="O641" s="249"/>
      <c r="P641" s="249"/>
      <c r="Q641" s="249"/>
      <c r="R641" s="249"/>
      <c r="S641" s="249"/>
      <c r="T641" s="25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1" t="s">
        <v>156</v>
      </c>
      <c r="AU641" s="251" t="s">
        <v>87</v>
      </c>
      <c r="AV641" s="13" t="s">
        <v>87</v>
      </c>
      <c r="AW641" s="13" t="s">
        <v>35</v>
      </c>
      <c r="AX641" s="13" t="s">
        <v>76</v>
      </c>
      <c r="AY641" s="251" t="s">
        <v>142</v>
      </c>
    </row>
    <row r="642" s="13" customFormat="1">
      <c r="A642" s="13"/>
      <c r="B642" s="241"/>
      <c r="C642" s="242"/>
      <c r="D642" s="236" t="s">
        <v>156</v>
      </c>
      <c r="E642" s="243" t="s">
        <v>19</v>
      </c>
      <c r="F642" s="244" t="s">
        <v>954</v>
      </c>
      <c r="G642" s="242"/>
      <c r="H642" s="245">
        <v>90</v>
      </c>
      <c r="I642" s="246"/>
      <c r="J642" s="242"/>
      <c r="K642" s="242"/>
      <c r="L642" s="247"/>
      <c r="M642" s="248"/>
      <c r="N642" s="249"/>
      <c r="O642" s="249"/>
      <c r="P642" s="249"/>
      <c r="Q642" s="249"/>
      <c r="R642" s="249"/>
      <c r="S642" s="249"/>
      <c r="T642" s="25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1" t="s">
        <v>156</v>
      </c>
      <c r="AU642" s="251" t="s">
        <v>87</v>
      </c>
      <c r="AV642" s="13" t="s">
        <v>87</v>
      </c>
      <c r="AW642" s="13" t="s">
        <v>35</v>
      </c>
      <c r="AX642" s="13" t="s">
        <v>76</v>
      </c>
      <c r="AY642" s="251" t="s">
        <v>142</v>
      </c>
    </row>
    <row r="643" s="14" customFormat="1">
      <c r="A643" s="14"/>
      <c r="B643" s="262"/>
      <c r="C643" s="263"/>
      <c r="D643" s="236" t="s">
        <v>156</v>
      </c>
      <c r="E643" s="264" t="s">
        <v>19</v>
      </c>
      <c r="F643" s="265" t="s">
        <v>209</v>
      </c>
      <c r="G643" s="263"/>
      <c r="H643" s="266">
        <v>650</v>
      </c>
      <c r="I643" s="267"/>
      <c r="J643" s="263"/>
      <c r="K643" s="263"/>
      <c r="L643" s="268"/>
      <c r="M643" s="269"/>
      <c r="N643" s="270"/>
      <c r="O643" s="270"/>
      <c r="P643" s="270"/>
      <c r="Q643" s="270"/>
      <c r="R643" s="270"/>
      <c r="S643" s="270"/>
      <c r="T643" s="27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2" t="s">
        <v>156</v>
      </c>
      <c r="AU643" s="272" t="s">
        <v>87</v>
      </c>
      <c r="AV643" s="14" t="s">
        <v>168</v>
      </c>
      <c r="AW643" s="14" t="s">
        <v>35</v>
      </c>
      <c r="AX643" s="14" t="s">
        <v>84</v>
      </c>
      <c r="AY643" s="272" t="s">
        <v>142</v>
      </c>
    </row>
    <row r="644" s="2" customFormat="1" ht="16.5" customHeight="1">
      <c r="A644" s="40"/>
      <c r="B644" s="41"/>
      <c r="C644" s="252" t="s">
        <v>955</v>
      </c>
      <c r="D644" s="252" t="s">
        <v>157</v>
      </c>
      <c r="E644" s="253" t="s">
        <v>956</v>
      </c>
      <c r="F644" s="254" t="s">
        <v>957</v>
      </c>
      <c r="G644" s="255" t="s">
        <v>765</v>
      </c>
      <c r="H644" s="256">
        <v>178.33000000000001</v>
      </c>
      <c r="I644" s="257"/>
      <c r="J644" s="258">
        <f>ROUND(I644*H644,2)</f>
        <v>0</v>
      </c>
      <c r="K644" s="254" t="s">
        <v>149</v>
      </c>
      <c r="L644" s="259"/>
      <c r="M644" s="260" t="s">
        <v>19</v>
      </c>
      <c r="N644" s="261" t="s">
        <v>47</v>
      </c>
      <c r="O644" s="86"/>
      <c r="P644" s="232">
        <f>O644*H644</f>
        <v>0</v>
      </c>
      <c r="Q644" s="232">
        <v>0.001</v>
      </c>
      <c r="R644" s="232">
        <f>Q644*H644</f>
        <v>0.17833000000000002</v>
      </c>
      <c r="S644" s="232">
        <v>0</v>
      </c>
      <c r="T644" s="233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34" t="s">
        <v>394</v>
      </c>
      <c r="AT644" s="234" t="s">
        <v>157</v>
      </c>
      <c r="AU644" s="234" t="s">
        <v>87</v>
      </c>
      <c r="AY644" s="19" t="s">
        <v>142</v>
      </c>
      <c r="BE644" s="235">
        <f>IF(N644="základní",J644,0)</f>
        <v>0</v>
      </c>
      <c r="BF644" s="235">
        <f>IF(N644="snížená",J644,0)</f>
        <v>0</v>
      </c>
      <c r="BG644" s="235">
        <f>IF(N644="zákl. přenesená",J644,0)</f>
        <v>0</v>
      </c>
      <c r="BH644" s="235">
        <f>IF(N644="sníž. přenesená",J644,0)</f>
        <v>0</v>
      </c>
      <c r="BI644" s="235">
        <f>IF(N644="nulová",J644,0)</f>
        <v>0</v>
      </c>
      <c r="BJ644" s="19" t="s">
        <v>84</v>
      </c>
      <c r="BK644" s="235">
        <f>ROUND(I644*H644,2)</f>
        <v>0</v>
      </c>
      <c r="BL644" s="19" t="s">
        <v>394</v>
      </c>
      <c r="BM644" s="234" t="s">
        <v>958</v>
      </c>
    </row>
    <row r="645" s="2" customFormat="1">
      <c r="A645" s="40"/>
      <c r="B645" s="41"/>
      <c r="C645" s="42"/>
      <c r="D645" s="236" t="s">
        <v>152</v>
      </c>
      <c r="E645" s="42"/>
      <c r="F645" s="237" t="s">
        <v>957</v>
      </c>
      <c r="G645" s="42"/>
      <c r="H645" s="42"/>
      <c r="I645" s="138"/>
      <c r="J645" s="42"/>
      <c r="K645" s="42"/>
      <c r="L645" s="46"/>
      <c r="M645" s="238"/>
      <c r="N645" s="239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152</v>
      </c>
      <c r="AU645" s="19" t="s">
        <v>87</v>
      </c>
    </row>
    <row r="646" s="13" customFormat="1">
      <c r="A646" s="13"/>
      <c r="B646" s="241"/>
      <c r="C646" s="242"/>
      <c r="D646" s="236" t="s">
        <v>156</v>
      </c>
      <c r="E646" s="243" t="s">
        <v>19</v>
      </c>
      <c r="F646" s="244" t="s">
        <v>959</v>
      </c>
      <c r="G646" s="242"/>
      <c r="H646" s="245">
        <v>105.91</v>
      </c>
      <c r="I646" s="246"/>
      <c r="J646" s="242"/>
      <c r="K646" s="242"/>
      <c r="L646" s="247"/>
      <c r="M646" s="248"/>
      <c r="N646" s="249"/>
      <c r="O646" s="249"/>
      <c r="P646" s="249"/>
      <c r="Q646" s="249"/>
      <c r="R646" s="249"/>
      <c r="S646" s="249"/>
      <c r="T646" s="25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1" t="s">
        <v>156</v>
      </c>
      <c r="AU646" s="251" t="s">
        <v>87</v>
      </c>
      <c r="AV646" s="13" t="s">
        <v>87</v>
      </c>
      <c r="AW646" s="13" t="s">
        <v>35</v>
      </c>
      <c r="AX646" s="13" t="s">
        <v>76</v>
      </c>
      <c r="AY646" s="251" t="s">
        <v>142</v>
      </c>
    </row>
    <row r="647" s="13" customFormat="1">
      <c r="A647" s="13"/>
      <c r="B647" s="241"/>
      <c r="C647" s="242"/>
      <c r="D647" s="236" t="s">
        <v>156</v>
      </c>
      <c r="E647" s="243" t="s">
        <v>19</v>
      </c>
      <c r="F647" s="244" t="s">
        <v>960</v>
      </c>
      <c r="G647" s="242"/>
      <c r="H647" s="245">
        <v>25.5</v>
      </c>
      <c r="I647" s="246"/>
      <c r="J647" s="242"/>
      <c r="K647" s="242"/>
      <c r="L647" s="247"/>
      <c r="M647" s="248"/>
      <c r="N647" s="249"/>
      <c r="O647" s="249"/>
      <c r="P647" s="249"/>
      <c r="Q647" s="249"/>
      <c r="R647" s="249"/>
      <c r="S647" s="249"/>
      <c r="T647" s="25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1" t="s">
        <v>156</v>
      </c>
      <c r="AU647" s="251" t="s">
        <v>87</v>
      </c>
      <c r="AV647" s="13" t="s">
        <v>87</v>
      </c>
      <c r="AW647" s="13" t="s">
        <v>35</v>
      </c>
      <c r="AX647" s="13" t="s">
        <v>76</v>
      </c>
      <c r="AY647" s="251" t="s">
        <v>142</v>
      </c>
    </row>
    <row r="648" s="13" customFormat="1">
      <c r="A648" s="13"/>
      <c r="B648" s="241"/>
      <c r="C648" s="242"/>
      <c r="D648" s="236" t="s">
        <v>156</v>
      </c>
      <c r="E648" s="243" t="s">
        <v>19</v>
      </c>
      <c r="F648" s="244" t="s">
        <v>961</v>
      </c>
      <c r="G648" s="242"/>
      <c r="H648" s="245">
        <v>16.32</v>
      </c>
      <c r="I648" s="246"/>
      <c r="J648" s="242"/>
      <c r="K648" s="242"/>
      <c r="L648" s="247"/>
      <c r="M648" s="248"/>
      <c r="N648" s="249"/>
      <c r="O648" s="249"/>
      <c r="P648" s="249"/>
      <c r="Q648" s="249"/>
      <c r="R648" s="249"/>
      <c r="S648" s="249"/>
      <c r="T648" s="25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1" t="s">
        <v>156</v>
      </c>
      <c r="AU648" s="251" t="s">
        <v>87</v>
      </c>
      <c r="AV648" s="13" t="s">
        <v>87</v>
      </c>
      <c r="AW648" s="13" t="s">
        <v>35</v>
      </c>
      <c r="AX648" s="13" t="s">
        <v>76</v>
      </c>
      <c r="AY648" s="251" t="s">
        <v>142</v>
      </c>
    </row>
    <row r="649" s="13" customFormat="1">
      <c r="A649" s="13"/>
      <c r="B649" s="241"/>
      <c r="C649" s="242"/>
      <c r="D649" s="236" t="s">
        <v>156</v>
      </c>
      <c r="E649" s="243" t="s">
        <v>19</v>
      </c>
      <c r="F649" s="244" t="s">
        <v>962</v>
      </c>
      <c r="G649" s="242"/>
      <c r="H649" s="245">
        <v>30.600000000000001</v>
      </c>
      <c r="I649" s="246"/>
      <c r="J649" s="242"/>
      <c r="K649" s="242"/>
      <c r="L649" s="247"/>
      <c r="M649" s="248"/>
      <c r="N649" s="249"/>
      <c r="O649" s="249"/>
      <c r="P649" s="249"/>
      <c r="Q649" s="249"/>
      <c r="R649" s="249"/>
      <c r="S649" s="249"/>
      <c r="T649" s="25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1" t="s">
        <v>156</v>
      </c>
      <c r="AU649" s="251" t="s">
        <v>87</v>
      </c>
      <c r="AV649" s="13" t="s">
        <v>87</v>
      </c>
      <c r="AW649" s="13" t="s">
        <v>35</v>
      </c>
      <c r="AX649" s="13" t="s">
        <v>76</v>
      </c>
      <c r="AY649" s="251" t="s">
        <v>142</v>
      </c>
    </row>
    <row r="650" s="14" customFormat="1">
      <c r="A650" s="14"/>
      <c r="B650" s="262"/>
      <c r="C650" s="263"/>
      <c r="D650" s="236" t="s">
        <v>156</v>
      </c>
      <c r="E650" s="264" t="s">
        <v>19</v>
      </c>
      <c r="F650" s="265" t="s">
        <v>209</v>
      </c>
      <c r="G650" s="263"/>
      <c r="H650" s="266">
        <v>178.32999999999998</v>
      </c>
      <c r="I650" s="267"/>
      <c r="J650" s="263"/>
      <c r="K650" s="263"/>
      <c r="L650" s="268"/>
      <c r="M650" s="269"/>
      <c r="N650" s="270"/>
      <c r="O650" s="270"/>
      <c r="P650" s="270"/>
      <c r="Q650" s="270"/>
      <c r="R650" s="270"/>
      <c r="S650" s="270"/>
      <c r="T650" s="27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72" t="s">
        <v>156</v>
      </c>
      <c r="AU650" s="272" t="s">
        <v>87</v>
      </c>
      <c r="AV650" s="14" t="s">
        <v>168</v>
      </c>
      <c r="AW650" s="14" t="s">
        <v>35</v>
      </c>
      <c r="AX650" s="14" t="s">
        <v>84</v>
      </c>
      <c r="AY650" s="272" t="s">
        <v>142</v>
      </c>
    </row>
    <row r="651" s="2" customFormat="1" ht="16.5" customHeight="1">
      <c r="A651" s="40"/>
      <c r="B651" s="41"/>
      <c r="C651" s="223" t="s">
        <v>963</v>
      </c>
      <c r="D651" s="223" t="s">
        <v>145</v>
      </c>
      <c r="E651" s="224" t="s">
        <v>964</v>
      </c>
      <c r="F651" s="225" t="s">
        <v>965</v>
      </c>
      <c r="G651" s="226" t="s">
        <v>414</v>
      </c>
      <c r="H651" s="227">
        <v>700</v>
      </c>
      <c r="I651" s="228"/>
      <c r="J651" s="229">
        <f>ROUND(I651*H651,2)</f>
        <v>0</v>
      </c>
      <c r="K651" s="225" t="s">
        <v>149</v>
      </c>
      <c r="L651" s="46"/>
      <c r="M651" s="230" t="s">
        <v>19</v>
      </c>
      <c r="N651" s="231" t="s">
        <v>47</v>
      </c>
      <c r="O651" s="86"/>
      <c r="P651" s="232">
        <f>O651*H651</f>
        <v>0</v>
      </c>
      <c r="Q651" s="232">
        <v>9.1799999999999995E-05</v>
      </c>
      <c r="R651" s="232">
        <f>Q651*H651</f>
        <v>0.064259999999999998</v>
      </c>
      <c r="S651" s="232">
        <v>0</v>
      </c>
      <c r="T651" s="233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34" t="s">
        <v>310</v>
      </c>
      <c r="AT651" s="234" t="s">
        <v>145</v>
      </c>
      <c r="AU651" s="234" t="s">
        <v>87</v>
      </c>
      <c r="AY651" s="19" t="s">
        <v>142</v>
      </c>
      <c r="BE651" s="235">
        <f>IF(N651="základní",J651,0)</f>
        <v>0</v>
      </c>
      <c r="BF651" s="235">
        <f>IF(N651="snížená",J651,0)</f>
        <v>0</v>
      </c>
      <c r="BG651" s="235">
        <f>IF(N651="zákl. přenesená",J651,0)</f>
        <v>0</v>
      </c>
      <c r="BH651" s="235">
        <f>IF(N651="sníž. přenesená",J651,0)</f>
        <v>0</v>
      </c>
      <c r="BI651" s="235">
        <f>IF(N651="nulová",J651,0)</f>
        <v>0</v>
      </c>
      <c r="BJ651" s="19" t="s">
        <v>84</v>
      </c>
      <c r="BK651" s="235">
        <f>ROUND(I651*H651,2)</f>
        <v>0</v>
      </c>
      <c r="BL651" s="19" t="s">
        <v>310</v>
      </c>
      <c r="BM651" s="234" t="s">
        <v>238</v>
      </c>
    </row>
    <row r="652" s="2" customFormat="1">
      <c r="A652" s="40"/>
      <c r="B652" s="41"/>
      <c r="C652" s="42"/>
      <c r="D652" s="236" t="s">
        <v>152</v>
      </c>
      <c r="E652" s="42"/>
      <c r="F652" s="237" t="s">
        <v>966</v>
      </c>
      <c r="G652" s="42"/>
      <c r="H652" s="42"/>
      <c r="I652" s="138"/>
      <c r="J652" s="42"/>
      <c r="K652" s="42"/>
      <c r="L652" s="46"/>
      <c r="M652" s="238"/>
      <c r="N652" s="239"/>
      <c r="O652" s="86"/>
      <c r="P652" s="86"/>
      <c r="Q652" s="86"/>
      <c r="R652" s="86"/>
      <c r="S652" s="86"/>
      <c r="T652" s="87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152</v>
      </c>
      <c r="AU652" s="19" t="s">
        <v>87</v>
      </c>
    </row>
    <row r="653" s="2" customFormat="1" ht="16.5" customHeight="1">
      <c r="A653" s="40"/>
      <c r="B653" s="41"/>
      <c r="C653" s="252" t="s">
        <v>967</v>
      </c>
      <c r="D653" s="252" t="s">
        <v>157</v>
      </c>
      <c r="E653" s="253" t="s">
        <v>968</v>
      </c>
      <c r="F653" s="254" t="s">
        <v>969</v>
      </c>
      <c r="G653" s="255" t="s">
        <v>414</v>
      </c>
      <c r="H653" s="256">
        <v>1200</v>
      </c>
      <c r="I653" s="257"/>
      <c r="J653" s="258">
        <f>ROUND(I653*H653,2)</f>
        <v>0</v>
      </c>
      <c r="K653" s="254" t="s">
        <v>149</v>
      </c>
      <c r="L653" s="259"/>
      <c r="M653" s="260" t="s">
        <v>19</v>
      </c>
      <c r="N653" s="261" t="s">
        <v>47</v>
      </c>
      <c r="O653" s="86"/>
      <c r="P653" s="232">
        <f>O653*H653</f>
        <v>0</v>
      </c>
      <c r="Q653" s="232">
        <v>2.0000000000000002E-05</v>
      </c>
      <c r="R653" s="232">
        <f>Q653*H653</f>
        <v>0.024</v>
      </c>
      <c r="S653" s="232">
        <v>0</v>
      </c>
      <c r="T653" s="233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34" t="s">
        <v>353</v>
      </c>
      <c r="AT653" s="234" t="s">
        <v>157</v>
      </c>
      <c r="AU653" s="234" t="s">
        <v>87</v>
      </c>
      <c r="AY653" s="19" t="s">
        <v>142</v>
      </c>
      <c r="BE653" s="235">
        <f>IF(N653="základní",J653,0)</f>
        <v>0</v>
      </c>
      <c r="BF653" s="235">
        <f>IF(N653="snížená",J653,0)</f>
        <v>0</v>
      </c>
      <c r="BG653" s="235">
        <f>IF(N653="zákl. přenesená",J653,0)</f>
        <v>0</v>
      </c>
      <c r="BH653" s="235">
        <f>IF(N653="sníž. přenesená",J653,0)</f>
        <v>0</v>
      </c>
      <c r="BI653" s="235">
        <f>IF(N653="nulová",J653,0)</f>
        <v>0</v>
      </c>
      <c r="BJ653" s="19" t="s">
        <v>84</v>
      </c>
      <c r="BK653" s="235">
        <f>ROUND(I653*H653,2)</f>
        <v>0</v>
      </c>
      <c r="BL653" s="19" t="s">
        <v>310</v>
      </c>
      <c r="BM653" s="234" t="s">
        <v>242</v>
      </c>
    </row>
    <row r="654" s="2" customFormat="1">
      <c r="A654" s="40"/>
      <c r="B654" s="41"/>
      <c r="C654" s="42"/>
      <c r="D654" s="236" t="s">
        <v>152</v>
      </c>
      <c r="E654" s="42"/>
      <c r="F654" s="237" t="s">
        <v>969</v>
      </c>
      <c r="G654" s="42"/>
      <c r="H654" s="42"/>
      <c r="I654" s="138"/>
      <c r="J654" s="42"/>
      <c r="K654" s="42"/>
      <c r="L654" s="46"/>
      <c r="M654" s="238"/>
      <c r="N654" s="239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152</v>
      </c>
      <c r="AU654" s="19" t="s">
        <v>87</v>
      </c>
    </row>
    <row r="655" s="2" customFormat="1" ht="21.75" customHeight="1">
      <c r="A655" s="40"/>
      <c r="B655" s="41"/>
      <c r="C655" s="223" t="s">
        <v>970</v>
      </c>
      <c r="D655" s="223" t="s">
        <v>145</v>
      </c>
      <c r="E655" s="224" t="s">
        <v>971</v>
      </c>
      <c r="F655" s="225" t="s">
        <v>972</v>
      </c>
      <c r="G655" s="226" t="s">
        <v>973</v>
      </c>
      <c r="H655" s="227">
        <v>260</v>
      </c>
      <c r="I655" s="228"/>
      <c r="J655" s="229">
        <f>ROUND(I655*H655,2)</f>
        <v>0</v>
      </c>
      <c r="K655" s="225" t="s">
        <v>149</v>
      </c>
      <c r="L655" s="46"/>
      <c r="M655" s="230" t="s">
        <v>19</v>
      </c>
      <c r="N655" s="231" t="s">
        <v>47</v>
      </c>
      <c r="O655" s="86"/>
      <c r="P655" s="232">
        <f>O655*H655</f>
        <v>0</v>
      </c>
      <c r="Q655" s="232">
        <v>0</v>
      </c>
      <c r="R655" s="232">
        <f>Q655*H655</f>
        <v>0</v>
      </c>
      <c r="S655" s="232">
        <v>0</v>
      </c>
      <c r="T655" s="233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34" t="s">
        <v>310</v>
      </c>
      <c r="AT655" s="234" t="s">
        <v>145</v>
      </c>
      <c r="AU655" s="234" t="s">
        <v>87</v>
      </c>
      <c r="AY655" s="19" t="s">
        <v>142</v>
      </c>
      <c r="BE655" s="235">
        <f>IF(N655="základní",J655,0)</f>
        <v>0</v>
      </c>
      <c r="BF655" s="235">
        <f>IF(N655="snížená",J655,0)</f>
        <v>0</v>
      </c>
      <c r="BG655" s="235">
        <f>IF(N655="zákl. přenesená",J655,0)</f>
        <v>0</v>
      </c>
      <c r="BH655" s="235">
        <f>IF(N655="sníž. přenesená",J655,0)</f>
        <v>0</v>
      </c>
      <c r="BI655" s="235">
        <f>IF(N655="nulová",J655,0)</f>
        <v>0</v>
      </c>
      <c r="BJ655" s="19" t="s">
        <v>84</v>
      </c>
      <c r="BK655" s="235">
        <f>ROUND(I655*H655,2)</f>
        <v>0</v>
      </c>
      <c r="BL655" s="19" t="s">
        <v>310</v>
      </c>
      <c r="BM655" s="234" t="s">
        <v>8</v>
      </c>
    </row>
    <row r="656" s="2" customFormat="1">
      <c r="A656" s="40"/>
      <c r="B656" s="41"/>
      <c r="C656" s="42"/>
      <c r="D656" s="236" t="s">
        <v>152</v>
      </c>
      <c r="E656" s="42"/>
      <c r="F656" s="237" t="s">
        <v>974</v>
      </c>
      <c r="G656" s="42"/>
      <c r="H656" s="42"/>
      <c r="I656" s="138"/>
      <c r="J656" s="42"/>
      <c r="K656" s="42"/>
      <c r="L656" s="46"/>
      <c r="M656" s="238"/>
      <c r="N656" s="239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152</v>
      </c>
      <c r="AU656" s="19" t="s">
        <v>87</v>
      </c>
    </row>
    <row r="657" s="2" customFormat="1">
      <c r="A657" s="40"/>
      <c r="B657" s="41"/>
      <c r="C657" s="42"/>
      <c r="D657" s="236" t="s">
        <v>486</v>
      </c>
      <c r="E657" s="42"/>
      <c r="F657" s="240" t="s">
        <v>975</v>
      </c>
      <c r="G657" s="42"/>
      <c r="H657" s="42"/>
      <c r="I657" s="138"/>
      <c r="J657" s="42"/>
      <c r="K657" s="42"/>
      <c r="L657" s="46"/>
      <c r="M657" s="238"/>
      <c r="N657" s="239"/>
      <c r="O657" s="86"/>
      <c r="P657" s="86"/>
      <c r="Q657" s="86"/>
      <c r="R657" s="86"/>
      <c r="S657" s="86"/>
      <c r="T657" s="87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T657" s="19" t="s">
        <v>486</v>
      </c>
      <c r="AU657" s="19" t="s">
        <v>87</v>
      </c>
    </row>
    <row r="658" s="13" customFormat="1">
      <c r="A658" s="13"/>
      <c r="B658" s="241"/>
      <c r="C658" s="242"/>
      <c r="D658" s="236" t="s">
        <v>156</v>
      </c>
      <c r="E658" s="243" t="s">
        <v>19</v>
      </c>
      <c r="F658" s="244" t="s">
        <v>976</v>
      </c>
      <c r="G658" s="242"/>
      <c r="H658" s="245">
        <v>260</v>
      </c>
      <c r="I658" s="246"/>
      <c r="J658" s="242"/>
      <c r="K658" s="242"/>
      <c r="L658" s="247"/>
      <c r="M658" s="248"/>
      <c r="N658" s="249"/>
      <c r="O658" s="249"/>
      <c r="P658" s="249"/>
      <c r="Q658" s="249"/>
      <c r="R658" s="249"/>
      <c r="S658" s="249"/>
      <c r="T658" s="25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1" t="s">
        <v>156</v>
      </c>
      <c r="AU658" s="251" t="s">
        <v>87</v>
      </c>
      <c r="AV658" s="13" t="s">
        <v>87</v>
      </c>
      <c r="AW658" s="13" t="s">
        <v>35</v>
      </c>
      <c r="AX658" s="13" t="s">
        <v>84</v>
      </c>
      <c r="AY658" s="251" t="s">
        <v>142</v>
      </c>
    </row>
    <row r="659" s="2" customFormat="1" ht="21.75" customHeight="1">
      <c r="A659" s="40"/>
      <c r="B659" s="41"/>
      <c r="C659" s="223" t="s">
        <v>977</v>
      </c>
      <c r="D659" s="223" t="s">
        <v>145</v>
      </c>
      <c r="E659" s="224" t="s">
        <v>978</v>
      </c>
      <c r="F659" s="225" t="s">
        <v>979</v>
      </c>
      <c r="G659" s="226" t="s">
        <v>973</v>
      </c>
      <c r="H659" s="227">
        <v>325</v>
      </c>
      <c r="I659" s="228"/>
      <c r="J659" s="229">
        <f>ROUND(I659*H659,2)</f>
        <v>0</v>
      </c>
      <c r="K659" s="225" t="s">
        <v>149</v>
      </c>
      <c r="L659" s="46"/>
      <c r="M659" s="230" t="s">
        <v>19</v>
      </c>
      <c r="N659" s="231" t="s">
        <v>47</v>
      </c>
      <c r="O659" s="86"/>
      <c r="P659" s="232">
        <f>O659*H659</f>
        <v>0</v>
      </c>
      <c r="Q659" s="232">
        <v>0</v>
      </c>
      <c r="R659" s="232">
        <f>Q659*H659</f>
        <v>0</v>
      </c>
      <c r="S659" s="232">
        <v>0</v>
      </c>
      <c r="T659" s="233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34" t="s">
        <v>310</v>
      </c>
      <c r="AT659" s="234" t="s">
        <v>145</v>
      </c>
      <c r="AU659" s="234" t="s">
        <v>87</v>
      </c>
      <c r="AY659" s="19" t="s">
        <v>142</v>
      </c>
      <c r="BE659" s="235">
        <f>IF(N659="základní",J659,0)</f>
        <v>0</v>
      </c>
      <c r="BF659" s="235">
        <f>IF(N659="snížená",J659,0)</f>
        <v>0</v>
      </c>
      <c r="BG659" s="235">
        <f>IF(N659="zákl. přenesená",J659,0)</f>
        <v>0</v>
      </c>
      <c r="BH659" s="235">
        <f>IF(N659="sníž. přenesená",J659,0)</f>
        <v>0</v>
      </c>
      <c r="BI659" s="235">
        <f>IF(N659="nulová",J659,0)</f>
        <v>0</v>
      </c>
      <c r="BJ659" s="19" t="s">
        <v>84</v>
      </c>
      <c r="BK659" s="235">
        <f>ROUND(I659*H659,2)</f>
        <v>0</v>
      </c>
      <c r="BL659" s="19" t="s">
        <v>310</v>
      </c>
      <c r="BM659" s="234" t="s">
        <v>150</v>
      </c>
    </row>
    <row r="660" s="2" customFormat="1">
      <c r="A660" s="40"/>
      <c r="B660" s="41"/>
      <c r="C660" s="42"/>
      <c r="D660" s="236" t="s">
        <v>152</v>
      </c>
      <c r="E660" s="42"/>
      <c r="F660" s="237" t="s">
        <v>980</v>
      </c>
      <c r="G660" s="42"/>
      <c r="H660" s="42"/>
      <c r="I660" s="138"/>
      <c r="J660" s="42"/>
      <c r="K660" s="42"/>
      <c r="L660" s="46"/>
      <c r="M660" s="238"/>
      <c r="N660" s="239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152</v>
      </c>
      <c r="AU660" s="19" t="s">
        <v>87</v>
      </c>
    </row>
    <row r="661" s="2" customFormat="1">
      <c r="A661" s="40"/>
      <c r="B661" s="41"/>
      <c r="C661" s="42"/>
      <c r="D661" s="236" t="s">
        <v>486</v>
      </c>
      <c r="E661" s="42"/>
      <c r="F661" s="240" t="s">
        <v>981</v>
      </c>
      <c r="G661" s="42"/>
      <c r="H661" s="42"/>
      <c r="I661" s="138"/>
      <c r="J661" s="42"/>
      <c r="K661" s="42"/>
      <c r="L661" s="46"/>
      <c r="M661" s="238"/>
      <c r="N661" s="239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486</v>
      </c>
      <c r="AU661" s="19" t="s">
        <v>87</v>
      </c>
    </row>
    <row r="662" s="13" customFormat="1">
      <c r="A662" s="13"/>
      <c r="B662" s="241"/>
      <c r="C662" s="242"/>
      <c r="D662" s="236" t="s">
        <v>156</v>
      </c>
      <c r="E662" s="243" t="s">
        <v>19</v>
      </c>
      <c r="F662" s="244" t="s">
        <v>982</v>
      </c>
      <c r="G662" s="242"/>
      <c r="H662" s="245">
        <v>325</v>
      </c>
      <c r="I662" s="246"/>
      <c r="J662" s="242"/>
      <c r="K662" s="242"/>
      <c r="L662" s="247"/>
      <c r="M662" s="248"/>
      <c r="N662" s="249"/>
      <c r="O662" s="249"/>
      <c r="P662" s="249"/>
      <c r="Q662" s="249"/>
      <c r="R662" s="249"/>
      <c r="S662" s="249"/>
      <c r="T662" s="25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1" t="s">
        <v>156</v>
      </c>
      <c r="AU662" s="251" t="s">
        <v>87</v>
      </c>
      <c r="AV662" s="13" t="s">
        <v>87</v>
      </c>
      <c r="AW662" s="13" t="s">
        <v>35</v>
      </c>
      <c r="AX662" s="13" t="s">
        <v>84</v>
      </c>
      <c r="AY662" s="251" t="s">
        <v>142</v>
      </c>
    </row>
    <row r="663" s="2" customFormat="1" ht="21.75" customHeight="1">
      <c r="A663" s="40"/>
      <c r="B663" s="41"/>
      <c r="C663" s="223" t="s">
        <v>983</v>
      </c>
      <c r="D663" s="223" t="s">
        <v>145</v>
      </c>
      <c r="E663" s="224" t="s">
        <v>984</v>
      </c>
      <c r="F663" s="225" t="s">
        <v>985</v>
      </c>
      <c r="G663" s="226" t="s">
        <v>973</v>
      </c>
      <c r="H663" s="227">
        <v>20</v>
      </c>
      <c r="I663" s="228"/>
      <c r="J663" s="229">
        <f>ROUND(I663*H663,2)</f>
        <v>0</v>
      </c>
      <c r="K663" s="225" t="s">
        <v>149</v>
      </c>
      <c r="L663" s="46"/>
      <c r="M663" s="230" t="s">
        <v>19</v>
      </c>
      <c r="N663" s="231" t="s">
        <v>47</v>
      </c>
      <c r="O663" s="86"/>
      <c r="P663" s="232">
        <f>O663*H663</f>
        <v>0</v>
      </c>
      <c r="Q663" s="232">
        <v>0.27994000000000002</v>
      </c>
      <c r="R663" s="232">
        <f>Q663*H663</f>
        <v>5.5988000000000007</v>
      </c>
      <c r="S663" s="232">
        <v>0</v>
      </c>
      <c r="T663" s="233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34" t="s">
        <v>319</v>
      </c>
      <c r="AT663" s="234" t="s">
        <v>145</v>
      </c>
      <c r="AU663" s="234" t="s">
        <v>87</v>
      </c>
      <c r="AY663" s="19" t="s">
        <v>142</v>
      </c>
      <c r="BE663" s="235">
        <f>IF(N663="základní",J663,0)</f>
        <v>0</v>
      </c>
      <c r="BF663" s="235">
        <f>IF(N663="snížená",J663,0)</f>
        <v>0</v>
      </c>
      <c r="BG663" s="235">
        <f>IF(N663="zákl. přenesená",J663,0)</f>
        <v>0</v>
      </c>
      <c r="BH663" s="235">
        <f>IF(N663="sníž. přenesená",J663,0)</f>
        <v>0</v>
      </c>
      <c r="BI663" s="235">
        <f>IF(N663="nulová",J663,0)</f>
        <v>0</v>
      </c>
      <c r="BJ663" s="19" t="s">
        <v>84</v>
      </c>
      <c r="BK663" s="235">
        <f>ROUND(I663*H663,2)</f>
        <v>0</v>
      </c>
      <c r="BL663" s="19" t="s">
        <v>319</v>
      </c>
      <c r="BM663" s="234" t="s">
        <v>986</v>
      </c>
    </row>
    <row r="664" s="2" customFormat="1">
      <c r="A664" s="40"/>
      <c r="B664" s="41"/>
      <c r="C664" s="42"/>
      <c r="D664" s="236" t="s">
        <v>152</v>
      </c>
      <c r="E664" s="42"/>
      <c r="F664" s="237" t="s">
        <v>987</v>
      </c>
      <c r="G664" s="42"/>
      <c r="H664" s="42"/>
      <c r="I664" s="138"/>
      <c r="J664" s="42"/>
      <c r="K664" s="42"/>
      <c r="L664" s="46"/>
      <c r="M664" s="238"/>
      <c r="N664" s="239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152</v>
      </c>
      <c r="AU664" s="19" t="s">
        <v>87</v>
      </c>
    </row>
    <row r="665" s="2" customFormat="1">
      <c r="A665" s="40"/>
      <c r="B665" s="41"/>
      <c r="C665" s="42"/>
      <c r="D665" s="236" t="s">
        <v>486</v>
      </c>
      <c r="E665" s="42"/>
      <c r="F665" s="240" t="s">
        <v>988</v>
      </c>
      <c r="G665" s="42"/>
      <c r="H665" s="42"/>
      <c r="I665" s="138"/>
      <c r="J665" s="42"/>
      <c r="K665" s="42"/>
      <c r="L665" s="46"/>
      <c r="M665" s="238"/>
      <c r="N665" s="239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486</v>
      </c>
      <c r="AU665" s="19" t="s">
        <v>87</v>
      </c>
    </row>
    <row r="666" s="13" customFormat="1">
      <c r="A666" s="13"/>
      <c r="B666" s="241"/>
      <c r="C666" s="242"/>
      <c r="D666" s="236" t="s">
        <v>156</v>
      </c>
      <c r="E666" s="243" t="s">
        <v>19</v>
      </c>
      <c r="F666" s="244" t="s">
        <v>989</v>
      </c>
      <c r="G666" s="242"/>
      <c r="H666" s="245">
        <v>20</v>
      </c>
      <c r="I666" s="246"/>
      <c r="J666" s="242"/>
      <c r="K666" s="242"/>
      <c r="L666" s="247"/>
      <c r="M666" s="248"/>
      <c r="N666" s="249"/>
      <c r="O666" s="249"/>
      <c r="P666" s="249"/>
      <c r="Q666" s="249"/>
      <c r="R666" s="249"/>
      <c r="S666" s="249"/>
      <c r="T666" s="25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1" t="s">
        <v>156</v>
      </c>
      <c r="AU666" s="251" t="s">
        <v>87</v>
      </c>
      <c r="AV666" s="13" t="s">
        <v>87</v>
      </c>
      <c r="AW666" s="13" t="s">
        <v>35</v>
      </c>
      <c r="AX666" s="13" t="s">
        <v>84</v>
      </c>
      <c r="AY666" s="251" t="s">
        <v>142</v>
      </c>
    </row>
    <row r="667" s="2" customFormat="1" ht="16.5" customHeight="1">
      <c r="A667" s="40"/>
      <c r="B667" s="41"/>
      <c r="C667" s="252" t="s">
        <v>990</v>
      </c>
      <c r="D667" s="252" t="s">
        <v>157</v>
      </c>
      <c r="E667" s="253" t="s">
        <v>991</v>
      </c>
      <c r="F667" s="254" t="s">
        <v>992</v>
      </c>
      <c r="G667" s="255" t="s">
        <v>765</v>
      </c>
      <c r="H667" s="256">
        <v>54</v>
      </c>
      <c r="I667" s="257"/>
      <c r="J667" s="258">
        <f>ROUND(I667*H667,2)</f>
        <v>0</v>
      </c>
      <c r="K667" s="254" t="s">
        <v>149</v>
      </c>
      <c r="L667" s="259"/>
      <c r="M667" s="260" t="s">
        <v>19</v>
      </c>
      <c r="N667" s="261" t="s">
        <v>47</v>
      </c>
      <c r="O667" s="86"/>
      <c r="P667" s="232">
        <f>O667*H667</f>
        <v>0</v>
      </c>
      <c r="Q667" s="232">
        <v>1</v>
      </c>
      <c r="R667" s="232">
        <f>Q667*H667</f>
        <v>54</v>
      </c>
      <c r="S667" s="232">
        <v>0</v>
      </c>
      <c r="T667" s="233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34" t="s">
        <v>394</v>
      </c>
      <c r="AT667" s="234" t="s">
        <v>157</v>
      </c>
      <c r="AU667" s="234" t="s">
        <v>87</v>
      </c>
      <c r="AY667" s="19" t="s">
        <v>142</v>
      </c>
      <c r="BE667" s="235">
        <f>IF(N667="základní",J667,0)</f>
        <v>0</v>
      </c>
      <c r="BF667" s="235">
        <f>IF(N667="snížená",J667,0)</f>
        <v>0</v>
      </c>
      <c r="BG667" s="235">
        <f>IF(N667="zákl. přenesená",J667,0)</f>
        <v>0</v>
      </c>
      <c r="BH667" s="235">
        <f>IF(N667="sníž. přenesená",J667,0)</f>
        <v>0</v>
      </c>
      <c r="BI667" s="235">
        <f>IF(N667="nulová",J667,0)</f>
        <v>0</v>
      </c>
      <c r="BJ667" s="19" t="s">
        <v>84</v>
      </c>
      <c r="BK667" s="235">
        <f>ROUND(I667*H667,2)</f>
        <v>0</v>
      </c>
      <c r="BL667" s="19" t="s">
        <v>394</v>
      </c>
      <c r="BM667" s="234" t="s">
        <v>993</v>
      </c>
    </row>
    <row r="668" s="2" customFormat="1">
      <c r="A668" s="40"/>
      <c r="B668" s="41"/>
      <c r="C668" s="42"/>
      <c r="D668" s="236" t="s">
        <v>152</v>
      </c>
      <c r="E668" s="42"/>
      <c r="F668" s="237" t="s">
        <v>992</v>
      </c>
      <c r="G668" s="42"/>
      <c r="H668" s="42"/>
      <c r="I668" s="138"/>
      <c r="J668" s="42"/>
      <c r="K668" s="42"/>
      <c r="L668" s="46"/>
      <c r="M668" s="238"/>
      <c r="N668" s="239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152</v>
      </c>
      <c r="AU668" s="19" t="s">
        <v>87</v>
      </c>
    </row>
    <row r="669" s="13" customFormat="1">
      <c r="A669" s="13"/>
      <c r="B669" s="241"/>
      <c r="C669" s="242"/>
      <c r="D669" s="236" t="s">
        <v>156</v>
      </c>
      <c r="E669" s="243" t="s">
        <v>19</v>
      </c>
      <c r="F669" s="244" t="s">
        <v>994</v>
      </c>
      <c r="G669" s="242"/>
      <c r="H669" s="245">
        <v>54</v>
      </c>
      <c r="I669" s="246"/>
      <c r="J669" s="242"/>
      <c r="K669" s="242"/>
      <c r="L669" s="247"/>
      <c r="M669" s="248"/>
      <c r="N669" s="249"/>
      <c r="O669" s="249"/>
      <c r="P669" s="249"/>
      <c r="Q669" s="249"/>
      <c r="R669" s="249"/>
      <c r="S669" s="249"/>
      <c r="T669" s="25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1" t="s">
        <v>156</v>
      </c>
      <c r="AU669" s="251" t="s">
        <v>87</v>
      </c>
      <c r="AV669" s="13" t="s">
        <v>87</v>
      </c>
      <c r="AW669" s="13" t="s">
        <v>35</v>
      </c>
      <c r="AX669" s="13" t="s">
        <v>84</v>
      </c>
      <c r="AY669" s="251" t="s">
        <v>142</v>
      </c>
    </row>
    <row r="670" s="2" customFormat="1" ht="21.75" customHeight="1">
      <c r="A670" s="40"/>
      <c r="B670" s="41"/>
      <c r="C670" s="223" t="s">
        <v>995</v>
      </c>
      <c r="D670" s="223" t="s">
        <v>145</v>
      </c>
      <c r="E670" s="224" t="s">
        <v>996</v>
      </c>
      <c r="F670" s="225" t="s">
        <v>997</v>
      </c>
      <c r="G670" s="226" t="s">
        <v>973</v>
      </c>
      <c r="H670" s="227">
        <v>10</v>
      </c>
      <c r="I670" s="228"/>
      <c r="J670" s="229">
        <f>ROUND(I670*H670,2)</f>
        <v>0</v>
      </c>
      <c r="K670" s="225" t="s">
        <v>149</v>
      </c>
      <c r="L670" s="46"/>
      <c r="M670" s="230" t="s">
        <v>19</v>
      </c>
      <c r="N670" s="231" t="s">
        <v>47</v>
      </c>
      <c r="O670" s="86"/>
      <c r="P670" s="232">
        <f>O670*H670</f>
        <v>0</v>
      </c>
      <c r="Q670" s="232">
        <v>0.24290000000000001</v>
      </c>
      <c r="R670" s="232">
        <f>Q670*H670</f>
        <v>2.4290000000000003</v>
      </c>
      <c r="S670" s="232">
        <v>0</v>
      </c>
      <c r="T670" s="233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34" t="s">
        <v>319</v>
      </c>
      <c r="AT670" s="234" t="s">
        <v>145</v>
      </c>
      <c r="AU670" s="234" t="s">
        <v>87</v>
      </c>
      <c r="AY670" s="19" t="s">
        <v>142</v>
      </c>
      <c r="BE670" s="235">
        <f>IF(N670="základní",J670,0)</f>
        <v>0</v>
      </c>
      <c r="BF670" s="235">
        <f>IF(N670="snížená",J670,0)</f>
        <v>0</v>
      </c>
      <c r="BG670" s="235">
        <f>IF(N670="zákl. přenesená",J670,0)</f>
        <v>0</v>
      </c>
      <c r="BH670" s="235">
        <f>IF(N670="sníž. přenesená",J670,0)</f>
        <v>0</v>
      </c>
      <c r="BI670" s="235">
        <f>IF(N670="nulová",J670,0)</f>
        <v>0</v>
      </c>
      <c r="BJ670" s="19" t="s">
        <v>84</v>
      </c>
      <c r="BK670" s="235">
        <f>ROUND(I670*H670,2)</f>
        <v>0</v>
      </c>
      <c r="BL670" s="19" t="s">
        <v>319</v>
      </c>
      <c r="BM670" s="234" t="s">
        <v>998</v>
      </c>
    </row>
    <row r="671" s="2" customFormat="1">
      <c r="A671" s="40"/>
      <c r="B671" s="41"/>
      <c r="C671" s="42"/>
      <c r="D671" s="236" t="s">
        <v>152</v>
      </c>
      <c r="E671" s="42"/>
      <c r="F671" s="237" t="s">
        <v>999</v>
      </c>
      <c r="G671" s="42"/>
      <c r="H671" s="42"/>
      <c r="I671" s="138"/>
      <c r="J671" s="42"/>
      <c r="K671" s="42"/>
      <c r="L671" s="46"/>
      <c r="M671" s="238"/>
      <c r="N671" s="239"/>
      <c r="O671" s="86"/>
      <c r="P671" s="86"/>
      <c r="Q671" s="86"/>
      <c r="R671" s="86"/>
      <c r="S671" s="86"/>
      <c r="T671" s="87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9" t="s">
        <v>152</v>
      </c>
      <c r="AU671" s="19" t="s">
        <v>87</v>
      </c>
    </row>
    <row r="672" s="2" customFormat="1">
      <c r="A672" s="40"/>
      <c r="B672" s="41"/>
      <c r="C672" s="42"/>
      <c r="D672" s="236" t="s">
        <v>486</v>
      </c>
      <c r="E672" s="42"/>
      <c r="F672" s="240" t="s">
        <v>988</v>
      </c>
      <c r="G672" s="42"/>
      <c r="H672" s="42"/>
      <c r="I672" s="138"/>
      <c r="J672" s="42"/>
      <c r="K672" s="42"/>
      <c r="L672" s="46"/>
      <c r="M672" s="238"/>
      <c r="N672" s="239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486</v>
      </c>
      <c r="AU672" s="19" t="s">
        <v>87</v>
      </c>
    </row>
    <row r="673" s="13" customFormat="1">
      <c r="A673" s="13"/>
      <c r="B673" s="241"/>
      <c r="C673" s="242"/>
      <c r="D673" s="236" t="s">
        <v>156</v>
      </c>
      <c r="E673" s="243" t="s">
        <v>19</v>
      </c>
      <c r="F673" s="244" t="s">
        <v>1000</v>
      </c>
      <c r="G673" s="242"/>
      <c r="H673" s="245">
        <v>10</v>
      </c>
      <c r="I673" s="246"/>
      <c r="J673" s="242"/>
      <c r="K673" s="242"/>
      <c r="L673" s="247"/>
      <c r="M673" s="248"/>
      <c r="N673" s="249"/>
      <c r="O673" s="249"/>
      <c r="P673" s="249"/>
      <c r="Q673" s="249"/>
      <c r="R673" s="249"/>
      <c r="S673" s="249"/>
      <c r="T673" s="25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1" t="s">
        <v>156</v>
      </c>
      <c r="AU673" s="251" t="s">
        <v>87</v>
      </c>
      <c r="AV673" s="13" t="s">
        <v>87</v>
      </c>
      <c r="AW673" s="13" t="s">
        <v>35</v>
      </c>
      <c r="AX673" s="13" t="s">
        <v>84</v>
      </c>
      <c r="AY673" s="251" t="s">
        <v>142</v>
      </c>
    </row>
    <row r="674" s="2" customFormat="1" ht="21.75" customHeight="1">
      <c r="A674" s="40"/>
      <c r="B674" s="41"/>
      <c r="C674" s="252" t="s">
        <v>1001</v>
      </c>
      <c r="D674" s="252" t="s">
        <v>157</v>
      </c>
      <c r="E674" s="253" t="s">
        <v>1002</v>
      </c>
      <c r="F674" s="254" t="s">
        <v>1003</v>
      </c>
      <c r="G674" s="255" t="s">
        <v>765</v>
      </c>
      <c r="H674" s="256">
        <v>1.1499999999999999</v>
      </c>
      <c r="I674" s="257"/>
      <c r="J674" s="258">
        <f>ROUND(I674*H674,2)</f>
        <v>0</v>
      </c>
      <c r="K674" s="254" t="s">
        <v>149</v>
      </c>
      <c r="L674" s="259"/>
      <c r="M674" s="260" t="s">
        <v>19</v>
      </c>
      <c r="N674" s="261" t="s">
        <v>47</v>
      </c>
      <c r="O674" s="86"/>
      <c r="P674" s="232">
        <f>O674*H674</f>
        <v>0</v>
      </c>
      <c r="Q674" s="232">
        <v>1</v>
      </c>
      <c r="R674" s="232">
        <f>Q674*H674</f>
        <v>1.1499999999999999</v>
      </c>
      <c r="S674" s="232">
        <v>0</v>
      </c>
      <c r="T674" s="233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34" t="s">
        <v>394</v>
      </c>
      <c r="AT674" s="234" t="s">
        <v>157</v>
      </c>
      <c r="AU674" s="234" t="s">
        <v>87</v>
      </c>
      <c r="AY674" s="19" t="s">
        <v>142</v>
      </c>
      <c r="BE674" s="235">
        <f>IF(N674="základní",J674,0)</f>
        <v>0</v>
      </c>
      <c r="BF674" s="235">
        <f>IF(N674="snížená",J674,0)</f>
        <v>0</v>
      </c>
      <c r="BG674" s="235">
        <f>IF(N674="zákl. přenesená",J674,0)</f>
        <v>0</v>
      </c>
      <c r="BH674" s="235">
        <f>IF(N674="sníž. přenesená",J674,0)</f>
        <v>0</v>
      </c>
      <c r="BI674" s="235">
        <f>IF(N674="nulová",J674,0)</f>
        <v>0</v>
      </c>
      <c r="BJ674" s="19" t="s">
        <v>84</v>
      </c>
      <c r="BK674" s="235">
        <f>ROUND(I674*H674,2)</f>
        <v>0</v>
      </c>
      <c r="BL674" s="19" t="s">
        <v>394</v>
      </c>
      <c r="BM674" s="234" t="s">
        <v>1004</v>
      </c>
    </row>
    <row r="675" s="2" customFormat="1">
      <c r="A675" s="40"/>
      <c r="B675" s="41"/>
      <c r="C675" s="42"/>
      <c r="D675" s="236" t="s">
        <v>152</v>
      </c>
      <c r="E675" s="42"/>
      <c r="F675" s="237" t="s">
        <v>1003</v>
      </c>
      <c r="G675" s="42"/>
      <c r="H675" s="42"/>
      <c r="I675" s="138"/>
      <c r="J675" s="42"/>
      <c r="K675" s="42"/>
      <c r="L675" s="46"/>
      <c r="M675" s="238"/>
      <c r="N675" s="239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152</v>
      </c>
      <c r="AU675" s="19" t="s">
        <v>87</v>
      </c>
    </row>
    <row r="676" s="13" customFormat="1">
      <c r="A676" s="13"/>
      <c r="B676" s="241"/>
      <c r="C676" s="242"/>
      <c r="D676" s="236" t="s">
        <v>156</v>
      </c>
      <c r="E676" s="243" t="s">
        <v>19</v>
      </c>
      <c r="F676" s="244" t="s">
        <v>1005</v>
      </c>
      <c r="G676" s="242"/>
      <c r="H676" s="245">
        <v>1.1499999999999999</v>
      </c>
      <c r="I676" s="246"/>
      <c r="J676" s="242"/>
      <c r="K676" s="242"/>
      <c r="L676" s="247"/>
      <c r="M676" s="248"/>
      <c r="N676" s="249"/>
      <c r="O676" s="249"/>
      <c r="P676" s="249"/>
      <c r="Q676" s="249"/>
      <c r="R676" s="249"/>
      <c r="S676" s="249"/>
      <c r="T676" s="25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1" t="s">
        <v>156</v>
      </c>
      <c r="AU676" s="251" t="s">
        <v>87</v>
      </c>
      <c r="AV676" s="13" t="s">
        <v>87</v>
      </c>
      <c r="AW676" s="13" t="s">
        <v>35</v>
      </c>
      <c r="AX676" s="13" t="s">
        <v>84</v>
      </c>
      <c r="AY676" s="251" t="s">
        <v>142</v>
      </c>
    </row>
    <row r="677" s="2" customFormat="1" ht="21.75" customHeight="1">
      <c r="A677" s="40"/>
      <c r="B677" s="41"/>
      <c r="C677" s="252" t="s">
        <v>1006</v>
      </c>
      <c r="D677" s="252" t="s">
        <v>157</v>
      </c>
      <c r="E677" s="253" t="s">
        <v>1007</v>
      </c>
      <c r="F677" s="254" t="s">
        <v>1008</v>
      </c>
      <c r="G677" s="255" t="s">
        <v>765</v>
      </c>
      <c r="H677" s="256">
        <v>1.1499999999999999</v>
      </c>
      <c r="I677" s="257"/>
      <c r="J677" s="258">
        <f>ROUND(I677*H677,2)</f>
        <v>0</v>
      </c>
      <c r="K677" s="254" t="s">
        <v>149</v>
      </c>
      <c r="L677" s="259"/>
      <c r="M677" s="260" t="s">
        <v>19</v>
      </c>
      <c r="N677" s="261" t="s">
        <v>47</v>
      </c>
      <c r="O677" s="86"/>
      <c r="P677" s="232">
        <f>O677*H677</f>
        <v>0</v>
      </c>
      <c r="Q677" s="232">
        <v>1</v>
      </c>
      <c r="R677" s="232">
        <f>Q677*H677</f>
        <v>1.1499999999999999</v>
      </c>
      <c r="S677" s="232">
        <v>0</v>
      </c>
      <c r="T677" s="233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34" t="s">
        <v>394</v>
      </c>
      <c r="AT677" s="234" t="s">
        <v>157</v>
      </c>
      <c r="AU677" s="234" t="s">
        <v>87</v>
      </c>
      <c r="AY677" s="19" t="s">
        <v>142</v>
      </c>
      <c r="BE677" s="235">
        <f>IF(N677="základní",J677,0)</f>
        <v>0</v>
      </c>
      <c r="BF677" s="235">
        <f>IF(N677="snížená",J677,0)</f>
        <v>0</v>
      </c>
      <c r="BG677" s="235">
        <f>IF(N677="zákl. přenesená",J677,0)</f>
        <v>0</v>
      </c>
      <c r="BH677" s="235">
        <f>IF(N677="sníž. přenesená",J677,0)</f>
        <v>0</v>
      </c>
      <c r="BI677" s="235">
        <f>IF(N677="nulová",J677,0)</f>
        <v>0</v>
      </c>
      <c r="BJ677" s="19" t="s">
        <v>84</v>
      </c>
      <c r="BK677" s="235">
        <f>ROUND(I677*H677,2)</f>
        <v>0</v>
      </c>
      <c r="BL677" s="19" t="s">
        <v>394</v>
      </c>
      <c r="BM677" s="234" t="s">
        <v>1009</v>
      </c>
    </row>
    <row r="678" s="2" customFormat="1">
      <c r="A678" s="40"/>
      <c r="B678" s="41"/>
      <c r="C678" s="42"/>
      <c r="D678" s="236" t="s">
        <v>152</v>
      </c>
      <c r="E678" s="42"/>
      <c r="F678" s="237" t="s">
        <v>1008</v>
      </c>
      <c r="G678" s="42"/>
      <c r="H678" s="42"/>
      <c r="I678" s="138"/>
      <c r="J678" s="42"/>
      <c r="K678" s="42"/>
      <c r="L678" s="46"/>
      <c r="M678" s="238"/>
      <c r="N678" s="239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152</v>
      </c>
      <c r="AU678" s="19" t="s">
        <v>87</v>
      </c>
    </row>
    <row r="679" s="13" customFormat="1">
      <c r="A679" s="13"/>
      <c r="B679" s="241"/>
      <c r="C679" s="242"/>
      <c r="D679" s="236" t="s">
        <v>156</v>
      </c>
      <c r="E679" s="243" t="s">
        <v>19</v>
      </c>
      <c r="F679" s="244" t="s">
        <v>1005</v>
      </c>
      <c r="G679" s="242"/>
      <c r="H679" s="245">
        <v>1.1499999999999999</v>
      </c>
      <c r="I679" s="246"/>
      <c r="J679" s="242"/>
      <c r="K679" s="242"/>
      <c r="L679" s="247"/>
      <c r="M679" s="248"/>
      <c r="N679" s="249"/>
      <c r="O679" s="249"/>
      <c r="P679" s="249"/>
      <c r="Q679" s="249"/>
      <c r="R679" s="249"/>
      <c r="S679" s="249"/>
      <c r="T679" s="25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1" t="s">
        <v>156</v>
      </c>
      <c r="AU679" s="251" t="s">
        <v>87</v>
      </c>
      <c r="AV679" s="13" t="s">
        <v>87</v>
      </c>
      <c r="AW679" s="13" t="s">
        <v>35</v>
      </c>
      <c r="AX679" s="13" t="s">
        <v>84</v>
      </c>
      <c r="AY679" s="251" t="s">
        <v>142</v>
      </c>
    </row>
    <row r="680" s="12" customFormat="1" ht="25.92" customHeight="1">
      <c r="A680" s="12"/>
      <c r="B680" s="207"/>
      <c r="C680" s="208"/>
      <c r="D680" s="209" t="s">
        <v>75</v>
      </c>
      <c r="E680" s="210" t="s">
        <v>1010</v>
      </c>
      <c r="F680" s="210" t="s">
        <v>1011</v>
      </c>
      <c r="G680" s="208"/>
      <c r="H680" s="208"/>
      <c r="I680" s="211"/>
      <c r="J680" s="212">
        <f>BK680</f>
        <v>0</v>
      </c>
      <c r="K680" s="208"/>
      <c r="L680" s="213"/>
      <c r="M680" s="214"/>
      <c r="N680" s="215"/>
      <c r="O680" s="215"/>
      <c r="P680" s="216">
        <f>P681+P694</f>
        <v>0</v>
      </c>
      <c r="Q680" s="215"/>
      <c r="R680" s="216">
        <f>R681+R694</f>
        <v>0</v>
      </c>
      <c r="S680" s="215"/>
      <c r="T680" s="217">
        <f>T681+T694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18" t="s">
        <v>173</v>
      </c>
      <c r="AT680" s="219" t="s">
        <v>75</v>
      </c>
      <c r="AU680" s="219" t="s">
        <v>76</v>
      </c>
      <c r="AY680" s="218" t="s">
        <v>142</v>
      </c>
      <c r="BK680" s="220">
        <f>BK681+BK694</f>
        <v>0</v>
      </c>
    </row>
    <row r="681" s="12" customFormat="1" ht="22.8" customHeight="1">
      <c r="A681" s="12"/>
      <c r="B681" s="207"/>
      <c r="C681" s="208"/>
      <c r="D681" s="209" t="s">
        <v>75</v>
      </c>
      <c r="E681" s="221" t="s">
        <v>1012</v>
      </c>
      <c r="F681" s="221" t="s">
        <v>1013</v>
      </c>
      <c r="G681" s="208"/>
      <c r="H681" s="208"/>
      <c r="I681" s="211"/>
      <c r="J681" s="222">
        <f>BK681</f>
        <v>0</v>
      </c>
      <c r="K681" s="208"/>
      <c r="L681" s="213"/>
      <c r="M681" s="214"/>
      <c r="N681" s="215"/>
      <c r="O681" s="215"/>
      <c r="P681" s="216">
        <f>P682+SUM(P683:P688)</f>
        <v>0</v>
      </c>
      <c r="Q681" s="215"/>
      <c r="R681" s="216">
        <f>R682+SUM(R683:R688)</f>
        <v>0</v>
      </c>
      <c r="S681" s="215"/>
      <c r="T681" s="217">
        <f>T682+SUM(T683:T688)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18" t="s">
        <v>173</v>
      </c>
      <c r="AT681" s="219" t="s">
        <v>75</v>
      </c>
      <c r="AU681" s="219" t="s">
        <v>84</v>
      </c>
      <c r="AY681" s="218" t="s">
        <v>142</v>
      </c>
      <c r="BK681" s="220">
        <f>BK682+SUM(BK683:BK688)</f>
        <v>0</v>
      </c>
    </row>
    <row r="682" s="2" customFormat="1" ht="16.5" customHeight="1">
      <c r="A682" s="40"/>
      <c r="B682" s="41"/>
      <c r="C682" s="223" t="s">
        <v>1014</v>
      </c>
      <c r="D682" s="223" t="s">
        <v>145</v>
      </c>
      <c r="E682" s="224" t="s">
        <v>1015</v>
      </c>
      <c r="F682" s="225" t="s">
        <v>1016</v>
      </c>
      <c r="G682" s="226" t="s">
        <v>842</v>
      </c>
      <c r="H682" s="227">
        <v>1</v>
      </c>
      <c r="I682" s="228"/>
      <c r="J682" s="229">
        <f>ROUND(I682*H682,2)</f>
        <v>0</v>
      </c>
      <c r="K682" s="225" t="s">
        <v>343</v>
      </c>
      <c r="L682" s="46"/>
      <c r="M682" s="230" t="s">
        <v>19</v>
      </c>
      <c r="N682" s="231" t="s">
        <v>47</v>
      </c>
      <c r="O682" s="86"/>
      <c r="P682" s="232">
        <f>O682*H682</f>
        <v>0</v>
      </c>
      <c r="Q682" s="232">
        <v>0</v>
      </c>
      <c r="R682" s="232">
        <f>Q682*H682</f>
        <v>0</v>
      </c>
      <c r="S682" s="232">
        <v>0</v>
      </c>
      <c r="T682" s="233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34" t="s">
        <v>1017</v>
      </c>
      <c r="AT682" s="234" t="s">
        <v>145</v>
      </c>
      <c r="AU682" s="234" t="s">
        <v>87</v>
      </c>
      <c r="AY682" s="19" t="s">
        <v>142</v>
      </c>
      <c r="BE682" s="235">
        <f>IF(N682="základní",J682,0)</f>
        <v>0</v>
      </c>
      <c r="BF682" s="235">
        <f>IF(N682="snížená",J682,0)</f>
        <v>0</v>
      </c>
      <c r="BG682" s="235">
        <f>IF(N682="zákl. přenesená",J682,0)</f>
        <v>0</v>
      </c>
      <c r="BH682" s="235">
        <f>IF(N682="sníž. přenesená",J682,0)</f>
        <v>0</v>
      </c>
      <c r="BI682" s="235">
        <f>IF(N682="nulová",J682,0)</f>
        <v>0</v>
      </c>
      <c r="BJ682" s="19" t="s">
        <v>84</v>
      </c>
      <c r="BK682" s="235">
        <f>ROUND(I682*H682,2)</f>
        <v>0</v>
      </c>
      <c r="BL682" s="19" t="s">
        <v>1017</v>
      </c>
      <c r="BM682" s="234" t="s">
        <v>1018</v>
      </c>
    </row>
    <row r="683" s="2" customFormat="1">
      <c r="A683" s="40"/>
      <c r="B683" s="41"/>
      <c r="C683" s="42"/>
      <c r="D683" s="236" t="s">
        <v>152</v>
      </c>
      <c r="E683" s="42"/>
      <c r="F683" s="237" t="s">
        <v>1016</v>
      </c>
      <c r="G683" s="42"/>
      <c r="H683" s="42"/>
      <c r="I683" s="138"/>
      <c r="J683" s="42"/>
      <c r="K683" s="42"/>
      <c r="L683" s="46"/>
      <c r="M683" s="238"/>
      <c r="N683" s="239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152</v>
      </c>
      <c r="AU683" s="19" t="s">
        <v>87</v>
      </c>
    </row>
    <row r="684" s="2" customFormat="1">
      <c r="A684" s="40"/>
      <c r="B684" s="41"/>
      <c r="C684" s="42"/>
      <c r="D684" s="236" t="s">
        <v>154</v>
      </c>
      <c r="E684" s="42"/>
      <c r="F684" s="240" t="s">
        <v>1019</v>
      </c>
      <c r="G684" s="42"/>
      <c r="H684" s="42"/>
      <c r="I684" s="138"/>
      <c r="J684" s="42"/>
      <c r="K684" s="42"/>
      <c r="L684" s="46"/>
      <c r="M684" s="238"/>
      <c r="N684" s="239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154</v>
      </c>
      <c r="AU684" s="19" t="s">
        <v>87</v>
      </c>
    </row>
    <row r="685" s="2" customFormat="1" ht="33" customHeight="1">
      <c r="A685" s="40"/>
      <c r="B685" s="41"/>
      <c r="C685" s="223" t="s">
        <v>1020</v>
      </c>
      <c r="D685" s="223" t="s">
        <v>145</v>
      </c>
      <c r="E685" s="224" t="s">
        <v>1021</v>
      </c>
      <c r="F685" s="225" t="s">
        <v>1022</v>
      </c>
      <c r="G685" s="226" t="s">
        <v>842</v>
      </c>
      <c r="H685" s="227">
        <v>1</v>
      </c>
      <c r="I685" s="228"/>
      <c r="J685" s="229">
        <f>ROUND(I685*H685,2)</f>
        <v>0</v>
      </c>
      <c r="K685" s="225" t="s">
        <v>343</v>
      </c>
      <c r="L685" s="46"/>
      <c r="M685" s="230" t="s">
        <v>19</v>
      </c>
      <c r="N685" s="231" t="s">
        <v>47</v>
      </c>
      <c r="O685" s="86"/>
      <c r="P685" s="232">
        <f>O685*H685</f>
        <v>0</v>
      </c>
      <c r="Q685" s="232">
        <v>0</v>
      </c>
      <c r="R685" s="232">
        <f>Q685*H685</f>
        <v>0</v>
      </c>
      <c r="S685" s="232">
        <v>0</v>
      </c>
      <c r="T685" s="233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34" t="s">
        <v>1017</v>
      </c>
      <c r="AT685" s="234" t="s">
        <v>145</v>
      </c>
      <c r="AU685" s="234" t="s">
        <v>87</v>
      </c>
      <c r="AY685" s="19" t="s">
        <v>142</v>
      </c>
      <c r="BE685" s="235">
        <f>IF(N685="základní",J685,0)</f>
        <v>0</v>
      </c>
      <c r="BF685" s="235">
        <f>IF(N685="snížená",J685,0)</f>
        <v>0</v>
      </c>
      <c r="BG685" s="235">
        <f>IF(N685="zákl. přenesená",J685,0)</f>
        <v>0</v>
      </c>
      <c r="BH685" s="235">
        <f>IF(N685="sníž. přenesená",J685,0)</f>
        <v>0</v>
      </c>
      <c r="BI685" s="235">
        <f>IF(N685="nulová",J685,0)</f>
        <v>0</v>
      </c>
      <c r="BJ685" s="19" t="s">
        <v>84</v>
      </c>
      <c r="BK685" s="235">
        <f>ROUND(I685*H685,2)</f>
        <v>0</v>
      </c>
      <c r="BL685" s="19" t="s">
        <v>1017</v>
      </c>
      <c r="BM685" s="234" t="s">
        <v>1023</v>
      </c>
    </row>
    <row r="686" s="2" customFormat="1">
      <c r="A686" s="40"/>
      <c r="B686" s="41"/>
      <c r="C686" s="42"/>
      <c r="D686" s="236" t="s">
        <v>152</v>
      </c>
      <c r="E686" s="42"/>
      <c r="F686" s="237" t="s">
        <v>1022</v>
      </c>
      <c r="G686" s="42"/>
      <c r="H686" s="42"/>
      <c r="I686" s="138"/>
      <c r="J686" s="42"/>
      <c r="K686" s="42"/>
      <c r="L686" s="46"/>
      <c r="M686" s="238"/>
      <c r="N686" s="239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152</v>
      </c>
      <c r="AU686" s="19" t="s">
        <v>87</v>
      </c>
    </row>
    <row r="687" s="2" customFormat="1">
      <c r="A687" s="40"/>
      <c r="B687" s="41"/>
      <c r="C687" s="42"/>
      <c r="D687" s="236" t="s">
        <v>154</v>
      </c>
      <c r="E687" s="42"/>
      <c r="F687" s="240" t="s">
        <v>1024</v>
      </c>
      <c r="G687" s="42"/>
      <c r="H687" s="42"/>
      <c r="I687" s="138"/>
      <c r="J687" s="42"/>
      <c r="K687" s="42"/>
      <c r="L687" s="46"/>
      <c r="M687" s="238"/>
      <c r="N687" s="239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154</v>
      </c>
      <c r="AU687" s="19" t="s">
        <v>87</v>
      </c>
    </row>
    <row r="688" s="12" customFormat="1" ht="20.88" customHeight="1">
      <c r="A688" s="12"/>
      <c r="B688" s="207"/>
      <c r="C688" s="208"/>
      <c r="D688" s="209" t="s">
        <v>75</v>
      </c>
      <c r="E688" s="221" t="s">
        <v>76</v>
      </c>
      <c r="F688" s="221" t="s">
        <v>1025</v>
      </c>
      <c r="G688" s="208"/>
      <c r="H688" s="208"/>
      <c r="I688" s="211"/>
      <c r="J688" s="222">
        <f>BK688</f>
        <v>0</v>
      </c>
      <c r="K688" s="208"/>
      <c r="L688" s="213"/>
      <c r="M688" s="214"/>
      <c r="N688" s="215"/>
      <c r="O688" s="215"/>
      <c r="P688" s="216">
        <f>SUM(P689:P693)</f>
        <v>0</v>
      </c>
      <c r="Q688" s="215"/>
      <c r="R688" s="216">
        <f>SUM(R689:R693)</f>
        <v>0</v>
      </c>
      <c r="S688" s="215"/>
      <c r="T688" s="217">
        <f>SUM(T689:T693)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18" t="s">
        <v>168</v>
      </c>
      <c r="AT688" s="219" t="s">
        <v>75</v>
      </c>
      <c r="AU688" s="219" t="s">
        <v>87</v>
      </c>
      <c r="AY688" s="218" t="s">
        <v>142</v>
      </c>
      <c r="BK688" s="220">
        <f>SUM(BK689:BK693)</f>
        <v>0</v>
      </c>
    </row>
    <row r="689" s="2" customFormat="1" ht="16.5" customHeight="1">
      <c r="A689" s="40"/>
      <c r="B689" s="41"/>
      <c r="C689" s="223" t="s">
        <v>1026</v>
      </c>
      <c r="D689" s="223" t="s">
        <v>145</v>
      </c>
      <c r="E689" s="224" t="s">
        <v>1027</v>
      </c>
      <c r="F689" s="225" t="s">
        <v>1028</v>
      </c>
      <c r="G689" s="226" t="s">
        <v>842</v>
      </c>
      <c r="H689" s="227">
        <v>1</v>
      </c>
      <c r="I689" s="228"/>
      <c r="J689" s="229">
        <f>ROUND(I689*H689,2)</f>
        <v>0</v>
      </c>
      <c r="K689" s="225" t="s">
        <v>19</v>
      </c>
      <c r="L689" s="46"/>
      <c r="M689" s="230" t="s">
        <v>19</v>
      </c>
      <c r="N689" s="231" t="s">
        <v>47</v>
      </c>
      <c r="O689" s="86"/>
      <c r="P689" s="232">
        <f>O689*H689</f>
        <v>0</v>
      </c>
      <c r="Q689" s="232">
        <v>0</v>
      </c>
      <c r="R689" s="232">
        <f>Q689*H689</f>
        <v>0</v>
      </c>
      <c r="S689" s="232">
        <v>0</v>
      </c>
      <c r="T689" s="233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34" t="s">
        <v>319</v>
      </c>
      <c r="AT689" s="234" t="s">
        <v>145</v>
      </c>
      <c r="AU689" s="234" t="s">
        <v>163</v>
      </c>
      <c r="AY689" s="19" t="s">
        <v>142</v>
      </c>
      <c r="BE689" s="235">
        <f>IF(N689="základní",J689,0)</f>
        <v>0</v>
      </c>
      <c r="BF689" s="235">
        <f>IF(N689="snížená",J689,0)</f>
        <v>0</v>
      </c>
      <c r="BG689" s="235">
        <f>IF(N689="zákl. přenesená",J689,0)</f>
        <v>0</v>
      </c>
      <c r="BH689" s="235">
        <f>IF(N689="sníž. přenesená",J689,0)</f>
        <v>0</v>
      </c>
      <c r="BI689" s="235">
        <f>IF(N689="nulová",J689,0)</f>
        <v>0</v>
      </c>
      <c r="BJ689" s="19" t="s">
        <v>84</v>
      </c>
      <c r="BK689" s="235">
        <f>ROUND(I689*H689,2)</f>
        <v>0</v>
      </c>
      <c r="BL689" s="19" t="s">
        <v>319</v>
      </c>
      <c r="BM689" s="234" t="s">
        <v>1029</v>
      </c>
    </row>
    <row r="690" s="2" customFormat="1">
      <c r="A690" s="40"/>
      <c r="B690" s="41"/>
      <c r="C690" s="42"/>
      <c r="D690" s="236" t="s">
        <v>152</v>
      </c>
      <c r="E690" s="42"/>
      <c r="F690" s="237" t="s">
        <v>1028</v>
      </c>
      <c r="G690" s="42"/>
      <c r="H690" s="42"/>
      <c r="I690" s="138"/>
      <c r="J690" s="42"/>
      <c r="K690" s="42"/>
      <c r="L690" s="46"/>
      <c r="M690" s="238"/>
      <c r="N690" s="239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152</v>
      </c>
      <c r="AU690" s="19" t="s">
        <v>163</v>
      </c>
    </row>
    <row r="691" s="2" customFormat="1">
      <c r="A691" s="40"/>
      <c r="B691" s="41"/>
      <c r="C691" s="42"/>
      <c r="D691" s="236" t="s">
        <v>154</v>
      </c>
      <c r="E691" s="42"/>
      <c r="F691" s="240" t="s">
        <v>1030</v>
      </c>
      <c r="G691" s="42"/>
      <c r="H691" s="42"/>
      <c r="I691" s="138"/>
      <c r="J691" s="42"/>
      <c r="K691" s="42"/>
      <c r="L691" s="46"/>
      <c r="M691" s="238"/>
      <c r="N691" s="239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154</v>
      </c>
      <c r="AU691" s="19" t="s">
        <v>163</v>
      </c>
    </row>
    <row r="692" s="2" customFormat="1" ht="21.75" customHeight="1">
      <c r="A692" s="40"/>
      <c r="B692" s="41"/>
      <c r="C692" s="223" t="s">
        <v>1031</v>
      </c>
      <c r="D692" s="223" t="s">
        <v>145</v>
      </c>
      <c r="E692" s="224" t="s">
        <v>1032</v>
      </c>
      <c r="F692" s="225" t="s">
        <v>1033</v>
      </c>
      <c r="G692" s="226" t="s">
        <v>842</v>
      </c>
      <c r="H692" s="227">
        <v>1</v>
      </c>
      <c r="I692" s="228"/>
      <c r="J692" s="229">
        <f>ROUND(I692*H692,2)</f>
        <v>0</v>
      </c>
      <c r="K692" s="225" t="s">
        <v>19</v>
      </c>
      <c r="L692" s="46"/>
      <c r="M692" s="230" t="s">
        <v>19</v>
      </c>
      <c r="N692" s="231" t="s">
        <v>47</v>
      </c>
      <c r="O692" s="86"/>
      <c r="P692" s="232">
        <f>O692*H692</f>
        <v>0</v>
      </c>
      <c r="Q692" s="232">
        <v>0</v>
      </c>
      <c r="R692" s="232">
        <f>Q692*H692</f>
        <v>0</v>
      </c>
      <c r="S692" s="232">
        <v>0</v>
      </c>
      <c r="T692" s="233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34" t="s">
        <v>319</v>
      </c>
      <c r="AT692" s="234" t="s">
        <v>145</v>
      </c>
      <c r="AU692" s="234" t="s">
        <v>163</v>
      </c>
      <c r="AY692" s="19" t="s">
        <v>142</v>
      </c>
      <c r="BE692" s="235">
        <f>IF(N692="základní",J692,0)</f>
        <v>0</v>
      </c>
      <c r="BF692" s="235">
        <f>IF(N692="snížená",J692,0)</f>
        <v>0</v>
      </c>
      <c r="BG692" s="235">
        <f>IF(N692="zákl. přenesená",J692,0)</f>
        <v>0</v>
      </c>
      <c r="BH692" s="235">
        <f>IF(N692="sníž. přenesená",J692,0)</f>
        <v>0</v>
      </c>
      <c r="BI692" s="235">
        <f>IF(N692="nulová",J692,0)</f>
        <v>0</v>
      </c>
      <c r="BJ692" s="19" t="s">
        <v>84</v>
      </c>
      <c r="BK692" s="235">
        <f>ROUND(I692*H692,2)</f>
        <v>0</v>
      </c>
      <c r="BL692" s="19" t="s">
        <v>319</v>
      </c>
      <c r="BM692" s="234" t="s">
        <v>1034</v>
      </c>
    </row>
    <row r="693" s="2" customFormat="1">
      <c r="A693" s="40"/>
      <c r="B693" s="41"/>
      <c r="C693" s="42"/>
      <c r="D693" s="236" t="s">
        <v>152</v>
      </c>
      <c r="E693" s="42"/>
      <c r="F693" s="237" t="s">
        <v>1033</v>
      </c>
      <c r="G693" s="42"/>
      <c r="H693" s="42"/>
      <c r="I693" s="138"/>
      <c r="J693" s="42"/>
      <c r="K693" s="42"/>
      <c r="L693" s="46"/>
      <c r="M693" s="238"/>
      <c r="N693" s="239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152</v>
      </c>
      <c r="AU693" s="19" t="s">
        <v>163</v>
      </c>
    </row>
    <row r="694" s="12" customFormat="1" ht="22.8" customHeight="1">
      <c r="A694" s="12"/>
      <c r="B694" s="207"/>
      <c r="C694" s="208"/>
      <c r="D694" s="209" t="s">
        <v>75</v>
      </c>
      <c r="E694" s="221" t="s">
        <v>1035</v>
      </c>
      <c r="F694" s="221" t="s">
        <v>1036</v>
      </c>
      <c r="G694" s="208"/>
      <c r="H694" s="208"/>
      <c r="I694" s="211"/>
      <c r="J694" s="222">
        <f>BK694</f>
        <v>0</v>
      </c>
      <c r="K694" s="208"/>
      <c r="L694" s="213"/>
      <c r="M694" s="214"/>
      <c r="N694" s="215"/>
      <c r="O694" s="215"/>
      <c r="P694" s="216">
        <f>SUM(P695:P697)</f>
        <v>0</v>
      </c>
      <c r="Q694" s="215"/>
      <c r="R694" s="216">
        <f>SUM(R695:R697)</f>
        <v>0</v>
      </c>
      <c r="S694" s="215"/>
      <c r="T694" s="217">
        <f>SUM(T695:T697)</f>
        <v>0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18" t="s">
        <v>173</v>
      </c>
      <c r="AT694" s="219" t="s">
        <v>75</v>
      </c>
      <c r="AU694" s="219" t="s">
        <v>84</v>
      </c>
      <c r="AY694" s="218" t="s">
        <v>142</v>
      </c>
      <c r="BK694" s="220">
        <f>SUM(BK695:BK697)</f>
        <v>0</v>
      </c>
    </row>
    <row r="695" s="2" customFormat="1" ht="21.75" customHeight="1">
      <c r="A695" s="40"/>
      <c r="B695" s="41"/>
      <c r="C695" s="223" t="s">
        <v>1037</v>
      </c>
      <c r="D695" s="223" t="s">
        <v>145</v>
      </c>
      <c r="E695" s="224" t="s">
        <v>1038</v>
      </c>
      <c r="F695" s="225" t="s">
        <v>1039</v>
      </c>
      <c r="G695" s="226" t="s">
        <v>842</v>
      </c>
      <c r="H695" s="227">
        <v>1</v>
      </c>
      <c r="I695" s="228"/>
      <c r="J695" s="229">
        <f>ROUND(I695*H695,2)</f>
        <v>0</v>
      </c>
      <c r="K695" s="225" t="s">
        <v>19</v>
      </c>
      <c r="L695" s="46"/>
      <c r="M695" s="230" t="s">
        <v>19</v>
      </c>
      <c r="N695" s="231" t="s">
        <v>47</v>
      </c>
      <c r="O695" s="86"/>
      <c r="P695" s="232">
        <f>O695*H695</f>
        <v>0</v>
      </c>
      <c r="Q695" s="232">
        <v>0</v>
      </c>
      <c r="R695" s="232">
        <f>Q695*H695</f>
        <v>0</v>
      </c>
      <c r="S695" s="232">
        <v>0</v>
      </c>
      <c r="T695" s="233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34" t="s">
        <v>1017</v>
      </c>
      <c r="AT695" s="234" t="s">
        <v>145</v>
      </c>
      <c r="AU695" s="234" t="s">
        <v>87</v>
      </c>
      <c r="AY695" s="19" t="s">
        <v>142</v>
      </c>
      <c r="BE695" s="235">
        <f>IF(N695="základní",J695,0)</f>
        <v>0</v>
      </c>
      <c r="BF695" s="235">
        <f>IF(N695="snížená",J695,0)</f>
        <v>0</v>
      </c>
      <c r="BG695" s="235">
        <f>IF(N695="zákl. přenesená",J695,0)</f>
        <v>0</v>
      </c>
      <c r="BH695" s="235">
        <f>IF(N695="sníž. přenesená",J695,0)</f>
        <v>0</v>
      </c>
      <c r="BI695" s="235">
        <f>IF(N695="nulová",J695,0)</f>
        <v>0</v>
      </c>
      <c r="BJ695" s="19" t="s">
        <v>84</v>
      </c>
      <c r="BK695" s="235">
        <f>ROUND(I695*H695,2)</f>
        <v>0</v>
      </c>
      <c r="BL695" s="19" t="s">
        <v>1017</v>
      </c>
      <c r="BM695" s="234" t="s">
        <v>1040</v>
      </c>
    </row>
    <row r="696" s="2" customFormat="1">
      <c r="A696" s="40"/>
      <c r="B696" s="41"/>
      <c r="C696" s="42"/>
      <c r="D696" s="236" t="s">
        <v>152</v>
      </c>
      <c r="E696" s="42"/>
      <c r="F696" s="237" t="s">
        <v>1039</v>
      </c>
      <c r="G696" s="42"/>
      <c r="H696" s="42"/>
      <c r="I696" s="138"/>
      <c r="J696" s="42"/>
      <c r="K696" s="42"/>
      <c r="L696" s="46"/>
      <c r="M696" s="238"/>
      <c r="N696" s="239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152</v>
      </c>
      <c r="AU696" s="19" t="s">
        <v>87</v>
      </c>
    </row>
    <row r="697" s="2" customFormat="1">
      <c r="A697" s="40"/>
      <c r="B697" s="41"/>
      <c r="C697" s="42"/>
      <c r="D697" s="236" t="s">
        <v>154</v>
      </c>
      <c r="E697" s="42"/>
      <c r="F697" s="240" t="s">
        <v>1041</v>
      </c>
      <c r="G697" s="42"/>
      <c r="H697" s="42"/>
      <c r="I697" s="138"/>
      <c r="J697" s="42"/>
      <c r="K697" s="42"/>
      <c r="L697" s="46"/>
      <c r="M697" s="284"/>
      <c r="N697" s="285"/>
      <c r="O697" s="286"/>
      <c r="P697" s="286"/>
      <c r="Q697" s="286"/>
      <c r="R697" s="286"/>
      <c r="S697" s="286"/>
      <c r="T697" s="287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T697" s="19" t="s">
        <v>154</v>
      </c>
      <c r="AU697" s="19" t="s">
        <v>87</v>
      </c>
    </row>
    <row r="698" s="2" customFormat="1" ht="6.96" customHeight="1">
      <c r="A698" s="40"/>
      <c r="B698" s="61"/>
      <c r="C698" s="62"/>
      <c r="D698" s="62"/>
      <c r="E698" s="62"/>
      <c r="F698" s="62"/>
      <c r="G698" s="62"/>
      <c r="H698" s="62"/>
      <c r="I698" s="171"/>
      <c r="J698" s="62"/>
      <c r="K698" s="62"/>
      <c r="L698" s="46"/>
      <c r="M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</row>
  </sheetData>
  <sheetProtection sheet="1" autoFilter="0" formatColumns="0" formatRows="0" objects="1" scenarios="1" spinCount="100000" saltValue="sm2Y5mVyIe811/FBkYD6j//+rLWl1bo0CihSKdlQb7ZXe61sU9QR3vr3+vDfhg2HZ+YjWzAtB0BOdz4ExNyT5w==" hashValue="giNCXlqK2RJdpXLtowHT+r8+GV6NQZLrI/5b51LLDboqjAZZDFSpHYXEnbUn27KAZyjU+jf1ACNyAadr1MQB7w==" algorithmName="SHA-512" password="CC35"/>
  <autoFilter ref="C92:K697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87</v>
      </c>
    </row>
    <row r="4" s="1" customFormat="1" ht="24.96" customHeight="1">
      <c r="B4" s="22"/>
      <c r="D4" s="134" t="s">
        <v>97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Revitalizace lokality Martinské náměstí, Třebíč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98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1042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86</v>
      </c>
      <c r="G11" s="40"/>
      <c r="H11" s="40"/>
      <c r="I11" s="142" t="s">
        <v>20</v>
      </c>
      <c r="J11" s="141" t="s">
        <v>100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1043</v>
      </c>
      <c r="G12" s="40"/>
      <c r="H12" s="40"/>
      <c r="I12" s="142" t="s">
        <v>23</v>
      </c>
      <c r="J12" s="143" t="str">
        <f>'Rekapitulace stavby'!AN8</f>
        <v>1. 12. 2022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44" t="s">
        <v>102</v>
      </c>
      <c r="E13" s="40"/>
      <c r="F13" s="145" t="s">
        <v>103</v>
      </c>
      <c r="G13" s="40"/>
      <c r="H13" s="40"/>
      <c r="I13" s="146" t="s">
        <v>104</v>
      </c>
      <c r="J13" s="145" t="s">
        <v>105</v>
      </c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106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107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108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2"/>
      <c r="E29" s="152"/>
      <c r="F29" s="152"/>
      <c r="G29" s="152"/>
      <c r="H29" s="152"/>
      <c r="I29" s="153"/>
      <c r="J29" s="152"/>
      <c r="K29" s="152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138"/>
      <c r="J30" s="155">
        <f>ROUND(J91,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2"/>
      <c r="E31" s="152"/>
      <c r="F31" s="152"/>
      <c r="G31" s="152"/>
      <c r="H31" s="152"/>
      <c r="I31" s="153"/>
      <c r="J31" s="152"/>
      <c r="K31" s="152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7" t="s">
        <v>43</v>
      </c>
      <c r="J32" s="156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46</v>
      </c>
      <c r="E33" s="136" t="s">
        <v>47</v>
      </c>
      <c r="F33" s="159">
        <f>ROUND((SUM(BE91:BE342)),  2)</f>
        <v>0</v>
      </c>
      <c r="G33" s="40"/>
      <c r="H33" s="40"/>
      <c r="I33" s="160">
        <v>0.20999999999999999</v>
      </c>
      <c r="J33" s="159">
        <f>ROUND(((SUM(BE91:BE342))*I33),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9">
        <f>ROUND((SUM(BF91:BF342)),  2)</f>
        <v>0</v>
      </c>
      <c r="G34" s="40"/>
      <c r="H34" s="40"/>
      <c r="I34" s="160">
        <v>0.14999999999999999</v>
      </c>
      <c r="J34" s="159">
        <f>ROUND(((SUM(BF91:BF342))*I34),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9">
        <f>ROUND((SUM(BG91:BG342)),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9">
        <f>ROUND((SUM(BH91:BH342)),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9">
        <f>ROUND((SUM(BI91:BI342)),  2)</f>
        <v>0</v>
      </c>
      <c r="G37" s="40"/>
      <c r="H37" s="40"/>
      <c r="I37" s="160">
        <v>0</v>
      </c>
      <c r="J37" s="159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6"/>
      <c r="J39" s="167">
        <f>SUM(J30:J37)</f>
        <v>0</v>
      </c>
      <c r="K39" s="168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9"/>
      <c r="C40" s="170"/>
      <c r="D40" s="170"/>
      <c r="E40" s="170"/>
      <c r="F40" s="170"/>
      <c r="G40" s="170"/>
      <c r="H40" s="170"/>
      <c r="I40" s="171"/>
      <c r="J40" s="170"/>
      <c r="K40" s="170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2"/>
      <c r="C44" s="173"/>
      <c r="D44" s="173"/>
      <c r="E44" s="173"/>
      <c r="F44" s="173"/>
      <c r="G44" s="173"/>
      <c r="H44" s="173"/>
      <c r="I44" s="174"/>
      <c r="J44" s="173"/>
      <c r="K44" s="173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5" t="str">
        <f>E7</f>
        <v>Revitalizace lokality Martinské náměstí, Třebíč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402 - Veřejné osvětlení ul. Kotlářská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Třebíč, ul. Kotlářská</v>
      </c>
      <c r="G52" s="42"/>
      <c r="H52" s="42"/>
      <c r="I52" s="142" t="s">
        <v>23</v>
      </c>
      <c r="J52" s="74" t="str">
        <f>IF(J12="","",J12)</f>
        <v>1. 12. 2022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Třebíč, Karlovo nám. 104/55, 674 01 Třebíč</v>
      </c>
      <c r="G54" s="42"/>
      <c r="H54" s="42"/>
      <c r="I54" s="142" t="s">
        <v>33</v>
      </c>
      <c r="J54" s="38" t="str">
        <f>E21</f>
        <v>Ing. Karel Tomek, autorizace: 1400201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Ing. Josef Klíma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6" t="s">
        <v>110</v>
      </c>
      <c r="D57" s="177"/>
      <c r="E57" s="177"/>
      <c r="F57" s="177"/>
      <c r="G57" s="177"/>
      <c r="H57" s="177"/>
      <c r="I57" s="178"/>
      <c r="J57" s="179" t="s">
        <v>111</v>
      </c>
      <c r="K57" s="177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0" t="s">
        <v>74</v>
      </c>
      <c r="D59" s="42"/>
      <c r="E59" s="42"/>
      <c r="F59" s="42"/>
      <c r="G59" s="42"/>
      <c r="H59" s="42"/>
      <c r="I59" s="138"/>
      <c r="J59" s="104">
        <f>J91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81"/>
      <c r="C60" s="182"/>
      <c r="D60" s="183" t="s">
        <v>113</v>
      </c>
      <c r="E60" s="184"/>
      <c r="F60" s="184"/>
      <c r="G60" s="184"/>
      <c r="H60" s="184"/>
      <c r="I60" s="185"/>
      <c r="J60" s="186">
        <f>J92</f>
        <v>0</v>
      </c>
      <c r="K60" s="182"/>
      <c r="L60" s="18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8"/>
      <c r="C61" s="189"/>
      <c r="D61" s="190" t="s">
        <v>114</v>
      </c>
      <c r="E61" s="191"/>
      <c r="F61" s="191"/>
      <c r="G61" s="191"/>
      <c r="H61" s="191"/>
      <c r="I61" s="192"/>
      <c r="J61" s="193">
        <f>J93</f>
        <v>0</v>
      </c>
      <c r="K61" s="189"/>
      <c r="L61" s="19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8"/>
      <c r="C62" s="189"/>
      <c r="D62" s="190" t="s">
        <v>115</v>
      </c>
      <c r="E62" s="191"/>
      <c r="F62" s="191"/>
      <c r="G62" s="191"/>
      <c r="H62" s="191"/>
      <c r="I62" s="192"/>
      <c r="J62" s="193">
        <f>J111</f>
        <v>0</v>
      </c>
      <c r="K62" s="189"/>
      <c r="L62" s="19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8"/>
      <c r="C63" s="189"/>
      <c r="D63" s="190" t="s">
        <v>116</v>
      </c>
      <c r="E63" s="191"/>
      <c r="F63" s="191"/>
      <c r="G63" s="191"/>
      <c r="H63" s="191"/>
      <c r="I63" s="192"/>
      <c r="J63" s="193">
        <f>J229</f>
        <v>0</v>
      </c>
      <c r="K63" s="189"/>
      <c r="L63" s="19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81"/>
      <c r="C64" s="182"/>
      <c r="D64" s="183" t="s">
        <v>118</v>
      </c>
      <c r="E64" s="184"/>
      <c r="F64" s="184"/>
      <c r="G64" s="184"/>
      <c r="H64" s="184"/>
      <c r="I64" s="185"/>
      <c r="J64" s="186">
        <f>J236</f>
        <v>0</v>
      </c>
      <c r="K64" s="182"/>
      <c r="L64" s="18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8"/>
      <c r="C65" s="189"/>
      <c r="D65" s="190" t="s">
        <v>119</v>
      </c>
      <c r="E65" s="191"/>
      <c r="F65" s="191"/>
      <c r="G65" s="191"/>
      <c r="H65" s="191"/>
      <c r="I65" s="192"/>
      <c r="J65" s="193">
        <f>J246</f>
        <v>0</v>
      </c>
      <c r="K65" s="189"/>
      <c r="L65" s="19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8"/>
      <c r="C66" s="189"/>
      <c r="D66" s="190" t="s">
        <v>120</v>
      </c>
      <c r="E66" s="191"/>
      <c r="F66" s="191"/>
      <c r="G66" s="191"/>
      <c r="H66" s="191"/>
      <c r="I66" s="192"/>
      <c r="J66" s="193">
        <f>J258</f>
        <v>0</v>
      </c>
      <c r="K66" s="189"/>
      <c r="L66" s="19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1"/>
      <c r="C67" s="182"/>
      <c r="D67" s="183" t="s">
        <v>121</v>
      </c>
      <c r="E67" s="184"/>
      <c r="F67" s="184"/>
      <c r="G67" s="184"/>
      <c r="H67" s="184"/>
      <c r="I67" s="185"/>
      <c r="J67" s="186">
        <f>J267</f>
        <v>0</v>
      </c>
      <c r="K67" s="182"/>
      <c r="L67" s="18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8"/>
      <c r="C68" s="189"/>
      <c r="D68" s="190" t="s">
        <v>122</v>
      </c>
      <c r="E68" s="191"/>
      <c r="F68" s="191"/>
      <c r="G68" s="191"/>
      <c r="H68" s="191"/>
      <c r="I68" s="192"/>
      <c r="J68" s="193">
        <f>J268</f>
        <v>0</v>
      </c>
      <c r="K68" s="189"/>
      <c r="L68" s="19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81"/>
      <c r="C69" s="182"/>
      <c r="D69" s="183" t="s">
        <v>123</v>
      </c>
      <c r="E69" s="184"/>
      <c r="F69" s="184"/>
      <c r="G69" s="184"/>
      <c r="H69" s="184"/>
      <c r="I69" s="185"/>
      <c r="J69" s="186">
        <f>J332</f>
        <v>0</v>
      </c>
      <c r="K69" s="182"/>
      <c r="L69" s="18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8"/>
      <c r="C70" s="189"/>
      <c r="D70" s="190" t="s">
        <v>124</v>
      </c>
      <c r="E70" s="191"/>
      <c r="F70" s="191"/>
      <c r="G70" s="191"/>
      <c r="H70" s="191"/>
      <c r="I70" s="192"/>
      <c r="J70" s="193">
        <f>J333</f>
        <v>0</v>
      </c>
      <c r="K70" s="189"/>
      <c r="L70" s="19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8"/>
      <c r="C71" s="189"/>
      <c r="D71" s="190" t="s">
        <v>125</v>
      </c>
      <c r="E71" s="191"/>
      <c r="F71" s="191"/>
      <c r="G71" s="191"/>
      <c r="H71" s="191"/>
      <c r="I71" s="192"/>
      <c r="J71" s="193">
        <f>J337</f>
        <v>0</v>
      </c>
      <c r="K71" s="189"/>
      <c r="L71" s="19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171"/>
      <c r="J73" s="62"/>
      <c r="K73" s="6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174"/>
      <c r="J77" s="64"/>
      <c r="K77" s="64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127</v>
      </c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5" t="str">
        <f>E7</f>
        <v>Revitalizace lokality Martinské náměstí, Třebíč</v>
      </c>
      <c r="F81" s="34"/>
      <c r="G81" s="34"/>
      <c r="H81" s="34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98</v>
      </c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402 - Veřejné osvětlení ul. Kotlářská</v>
      </c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Třebíč, ul. Kotlářská</v>
      </c>
      <c r="G85" s="42"/>
      <c r="H85" s="42"/>
      <c r="I85" s="142" t="s">
        <v>23</v>
      </c>
      <c r="J85" s="74" t="str">
        <f>IF(J12="","",J12)</f>
        <v>1. 12. 2022</v>
      </c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40.05" customHeight="1">
      <c r="A87" s="40"/>
      <c r="B87" s="41"/>
      <c r="C87" s="34" t="s">
        <v>25</v>
      </c>
      <c r="D87" s="42"/>
      <c r="E87" s="42"/>
      <c r="F87" s="29" t="str">
        <f>E15</f>
        <v>Město Třebíč, Karlovo nám. 104/55, 674 01 Třebíč</v>
      </c>
      <c r="G87" s="42"/>
      <c r="H87" s="42"/>
      <c r="I87" s="142" t="s">
        <v>33</v>
      </c>
      <c r="J87" s="38" t="str">
        <f>E21</f>
        <v>Ing. Karel Tomek, autorizace: 1400201</v>
      </c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IF(E18="","",E18)</f>
        <v>Vyplň údaj</v>
      </c>
      <c r="G88" s="42"/>
      <c r="H88" s="42"/>
      <c r="I88" s="142" t="s">
        <v>36</v>
      </c>
      <c r="J88" s="38" t="str">
        <f>E24</f>
        <v>Ing. Josef Klíma</v>
      </c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138"/>
      <c r="J89" s="42"/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95"/>
      <c r="B90" s="196"/>
      <c r="C90" s="197" t="s">
        <v>128</v>
      </c>
      <c r="D90" s="198" t="s">
        <v>61</v>
      </c>
      <c r="E90" s="198" t="s">
        <v>57</v>
      </c>
      <c r="F90" s="198" t="s">
        <v>58</v>
      </c>
      <c r="G90" s="198" t="s">
        <v>129</v>
      </c>
      <c r="H90" s="198" t="s">
        <v>130</v>
      </c>
      <c r="I90" s="199" t="s">
        <v>131</v>
      </c>
      <c r="J90" s="198" t="s">
        <v>111</v>
      </c>
      <c r="K90" s="200" t="s">
        <v>132</v>
      </c>
      <c r="L90" s="201"/>
      <c r="M90" s="94" t="s">
        <v>19</v>
      </c>
      <c r="N90" s="95" t="s">
        <v>46</v>
      </c>
      <c r="O90" s="95" t="s">
        <v>133</v>
      </c>
      <c r="P90" s="95" t="s">
        <v>134</v>
      </c>
      <c r="Q90" s="95" t="s">
        <v>135</v>
      </c>
      <c r="R90" s="95" t="s">
        <v>136</v>
      </c>
      <c r="S90" s="95" t="s">
        <v>137</v>
      </c>
      <c r="T90" s="96" t="s">
        <v>138</v>
      </c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</row>
    <row r="91" s="2" customFormat="1" ht="22.8" customHeight="1">
      <c r="A91" s="40"/>
      <c r="B91" s="41"/>
      <c r="C91" s="101" t="s">
        <v>139</v>
      </c>
      <c r="D91" s="42"/>
      <c r="E91" s="42"/>
      <c r="F91" s="42"/>
      <c r="G91" s="42"/>
      <c r="H91" s="42"/>
      <c r="I91" s="138"/>
      <c r="J91" s="202">
        <f>BK91</f>
        <v>0</v>
      </c>
      <c r="K91" s="42"/>
      <c r="L91" s="46"/>
      <c r="M91" s="97"/>
      <c r="N91" s="203"/>
      <c r="O91" s="98"/>
      <c r="P91" s="204">
        <f>P92+P236+P267+P332</f>
        <v>0</v>
      </c>
      <c r="Q91" s="98"/>
      <c r="R91" s="204">
        <f>R92+R236+R267+R332</f>
        <v>28.795185496384001</v>
      </c>
      <c r="S91" s="98"/>
      <c r="T91" s="205">
        <f>T92+T236+T267+T332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75</v>
      </c>
      <c r="AU91" s="19" t="s">
        <v>112</v>
      </c>
      <c r="BK91" s="206">
        <f>BK92+BK236+BK267+BK332</f>
        <v>0</v>
      </c>
    </row>
    <row r="92" s="12" customFormat="1" ht="25.92" customHeight="1">
      <c r="A92" s="12"/>
      <c r="B92" s="207"/>
      <c r="C92" s="208"/>
      <c r="D92" s="209" t="s">
        <v>75</v>
      </c>
      <c r="E92" s="210" t="s">
        <v>140</v>
      </c>
      <c r="F92" s="210" t="s">
        <v>141</v>
      </c>
      <c r="G92" s="208"/>
      <c r="H92" s="208"/>
      <c r="I92" s="211"/>
      <c r="J92" s="212">
        <f>BK92</f>
        <v>0</v>
      </c>
      <c r="K92" s="208"/>
      <c r="L92" s="213"/>
      <c r="M92" s="214"/>
      <c r="N92" s="215"/>
      <c r="O92" s="215"/>
      <c r="P92" s="216">
        <f>P93</f>
        <v>0</v>
      </c>
      <c r="Q92" s="215"/>
      <c r="R92" s="216">
        <f>R93</f>
        <v>0.7036</v>
      </c>
      <c r="S92" s="215"/>
      <c r="T92" s="21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8" t="s">
        <v>87</v>
      </c>
      <c r="AT92" s="219" t="s">
        <v>75</v>
      </c>
      <c r="AU92" s="219" t="s">
        <v>76</v>
      </c>
      <c r="AY92" s="218" t="s">
        <v>142</v>
      </c>
      <c r="BK92" s="220">
        <f>BK93</f>
        <v>0</v>
      </c>
    </row>
    <row r="93" s="12" customFormat="1" ht="22.8" customHeight="1">
      <c r="A93" s="12"/>
      <c r="B93" s="207"/>
      <c r="C93" s="208"/>
      <c r="D93" s="209" t="s">
        <v>75</v>
      </c>
      <c r="E93" s="221" t="s">
        <v>143</v>
      </c>
      <c r="F93" s="221" t="s">
        <v>144</v>
      </c>
      <c r="G93" s="208"/>
      <c r="H93" s="208"/>
      <c r="I93" s="211"/>
      <c r="J93" s="222">
        <f>BK93</f>
        <v>0</v>
      </c>
      <c r="K93" s="208"/>
      <c r="L93" s="213"/>
      <c r="M93" s="214"/>
      <c r="N93" s="215"/>
      <c r="O93" s="215"/>
      <c r="P93" s="216">
        <f>P94+SUM(P95:P111)+P229</f>
        <v>0</v>
      </c>
      <c r="Q93" s="215"/>
      <c r="R93" s="216">
        <f>R94+SUM(R95:R111)+R229</f>
        <v>0.7036</v>
      </c>
      <c r="S93" s="215"/>
      <c r="T93" s="217">
        <f>T94+SUM(T95:T111)+T229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8" t="s">
        <v>87</v>
      </c>
      <c r="AT93" s="219" t="s">
        <v>75</v>
      </c>
      <c r="AU93" s="219" t="s">
        <v>84</v>
      </c>
      <c r="AY93" s="218" t="s">
        <v>142</v>
      </c>
      <c r="BK93" s="220">
        <f>BK94+SUM(BK95:BK111)+BK229</f>
        <v>0</v>
      </c>
    </row>
    <row r="94" s="2" customFormat="1" ht="21.75" customHeight="1">
      <c r="A94" s="40"/>
      <c r="B94" s="41"/>
      <c r="C94" s="223" t="s">
        <v>84</v>
      </c>
      <c r="D94" s="223" t="s">
        <v>145</v>
      </c>
      <c r="E94" s="224" t="s">
        <v>146</v>
      </c>
      <c r="F94" s="225" t="s">
        <v>147</v>
      </c>
      <c r="G94" s="226" t="s">
        <v>148</v>
      </c>
      <c r="H94" s="227">
        <v>2</v>
      </c>
      <c r="I94" s="228"/>
      <c r="J94" s="229">
        <f>ROUND(I94*H94,2)</f>
        <v>0</v>
      </c>
      <c r="K94" s="225" t="s">
        <v>343</v>
      </c>
      <c r="L94" s="46"/>
      <c r="M94" s="230" t="s">
        <v>19</v>
      </c>
      <c r="N94" s="231" t="s">
        <v>47</v>
      </c>
      <c r="O94" s="86"/>
      <c r="P94" s="232">
        <f>O94*H94</f>
        <v>0</v>
      </c>
      <c r="Q94" s="232">
        <v>0</v>
      </c>
      <c r="R94" s="232">
        <f>Q94*H94</f>
        <v>0</v>
      </c>
      <c r="S94" s="232">
        <v>0</v>
      </c>
      <c r="T94" s="23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4" t="s">
        <v>150</v>
      </c>
      <c r="AT94" s="234" t="s">
        <v>145</v>
      </c>
      <c r="AU94" s="234" t="s">
        <v>87</v>
      </c>
      <c r="AY94" s="19" t="s">
        <v>142</v>
      </c>
      <c r="BE94" s="235">
        <f>IF(N94="základní",J94,0)</f>
        <v>0</v>
      </c>
      <c r="BF94" s="235">
        <f>IF(N94="snížená",J94,0)</f>
        <v>0</v>
      </c>
      <c r="BG94" s="235">
        <f>IF(N94="zákl. přenesená",J94,0)</f>
        <v>0</v>
      </c>
      <c r="BH94" s="235">
        <f>IF(N94="sníž. přenesená",J94,0)</f>
        <v>0</v>
      </c>
      <c r="BI94" s="235">
        <f>IF(N94="nulová",J94,0)</f>
        <v>0</v>
      </c>
      <c r="BJ94" s="19" t="s">
        <v>84</v>
      </c>
      <c r="BK94" s="235">
        <f>ROUND(I94*H94,2)</f>
        <v>0</v>
      </c>
      <c r="BL94" s="19" t="s">
        <v>150</v>
      </c>
      <c r="BM94" s="234" t="s">
        <v>151</v>
      </c>
    </row>
    <row r="95" s="2" customFormat="1">
      <c r="A95" s="40"/>
      <c r="B95" s="41"/>
      <c r="C95" s="42"/>
      <c r="D95" s="236" t="s">
        <v>152</v>
      </c>
      <c r="E95" s="42"/>
      <c r="F95" s="237" t="s">
        <v>153</v>
      </c>
      <c r="G95" s="42"/>
      <c r="H95" s="42"/>
      <c r="I95" s="138"/>
      <c r="J95" s="42"/>
      <c r="K95" s="42"/>
      <c r="L95" s="46"/>
      <c r="M95" s="238"/>
      <c r="N95" s="23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152</v>
      </c>
      <c r="AU95" s="19" t="s">
        <v>87</v>
      </c>
    </row>
    <row r="96" s="2" customFormat="1">
      <c r="A96" s="40"/>
      <c r="B96" s="41"/>
      <c r="C96" s="42"/>
      <c r="D96" s="236" t="s">
        <v>154</v>
      </c>
      <c r="E96" s="42"/>
      <c r="F96" s="240" t="s">
        <v>155</v>
      </c>
      <c r="G96" s="42"/>
      <c r="H96" s="42"/>
      <c r="I96" s="138"/>
      <c r="J96" s="42"/>
      <c r="K96" s="42"/>
      <c r="L96" s="46"/>
      <c r="M96" s="238"/>
      <c r="N96" s="239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154</v>
      </c>
      <c r="AU96" s="19" t="s">
        <v>87</v>
      </c>
    </row>
    <row r="97" s="13" customFormat="1">
      <c r="A97" s="13"/>
      <c r="B97" s="241"/>
      <c r="C97" s="242"/>
      <c r="D97" s="236" t="s">
        <v>156</v>
      </c>
      <c r="E97" s="243" t="s">
        <v>19</v>
      </c>
      <c r="F97" s="244" t="s">
        <v>1044</v>
      </c>
      <c r="G97" s="242"/>
      <c r="H97" s="245">
        <v>2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1" t="s">
        <v>156</v>
      </c>
      <c r="AU97" s="251" t="s">
        <v>87</v>
      </c>
      <c r="AV97" s="13" t="s">
        <v>87</v>
      </c>
      <c r="AW97" s="13" t="s">
        <v>35</v>
      </c>
      <c r="AX97" s="13" t="s">
        <v>84</v>
      </c>
      <c r="AY97" s="251" t="s">
        <v>142</v>
      </c>
    </row>
    <row r="98" s="2" customFormat="1" ht="21.75" customHeight="1">
      <c r="A98" s="40"/>
      <c r="B98" s="41"/>
      <c r="C98" s="252" t="s">
        <v>87</v>
      </c>
      <c r="D98" s="252" t="s">
        <v>157</v>
      </c>
      <c r="E98" s="253" t="s">
        <v>1045</v>
      </c>
      <c r="F98" s="254" t="s">
        <v>1046</v>
      </c>
      <c r="G98" s="255" t="s">
        <v>148</v>
      </c>
      <c r="H98" s="256">
        <v>2</v>
      </c>
      <c r="I98" s="257"/>
      <c r="J98" s="258">
        <f>ROUND(I98*H98,2)</f>
        <v>0</v>
      </c>
      <c r="K98" s="254" t="s">
        <v>343</v>
      </c>
      <c r="L98" s="259"/>
      <c r="M98" s="260" t="s">
        <v>19</v>
      </c>
      <c r="N98" s="261" t="s">
        <v>47</v>
      </c>
      <c r="O98" s="86"/>
      <c r="P98" s="232">
        <f>O98*H98</f>
        <v>0</v>
      </c>
      <c r="Q98" s="232">
        <v>0.0080999999999999996</v>
      </c>
      <c r="R98" s="232">
        <f>Q98*H98</f>
        <v>0.016199999999999999</v>
      </c>
      <c r="S98" s="232">
        <v>0</v>
      </c>
      <c r="T98" s="23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4" t="s">
        <v>160</v>
      </c>
      <c r="AT98" s="234" t="s">
        <v>157</v>
      </c>
      <c r="AU98" s="234" t="s">
        <v>87</v>
      </c>
      <c r="AY98" s="19" t="s">
        <v>142</v>
      </c>
      <c r="BE98" s="235">
        <f>IF(N98="základní",J98,0)</f>
        <v>0</v>
      </c>
      <c r="BF98" s="235">
        <f>IF(N98="snížená",J98,0)</f>
        <v>0</v>
      </c>
      <c r="BG98" s="235">
        <f>IF(N98="zákl. přenesená",J98,0)</f>
        <v>0</v>
      </c>
      <c r="BH98" s="235">
        <f>IF(N98="sníž. přenesená",J98,0)</f>
        <v>0</v>
      </c>
      <c r="BI98" s="235">
        <f>IF(N98="nulová",J98,0)</f>
        <v>0</v>
      </c>
      <c r="BJ98" s="19" t="s">
        <v>84</v>
      </c>
      <c r="BK98" s="235">
        <f>ROUND(I98*H98,2)</f>
        <v>0</v>
      </c>
      <c r="BL98" s="19" t="s">
        <v>150</v>
      </c>
      <c r="BM98" s="234" t="s">
        <v>161</v>
      </c>
    </row>
    <row r="99" s="2" customFormat="1">
      <c r="A99" s="40"/>
      <c r="B99" s="41"/>
      <c r="C99" s="42"/>
      <c r="D99" s="236" t="s">
        <v>152</v>
      </c>
      <c r="E99" s="42"/>
      <c r="F99" s="237" t="s">
        <v>1046</v>
      </c>
      <c r="G99" s="42"/>
      <c r="H99" s="42"/>
      <c r="I99" s="138"/>
      <c r="J99" s="42"/>
      <c r="K99" s="42"/>
      <c r="L99" s="46"/>
      <c r="M99" s="238"/>
      <c r="N99" s="23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152</v>
      </c>
      <c r="AU99" s="19" t="s">
        <v>87</v>
      </c>
    </row>
    <row r="100" s="2" customFormat="1">
      <c r="A100" s="40"/>
      <c r="B100" s="41"/>
      <c r="C100" s="42"/>
      <c r="D100" s="236" t="s">
        <v>154</v>
      </c>
      <c r="E100" s="42"/>
      <c r="F100" s="240" t="s">
        <v>162</v>
      </c>
      <c r="G100" s="42"/>
      <c r="H100" s="42"/>
      <c r="I100" s="138"/>
      <c r="J100" s="42"/>
      <c r="K100" s="42"/>
      <c r="L100" s="46"/>
      <c r="M100" s="238"/>
      <c r="N100" s="239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154</v>
      </c>
      <c r="AU100" s="19" t="s">
        <v>87</v>
      </c>
    </row>
    <row r="101" s="2" customFormat="1" ht="16.5" customHeight="1">
      <c r="A101" s="40"/>
      <c r="B101" s="41"/>
      <c r="C101" s="223" t="s">
        <v>163</v>
      </c>
      <c r="D101" s="223" t="s">
        <v>145</v>
      </c>
      <c r="E101" s="224" t="s">
        <v>198</v>
      </c>
      <c r="F101" s="225" t="s">
        <v>199</v>
      </c>
      <c r="G101" s="226" t="s">
        <v>148</v>
      </c>
      <c r="H101" s="227">
        <v>12</v>
      </c>
      <c r="I101" s="228"/>
      <c r="J101" s="229">
        <f>ROUND(I101*H101,2)</f>
        <v>0</v>
      </c>
      <c r="K101" s="225" t="s">
        <v>149</v>
      </c>
      <c r="L101" s="46"/>
      <c r="M101" s="230" t="s">
        <v>19</v>
      </c>
      <c r="N101" s="231" t="s">
        <v>47</v>
      </c>
      <c r="O101" s="86"/>
      <c r="P101" s="232">
        <f>O101*H101</f>
        <v>0</v>
      </c>
      <c r="Q101" s="232">
        <v>0</v>
      </c>
      <c r="R101" s="232">
        <f>Q101*H101</f>
        <v>0</v>
      </c>
      <c r="S101" s="232">
        <v>0</v>
      </c>
      <c r="T101" s="23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4" t="s">
        <v>150</v>
      </c>
      <c r="AT101" s="234" t="s">
        <v>145</v>
      </c>
      <c r="AU101" s="234" t="s">
        <v>87</v>
      </c>
      <c r="AY101" s="19" t="s">
        <v>142</v>
      </c>
      <c r="BE101" s="235">
        <f>IF(N101="základní",J101,0)</f>
        <v>0</v>
      </c>
      <c r="BF101" s="235">
        <f>IF(N101="snížená",J101,0)</f>
        <v>0</v>
      </c>
      <c r="BG101" s="235">
        <f>IF(N101="zákl. přenesená",J101,0)</f>
        <v>0</v>
      </c>
      <c r="BH101" s="235">
        <f>IF(N101="sníž. přenesená",J101,0)</f>
        <v>0</v>
      </c>
      <c r="BI101" s="235">
        <f>IF(N101="nulová",J101,0)</f>
        <v>0</v>
      </c>
      <c r="BJ101" s="19" t="s">
        <v>84</v>
      </c>
      <c r="BK101" s="235">
        <f>ROUND(I101*H101,2)</f>
        <v>0</v>
      </c>
      <c r="BL101" s="19" t="s">
        <v>150</v>
      </c>
      <c r="BM101" s="234" t="s">
        <v>1047</v>
      </c>
    </row>
    <row r="102" s="2" customFormat="1">
      <c r="A102" s="40"/>
      <c r="B102" s="41"/>
      <c r="C102" s="42"/>
      <c r="D102" s="236" t="s">
        <v>152</v>
      </c>
      <c r="E102" s="42"/>
      <c r="F102" s="237" t="s">
        <v>201</v>
      </c>
      <c r="G102" s="42"/>
      <c r="H102" s="42"/>
      <c r="I102" s="138"/>
      <c r="J102" s="42"/>
      <c r="K102" s="42"/>
      <c r="L102" s="46"/>
      <c r="M102" s="238"/>
      <c r="N102" s="23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152</v>
      </c>
      <c r="AU102" s="19" t="s">
        <v>87</v>
      </c>
    </row>
    <row r="103" s="2" customFormat="1" ht="16.5" customHeight="1">
      <c r="A103" s="40"/>
      <c r="B103" s="41"/>
      <c r="C103" s="252" t="s">
        <v>168</v>
      </c>
      <c r="D103" s="252" t="s">
        <v>157</v>
      </c>
      <c r="E103" s="253" t="s">
        <v>211</v>
      </c>
      <c r="F103" s="254" t="s">
        <v>212</v>
      </c>
      <c r="G103" s="255" t="s">
        <v>148</v>
      </c>
      <c r="H103" s="256">
        <v>9</v>
      </c>
      <c r="I103" s="257"/>
      <c r="J103" s="258">
        <f>ROUND(I103*H103,2)</f>
        <v>0</v>
      </c>
      <c r="K103" s="254" t="s">
        <v>149</v>
      </c>
      <c r="L103" s="259"/>
      <c r="M103" s="260" t="s">
        <v>19</v>
      </c>
      <c r="N103" s="261" t="s">
        <v>47</v>
      </c>
      <c r="O103" s="86"/>
      <c r="P103" s="232">
        <f>O103*H103</f>
        <v>0</v>
      </c>
      <c r="Q103" s="232">
        <v>0.00040000000000000002</v>
      </c>
      <c r="R103" s="232">
        <f>Q103*H103</f>
        <v>0.0036000000000000003</v>
      </c>
      <c r="S103" s="232">
        <v>0</v>
      </c>
      <c r="T103" s="23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4" t="s">
        <v>160</v>
      </c>
      <c r="AT103" s="234" t="s">
        <v>157</v>
      </c>
      <c r="AU103" s="234" t="s">
        <v>87</v>
      </c>
      <c r="AY103" s="19" t="s">
        <v>142</v>
      </c>
      <c r="BE103" s="235">
        <f>IF(N103="základní",J103,0)</f>
        <v>0</v>
      </c>
      <c r="BF103" s="235">
        <f>IF(N103="snížená",J103,0)</f>
        <v>0</v>
      </c>
      <c r="BG103" s="235">
        <f>IF(N103="zákl. přenesená",J103,0)</f>
        <v>0</v>
      </c>
      <c r="BH103" s="235">
        <f>IF(N103="sníž. přenesená",J103,0)</f>
        <v>0</v>
      </c>
      <c r="BI103" s="235">
        <f>IF(N103="nulová",J103,0)</f>
        <v>0</v>
      </c>
      <c r="BJ103" s="19" t="s">
        <v>84</v>
      </c>
      <c r="BK103" s="235">
        <f>ROUND(I103*H103,2)</f>
        <v>0</v>
      </c>
      <c r="BL103" s="19" t="s">
        <v>150</v>
      </c>
      <c r="BM103" s="234" t="s">
        <v>1048</v>
      </c>
    </row>
    <row r="104" s="2" customFormat="1">
      <c r="A104" s="40"/>
      <c r="B104" s="41"/>
      <c r="C104" s="42"/>
      <c r="D104" s="236" t="s">
        <v>152</v>
      </c>
      <c r="E104" s="42"/>
      <c r="F104" s="237" t="s">
        <v>212</v>
      </c>
      <c r="G104" s="42"/>
      <c r="H104" s="42"/>
      <c r="I104" s="138"/>
      <c r="J104" s="42"/>
      <c r="K104" s="42"/>
      <c r="L104" s="46"/>
      <c r="M104" s="238"/>
      <c r="N104" s="23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152</v>
      </c>
      <c r="AU104" s="19" t="s">
        <v>87</v>
      </c>
    </row>
    <row r="105" s="13" customFormat="1">
      <c r="A105" s="13"/>
      <c r="B105" s="241"/>
      <c r="C105" s="242"/>
      <c r="D105" s="236" t="s">
        <v>156</v>
      </c>
      <c r="E105" s="243" t="s">
        <v>19</v>
      </c>
      <c r="F105" s="244" t="s">
        <v>1049</v>
      </c>
      <c r="G105" s="242"/>
      <c r="H105" s="245">
        <v>9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1" t="s">
        <v>156</v>
      </c>
      <c r="AU105" s="251" t="s">
        <v>87</v>
      </c>
      <c r="AV105" s="13" t="s">
        <v>87</v>
      </c>
      <c r="AW105" s="13" t="s">
        <v>35</v>
      </c>
      <c r="AX105" s="13" t="s">
        <v>76</v>
      </c>
      <c r="AY105" s="251" t="s">
        <v>142</v>
      </c>
    </row>
    <row r="106" s="14" customFormat="1">
      <c r="A106" s="14"/>
      <c r="B106" s="262"/>
      <c r="C106" s="263"/>
      <c r="D106" s="236" t="s">
        <v>156</v>
      </c>
      <c r="E106" s="264" t="s">
        <v>19</v>
      </c>
      <c r="F106" s="265" t="s">
        <v>209</v>
      </c>
      <c r="G106" s="263"/>
      <c r="H106" s="266">
        <v>9</v>
      </c>
      <c r="I106" s="267"/>
      <c r="J106" s="263"/>
      <c r="K106" s="263"/>
      <c r="L106" s="268"/>
      <c r="M106" s="269"/>
      <c r="N106" s="270"/>
      <c r="O106" s="270"/>
      <c r="P106" s="270"/>
      <c r="Q106" s="270"/>
      <c r="R106" s="270"/>
      <c r="S106" s="270"/>
      <c r="T106" s="27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72" t="s">
        <v>156</v>
      </c>
      <c r="AU106" s="272" t="s">
        <v>87</v>
      </c>
      <c r="AV106" s="14" t="s">
        <v>168</v>
      </c>
      <c r="AW106" s="14" t="s">
        <v>35</v>
      </c>
      <c r="AX106" s="14" t="s">
        <v>84</v>
      </c>
      <c r="AY106" s="272" t="s">
        <v>142</v>
      </c>
    </row>
    <row r="107" s="2" customFormat="1" ht="16.5" customHeight="1">
      <c r="A107" s="40"/>
      <c r="B107" s="41"/>
      <c r="C107" s="252" t="s">
        <v>173</v>
      </c>
      <c r="D107" s="252" t="s">
        <v>157</v>
      </c>
      <c r="E107" s="253" t="s">
        <v>1050</v>
      </c>
      <c r="F107" s="254" t="s">
        <v>1051</v>
      </c>
      <c r="G107" s="255" t="s">
        <v>148</v>
      </c>
      <c r="H107" s="256">
        <v>3</v>
      </c>
      <c r="I107" s="257"/>
      <c r="J107" s="258">
        <f>ROUND(I107*H107,2)</f>
        <v>0</v>
      </c>
      <c r="K107" s="254" t="s">
        <v>19</v>
      </c>
      <c r="L107" s="259"/>
      <c r="M107" s="260" t="s">
        <v>19</v>
      </c>
      <c r="N107" s="261" t="s">
        <v>47</v>
      </c>
      <c r="O107" s="86"/>
      <c r="P107" s="232">
        <f>O107*H107</f>
        <v>0</v>
      </c>
      <c r="Q107" s="232">
        <v>0.00040000000000000002</v>
      </c>
      <c r="R107" s="232">
        <f>Q107*H107</f>
        <v>0.0012000000000000001</v>
      </c>
      <c r="S107" s="232">
        <v>0</v>
      </c>
      <c r="T107" s="23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4" t="s">
        <v>160</v>
      </c>
      <c r="AT107" s="234" t="s">
        <v>157</v>
      </c>
      <c r="AU107" s="234" t="s">
        <v>87</v>
      </c>
      <c r="AY107" s="19" t="s">
        <v>142</v>
      </c>
      <c r="BE107" s="235">
        <f>IF(N107="základní",J107,0)</f>
        <v>0</v>
      </c>
      <c r="BF107" s="235">
        <f>IF(N107="snížená",J107,0)</f>
        <v>0</v>
      </c>
      <c r="BG107" s="235">
        <f>IF(N107="zákl. přenesená",J107,0)</f>
        <v>0</v>
      </c>
      <c r="BH107" s="235">
        <f>IF(N107="sníž. přenesená",J107,0)</f>
        <v>0</v>
      </c>
      <c r="BI107" s="235">
        <f>IF(N107="nulová",J107,0)</f>
        <v>0</v>
      </c>
      <c r="BJ107" s="19" t="s">
        <v>84</v>
      </c>
      <c r="BK107" s="235">
        <f>ROUND(I107*H107,2)</f>
        <v>0</v>
      </c>
      <c r="BL107" s="19" t="s">
        <v>150</v>
      </c>
      <c r="BM107" s="234" t="s">
        <v>1052</v>
      </c>
    </row>
    <row r="108" s="2" customFormat="1">
      <c r="A108" s="40"/>
      <c r="B108" s="41"/>
      <c r="C108" s="42"/>
      <c r="D108" s="236" t="s">
        <v>152</v>
      </c>
      <c r="E108" s="42"/>
      <c r="F108" s="237" t="s">
        <v>1051</v>
      </c>
      <c r="G108" s="42"/>
      <c r="H108" s="42"/>
      <c r="I108" s="138"/>
      <c r="J108" s="42"/>
      <c r="K108" s="42"/>
      <c r="L108" s="46"/>
      <c r="M108" s="238"/>
      <c r="N108" s="239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87</v>
      </c>
    </row>
    <row r="109" s="13" customFormat="1">
      <c r="A109" s="13"/>
      <c r="B109" s="241"/>
      <c r="C109" s="242"/>
      <c r="D109" s="236" t="s">
        <v>156</v>
      </c>
      <c r="E109" s="243" t="s">
        <v>19</v>
      </c>
      <c r="F109" s="244" t="s">
        <v>1053</v>
      </c>
      <c r="G109" s="242"/>
      <c r="H109" s="245">
        <v>3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1" t="s">
        <v>156</v>
      </c>
      <c r="AU109" s="251" t="s">
        <v>87</v>
      </c>
      <c r="AV109" s="13" t="s">
        <v>87</v>
      </c>
      <c r="AW109" s="13" t="s">
        <v>35</v>
      </c>
      <c r="AX109" s="13" t="s">
        <v>76</v>
      </c>
      <c r="AY109" s="251" t="s">
        <v>142</v>
      </c>
    </row>
    <row r="110" s="14" customFormat="1">
      <c r="A110" s="14"/>
      <c r="B110" s="262"/>
      <c r="C110" s="263"/>
      <c r="D110" s="236" t="s">
        <v>156</v>
      </c>
      <c r="E110" s="264" t="s">
        <v>19</v>
      </c>
      <c r="F110" s="265" t="s">
        <v>209</v>
      </c>
      <c r="G110" s="263"/>
      <c r="H110" s="266">
        <v>3</v>
      </c>
      <c r="I110" s="267"/>
      <c r="J110" s="263"/>
      <c r="K110" s="263"/>
      <c r="L110" s="268"/>
      <c r="M110" s="269"/>
      <c r="N110" s="270"/>
      <c r="O110" s="270"/>
      <c r="P110" s="270"/>
      <c r="Q110" s="270"/>
      <c r="R110" s="270"/>
      <c r="S110" s="270"/>
      <c r="T110" s="27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72" t="s">
        <v>156</v>
      </c>
      <c r="AU110" s="272" t="s">
        <v>87</v>
      </c>
      <c r="AV110" s="14" t="s">
        <v>168</v>
      </c>
      <c r="AW110" s="14" t="s">
        <v>35</v>
      </c>
      <c r="AX110" s="14" t="s">
        <v>84</v>
      </c>
      <c r="AY110" s="272" t="s">
        <v>142</v>
      </c>
    </row>
    <row r="111" s="12" customFormat="1" ht="20.88" customHeight="1">
      <c r="A111" s="12"/>
      <c r="B111" s="207"/>
      <c r="C111" s="208"/>
      <c r="D111" s="209" t="s">
        <v>75</v>
      </c>
      <c r="E111" s="221" t="s">
        <v>305</v>
      </c>
      <c r="F111" s="221" t="s">
        <v>306</v>
      </c>
      <c r="G111" s="208"/>
      <c r="H111" s="208"/>
      <c r="I111" s="211"/>
      <c r="J111" s="222">
        <f>BK111</f>
        <v>0</v>
      </c>
      <c r="K111" s="208"/>
      <c r="L111" s="213"/>
      <c r="M111" s="214"/>
      <c r="N111" s="215"/>
      <c r="O111" s="215"/>
      <c r="P111" s="216">
        <f>SUM(P112:P228)</f>
        <v>0</v>
      </c>
      <c r="Q111" s="215"/>
      <c r="R111" s="216">
        <f>SUM(R112:R228)</f>
        <v>0.68259999999999998</v>
      </c>
      <c r="S111" s="215"/>
      <c r="T111" s="217">
        <f>SUM(T112:T228)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8" t="s">
        <v>168</v>
      </c>
      <c r="AT111" s="219" t="s">
        <v>75</v>
      </c>
      <c r="AU111" s="219" t="s">
        <v>87</v>
      </c>
      <c r="AY111" s="218" t="s">
        <v>142</v>
      </c>
      <c r="BK111" s="220">
        <f>SUM(BK112:BK228)</f>
        <v>0</v>
      </c>
    </row>
    <row r="112" s="2" customFormat="1" ht="21.75" customHeight="1">
      <c r="A112" s="40"/>
      <c r="B112" s="41"/>
      <c r="C112" s="223" t="s">
        <v>178</v>
      </c>
      <c r="D112" s="223" t="s">
        <v>145</v>
      </c>
      <c r="E112" s="224" t="s">
        <v>308</v>
      </c>
      <c r="F112" s="225" t="s">
        <v>309</v>
      </c>
      <c r="G112" s="226" t="s">
        <v>148</v>
      </c>
      <c r="H112" s="227">
        <v>18</v>
      </c>
      <c r="I112" s="228"/>
      <c r="J112" s="229">
        <f>ROUND(I112*H112,2)</f>
        <v>0</v>
      </c>
      <c r="K112" s="225" t="s">
        <v>343</v>
      </c>
      <c r="L112" s="46"/>
      <c r="M112" s="230" t="s">
        <v>19</v>
      </c>
      <c r="N112" s="231" t="s">
        <v>47</v>
      </c>
      <c r="O112" s="86"/>
      <c r="P112" s="232">
        <f>O112*H112</f>
        <v>0</v>
      </c>
      <c r="Q112" s="232">
        <v>0</v>
      </c>
      <c r="R112" s="232">
        <f>Q112*H112</f>
        <v>0</v>
      </c>
      <c r="S112" s="232">
        <v>0</v>
      </c>
      <c r="T112" s="233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4" t="s">
        <v>310</v>
      </c>
      <c r="AT112" s="234" t="s">
        <v>145</v>
      </c>
      <c r="AU112" s="234" t="s">
        <v>163</v>
      </c>
      <c r="AY112" s="19" t="s">
        <v>142</v>
      </c>
      <c r="BE112" s="235">
        <f>IF(N112="základní",J112,0)</f>
        <v>0</v>
      </c>
      <c r="BF112" s="235">
        <f>IF(N112="snížená",J112,0)</f>
        <v>0</v>
      </c>
      <c r="BG112" s="235">
        <f>IF(N112="zákl. přenesená",J112,0)</f>
        <v>0</v>
      </c>
      <c r="BH112" s="235">
        <f>IF(N112="sníž. přenesená",J112,0)</f>
        <v>0</v>
      </c>
      <c r="BI112" s="235">
        <f>IF(N112="nulová",J112,0)</f>
        <v>0</v>
      </c>
      <c r="BJ112" s="19" t="s">
        <v>84</v>
      </c>
      <c r="BK112" s="235">
        <f>ROUND(I112*H112,2)</f>
        <v>0</v>
      </c>
      <c r="BL112" s="19" t="s">
        <v>310</v>
      </c>
      <c r="BM112" s="234" t="s">
        <v>260</v>
      </c>
    </row>
    <row r="113" s="2" customFormat="1">
      <c r="A113" s="40"/>
      <c r="B113" s="41"/>
      <c r="C113" s="42"/>
      <c r="D113" s="236" t="s">
        <v>152</v>
      </c>
      <c r="E113" s="42"/>
      <c r="F113" s="237" t="s">
        <v>311</v>
      </c>
      <c r="G113" s="42"/>
      <c r="H113" s="42"/>
      <c r="I113" s="138"/>
      <c r="J113" s="42"/>
      <c r="K113" s="42"/>
      <c r="L113" s="46"/>
      <c r="M113" s="238"/>
      <c r="N113" s="23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152</v>
      </c>
      <c r="AU113" s="19" t="s">
        <v>163</v>
      </c>
    </row>
    <row r="114" s="2" customFormat="1">
      <c r="A114" s="40"/>
      <c r="B114" s="41"/>
      <c r="C114" s="42"/>
      <c r="D114" s="236" t="s">
        <v>154</v>
      </c>
      <c r="E114" s="42"/>
      <c r="F114" s="240" t="s">
        <v>312</v>
      </c>
      <c r="G114" s="42"/>
      <c r="H114" s="42"/>
      <c r="I114" s="138"/>
      <c r="J114" s="42"/>
      <c r="K114" s="42"/>
      <c r="L114" s="46"/>
      <c r="M114" s="238"/>
      <c r="N114" s="23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154</v>
      </c>
      <c r="AU114" s="19" t="s">
        <v>163</v>
      </c>
    </row>
    <row r="115" s="13" customFormat="1">
      <c r="A115" s="13"/>
      <c r="B115" s="241"/>
      <c r="C115" s="242"/>
      <c r="D115" s="236" t="s">
        <v>156</v>
      </c>
      <c r="E115" s="243" t="s">
        <v>19</v>
      </c>
      <c r="F115" s="244" t="s">
        <v>1054</v>
      </c>
      <c r="G115" s="242"/>
      <c r="H115" s="245">
        <v>18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1" t="s">
        <v>156</v>
      </c>
      <c r="AU115" s="251" t="s">
        <v>163</v>
      </c>
      <c r="AV115" s="13" t="s">
        <v>87</v>
      </c>
      <c r="AW115" s="13" t="s">
        <v>35</v>
      </c>
      <c r="AX115" s="13" t="s">
        <v>84</v>
      </c>
      <c r="AY115" s="251" t="s">
        <v>142</v>
      </c>
    </row>
    <row r="116" s="2" customFormat="1" ht="21.75" customHeight="1">
      <c r="A116" s="40"/>
      <c r="B116" s="41"/>
      <c r="C116" s="223" t="s">
        <v>183</v>
      </c>
      <c r="D116" s="223" t="s">
        <v>145</v>
      </c>
      <c r="E116" s="224" t="s">
        <v>336</v>
      </c>
      <c r="F116" s="225" t="s">
        <v>337</v>
      </c>
      <c r="G116" s="226" t="s">
        <v>148</v>
      </c>
      <c r="H116" s="227">
        <v>40</v>
      </c>
      <c r="I116" s="228"/>
      <c r="J116" s="229">
        <f>ROUND(I116*H116,2)</f>
        <v>0</v>
      </c>
      <c r="K116" s="225" t="s">
        <v>343</v>
      </c>
      <c r="L116" s="46"/>
      <c r="M116" s="230" t="s">
        <v>19</v>
      </c>
      <c r="N116" s="231" t="s">
        <v>47</v>
      </c>
      <c r="O116" s="86"/>
      <c r="P116" s="232">
        <f>O116*H116</f>
        <v>0</v>
      </c>
      <c r="Q116" s="232">
        <v>0</v>
      </c>
      <c r="R116" s="232">
        <f>Q116*H116</f>
        <v>0</v>
      </c>
      <c r="S116" s="232">
        <v>0</v>
      </c>
      <c r="T116" s="233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4" t="s">
        <v>310</v>
      </c>
      <c r="AT116" s="234" t="s">
        <v>145</v>
      </c>
      <c r="AU116" s="234" t="s">
        <v>163</v>
      </c>
      <c r="AY116" s="19" t="s">
        <v>142</v>
      </c>
      <c r="BE116" s="235">
        <f>IF(N116="základní",J116,0)</f>
        <v>0</v>
      </c>
      <c r="BF116" s="235">
        <f>IF(N116="snížená",J116,0)</f>
        <v>0</v>
      </c>
      <c r="BG116" s="235">
        <f>IF(N116="zákl. přenesená",J116,0)</f>
        <v>0</v>
      </c>
      <c r="BH116" s="235">
        <f>IF(N116="sníž. přenesená",J116,0)</f>
        <v>0</v>
      </c>
      <c r="BI116" s="235">
        <f>IF(N116="nulová",J116,0)</f>
        <v>0</v>
      </c>
      <c r="BJ116" s="19" t="s">
        <v>84</v>
      </c>
      <c r="BK116" s="235">
        <f>ROUND(I116*H116,2)</f>
        <v>0</v>
      </c>
      <c r="BL116" s="19" t="s">
        <v>310</v>
      </c>
      <c r="BM116" s="234" t="s">
        <v>265</v>
      </c>
    </row>
    <row r="117" s="2" customFormat="1">
      <c r="A117" s="40"/>
      <c r="B117" s="41"/>
      <c r="C117" s="42"/>
      <c r="D117" s="236" t="s">
        <v>152</v>
      </c>
      <c r="E117" s="42"/>
      <c r="F117" s="237" t="s">
        <v>338</v>
      </c>
      <c r="G117" s="42"/>
      <c r="H117" s="42"/>
      <c r="I117" s="138"/>
      <c r="J117" s="42"/>
      <c r="K117" s="42"/>
      <c r="L117" s="46"/>
      <c r="M117" s="238"/>
      <c r="N117" s="23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152</v>
      </c>
      <c r="AU117" s="19" t="s">
        <v>163</v>
      </c>
    </row>
    <row r="118" s="13" customFormat="1">
      <c r="A118" s="13"/>
      <c r="B118" s="241"/>
      <c r="C118" s="242"/>
      <c r="D118" s="236" t="s">
        <v>156</v>
      </c>
      <c r="E118" s="243" t="s">
        <v>19</v>
      </c>
      <c r="F118" s="244" t="s">
        <v>1055</v>
      </c>
      <c r="G118" s="242"/>
      <c r="H118" s="245">
        <v>40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1" t="s">
        <v>156</v>
      </c>
      <c r="AU118" s="251" t="s">
        <v>163</v>
      </c>
      <c r="AV118" s="13" t="s">
        <v>87</v>
      </c>
      <c r="AW118" s="13" t="s">
        <v>35</v>
      </c>
      <c r="AX118" s="13" t="s">
        <v>84</v>
      </c>
      <c r="AY118" s="251" t="s">
        <v>142</v>
      </c>
    </row>
    <row r="119" s="2" customFormat="1" ht="21.75" customHeight="1">
      <c r="A119" s="40"/>
      <c r="B119" s="41"/>
      <c r="C119" s="223" t="s">
        <v>187</v>
      </c>
      <c r="D119" s="223" t="s">
        <v>145</v>
      </c>
      <c r="E119" s="224" t="s">
        <v>347</v>
      </c>
      <c r="F119" s="225" t="s">
        <v>348</v>
      </c>
      <c r="G119" s="226" t="s">
        <v>148</v>
      </c>
      <c r="H119" s="227">
        <v>3</v>
      </c>
      <c r="I119" s="228"/>
      <c r="J119" s="229">
        <f>ROUND(I119*H119,2)</f>
        <v>0</v>
      </c>
      <c r="K119" s="225" t="s">
        <v>343</v>
      </c>
      <c r="L119" s="46"/>
      <c r="M119" s="230" t="s">
        <v>19</v>
      </c>
      <c r="N119" s="231" t="s">
        <v>47</v>
      </c>
      <c r="O119" s="86"/>
      <c r="P119" s="232">
        <f>O119*H119</f>
        <v>0</v>
      </c>
      <c r="Q119" s="232">
        <v>0</v>
      </c>
      <c r="R119" s="232">
        <f>Q119*H119</f>
        <v>0</v>
      </c>
      <c r="S119" s="232">
        <v>0</v>
      </c>
      <c r="T119" s="23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4" t="s">
        <v>310</v>
      </c>
      <c r="AT119" s="234" t="s">
        <v>145</v>
      </c>
      <c r="AU119" s="234" t="s">
        <v>163</v>
      </c>
      <c r="AY119" s="19" t="s">
        <v>142</v>
      </c>
      <c r="BE119" s="235">
        <f>IF(N119="základní",J119,0)</f>
        <v>0</v>
      </c>
      <c r="BF119" s="235">
        <f>IF(N119="snížená",J119,0)</f>
        <v>0</v>
      </c>
      <c r="BG119" s="235">
        <f>IF(N119="zákl. přenesená",J119,0)</f>
        <v>0</v>
      </c>
      <c r="BH119" s="235">
        <f>IF(N119="sníž. přenesená",J119,0)</f>
        <v>0</v>
      </c>
      <c r="BI119" s="235">
        <f>IF(N119="nulová",J119,0)</f>
        <v>0</v>
      </c>
      <c r="BJ119" s="19" t="s">
        <v>84</v>
      </c>
      <c r="BK119" s="235">
        <f>ROUND(I119*H119,2)</f>
        <v>0</v>
      </c>
      <c r="BL119" s="19" t="s">
        <v>310</v>
      </c>
      <c r="BM119" s="234" t="s">
        <v>270</v>
      </c>
    </row>
    <row r="120" s="2" customFormat="1">
      <c r="A120" s="40"/>
      <c r="B120" s="41"/>
      <c r="C120" s="42"/>
      <c r="D120" s="236" t="s">
        <v>152</v>
      </c>
      <c r="E120" s="42"/>
      <c r="F120" s="237" t="s">
        <v>349</v>
      </c>
      <c r="G120" s="42"/>
      <c r="H120" s="42"/>
      <c r="I120" s="138"/>
      <c r="J120" s="42"/>
      <c r="K120" s="42"/>
      <c r="L120" s="46"/>
      <c r="M120" s="238"/>
      <c r="N120" s="239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152</v>
      </c>
      <c r="AU120" s="19" t="s">
        <v>163</v>
      </c>
    </row>
    <row r="121" s="2" customFormat="1" ht="55.5" customHeight="1">
      <c r="A121" s="40"/>
      <c r="B121" s="41"/>
      <c r="C121" s="252" t="s">
        <v>192</v>
      </c>
      <c r="D121" s="252" t="s">
        <v>157</v>
      </c>
      <c r="E121" s="253" t="s">
        <v>351</v>
      </c>
      <c r="F121" s="254" t="s">
        <v>1056</v>
      </c>
      <c r="G121" s="255" t="s">
        <v>148</v>
      </c>
      <c r="H121" s="256">
        <v>3</v>
      </c>
      <c r="I121" s="257"/>
      <c r="J121" s="258">
        <f>ROUND(I121*H121,2)</f>
        <v>0</v>
      </c>
      <c r="K121" s="254" t="s">
        <v>19</v>
      </c>
      <c r="L121" s="259"/>
      <c r="M121" s="260" t="s">
        <v>19</v>
      </c>
      <c r="N121" s="261" t="s">
        <v>47</v>
      </c>
      <c r="O121" s="86"/>
      <c r="P121" s="232">
        <f>O121*H121</f>
        <v>0</v>
      </c>
      <c r="Q121" s="232">
        <v>0.0047000000000000002</v>
      </c>
      <c r="R121" s="232">
        <f>Q121*H121</f>
        <v>0.014100000000000001</v>
      </c>
      <c r="S121" s="232">
        <v>0</v>
      </c>
      <c r="T121" s="23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4" t="s">
        <v>353</v>
      </c>
      <c r="AT121" s="234" t="s">
        <v>157</v>
      </c>
      <c r="AU121" s="234" t="s">
        <v>163</v>
      </c>
      <c r="AY121" s="19" t="s">
        <v>142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9" t="s">
        <v>84</v>
      </c>
      <c r="BK121" s="235">
        <f>ROUND(I121*H121,2)</f>
        <v>0</v>
      </c>
      <c r="BL121" s="19" t="s">
        <v>310</v>
      </c>
      <c r="BM121" s="234" t="s">
        <v>275</v>
      </c>
    </row>
    <row r="122" s="2" customFormat="1">
      <c r="A122" s="40"/>
      <c r="B122" s="41"/>
      <c r="C122" s="42"/>
      <c r="D122" s="236" t="s">
        <v>152</v>
      </c>
      <c r="E122" s="42"/>
      <c r="F122" s="237" t="s">
        <v>1057</v>
      </c>
      <c r="G122" s="42"/>
      <c r="H122" s="42"/>
      <c r="I122" s="138"/>
      <c r="J122" s="42"/>
      <c r="K122" s="42"/>
      <c r="L122" s="46"/>
      <c r="M122" s="238"/>
      <c r="N122" s="23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152</v>
      </c>
      <c r="AU122" s="19" t="s">
        <v>163</v>
      </c>
    </row>
    <row r="123" s="2" customFormat="1">
      <c r="A123" s="40"/>
      <c r="B123" s="41"/>
      <c r="C123" s="42"/>
      <c r="D123" s="236" t="s">
        <v>154</v>
      </c>
      <c r="E123" s="42"/>
      <c r="F123" s="240" t="s">
        <v>1058</v>
      </c>
      <c r="G123" s="42"/>
      <c r="H123" s="42"/>
      <c r="I123" s="138"/>
      <c r="J123" s="42"/>
      <c r="K123" s="42"/>
      <c r="L123" s="46"/>
      <c r="M123" s="238"/>
      <c r="N123" s="239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154</v>
      </c>
      <c r="AU123" s="19" t="s">
        <v>163</v>
      </c>
    </row>
    <row r="124" s="13" customFormat="1">
      <c r="A124" s="13"/>
      <c r="B124" s="241"/>
      <c r="C124" s="242"/>
      <c r="D124" s="236" t="s">
        <v>156</v>
      </c>
      <c r="E124" s="243" t="s">
        <v>19</v>
      </c>
      <c r="F124" s="244" t="s">
        <v>163</v>
      </c>
      <c r="G124" s="242"/>
      <c r="H124" s="245">
        <v>3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1" t="s">
        <v>156</v>
      </c>
      <c r="AU124" s="251" t="s">
        <v>163</v>
      </c>
      <c r="AV124" s="13" t="s">
        <v>87</v>
      </c>
      <c r="AW124" s="13" t="s">
        <v>35</v>
      </c>
      <c r="AX124" s="13" t="s">
        <v>84</v>
      </c>
      <c r="AY124" s="251" t="s">
        <v>142</v>
      </c>
    </row>
    <row r="125" s="2" customFormat="1" ht="21.75" customHeight="1">
      <c r="A125" s="40"/>
      <c r="B125" s="41"/>
      <c r="C125" s="223" t="s">
        <v>197</v>
      </c>
      <c r="D125" s="223" t="s">
        <v>145</v>
      </c>
      <c r="E125" s="224" t="s">
        <v>425</v>
      </c>
      <c r="F125" s="225" t="s">
        <v>426</v>
      </c>
      <c r="G125" s="226" t="s">
        <v>148</v>
      </c>
      <c r="H125" s="227">
        <v>3</v>
      </c>
      <c r="I125" s="228"/>
      <c r="J125" s="229">
        <f>ROUND(I125*H125,2)</f>
        <v>0</v>
      </c>
      <c r="K125" s="225" t="s">
        <v>343</v>
      </c>
      <c r="L125" s="46"/>
      <c r="M125" s="230" t="s">
        <v>19</v>
      </c>
      <c r="N125" s="231" t="s">
        <v>47</v>
      </c>
      <c r="O125" s="86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4" t="s">
        <v>310</v>
      </c>
      <c r="AT125" s="234" t="s">
        <v>145</v>
      </c>
      <c r="AU125" s="234" t="s">
        <v>163</v>
      </c>
      <c r="AY125" s="19" t="s">
        <v>142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9" t="s">
        <v>84</v>
      </c>
      <c r="BK125" s="235">
        <f>ROUND(I125*H125,2)</f>
        <v>0</v>
      </c>
      <c r="BL125" s="19" t="s">
        <v>310</v>
      </c>
      <c r="BM125" s="234" t="s">
        <v>289</v>
      </c>
    </row>
    <row r="126" s="2" customFormat="1">
      <c r="A126" s="40"/>
      <c r="B126" s="41"/>
      <c r="C126" s="42"/>
      <c r="D126" s="236" t="s">
        <v>152</v>
      </c>
      <c r="E126" s="42"/>
      <c r="F126" s="237" t="s">
        <v>427</v>
      </c>
      <c r="G126" s="42"/>
      <c r="H126" s="42"/>
      <c r="I126" s="138"/>
      <c r="J126" s="42"/>
      <c r="K126" s="42"/>
      <c r="L126" s="46"/>
      <c r="M126" s="238"/>
      <c r="N126" s="23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152</v>
      </c>
      <c r="AU126" s="19" t="s">
        <v>163</v>
      </c>
    </row>
    <row r="127" s="2" customFormat="1" ht="55.5" customHeight="1">
      <c r="A127" s="40"/>
      <c r="B127" s="41"/>
      <c r="C127" s="252" t="s">
        <v>202</v>
      </c>
      <c r="D127" s="252" t="s">
        <v>157</v>
      </c>
      <c r="E127" s="253" t="s">
        <v>429</v>
      </c>
      <c r="F127" s="254" t="s">
        <v>430</v>
      </c>
      <c r="G127" s="255" t="s">
        <v>148</v>
      </c>
      <c r="H127" s="256">
        <v>3</v>
      </c>
      <c r="I127" s="257"/>
      <c r="J127" s="258">
        <f>ROUND(I127*H127,2)</f>
        <v>0</v>
      </c>
      <c r="K127" s="254" t="s">
        <v>343</v>
      </c>
      <c r="L127" s="259"/>
      <c r="M127" s="260" t="s">
        <v>19</v>
      </c>
      <c r="N127" s="261" t="s">
        <v>47</v>
      </c>
      <c r="O127" s="86"/>
      <c r="P127" s="232">
        <f>O127*H127</f>
        <v>0</v>
      </c>
      <c r="Q127" s="232">
        <v>0.045999999999999999</v>
      </c>
      <c r="R127" s="232">
        <f>Q127*H127</f>
        <v>0.13800000000000001</v>
      </c>
      <c r="S127" s="232">
        <v>0</v>
      </c>
      <c r="T127" s="23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4" t="s">
        <v>353</v>
      </c>
      <c r="AT127" s="234" t="s">
        <v>157</v>
      </c>
      <c r="AU127" s="234" t="s">
        <v>163</v>
      </c>
      <c r="AY127" s="19" t="s">
        <v>142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9" t="s">
        <v>84</v>
      </c>
      <c r="BK127" s="235">
        <f>ROUND(I127*H127,2)</f>
        <v>0</v>
      </c>
      <c r="BL127" s="19" t="s">
        <v>310</v>
      </c>
      <c r="BM127" s="234" t="s">
        <v>294</v>
      </c>
    </row>
    <row r="128" s="2" customFormat="1">
      <c r="A128" s="40"/>
      <c r="B128" s="41"/>
      <c r="C128" s="42"/>
      <c r="D128" s="236" t="s">
        <v>152</v>
      </c>
      <c r="E128" s="42"/>
      <c r="F128" s="237" t="s">
        <v>430</v>
      </c>
      <c r="G128" s="42"/>
      <c r="H128" s="42"/>
      <c r="I128" s="138"/>
      <c r="J128" s="42"/>
      <c r="K128" s="42"/>
      <c r="L128" s="46"/>
      <c r="M128" s="238"/>
      <c r="N128" s="23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152</v>
      </c>
      <c r="AU128" s="19" t="s">
        <v>163</v>
      </c>
    </row>
    <row r="129" s="2" customFormat="1">
      <c r="A129" s="40"/>
      <c r="B129" s="41"/>
      <c r="C129" s="42"/>
      <c r="D129" s="236" t="s">
        <v>154</v>
      </c>
      <c r="E129" s="42"/>
      <c r="F129" s="240" t="s">
        <v>431</v>
      </c>
      <c r="G129" s="42"/>
      <c r="H129" s="42"/>
      <c r="I129" s="138"/>
      <c r="J129" s="42"/>
      <c r="K129" s="42"/>
      <c r="L129" s="46"/>
      <c r="M129" s="238"/>
      <c r="N129" s="23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154</v>
      </c>
      <c r="AU129" s="19" t="s">
        <v>163</v>
      </c>
    </row>
    <row r="130" s="13" customFormat="1">
      <c r="A130" s="13"/>
      <c r="B130" s="241"/>
      <c r="C130" s="242"/>
      <c r="D130" s="236" t="s">
        <v>156</v>
      </c>
      <c r="E130" s="243" t="s">
        <v>19</v>
      </c>
      <c r="F130" s="244" t="s">
        <v>1059</v>
      </c>
      <c r="G130" s="242"/>
      <c r="H130" s="245">
        <v>3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1" t="s">
        <v>156</v>
      </c>
      <c r="AU130" s="251" t="s">
        <v>163</v>
      </c>
      <c r="AV130" s="13" t="s">
        <v>87</v>
      </c>
      <c r="AW130" s="13" t="s">
        <v>35</v>
      </c>
      <c r="AX130" s="13" t="s">
        <v>84</v>
      </c>
      <c r="AY130" s="251" t="s">
        <v>142</v>
      </c>
    </row>
    <row r="131" s="2" customFormat="1" ht="16.5" customHeight="1">
      <c r="A131" s="40"/>
      <c r="B131" s="41"/>
      <c r="C131" s="223" t="s">
        <v>210</v>
      </c>
      <c r="D131" s="223" t="s">
        <v>145</v>
      </c>
      <c r="E131" s="224" t="s">
        <v>439</v>
      </c>
      <c r="F131" s="225" t="s">
        <v>440</v>
      </c>
      <c r="G131" s="226" t="s">
        <v>148</v>
      </c>
      <c r="H131" s="227">
        <v>3</v>
      </c>
      <c r="I131" s="228"/>
      <c r="J131" s="229">
        <f>ROUND(I131*H131,2)</f>
        <v>0</v>
      </c>
      <c r="K131" s="225" t="s">
        <v>343</v>
      </c>
      <c r="L131" s="46"/>
      <c r="M131" s="230" t="s">
        <v>19</v>
      </c>
      <c r="N131" s="231" t="s">
        <v>47</v>
      </c>
      <c r="O131" s="86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4" t="s">
        <v>310</v>
      </c>
      <c r="AT131" s="234" t="s">
        <v>145</v>
      </c>
      <c r="AU131" s="234" t="s">
        <v>163</v>
      </c>
      <c r="AY131" s="19" t="s">
        <v>142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9" t="s">
        <v>84</v>
      </c>
      <c r="BK131" s="235">
        <f>ROUND(I131*H131,2)</f>
        <v>0</v>
      </c>
      <c r="BL131" s="19" t="s">
        <v>310</v>
      </c>
      <c r="BM131" s="234" t="s">
        <v>298</v>
      </c>
    </row>
    <row r="132" s="2" customFormat="1">
      <c r="A132" s="40"/>
      <c r="B132" s="41"/>
      <c r="C132" s="42"/>
      <c r="D132" s="236" t="s">
        <v>152</v>
      </c>
      <c r="E132" s="42"/>
      <c r="F132" s="237" t="s">
        <v>440</v>
      </c>
      <c r="G132" s="42"/>
      <c r="H132" s="42"/>
      <c r="I132" s="138"/>
      <c r="J132" s="42"/>
      <c r="K132" s="42"/>
      <c r="L132" s="46"/>
      <c r="M132" s="238"/>
      <c r="N132" s="239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152</v>
      </c>
      <c r="AU132" s="19" t="s">
        <v>163</v>
      </c>
    </row>
    <row r="133" s="2" customFormat="1" ht="44.25" customHeight="1">
      <c r="A133" s="40"/>
      <c r="B133" s="41"/>
      <c r="C133" s="252" t="s">
        <v>217</v>
      </c>
      <c r="D133" s="252" t="s">
        <v>157</v>
      </c>
      <c r="E133" s="253" t="s">
        <v>442</v>
      </c>
      <c r="F133" s="254" t="s">
        <v>443</v>
      </c>
      <c r="G133" s="255" t="s">
        <v>148</v>
      </c>
      <c r="H133" s="256">
        <v>3</v>
      </c>
      <c r="I133" s="257"/>
      <c r="J133" s="258">
        <f>ROUND(I133*H133,2)</f>
        <v>0</v>
      </c>
      <c r="K133" s="254" t="s">
        <v>343</v>
      </c>
      <c r="L133" s="259"/>
      <c r="M133" s="260" t="s">
        <v>19</v>
      </c>
      <c r="N133" s="261" t="s">
        <v>47</v>
      </c>
      <c r="O133" s="86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4" t="s">
        <v>353</v>
      </c>
      <c r="AT133" s="234" t="s">
        <v>157</v>
      </c>
      <c r="AU133" s="234" t="s">
        <v>163</v>
      </c>
      <c r="AY133" s="19" t="s">
        <v>142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9" t="s">
        <v>84</v>
      </c>
      <c r="BK133" s="235">
        <f>ROUND(I133*H133,2)</f>
        <v>0</v>
      </c>
      <c r="BL133" s="19" t="s">
        <v>310</v>
      </c>
      <c r="BM133" s="234" t="s">
        <v>160</v>
      </c>
    </row>
    <row r="134" s="2" customFormat="1">
      <c r="A134" s="40"/>
      <c r="B134" s="41"/>
      <c r="C134" s="42"/>
      <c r="D134" s="236" t="s">
        <v>152</v>
      </c>
      <c r="E134" s="42"/>
      <c r="F134" s="237" t="s">
        <v>443</v>
      </c>
      <c r="G134" s="42"/>
      <c r="H134" s="42"/>
      <c r="I134" s="138"/>
      <c r="J134" s="42"/>
      <c r="K134" s="42"/>
      <c r="L134" s="46"/>
      <c r="M134" s="238"/>
      <c r="N134" s="23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152</v>
      </c>
      <c r="AU134" s="19" t="s">
        <v>163</v>
      </c>
    </row>
    <row r="135" s="13" customFormat="1">
      <c r="A135" s="13"/>
      <c r="B135" s="241"/>
      <c r="C135" s="242"/>
      <c r="D135" s="236" t="s">
        <v>156</v>
      </c>
      <c r="E135" s="243" t="s">
        <v>19</v>
      </c>
      <c r="F135" s="244" t="s">
        <v>163</v>
      </c>
      <c r="G135" s="242"/>
      <c r="H135" s="245">
        <v>3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156</v>
      </c>
      <c r="AU135" s="251" t="s">
        <v>163</v>
      </c>
      <c r="AV135" s="13" t="s">
        <v>87</v>
      </c>
      <c r="AW135" s="13" t="s">
        <v>35</v>
      </c>
      <c r="AX135" s="13" t="s">
        <v>84</v>
      </c>
      <c r="AY135" s="251" t="s">
        <v>142</v>
      </c>
    </row>
    <row r="136" s="2" customFormat="1" ht="21.75" customHeight="1">
      <c r="A136" s="40"/>
      <c r="B136" s="41"/>
      <c r="C136" s="223" t="s">
        <v>221</v>
      </c>
      <c r="D136" s="223" t="s">
        <v>145</v>
      </c>
      <c r="E136" s="224" t="s">
        <v>458</v>
      </c>
      <c r="F136" s="225" t="s">
        <v>459</v>
      </c>
      <c r="G136" s="226" t="s">
        <v>414</v>
      </c>
      <c r="H136" s="227">
        <v>120</v>
      </c>
      <c r="I136" s="228"/>
      <c r="J136" s="229">
        <f>ROUND(I136*H136,2)</f>
        <v>0</v>
      </c>
      <c r="K136" s="225" t="s">
        <v>343</v>
      </c>
      <c r="L136" s="46"/>
      <c r="M136" s="230" t="s">
        <v>19</v>
      </c>
      <c r="N136" s="231" t="s">
        <v>47</v>
      </c>
      <c r="O136" s="86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4" t="s">
        <v>310</v>
      </c>
      <c r="AT136" s="234" t="s">
        <v>145</v>
      </c>
      <c r="AU136" s="234" t="s">
        <v>163</v>
      </c>
      <c r="AY136" s="19" t="s">
        <v>142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9" t="s">
        <v>84</v>
      </c>
      <c r="BK136" s="235">
        <f>ROUND(I136*H136,2)</f>
        <v>0</v>
      </c>
      <c r="BL136" s="19" t="s">
        <v>310</v>
      </c>
      <c r="BM136" s="234" t="s">
        <v>323</v>
      </c>
    </row>
    <row r="137" s="2" customFormat="1">
      <c r="A137" s="40"/>
      <c r="B137" s="41"/>
      <c r="C137" s="42"/>
      <c r="D137" s="236" t="s">
        <v>152</v>
      </c>
      <c r="E137" s="42"/>
      <c r="F137" s="237" t="s">
        <v>460</v>
      </c>
      <c r="G137" s="42"/>
      <c r="H137" s="42"/>
      <c r="I137" s="138"/>
      <c r="J137" s="42"/>
      <c r="K137" s="42"/>
      <c r="L137" s="46"/>
      <c r="M137" s="238"/>
      <c r="N137" s="23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152</v>
      </c>
      <c r="AU137" s="19" t="s">
        <v>163</v>
      </c>
    </row>
    <row r="138" s="2" customFormat="1" ht="16.5" customHeight="1">
      <c r="A138" s="40"/>
      <c r="B138" s="41"/>
      <c r="C138" s="252" t="s">
        <v>8</v>
      </c>
      <c r="D138" s="252" t="s">
        <v>157</v>
      </c>
      <c r="E138" s="253" t="s">
        <v>463</v>
      </c>
      <c r="F138" s="254" t="s">
        <v>464</v>
      </c>
      <c r="G138" s="255" t="s">
        <v>465</v>
      </c>
      <c r="H138" s="256">
        <v>151.19999999999999</v>
      </c>
      <c r="I138" s="257"/>
      <c r="J138" s="258">
        <f>ROUND(I138*H138,2)</f>
        <v>0</v>
      </c>
      <c r="K138" s="254" t="s">
        <v>343</v>
      </c>
      <c r="L138" s="259"/>
      <c r="M138" s="260" t="s">
        <v>19</v>
      </c>
      <c r="N138" s="261" t="s">
        <v>47</v>
      </c>
      <c r="O138" s="86"/>
      <c r="P138" s="232">
        <f>O138*H138</f>
        <v>0</v>
      </c>
      <c r="Q138" s="232">
        <v>0.001</v>
      </c>
      <c r="R138" s="232">
        <f>Q138*H138</f>
        <v>0.1512</v>
      </c>
      <c r="S138" s="232">
        <v>0</v>
      </c>
      <c r="T138" s="233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4" t="s">
        <v>353</v>
      </c>
      <c r="AT138" s="234" t="s">
        <v>157</v>
      </c>
      <c r="AU138" s="234" t="s">
        <v>163</v>
      </c>
      <c r="AY138" s="19" t="s">
        <v>142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9" t="s">
        <v>84</v>
      </c>
      <c r="BK138" s="235">
        <f>ROUND(I138*H138,2)</f>
        <v>0</v>
      </c>
      <c r="BL138" s="19" t="s">
        <v>310</v>
      </c>
      <c r="BM138" s="234" t="s">
        <v>350</v>
      </c>
    </row>
    <row r="139" s="2" customFormat="1">
      <c r="A139" s="40"/>
      <c r="B139" s="41"/>
      <c r="C139" s="42"/>
      <c r="D139" s="236" t="s">
        <v>152</v>
      </c>
      <c r="E139" s="42"/>
      <c r="F139" s="237" t="s">
        <v>464</v>
      </c>
      <c r="G139" s="42"/>
      <c r="H139" s="42"/>
      <c r="I139" s="138"/>
      <c r="J139" s="42"/>
      <c r="K139" s="42"/>
      <c r="L139" s="46"/>
      <c r="M139" s="238"/>
      <c r="N139" s="239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152</v>
      </c>
      <c r="AU139" s="19" t="s">
        <v>163</v>
      </c>
    </row>
    <row r="140" s="13" customFormat="1">
      <c r="A140" s="13"/>
      <c r="B140" s="241"/>
      <c r="C140" s="242"/>
      <c r="D140" s="236" t="s">
        <v>156</v>
      </c>
      <c r="E140" s="243" t="s">
        <v>19</v>
      </c>
      <c r="F140" s="244" t="s">
        <v>1060</v>
      </c>
      <c r="G140" s="242"/>
      <c r="H140" s="245">
        <v>126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156</v>
      </c>
      <c r="AU140" s="251" t="s">
        <v>163</v>
      </c>
      <c r="AV140" s="13" t="s">
        <v>87</v>
      </c>
      <c r="AW140" s="13" t="s">
        <v>35</v>
      </c>
      <c r="AX140" s="13" t="s">
        <v>84</v>
      </c>
      <c r="AY140" s="251" t="s">
        <v>142</v>
      </c>
    </row>
    <row r="141" s="13" customFormat="1">
      <c r="A141" s="13"/>
      <c r="B141" s="241"/>
      <c r="C141" s="242"/>
      <c r="D141" s="236" t="s">
        <v>156</v>
      </c>
      <c r="E141" s="242"/>
      <c r="F141" s="244" t="s">
        <v>1061</v>
      </c>
      <c r="G141" s="242"/>
      <c r="H141" s="245">
        <v>151.19999999999999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156</v>
      </c>
      <c r="AU141" s="251" t="s">
        <v>163</v>
      </c>
      <c r="AV141" s="13" t="s">
        <v>87</v>
      </c>
      <c r="AW141" s="13" t="s">
        <v>4</v>
      </c>
      <c r="AX141" s="13" t="s">
        <v>84</v>
      </c>
      <c r="AY141" s="251" t="s">
        <v>142</v>
      </c>
    </row>
    <row r="142" s="2" customFormat="1" ht="16.5" customHeight="1">
      <c r="A142" s="40"/>
      <c r="B142" s="41"/>
      <c r="C142" s="252" t="s">
        <v>150</v>
      </c>
      <c r="D142" s="252" t="s">
        <v>157</v>
      </c>
      <c r="E142" s="253" t="s">
        <v>469</v>
      </c>
      <c r="F142" s="254" t="s">
        <v>470</v>
      </c>
      <c r="G142" s="255" t="s">
        <v>465</v>
      </c>
      <c r="H142" s="256">
        <v>31.199999999999999</v>
      </c>
      <c r="I142" s="257"/>
      <c r="J142" s="258">
        <f>ROUND(I142*H142,2)</f>
        <v>0</v>
      </c>
      <c r="K142" s="254" t="s">
        <v>343</v>
      </c>
      <c r="L142" s="259"/>
      <c r="M142" s="260" t="s">
        <v>19</v>
      </c>
      <c r="N142" s="261" t="s">
        <v>47</v>
      </c>
      <c r="O142" s="86"/>
      <c r="P142" s="232">
        <f>O142*H142</f>
        <v>0</v>
      </c>
      <c r="Q142" s="232">
        <v>0.001</v>
      </c>
      <c r="R142" s="232">
        <f>Q142*H142</f>
        <v>0.031199999999999999</v>
      </c>
      <c r="S142" s="232">
        <v>0</v>
      </c>
      <c r="T142" s="233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4" t="s">
        <v>353</v>
      </c>
      <c r="AT142" s="234" t="s">
        <v>157</v>
      </c>
      <c r="AU142" s="234" t="s">
        <v>163</v>
      </c>
      <c r="AY142" s="19" t="s">
        <v>142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9" t="s">
        <v>84</v>
      </c>
      <c r="BK142" s="235">
        <f>ROUND(I142*H142,2)</f>
        <v>0</v>
      </c>
      <c r="BL142" s="19" t="s">
        <v>310</v>
      </c>
      <c r="BM142" s="234" t="s">
        <v>346</v>
      </c>
    </row>
    <row r="143" s="2" customFormat="1">
      <c r="A143" s="40"/>
      <c r="B143" s="41"/>
      <c r="C143" s="42"/>
      <c r="D143" s="236" t="s">
        <v>152</v>
      </c>
      <c r="E143" s="42"/>
      <c r="F143" s="237" t="s">
        <v>470</v>
      </c>
      <c r="G143" s="42"/>
      <c r="H143" s="42"/>
      <c r="I143" s="138"/>
      <c r="J143" s="42"/>
      <c r="K143" s="42"/>
      <c r="L143" s="46"/>
      <c r="M143" s="238"/>
      <c r="N143" s="23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152</v>
      </c>
      <c r="AU143" s="19" t="s">
        <v>163</v>
      </c>
    </row>
    <row r="144" s="13" customFormat="1">
      <c r="A144" s="13"/>
      <c r="B144" s="241"/>
      <c r="C144" s="242"/>
      <c r="D144" s="236" t="s">
        <v>156</v>
      </c>
      <c r="E144" s="243" t="s">
        <v>19</v>
      </c>
      <c r="F144" s="244" t="s">
        <v>1062</v>
      </c>
      <c r="G144" s="242"/>
      <c r="H144" s="245">
        <v>26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156</v>
      </c>
      <c r="AU144" s="251" t="s">
        <v>163</v>
      </c>
      <c r="AV144" s="13" t="s">
        <v>87</v>
      </c>
      <c r="AW144" s="13" t="s">
        <v>35</v>
      </c>
      <c r="AX144" s="13" t="s">
        <v>84</v>
      </c>
      <c r="AY144" s="251" t="s">
        <v>142</v>
      </c>
    </row>
    <row r="145" s="13" customFormat="1">
      <c r="A145" s="13"/>
      <c r="B145" s="241"/>
      <c r="C145" s="242"/>
      <c r="D145" s="236" t="s">
        <v>156</v>
      </c>
      <c r="E145" s="242"/>
      <c r="F145" s="244" t="s">
        <v>1063</v>
      </c>
      <c r="G145" s="242"/>
      <c r="H145" s="245">
        <v>31.199999999999999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156</v>
      </c>
      <c r="AU145" s="251" t="s">
        <v>163</v>
      </c>
      <c r="AV145" s="13" t="s">
        <v>87</v>
      </c>
      <c r="AW145" s="13" t="s">
        <v>4</v>
      </c>
      <c r="AX145" s="13" t="s">
        <v>84</v>
      </c>
      <c r="AY145" s="251" t="s">
        <v>142</v>
      </c>
    </row>
    <row r="146" s="2" customFormat="1" ht="16.5" customHeight="1">
      <c r="A146" s="40"/>
      <c r="B146" s="41"/>
      <c r="C146" s="252" t="s">
        <v>233</v>
      </c>
      <c r="D146" s="252" t="s">
        <v>157</v>
      </c>
      <c r="E146" s="253" t="s">
        <v>474</v>
      </c>
      <c r="F146" s="254" t="s">
        <v>475</v>
      </c>
      <c r="G146" s="255" t="s">
        <v>148</v>
      </c>
      <c r="H146" s="256">
        <v>7</v>
      </c>
      <c r="I146" s="257"/>
      <c r="J146" s="258">
        <f>ROUND(I146*H146,2)</f>
        <v>0</v>
      </c>
      <c r="K146" s="254" t="s">
        <v>343</v>
      </c>
      <c r="L146" s="259"/>
      <c r="M146" s="260" t="s">
        <v>19</v>
      </c>
      <c r="N146" s="261" t="s">
        <v>47</v>
      </c>
      <c r="O146" s="86"/>
      <c r="P146" s="232">
        <f>O146*H146</f>
        <v>0</v>
      </c>
      <c r="Q146" s="232">
        <v>0.00016000000000000001</v>
      </c>
      <c r="R146" s="232">
        <f>Q146*H146</f>
        <v>0.0011200000000000001</v>
      </c>
      <c r="S146" s="232">
        <v>0</v>
      </c>
      <c r="T146" s="233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4" t="s">
        <v>353</v>
      </c>
      <c r="AT146" s="234" t="s">
        <v>157</v>
      </c>
      <c r="AU146" s="234" t="s">
        <v>163</v>
      </c>
      <c r="AY146" s="19" t="s">
        <v>142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9" t="s">
        <v>84</v>
      </c>
      <c r="BK146" s="235">
        <f>ROUND(I146*H146,2)</f>
        <v>0</v>
      </c>
      <c r="BL146" s="19" t="s">
        <v>310</v>
      </c>
      <c r="BM146" s="234" t="s">
        <v>329</v>
      </c>
    </row>
    <row r="147" s="2" customFormat="1">
      <c r="A147" s="40"/>
      <c r="B147" s="41"/>
      <c r="C147" s="42"/>
      <c r="D147" s="236" t="s">
        <v>152</v>
      </c>
      <c r="E147" s="42"/>
      <c r="F147" s="237" t="s">
        <v>475</v>
      </c>
      <c r="G147" s="42"/>
      <c r="H147" s="42"/>
      <c r="I147" s="138"/>
      <c r="J147" s="42"/>
      <c r="K147" s="42"/>
      <c r="L147" s="46"/>
      <c r="M147" s="238"/>
      <c r="N147" s="239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152</v>
      </c>
      <c r="AU147" s="19" t="s">
        <v>163</v>
      </c>
    </row>
    <row r="148" s="2" customFormat="1" ht="21.75" customHeight="1">
      <c r="A148" s="40"/>
      <c r="B148" s="41"/>
      <c r="C148" s="252" t="s">
        <v>238</v>
      </c>
      <c r="D148" s="252" t="s">
        <v>157</v>
      </c>
      <c r="E148" s="253" t="s">
        <v>476</v>
      </c>
      <c r="F148" s="254" t="s">
        <v>477</v>
      </c>
      <c r="G148" s="255" t="s">
        <v>148</v>
      </c>
      <c r="H148" s="256">
        <v>18</v>
      </c>
      <c r="I148" s="257"/>
      <c r="J148" s="258">
        <f>ROUND(I148*H148,2)</f>
        <v>0</v>
      </c>
      <c r="K148" s="254" t="s">
        <v>343</v>
      </c>
      <c r="L148" s="259"/>
      <c r="M148" s="260" t="s">
        <v>19</v>
      </c>
      <c r="N148" s="261" t="s">
        <v>47</v>
      </c>
      <c r="O148" s="86"/>
      <c r="P148" s="232">
        <f>O148*H148</f>
        <v>0</v>
      </c>
      <c r="Q148" s="232">
        <v>0.00025999999999999998</v>
      </c>
      <c r="R148" s="232">
        <f>Q148*H148</f>
        <v>0.0046799999999999993</v>
      </c>
      <c r="S148" s="232">
        <v>0</v>
      </c>
      <c r="T148" s="23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4" t="s">
        <v>353</v>
      </c>
      <c r="AT148" s="234" t="s">
        <v>157</v>
      </c>
      <c r="AU148" s="234" t="s">
        <v>163</v>
      </c>
      <c r="AY148" s="19" t="s">
        <v>142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9" t="s">
        <v>84</v>
      </c>
      <c r="BK148" s="235">
        <f>ROUND(I148*H148,2)</f>
        <v>0</v>
      </c>
      <c r="BL148" s="19" t="s">
        <v>310</v>
      </c>
      <c r="BM148" s="234" t="s">
        <v>335</v>
      </c>
    </row>
    <row r="149" s="2" customFormat="1">
      <c r="A149" s="40"/>
      <c r="B149" s="41"/>
      <c r="C149" s="42"/>
      <c r="D149" s="236" t="s">
        <v>152</v>
      </c>
      <c r="E149" s="42"/>
      <c r="F149" s="237" t="s">
        <v>477</v>
      </c>
      <c r="G149" s="42"/>
      <c r="H149" s="42"/>
      <c r="I149" s="138"/>
      <c r="J149" s="42"/>
      <c r="K149" s="42"/>
      <c r="L149" s="46"/>
      <c r="M149" s="238"/>
      <c r="N149" s="239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152</v>
      </c>
      <c r="AU149" s="19" t="s">
        <v>163</v>
      </c>
    </row>
    <row r="150" s="2" customFormat="1" ht="21.75" customHeight="1">
      <c r="A150" s="40"/>
      <c r="B150" s="41"/>
      <c r="C150" s="252" t="s">
        <v>242</v>
      </c>
      <c r="D150" s="252" t="s">
        <v>157</v>
      </c>
      <c r="E150" s="253" t="s">
        <v>479</v>
      </c>
      <c r="F150" s="254" t="s">
        <v>480</v>
      </c>
      <c r="G150" s="255" t="s">
        <v>148</v>
      </c>
      <c r="H150" s="256">
        <v>12</v>
      </c>
      <c r="I150" s="257"/>
      <c r="J150" s="258">
        <f>ROUND(I150*H150,2)</f>
        <v>0</v>
      </c>
      <c r="K150" s="254" t="s">
        <v>343</v>
      </c>
      <c r="L150" s="259"/>
      <c r="M150" s="260" t="s">
        <v>19</v>
      </c>
      <c r="N150" s="261" t="s">
        <v>47</v>
      </c>
      <c r="O150" s="86"/>
      <c r="P150" s="232">
        <f>O150*H150</f>
        <v>0</v>
      </c>
      <c r="Q150" s="232">
        <v>0.00069999999999999999</v>
      </c>
      <c r="R150" s="232">
        <f>Q150*H150</f>
        <v>0.0083999999999999995</v>
      </c>
      <c r="S150" s="232">
        <v>0</v>
      </c>
      <c r="T150" s="233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4" t="s">
        <v>353</v>
      </c>
      <c r="AT150" s="234" t="s">
        <v>157</v>
      </c>
      <c r="AU150" s="234" t="s">
        <v>163</v>
      </c>
      <c r="AY150" s="19" t="s">
        <v>142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9" t="s">
        <v>84</v>
      </c>
      <c r="BK150" s="235">
        <f>ROUND(I150*H150,2)</f>
        <v>0</v>
      </c>
      <c r="BL150" s="19" t="s">
        <v>310</v>
      </c>
      <c r="BM150" s="234" t="s">
        <v>340</v>
      </c>
    </row>
    <row r="151" s="2" customFormat="1">
      <c r="A151" s="40"/>
      <c r="B151" s="41"/>
      <c r="C151" s="42"/>
      <c r="D151" s="236" t="s">
        <v>152</v>
      </c>
      <c r="E151" s="42"/>
      <c r="F151" s="237" t="s">
        <v>480</v>
      </c>
      <c r="G151" s="42"/>
      <c r="H151" s="42"/>
      <c r="I151" s="138"/>
      <c r="J151" s="42"/>
      <c r="K151" s="42"/>
      <c r="L151" s="46"/>
      <c r="M151" s="238"/>
      <c r="N151" s="239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152</v>
      </c>
      <c r="AU151" s="19" t="s">
        <v>163</v>
      </c>
    </row>
    <row r="152" s="2" customFormat="1" ht="21.75" customHeight="1">
      <c r="A152" s="40"/>
      <c r="B152" s="41"/>
      <c r="C152" s="223" t="s">
        <v>246</v>
      </c>
      <c r="D152" s="223" t="s">
        <v>145</v>
      </c>
      <c r="E152" s="224" t="s">
        <v>482</v>
      </c>
      <c r="F152" s="225" t="s">
        <v>483</v>
      </c>
      <c r="G152" s="226" t="s">
        <v>148</v>
      </c>
      <c r="H152" s="227">
        <v>1</v>
      </c>
      <c r="I152" s="228"/>
      <c r="J152" s="229">
        <f>ROUND(I152*H152,2)</f>
        <v>0</v>
      </c>
      <c r="K152" s="225" t="s">
        <v>343</v>
      </c>
      <c r="L152" s="46"/>
      <c r="M152" s="230" t="s">
        <v>19</v>
      </c>
      <c r="N152" s="231" t="s">
        <v>47</v>
      </c>
      <c r="O152" s="86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4" t="s">
        <v>168</v>
      </c>
      <c r="AT152" s="234" t="s">
        <v>145</v>
      </c>
      <c r="AU152" s="234" t="s">
        <v>163</v>
      </c>
      <c r="AY152" s="19" t="s">
        <v>142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9" t="s">
        <v>84</v>
      </c>
      <c r="BK152" s="235">
        <f>ROUND(I152*H152,2)</f>
        <v>0</v>
      </c>
      <c r="BL152" s="19" t="s">
        <v>168</v>
      </c>
      <c r="BM152" s="234" t="s">
        <v>484</v>
      </c>
    </row>
    <row r="153" s="2" customFormat="1">
      <c r="A153" s="40"/>
      <c r="B153" s="41"/>
      <c r="C153" s="42"/>
      <c r="D153" s="236" t="s">
        <v>152</v>
      </c>
      <c r="E153" s="42"/>
      <c r="F153" s="237" t="s">
        <v>485</v>
      </c>
      <c r="G153" s="42"/>
      <c r="H153" s="42"/>
      <c r="I153" s="138"/>
      <c r="J153" s="42"/>
      <c r="K153" s="42"/>
      <c r="L153" s="46"/>
      <c r="M153" s="238"/>
      <c r="N153" s="239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152</v>
      </c>
      <c r="AU153" s="19" t="s">
        <v>163</v>
      </c>
    </row>
    <row r="154" s="2" customFormat="1">
      <c r="A154" s="40"/>
      <c r="B154" s="41"/>
      <c r="C154" s="42"/>
      <c r="D154" s="236" t="s">
        <v>486</v>
      </c>
      <c r="E154" s="42"/>
      <c r="F154" s="240" t="s">
        <v>487</v>
      </c>
      <c r="G154" s="42"/>
      <c r="H154" s="42"/>
      <c r="I154" s="138"/>
      <c r="J154" s="42"/>
      <c r="K154" s="42"/>
      <c r="L154" s="46"/>
      <c r="M154" s="238"/>
      <c r="N154" s="23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486</v>
      </c>
      <c r="AU154" s="19" t="s">
        <v>163</v>
      </c>
    </row>
    <row r="155" s="2" customFormat="1" ht="16.5" customHeight="1">
      <c r="A155" s="40"/>
      <c r="B155" s="41"/>
      <c r="C155" s="223" t="s">
        <v>7</v>
      </c>
      <c r="D155" s="223" t="s">
        <v>145</v>
      </c>
      <c r="E155" s="224" t="s">
        <v>494</v>
      </c>
      <c r="F155" s="225" t="s">
        <v>495</v>
      </c>
      <c r="G155" s="226" t="s">
        <v>148</v>
      </c>
      <c r="H155" s="227">
        <v>1</v>
      </c>
      <c r="I155" s="228"/>
      <c r="J155" s="229">
        <f>ROUND(I155*H155,2)</f>
        <v>0</v>
      </c>
      <c r="K155" s="225" t="s">
        <v>343</v>
      </c>
      <c r="L155" s="46"/>
      <c r="M155" s="230" t="s">
        <v>19</v>
      </c>
      <c r="N155" s="231" t="s">
        <v>47</v>
      </c>
      <c r="O155" s="86"/>
      <c r="P155" s="232">
        <f>O155*H155</f>
        <v>0</v>
      </c>
      <c r="Q155" s="232">
        <v>0</v>
      </c>
      <c r="R155" s="232">
        <f>Q155*H155</f>
        <v>0</v>
      </c>
      <c r="S155" s="232">
        <v>0</v>
      </c>
      <c r="T155" s="233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4" t="s">
        <v>319</v>
      </c>
      <c r="AT155" s="234" t="s">
        <v>145</v>
      </c>
      <c r="AU155" s="234" t="s">
        <v>163</v>
      </c>
      <c r="AY155" s="19" t="s">
        <v>142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9" t="s">
        <v>84</v>
      </c>
      <c r="BK155" s="235">
        <f>ROUND(I155*H155,2)</f>
        <v>0</v>
      </c>
      <c r="BL155" s="19" t="s">
        <v>319</v>
      </c>
      <c r="BM155" s="234" t="s">
        <v>496</v>
      </c>
    </row>
    <row r="156" s="2" customFormat="1">
      <c r="A156" s="40"/>
      <c r="B156" s="41"/>
      <c r="C156" s="42"/>
      <c r="D156" s="236" t="s">
        <v>152</v>
      </c>
      <c r="E156" s="42"/>
      <c r="F156" s="237" t="s">
        <v>497</v>
      </c>
      <c r="G156" s="42"/>
      <c r="H156" s="42"/>
      <c r="I156" s="138"/>
      <c r="J156" s="42"/>
      <c r="K156" s="42"/>
      <c r="L156" s="46"/>
      <c r="M156" s="238"/>
      <c r="N156" s="239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152</v>
      </c>
      <c r="AU156" s="19" t="s">
        <v>163</v>
      </c>
    </row>
    <row r="157" s="13" customFormat="1">
      <c r="A157" s="13"/>
      <c r="B157" s="241"/>
      <c r="C157" s="242"/>
      <c r="D157" s="236" t="s">
        <v>156</v>
      </c>
      <c r="E157" s="243" t="s">
        <v>19</v>
      </c>
      <c r="F157" s="244" t="s">
        <v>84</v>
      </c>
      <c r="G157" s="242"/>
      <c r="H157" s="245">
        <v>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156</v>
      </c>
      <c r="AU157" s="251" t="s">
        <v>163</v>
      </c>
      <c r="AV157" s="13" t="s">
        <v>87</v>
      </c>
      <c r="AW157" s="13" t="s">
        <v>35</v>
      </c>
      <c r="AX157" s="13" t="s">
        <v>84</v>
      </c>
      <c r="AY157" s="251" t="s">
        <v>142</v>
      </c>
    </row>
    <row r="158" s="2" customFormat="1" ht="21.75" customHeight="1">
      <c r="A158" s="40"/>
      <c r="B158" s="41"/>
      <c r="C158" s="223" t="s">
        <v>255</v>
      </c>
      <c r="D158" s="223" t="s">
        <v>145</v>
      </c>
      <c r="E158" s="224" t="s">
        <v>499</v>
      </c>
      <c r="F158" s="225" t="s">
        <v>500</v>
      </c>
      <c r="G158" s="226" t="s">
        <v>148</v>
      </c>
      <c r="H158" s="227">
        <v>1</v>
      </c>
      <c r="I158" s="228"/>
      <c r="J158" s="229">
        <f>ROUND(I158*H158,2)</f>
        <v>0</v>
      </c>
      <c r="K158" s="225" t="s">
        <v>343</v>
      </c>
      <c r="L158" s="46"/>
      <c r="M158" s="230" t="s">
        <v>19</v>
      </c>
      <c r="N158" s="231" t="s">
        <v>47</v>
      </c>
      <c r="O158" s="86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4" t="s">
        <v>319</v>
      </c>
      <c r="AT158" s="234" t="s">
        <v>145</v>
      </c>
      <c r="AU158" s="234" t="s">
        <v>163</v>
      </c>
      <c r="AY158" s="19" t="s">
        <v>142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9" t="s">
        <v>84</v>
      </c>
      <c r="BK158" s="235">
        <f>ROUND(I158*H158,2)</f>
        <v>0</v>
      </c>
      <c r="BL158" s="19" t="s">
        <v>319</v>
      </c>
      <c r="BM158" s="234" t="s">
        <v>501</v>
      </c>
    </row>
    <row r="159" s="2" customFormat="1">
      <c r="A159" s="40"/>
      <c r="B159" s="41"/>
      <c r="C159" s="42"/>
      <c r="D159" s="236" t="s">
        <v>152</v>
      </c>
      <c r="E159" s="42"/>
      <c r="F159" s="237" t="s">
        <v>500</v>
      </c>
      <c r="G159" s="42"/>
      <c r="H159" s="42"/>
      <c r="I159" s="138"/>
      <c r="J159" s="42"/>
      <c r="K159" s="42"/>
      <c r="L159" s="46"/>
      <c r="M159" s="238"/>
      <c r="N159" s="23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152</v>
      </c>
      <c r="AU159" s="19" t="s">
        <v>163</v>
      </c>
    </row>
    <row r="160" s="2" customFormat="1" ht="21.75" customHeight="1">
      <c r="A160" s="40"/>
      <c r="B160" s="41"/>
      <c r="C160" s="223" t="s">
        <v>260</v>
      </c>
      <c r="D160" s="223" t="s">
        <v>145</v>
      </c>
      <c r="E160" s="224" t="s">
        <v>503</v>
      </c>
      <c r="F160" s="225" t="s">
        <v>504</v>
      </c>
      <c r="G160" s="226" t="s">
        <v>148</v>
      </c>
      <c r="H160" s="227">
        <v>3</v>
      </c>
      <c r="I160" s="228"/>
      <c r="J160" s="229">
        <f>ROUND(I160*H160,2)</f>
        <v>0</v>
      </c>
      <c r="K160" s="225" t="s">
        <v>343</v>
      </c>
      <c r="L160" s="46"/>
      <c r="M160" s="230" t="s">
        <v>19</v>
      </c>
      <c r="N160" s="231" t="s">
        <v>47</v>
      </c>
      <c r="O160" s="86"/>
      <c r="P160" s="232">
        <f>O160*H160</f>
        <v>0</v>
      </c>
      <c r="Q160" s="232">
        <v>0</v>
      </c>
      <c r="R160" s="232">
        <f>Q160*H160</f>
        <v>0</v>
      </c>
      <c r="S160" s="232">
        <v>0</v>
      </c>
      <c r="T160" s="233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4" t="s">
        <v>319</v>
      </c>
      <c r="AT160" s="234" t="s">
        <v>145</v>
      </c>
      <c r="AU160" s="234" t="s">
        <v>163</v>
      </c>
      <c r="AY160" s="19" t="s">
        <v>142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9" t="s">
        <v>84</v>
      </c>
      <c r="BK160" s="235">
        <f>ROUND(I160*H160,2)</f>
        <v>0</v>
      </c>
      <c r="BL160" s="19" t="s">
        <v>319</v>
      </c>
      <c r="BM160" s="234" t="s">
        <v>505</v>
      </c>
    </row>
    <row r="161" s="2" customFormat="1">
      <c r="A161" s="40"/>
      <c r="B161" s="41"/>
      <c r="C161" s="42"/>
      <c r="D161" s="236" t="s">
        <v>152</v>
      </c>
      <c r="E161" s="42"/>
      <c r="F161" s="237" t="s">
        <v>506</v>
      </c>
      <c r="G161" s="42"/>
      <c r="H161" s="42"/>
      <c r="I161" s="138"/>
      <c r="J161" s="42"/>
      <c r="K161" s="42"/>
      <c r="L161" s="46"/>
      <c r="M161" s="238"/>
      <c r="N161" s="239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152</v>
      </c>
      <c r="AU161" s="19" t="s">
        <v>163</v>
      </c>
    </row>
    <row r="162" s="13" customFormat="1">
      <c r="A162" s="13"/>
      <c r="B162" s="241"/>
      <c r="C162" s="242"/>
      <c r="D162" s="236" t="s">
        <v>156</v>
      </c>
      <c r="E162" s="243" t="s">
        <v>19</v>
      </c>
      <c r="F162" s="244" t="s">
        <v>1064</v>
      </c>
      <c r="G162" s="242"/>
      <c r="H162" s="245">
        <v>1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156</v>
      </c>
      <c r="AU162" s="251" t="s">
        <v>163</v>
      </c>
      <c r="AV162" s="13" t="s">
        <v>87</v>
      </c>
      <c r="AW162" s="13" t="s">
        <v>35</v>
      </c>
      <c r="AX162" s="13" t="s">
        <v>76</v>
      </c>
      <c r="AY162" s="251" t="s">
        <v>142</v>
      </c>
    </row>
    <row r="163" s="13" customFormat="1">
      <c r="A163" s="13"/>
      <c r="B163" s="241"/>
      <c r="C163" s="242"/>
      <c r="D163" s="236" t="s">
        <v>156</v>
      </c>
      <c r="E163" s="243" t="s">
        <v>19</v>
      </c>
      <c r="F163" s="244" t="s">
        <v>1065</v>
      </c>
      <c r="G163" s="242"/>
      <c r="H163" s="245">
        <v>2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156</v>
      </c>
      <c r="AU163" s="251" t="s">
        <v>163</v>
      </c>
      <c r="AV163" s="13" t="s">
        <v>87</v>
      </c>
      <c r="AW163" s="13" t="s">
        <v>35</v>
      </c>
      <c r="AX163" s="13" t="s">
        <v>76</v>
      </c>
      <c r="AY163" s="251" t="s">
        <v>142</v>
      </c>
    </row>
    <row r="164" s="14" customFormat="1">
      <c r="A164" s="14"/>
      <c r="B164" s="262"/>
      <c r="C164" s="263"/>
      <c r="D164" s="236" t="s">
        <v>156</v>
      </c>
      <c r="E164" s="264" t="s">
        <v>19</v>
      </c>
      <c r="F164" s="265" t="s">
        <v>209</v>
      </c>
      <c r="G164" s="263"/>
      <c r="H164" s="266">
        <v>3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156</v>
      </c>
      <c r="AU164" s="272" t="s">
        <v>163</v>
      </c>
      <c r="AV164" s="14" t="s">
        <v>168</v>
      </c>
      <c r="AW164" s="14" t="s">
        <v>35</v>
      </c>
      <c r="AX164" s="14" t="s">
        <v>84</v>
      </c>
      <c r="AY164" s="272" t="s">
        <v>142</v>
      </c>
    </row>
    <row r="165" s="2" customFormat="1" ht="21.75" customHeight="1">
      <c r="A165" s="40"/>
      <c r="B165" s="41"/>
      <c r="C165" s="223" t="s">
        <v>265</v>
      </c>
      <c r="D165" s="223" t="s">
        <v>145</v>
      </c>
      <c r="E165" s="224" t="s">
        <v>511</v>
      </c>
      <c r="F165" s="225" t="s">
        <v>512</v>
      </c>
      <c r="G165" s="226" t="s">
        <v>148</v>
      </c>
      <c r="H165" s="227">
        <v>5</v>
      </c>
      <c r="I165" s="228"/>
      <c r="J165" s="229">
        <f>ROUND(I165*H165,2)</f>
        <v>0</v>
      </c>
      <c r="K165" s="225" t="s">
        <v>343</v>
      </c>
      <c r="L165" s="46"/>
      <c r="M165" s="230" t="s">
        <v>19</v>
      </c>
      <c r="N165" s="231" t="s">
        <v>47</v>
      </c>
      <c r="O165" s="86"/>
      <c r="P165" s="232">
        <f>O165*H165</f>
        <v>0</v>
      </c>
      <c r="Q165" s="232">
        <v>0</v>
      </c>
      <c r="R165" s="232">
        <f>Q165*H165</f>
        <v>0</v>
      </c>
      <c r="S165" s="232">
        <v>0</v>
      </c>
      <c r="T165" s="233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4" t="s">
        <v>319</v>
      </c>
      <c r="AT165" s="234" t="s">
        <v>145</v>
      </c>
      <c r="AU165" s="234" t="s">
        <v>163</v>
      </c>
      <c r="AY165" s="19" t="s">
        <v>142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9" t="s">
        <v>84</v>
      </c>
      <c r="BK165" s="235">
        <f>ROUND(I165*H165,2)</f>
        <v>0</v>
      </c>
      <c r="BL165" s="19" t="s">
        <v>319</v>
      </c>
      <c r="BM165" s="234" t="s">
        <v>513</v>
      </c>
    </row>
    <row r="166" s="2" customFormat="1">
      <c r="A166" s="40"/>
      <c r="B166" s="41"/>
      <c r="C166" s="42"/>
      <c r="D166" s="236" t="s">
        <v>152</v>
      </c>
      <c r="E166" s="42"/>
      <c r="F166" s="237" t="s">
        <v>514</v>
      </c>
      <c r="G166" s="42"/>
      <c r="H166" s="42"/>
      <c r="I166" s="138"/>
      <c r="J166" s="42"/>
      <c r="K166" s="42"/>
      <c r="L166" s="46"/>
      <c r="M166" s="238"/>
      <c r="N166" s="23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152</v>
      </c>
      <c r="AU166" s="19" t="s">
        <v>163</v>
      </c>
    </row>
    <row r="167" s="13" customFormat="1">
      <c r="A167" s="13"/>
      <c r="B167" s="241"/>
      <c r="C167" s="242"/>
      <c r="D167" s="236" t="s">
        <v>156</v>
      </c>
      <c r="E167" s="243" t="s">
        <v>19</v>
      </c>
      <c r="F167" s="244" t="s">
        <v>173</v>
      </c>
      <c r="G167" s="242"/>
      <c r="H167" s="245">
        <v>5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156</v>
      </c>
      <c r="AU167" s="251" t="s">
        <v>163</v>
      </c>
      <c r="AV167" s="13" t="s">
        <v>87</v>
      </c>
      <c r="AW167" s="13" t="s">
        <v>35</v>
      </c>
      <c r="AX167" s="13" t="s">
        <v>84</v>
      </c>
      <c r="AY167" s="251" t="s">
        <v>142</v>
      </c>
    </row>
    <row r="168" s="2" customFormat="1" ht="21.75" customHeight="1">
      <c r="A168" s="40"/>
      <c r="B168" s="41"/>
      <c r="C168" s="223" t="s">
        <v>270</v>
      </c>
      <c r="D168" s="223" t="s">
        <v>145</v>
      </c>
      <c r="E168" s="224" t="s">
        <v>538</v>
      </c>
      <c r="F168" s="225" t="s">
        <v>539</v>
      </c>
      <c r="G168" s="226" t="s">
        <v>414</v>
      </c>
      <c r="H168" s="227">
        <v>225</v>
      </c>
      <c r="I168" s="228"/>
      <c r="J168" s="229">
        <f>ROUND(I168*H168,2)</f>
        <v>0</v>
      </c>
      <c r="K168" s="225" t="s">
        <v>343</v>
      </c>
      <c r="L168" s="46"/>
      <c r="M168" s="230" t="s">
        <v>19</v>
      </c>
      <c r="N168" s="231" t="s">
        <v>47</v>
      </c>
      <c r="O168" s="86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4" t="s">
        <v>310</v>
      </c>
      <c r="AT168" s="234" t="s">
        <v>145</v>
      </c>
      <c r="AU168" s="234" t="s">
        <v>163</v>
      </c>
      <c r="AY168" s="19" t="s">
        <v>142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9" t="s">
        <v>84</v>
      </c>
      <c r="BK168" s="235">
        <f>ROUND(I168*H168,2)</f>
        <v>0</v>
      </c>
      <c r="BL168" s="19" t="s">
        <v>310</v>
      </c>
      <c r="BM168" s="234" t="s">
        <v>391</v>
      </c>
    </row>
    <row r="169" s="2" customFormat="1">
      <c r="A169" s="40"/>
      <c r="B169" s="41"/>
      <c r="C169" s="42"/>
      <c r="D169" s="236" t="s">
        <v>152</v>
      </c>
      <c r="E169" s="42"/>
      <c r="F169" s="237" t="s">
        <v>540</v>
      </c>
      <c r="G169" s="42"/>
      <c r="H169" s="42"/>
      <c r="I169" s="138"/>
      <c r="J169" s="42"/>
      <c r="K169" s="42"/>
      <c r="L169" s="46"/>
      <c r="M169" s="238"/>
      <c r="N169" s="239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152</v>
      </c>
      <c r="AU169" s="19" t="s">
        <v>163</v>
      </c>
    </row>
    <row r="170" s="2" customFormat="1" ht="16.5" customHeight="1">
      <c r="A170" s="40"/>
      <c r="B170" s="41"/>
      <c r="C170" s="252" t="s">
        <v>275</v>
      </c>
      <c r="D170" s="252" t="s">
        <v>157</v>
      </c>
      <c r="E170" s="253" t="s">
        <v>542</v>
      </c>
      <c r="F170" s="254" t="s">
        <v>1066</v>
      </c>
      <c r="G170" s="255" t="s">
        <v>414</v>
      </c>
      <c r="H170" s="256">
        <v>270</v>
      </c>
      <c r="I170" s="257"/>
      <c r="J170" s="258">
        <f>ROUND(I170*H170,2)</f>
        <v>0</v>
      </c>
      <c r="K170" s="254" t="s">
        <v>343</v>
      </c>
      <c r="L170" s="259"/>
      <c r="M170" s="260" t="s">
        <v>19</v>
      </c>
      <c r="N170" s="261" t="s">
        <v>47</v>
      </c>
      <c r="O170" s="86"/>
      <c r="P170" s="232">
        <f>O170*H170</f>
        <v>0</v>
      </c>
      <c r="Q170" s="232">
        <v>0.00089999999999999998</v>
      </c>
      <c r="R170" s="232">
        <f>Q170*H170</f>
        <v>0.24299999999999999</v>
      </c>
      <c r="S170" s="232">
        <v>0</v>
      </c>
      <c r="T170" s="233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4" t="s">
        <v>353</v>
      </c>
      <c r="AT170" s="234" t="s">
        <v>157</v>
      </c>
      <c r="AU170" s="234" t="s">
        <v>163</v>
      </c>
      <c r="AY170" s="19" t="s">
        <v>142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9" t="s">
        <v>84</v>
      </c>
      <c r="BK170" s="235">
        <f>ROUND(I170*H170,2)</f>
        <v>0</v>
      </c>
      <c r="BL170" s="19" t="s">
        <v>310</v>
      </c>
      <c r="BM170" s="234" t="s">
        <v>396</v>
      </c>
    </row>
    <row r="171" s="2" customFormat="1">
      <c r="A171" s="40"/>
      <c r="B171" s="41"/>
      <c r="C171" s="42"/>
      <c r="D171" s="236" t="s">
        <v>152</v>
      </c>
      <c r="E171" s="42"/>
      <c r="F171" s="237" t="s">
        <v>1066</v>
      </c>
      <c r="G171" s="42"/>
      <c r="H171" s="42"/>
      <c r="I171" s="138"/>
      <c r="J171" s="42"/>
      <c r="K171" s="42"/>
      <c r="L171" s="46"/>
      <c r="M171" s="238"/>
      <c r="N171" s="239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152</v>
      </c>
      <c r="AU171" s="19" t="s">
        <v>163</v>
      </c>
    </row>
    <row r="172" s="13" customFormat="1">
      <c r="A172" s="13"/>
      <c r="B172" s="241"/>
      <c r="C172" s="242"/>
      <c r="D172" s="236" t="s">
        <v>156</v>
      </c>
      <c r="E172" s="243" t="s">
        <v>19</v>
      </c>
      <c r="F172" s="244" t="s">
        <v>1067</v>
      </c>
      <c r="G172" s="242"/>
      <c r="H172" s="245">
        <v>225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156</v>
      </c>
      <c r="AU172" s="251" t="s">
        <v>163</v>
      </c>
      <c r="AV172" s="13" t="s">
        <v>87</v>
      </c>
      <c r="AW172" s="13" t="s">
        <v>35</v>
      </c>
      <c r="AX172" s="13" t="s">
        <v>84</v>
      </c>
      <c r="AY172" s="251" t="s">
        <v>142</v>
      </c>
    </row>
    <row r="173" s="13" customFormat="1">
      <c r="A173" s="13"/>
      <c r="B173" s="241"/>
      <c r="C173" s="242"/>
      <c r="D173" s="236" t="s">
        <v>156</v>
      </c>
      <c r="E173" s="242"/>
      <c r="F173" s="244" t="s">
        <v>1068</v>
      </c>
      <c r="G173" s="242"/>
      <c r="H173" s="245">
        <v>270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156</v>
      </c>
      <c r="AU173" s="251" t="s">
        <v>163</v>
      </c>
      <c r="AV173" s="13" t="s">
        <v>87</v>
      </c>
      <c r="AW173" s="13" t="s">
        <v>4</v>
      </c>
      <c r="AX173" s="13" t="s">
        <v>84</v>
      </c>
      <c r="AY173" s="251" t="s">
        <v>142</v>
      </c>
    </row>
    <row r="174" s="2" customFormat="1" ht="21.75" customHeight="1">
      <c r="A174" s="40"/>
      <c r="B174" s="41"/>
      <c r="C174" s="223" t="s">
        <v>281</v>
      </c>
      <c r="D174" s="223" t="s">
        <v>145</v>
      </c>
      <c r="E174" s="224" t="s">
        <v>547</v>
      </c>
      <c r="F174" s="225" t="s">
        <v>548</v>
      </c>
      <c r="G174" s="226" t="s">
        <v>414</v>
      </c>
      <c r="H174" s="227">
        <v>30</v>
      </c>
      <c r="I174" s="228"/>
      <c r="J174" s="229">
        <f>ROUND(I174*H174,2)</f>
        <v>0</v>
      </c>
      <c r="K174" s="225" t="s">
        <v>343</v>
      </c>
      <c r="L174" s="46"/>
      <c r="M174" s="230" t="s">
        <v>19</v>
      </c>
      <c r="N174" s="231" t="s">
        <v>47</v>
      </c>
      <c r="O174" s="86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4" t="s">
        <v>310</v>
      </c>
      <c r="AT174" s="234" t="s">
        <v>145</v>
      </c>
      <c r="AU174" s="234" t="s">
        <v>163</v>
      </c>
      <c r="AY174" s="19" t="s">
        <v>142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9" t="s">
        <v>84</v>
      </c>
      <c r="BK174" s="235">
        <f>ROUND(I174*H174,2)</f>
        <v>0</v>
      </c>
      <c r="BL174" s="19" t="s">
        <v>310</v>
      </c>
      <c r="BM174" s="234" t="s">
        <v>450</v>
      </c>
    </row>
    <row r="175" s="2" customFormat="1">
      <c r="A175" s="40"/>
      <c r="B175" s="41"/>
      <c r="C175" s="42"/>
      <c r="D175" s="236" t="s">
        <v>152</v>
      </c>
      <c r="E175" s="42"/>
      <c r="F175" s="237" t="s">
        <v>549</v>
      </c>
      <c r="G175" s="42"/>
      <c r="H175" s="42"/>
      <c r="I175" s="138"/>
      <c r="J175" s="42"/>
      <c r="K175" s="42"/>
      <c r="L175" s="46"/>
      <c r="M175" s="238"/>
      <c r="N175" s="239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152</v>
      </c>
      <c r="AU175" s="19" t="s">
        <v>163</v>
      </c>
    </row>
    <row r="176" s="2" customFormat="1" ht="16.5" customHeight="1">
      <c r="A176" s="40"/>
      <c r="B176" s="41"/>
      <c r="C176" s="252" t="s">
        <v>285</v>
      </c>
      <c r="D176" s="252" t="s">
        <v>157</v>
      </c>
      <c r="E176" s="253" t="s">
        <v>551</v>
      </c>
      <c r="F176" s="254" t="s">
        <v>1069</v>
      </c>
      <c r="G176" s="255" t="s">
        <v>414</v>
      </c>
      <c r="H176" s="256">
        <v>36</v>
      </c>
      <c r="I176" s="257"/>
      <c r="J176" s="258">
        <f>ROUND(I176*H176,2)</f>
        <v>0</v>
      </c>
      <c r="K176" s="254" t="s">
        <v>343</v>
      </c>
      <c r="L176" s="259"/>
      <c r="M176" s="260" t="s">
        <v>19</v>
      </c>
      <c r="N176" s="261" t="s">
        <v>47</v>
      </c>
      <c r="O176" s="86"/>
      <c r="P176" s="232">
        <f>O176*H176</f>
        <v>0</v>
      </c>
      <c r="Q176" s="232">
        <v>0.00016000000000000001</v>
      </c>
      <c r="R176" s="232">
        <f>Q176*H176</f>
        <v>0.0057600000000000004</v>
      </c>
      <c r="S176" s="232">
        <v>0</v>
      </c>
      <c r="T176" s="23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4" t="s">
        <v>353</v>
      </c>
      <c r="AT176" s="234" t="s">
        <v>157</v>
      </c>
      <c r="AU176" s="234" t="s">
        <v>163</v>
      </c>
      <c r="AY176" s="19" t="s">
        <v>142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9" t="s">
        <v>84</v>
      </c>
      <c r="BK176" s="235">
        <f>ROUND(I176*H176,2)</f>
        <v>0</v>
      </c>
      <c r="BL176" s="19" t="s">
        <v>310</v>
      </c>
      <c r="BM176" s="234" t="s">
        <v>457</v>
      </c>
    </row>
    <row r="177" s="2" customFormat="1">
      <c r="A177" s="40"/>
      <c r="B177" s="41"/>
      <c r="C177" s="42"/>
      <c r="D177" s="236" t="s">
        <v>152</v>
      </c>
      <c r="E177" s="42"/>
      <c r="F177" s="237" t="s">
        <v>1069</v>
      </c>
      <c r="G177" s="42"/>
      <c r="H177" s="42"/>
      <c r="I177" s="138"/>
      <c r="J177" s="42"/>
      <c r="K177" s="42"/>
      <c r="L177" s="46"/>
      <c r="M177" s="238"/>
      <c r="N177" s="23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152</v>
      </c>
      <c r="AU177" s="19" t="s">
        <v>163</v>
      </c>
    </row>
    <row r="178" s="13" customFormat="1">
      <c r="A178" s="13"/>
      <c r="B178" s="241"/>
      <c r="C178" s="242"/>
      <c r="D178" s="236" t="s">
        <v>156</v>
      </c>
      <c r="E178" s="243" t="s">
        <v>19</v>
      </c>
      <c r="F178" s="244" t="s">
        <v>1070</v>
      </c>
      <c r="G178" s="242"/>
      <c r="H178" s="245">
        <v>30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156</v>
      </c>
      <c r="AU178" s="251" t="s">
        <v>163</v>
      </c>
      <c r="AV178" s="13" t="s">
        <v>87</v>
      </c>
      <c r="AW178" s="13" t="s">
        <v>35</v>
      </c>
      <c r="AX178" s="13" t="s">
        <v>84</v>
      </c>
      <c r="AY178" s="251" t="s">
        <v>142</v>
      </c>
    </row>
    <row r="179" s="13" customFormat="1">
      <c r="A179" s="13"/>
      <c r="B179" s="241"/>
      <c r="C179" s="242"/>
      <c r="D179" s="236" t="s">
        <v>156</v>
      </c>
      <c r="E179" s="242"/>
      <c r="F179" s="244" t="s">
        <v>1071</v>
      </c>
      <c r="G179" s="242"/>
      <c r="H179" s="245">
        <v>36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156</v>
      </c>
      <c r="AU179" s="251" t="s">
        <v>163</v>
      </c>
      <c r="AV179" s="13" t="s">
        <v>87</v>
      </c>
      <c r="AW179" s="13" t="s">
        <v>4</v>
      </c>
      <c r="AX179" s="13" t="s">
        <v>84</v>
      </c>
      <c r="AY179" s="251" t="s">
        <v>142</v>
      </c>
    </row>
    <row r="180" s="2" customFormat="1" ht="21.75" customHeight="1">
      <c r="A180" s="40"/>
      <c r="B180" s="41"/>
      <c r="C180" s="223" t="s">
        <v>289</v>
      </c>
      <c r="D180" s="223" t="s">
        <v>145</v>
      </c>
      <c r="E180" s="224" t="s">
        <v>566</v>
      </c>
      <c r="F180" s="225" t="s">
        <v>567</v>
      </c>
      <c r="G180" s="226" t="s">
        <v>414</v>
      </c>
      <c r="H180" s="227">
        <v>165</v>
      </c>
      <c r="I180" s="228"/>
      <c r="J180" s="229">
        <f>ROUND(I180*H180,2)</f>
        <v>0</v>
      </c>
      <c r="K180" s="225" t="s">
        <v>343</v>
      </c>
      <c r="L180" s="46"/>
      <c r="M180" s="230" t="s">
        <v>19</v>
      </c>
      <c r="N180" s="231" t="s">
        <v>47</v>
      </c>
      <c r="O180" s="86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4" t="s">
        <v>310</v>
      </c>
      <c r="AT180" s="234" t="s">
        <v>145</v>
      </c>
      <c r="AU180" s="234" t="s">
        <v>163</v>
      </c>
      <c r="AY180" s="19" t="s">
        <v>142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9" t="s">
        <v>84</v>
      </c>
      <c r="BK180" s="235">
        <f>ROUND(I180*H180,2)</f>
        <v>0</v>
      </c>
      <c r="BL180" s="19" t="s">
        <v>310</v>
      </c>
      <c r="BM180" s="234" t="s">
        <v>473</v>
      </c>
    </row>
    <row r="181" s="2" customFormat="1">
      <c r="A181" s="40"/>
      <c r="B181" s="41"/>
      <c r="C181" s="42"/>
      <c r="D181" s="236" t="s">
        <v>152</v>
      </c>
      <c r="E181" s="42"/>
      <c r="F181" s="237" t="s">
        <v>567</v>
      </c>
      <c r="G181" s="42"/>
      <c r="H181" s="42"/>
      <c r="I181" s="138"/>
      <c r="J181" s="42"/>
      <c r="K181" s="42"/>
      <c r="L181" s="46"/>
      <c r="M181" s="238"/>
      <c r="N181" s="239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152</v>
      </c>
      <c r="AU181" s="19" t="s">
        <v>163</v>
      </c>
    </row>
    <row r="182" s="2" customFormat="1" ht="21.75" customHeight="1">
      <c r="A182" s="40"/>
      <c r="B182" s="41"/>
      <c r="C182" s="252" t="s">
        <v>294</v>
      </c>
      <c r="D182" s="252" t="s">
        <v>157</v>
      </c>
      <c r="E182" s="253" t="s">
        <v>575</v>
      </c>
      <c r="F182" s="254" t="s">
        <v>576</v>
      </c>
      <c r="G182" s="255" t="s">
        <v>414</v>
      </c>
      <c r="H182" s="256">
        <v>198</v>
      </c>
      <c r="I182" s="257"/>
      <c r="J182" s="258">
        <f>ROUND(I182*H182,2)</f>
        <v>0</v>
      </c>
      <c r="K182" s="254" t="s">
        <v>343</v>
      </c>
      <c r="L182" s="259"/>
      <c r="M182" s="260" t="s">
        <v>19</v>
      </c>
      <c r="N182" s="261" t="s">
        <v>47</v>
      </c>
      <c r="O182" s="86"/>
      <c r="P182" s="232">
        <f>O182*H182</f>
        <v>0</v>
      </c>
      <c r="Q182" s="232">
        <v>0.00042999999999999999</v>
      </c>
      <c r="R182" s="232">
        <f>Q182*H182</f>
        <v>0.085139999999999993</v>
      </c>
      <c r="S182" s="232">
        <v>0</v>
      </c>
      <c r="T182" s="233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4" t="s">
        <v>353</v>
      </c>
      <c r="AT182" s="234" t="s">
        <v>157</v>
      </c>
      <c r="AU182" s="234" t="s">
        <v>163</v>
      </c>
      <c r="AY182" s="19" t="s">
        <v>142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9" t="s">
        <v>84</v>
      </c>
      <c r="BK182" s="235">
        <f>ROUND(I182*H182,2)</f>
        <v>0</v>
      </c>
      <c r="BL182" s="19" t="s">
        <v>310</v>
      </c>
      <c r="BM182" s="234" t="s">
        <v>481</v>
      </c>
    </row>
    <row r="183" s="2" customFormat="1">
      <c r="A183" s="40"/>
      <c r="B183" s="41"/>
      <c r="C183" s="42"/>
      <c r="D183" s="236" t="s">
        <v>152</v>
      </c>
      <c r="E183" s="42"/>
      <c r="F183" s="237" t="s">
        <v>576</v>
      </c>
      <c r="G183" s="42"/>
      <c r="H183" s="42"/>
      <c r="I183" s="138"/>
      <c r="J183" s="42"/>
      <c r="K183" s="42"/>
      <c r="L183" s="46"/>
      <c r="M183" s="238"/>
      <c r="N183" s="239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152</v>
      </c>
      <c r="AU183" s="19" t="s">
        <v>163</v>
      </c>
    </row>
    <row r="184" s="13" customFormat="1">
      <c r="A184" s="13"/>
      <c r="B184" s="241"/>
      <c r="C184" s="242"/>
      <c r="D184" s="236" t="s">
        <v>156</v>
      </c>
      <c r="E184" s="243" t="s">
        <v>19</v>
      </c>
      <c r="F184" s="244" t="s">
        <v>1072</v>
      </c>
      <c r="G184" s="242"/>
      <c r="H184" s="245">
        <v>165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156</v>
      </c>
      <c r="AU184" s="251" t="s">
        <v>163</v>
      </c>
      <c r="AV184" s="13" t="s">
        <v>87</v>
      </c>
      <c r="AW184" s="13" t="s">
        <v>35</v>
      </c>
      <c r="AX184" s="13" t="s">
        <v>84</v>
      </c>
      <c r="AY184" s="251" t="s">
        <v>142</v>
      </c>
    </row>
    <row r="185" s="13" customFormat="1">
      <c r="A185" s="13"/>
      <c r="B185" s="241"/>
      <c r="C185" s="242"/>
      <c r="D185" s="236" t="s">
        <v>156</v>
      </c>
      <c r="E185" s="242"/>
      <c r="F185" s="244" t="s">
        <v>1073</v>
      </c>
      <c r="G185" s="242"/>
      <c r="H185" s="245">
        <v>198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156</v>
      </c>
      <c r="AU185" s="251" t="s">
        <v>163</v>
      </c>
      <c r="AV185" s="13" t="s">
        <v>87</v>
      </c>
      <c r="AW185" s="13" t="s">
        <v>4</v>
      </c>
      <c r="AX185" s="13" t="s">
        <v>84</v>
      </c>
      <c r="AY185" s="251" t="s">
        <v>142</v>
      </c>
    </row>
    <row r="186" s="2" customFormat="1" ht="21.75" customHeight="1">
      <c r="A186" s="40"/>
      <c r="B186" s="41"/>
      <c r="C186" s="223" t="s">
        <v>298</v>
      </c>
      <c r="D186" s="223" t="s">
        <v>145</v>
      </c>
      <c r="E186" s="224" t="s">
        <v>585</v>
      </c>
      <c r="F186" s="225" t="s">
        <v>586</v>
      </c>
      <c r="G186" s="226" t="s">
        <v>148</v>
      </c>
      <c r="H186" s="227">
        <v>4</v>
      </c>
      <c r="I186" s="228"/>
      <c r="J186" s="229">
        <f>ROUND(I186*H186,2)</f>
        <v>0</v>
      </c>
      <c r="K186" s="225" t="s">
        <v>19</v>
      </c>
      <c r="L186" s="46"/>
      <c r="M186" s="230" t="s">
        <v>19</v>
      </c>
      <c r="N186" s="231" t="s">
        <v>47</v>
      </c>
      <c r="O186" s="86"/>
      <c r="P186" s="232">
        <f>O186*H186</f>
        <v>0</v>
      </c>
      <c r="Q186" s="232">
        <v>0</v>
      </c>
      <c r="R186" s="232">
        <f>Q186*H186</f>
        <v>0</v>
      </c>
      <c r="S186" s="232">
        <v>0</v>
      </c>
      <c r="T186" s="23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4" t="s">
        <v>310</v>
      </c>
      <c r="AT186" s="234" t="s">
        <v>145</v>
      </c>
      <c r="AU186" s="234" t="s">
        <v>163</v>
      </c>
      <c r="AY186" s="19" t="s">
        <v>142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9" t="s">
        <v>84</v>
      </c>
      <c r="BK186" s="235">
        <f>ROUND(I186*H186,2)</f>
        <v>0</v>
      </c>
      <c r="BL186" s="19" t="s">
        <v>310</v>
      </c>
      <c r="BM186" s="234" t="s">
        <v>493</v>
      </c>
    </row>
    <row r="187" s="2" customFormat="1">
      <c r="A187" s="40"/>
      <c r="B187" s="41"/>
      <c r="C187" s="42"/>
      <c r="D187" s="236" t="s">
        <v>152</v>
      </c>
      <c r="E187" s="42"/>
      <c r="F187" s="237" t="s">
        <v>586</v>
      </c>
      <c r="G187" s="42"/>
      <c r="H187" s="42"/>
      <c r="I187" s="138"/>
      <c r="J187" s="42"/>
      <c r="K187" s="42"/>
      <c r="L187" s="46"/>
      <c r="M187" s="238"/>
      <c r="N187" s="23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152</v>
      </c>
      <c r="AU187" s="19" t="s">
        <v>163</v>
      </c>
    </row>
    <row r="188" s="2" customFormat="1" ht="33" customHeight="1">
      <c r="A188" s="40"/>
      <c r="B188" s="41"/>
      <c r="C188" s="223" t="s">
        <v>160</v>
      </c>
      <c r="D188" s="223" t="s">
        <v>145</v>
      </c>
      <c r="E188" s="224" t="s">
        <v>588</v>
      </c>
      <c r="F188" s="225" t="s">
        <v>589</v>
      </c>
      <c r="G188" s="226" t="s">
        <v>148</v>
      </c>
      <c r="H188" s="227">
        <v>2</v>
      </c>
      <c r="I188" s="228"/>
      <c r="J188" s="229">
        <f>ROUND(I188*H188,2)</f>
        <v>0</v>
      </c>
      <c r="K188" s="225" t="s">
        <v>19</v>
      </c>
      <c r="L188" s="46"/>
      <c r="M188" s="230" t="s">
        <v>19</v>
      </c>
      <c r="N188" s="231" t="s">
        <v>47</v>
      </c>
      <c r="O188" s="86"/>
      <c r="P188" s="232">
        <f>O188*H188</f>
        <v>0</v>
      </c>
      <c r="Q188" s="232">
        <v>0</v>
      </c>
      <c r="R188" s="232">
        <f>Q188*H188</f>
        <v>0</v>
      </c>
      <c r="S188" s="232">
        <v>0</v>
      </c>
      <c r="T188" s="23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4" t="s">
        <v>310</v>
      </c>
      <c r="AT188" s="234" t="s">
        <v>145</v>
      </c>
      <c r="AU188" s="234" t="s">
        <v>163</v>
      </c>
      <c r="AY188" s="19" t="s">
        <v>142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9" t="s">
        <v>84</v>
      </c>
      <c r="BK188" s="235">
        <f>ROUND(I188*H188,2)</f>
        <v>0</v>
      </c>
      <c r="BL188" s="19" t="s">
        <v>310</v>
      </c>
      <c r="BM188" s="234" t="s">
        <v>498</v>
      </c>
    </row>
    <row r="189" s="2" customFormat="1">
      <c r="A189" s="40"/>
      <c r="B189" s="41"/>
      <c r="C189" s="42"/>
      <c r="D189" s="236" t="s">
        <v>152</v>
      </c>
      <c r="E189" s="42"/>
      <c r="F189" s="237" t="s">
        <v>590</v>
      </c>
      <c r="G189" s="42"/>
      <c r="H189" s="42"/>
      <c r="I189" s="138"/>
      <c r="J189" s="42"/>
      <c r="K189" s="42"/>
      <c r="L189" s="46"/>
      <c r="M189" s="238"/>
      <c r="N189" s="239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152</v>
      </c>
      <c r="AU189" s="19" t="s">
        <v>163</v>
      </c>
    </row>
    <row r="190" s="2" customFormat="1">
      <c r="A190" s="40"/>
      <c r="B190" s="41"/>
      <c r="C190" s="42"/>
      <c r="D190" s="236" t="s">
        <v>154</v>
      </c>
      <c r="E190" s="42"/>
      <c r="F190" s="240" t="s">
        <v>591</v>
      </c>
      <c r="G190" s="42"/>
      <c r="H190" s="42"/>
      <c r="I190" s="138"/>
      <c r="J190" s="42"/>
      <c r="K190" s="42"/>
      <c r="L190" s="46"/>
      <c r="M190" s="238"/>
      <c r="N190" s="239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154</v>
      </c>
      <c r="AU190" s="19" t="s">
        <v>163</v>
      </c>
    </row>
    <row r="191" s="2" customFormat="1" ht="16.5" customHeight="1">
      <c r="A191" s="40"/>
      <c r="B191" s="41"/>
      <c r="C191" s="223" t="s">
        <v>307</v>
      </c>
      <c r="D191" s="223" t="s">
        <v>145</v>
      </c>
      <c r="E191" s="224" t="s">
        <v>593</v>
      </c>
      <c r="F191" s="225" t="s">
        <v>594</v>
      </c>
      <c r="G191" s="226" t="s">
        <v>148</v>
      </c>
      <c r="H191" s="227">
        <v>2</v>
      </c>
      <c r="I191" s="228"/>
      <c r="J191" s="229">
        <f>ROUND(I191*H191,2)</f>
        <v>0</v>
      </c>
      <c r="K191" s="225" t="s">
        <v>19</v>
      </c>
      <c r="L191" s="46"/>
      <c r="M191" s="230" t="s">
        <v>19</v>
      </c>
      <c r="N191" s="231" t="s">
        <v>47</v>
      </c>
      <c r="O191" s="86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4" t="s">
        <v>310</v>
      </c>
      <c r="AT191" s="234" t="s">
        <v>145</v>
      </c>
      <c r="AU191" s="234" t="s">
        <v>163</v>
      </c>
      <c r="AY191" s="19" t="s">
        <v>142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9" t="s">
        <v>84</v>
      </c>
      <c r="BK191" s="235">
        <f>ROUND(I191*H191,2)</f>
        <v>0</v>
      </c>
      <c r="BL191" s="19" t="s">
        <v>310</v>
      </c>
      <c r="BM191" s="234" t="s">
        <v>510</v>
      </c>
    </row>
    <row r="192" s="2" customFormat="1">
      <c r="A192" s="40"/>
      <c r="B192" s="41"/>
      <c r="C192" s="42"/>
      <c r="D192" s="236" t="s">
        <v>152</v>
      </c>
      <c r="E192" s="42"/>
      <c r="F192" s="237" t="s">
        <v>594</v>
      </c>
      <c r="G192" s="42"/>
      <c r="H192" s="42"/>
      <c r="I192" s="138"/>
      <c r="J192" s="42"/>
      <c r="K192" s="42"/>
      <c r="L192" s="46"/>
      <c r="M192" s="238"/>
      <c r="N192" s="239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152</v>
      </c>
      <c r="AU192" s="19" t="s">
        <v>163</v>
      </c>
    </row>
    <row r="193" s="2" customFormat="1">
      <c r="A193" s="40"/>
      <c r="B193" s="41"/>
      <c r="C193" s="42"/>
      <c r="D193" s="236" t="s">
        <v>154</v>
      </c>
      <c r="E193" s="42"/>
      <c r="F193" s="240" t="s">
        <v>595</v>
      </c>
      <c r="G193" s="42"/>
      <c r="H193" s="42"/>
      <c r="I193" s="138"/>
      <c r="J193" s="42"/>
      <c r="K193" s="42"/>
      <c r="L193" s="46"/>
      <c r="M193" s="238"/>
      <c r="N193" s="23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154</v>
      </c>
      <c r="AU193" s="19" t="s">
        <v>163</v>
      </c>
    </row>
    <row r="194" s="2" customFormat="1" ht="16.5" customHeight="1">
      <c r="A194" s="40"/>
      <c r="B194" s="41"/>
      <c r="C194" s="223" t="s">
        <v>316</v>
      </c>
      <c r="D194" s="223" t="s">
        <v>145</v>
      </c>
      <c r="E194" s="224" t="s">
        <v>597</v>
      </c>
      <c r="F194" s="225" t="s">
        <v>598</v>
      </c>
      <c r="G194" s="226" t="s">
        <v>148</v>
      </c>
      <c r="H194" s="227">
        <v>2</v>
      </c>
      <c r="I194" s="228"/>
      <c r="J194" s="229">
        <f>ROUND(I194*H194,2)</f>
        <v>0</v>
      </c>
      <c r="K194" s="225" t="s">
        <v>19</v>
      </c>
      <c r="L194" s="46"/>
      <c r="M194" s="230" t="s">
        <v>19</v>
      </c>
      <c r="N194" s="231" t="s">
        <v>47</v>
      </c>
      <c r="O194" s="86"/>
      <c r="P194" s="232">
        <f>O194*H194</f>
        <v>0</v>
      </c>
      <c r="Q194" s="232">
        <v>0</v>
      </c>
      <c r="R194" s="232">
        <f>Q194*H194</f>
        <v>0</v>
      </c>
      <c r="S194" s="232">
        <v>0</v>
      </c>
      <c r="T194" s="233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4" t="s">
        <v>310</v>
      </c>
      <c r="AT194" s="234" t="s">
        <v>145</v>
      </c>
      <c r="AU194" s="234" t="s">
        <v>163</v>
      </c>
      <c r="AY194" s="19" t="s">
        <v>142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9" t="s">
        <v>84</v>
      </c>
      <c r="BK194" s="235">
        <f>ROUND(I194*H194,2)</f>
        <v>0</v>
      </c>
      <c r="BL194" s="19" t="s">
        <v>310</v>
      </c>
      <c r="BM194" s="234" t="s">
        <v>515</v>
      </c>
    </row>
    <row r="195" s="2" customFormat="1">
      <c r="A195" s="40"/>
      <c r="B195" s="41"/>
      <c r="C195" s="42"/>
      <c r="D195" s="236" t="s">
        <v>152</v>
      </c>
      <c r="E195" s="42"/>
      <c r="F195" s="237" t="s">
        <v>598</v>
      </c>
      <c r="G195" s="42"/>
      <c r="H195" s="42"/>
      <c r="I195" s="138"/>
      <c r="J195" s="42"/>
      <c r="K195" s="42"/>
      <c r="L195" s="46"/>
      <c r="M195" s="238"/>
      <c r="N195" s="23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152</v>
      </c>
      <c r="AU195" s="19" t="s">
        <v>163</v>
      </c>
    </row>
    <row r="196" s="2" customFormat="1">
      <c r="A196" s="40"/>
      <c r="B196" s="41"/>
      <c r="C196" s="42"/>
      <c r="D196" s="236" t="s">
        <v>154</v>
      </c>
      <c r="E196" s="42"/>
      <c r="F196" s="240" t="s">
        <v>591</v>
      </c>
      <c r="G196" s="42"/>
      <c r="H196" s="42"/>
      <c r="I196" s="138"/>
      <c r="J196" s="42"/>
      <c r="K196" s="42"/>
      <c r="L196" s="46"/>
      <c r="M196" s="238"/>
      <c r="N196" s="239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154</v>
      </c>
      <c r="AU196" s="19" t="s">
        <v>163</v>
      </c>
    </row>
    <row r="197" s="2" customFormat="1" ht="16.5" customHeight="1">
      <c r="A197" s="40"/>
      <c r="B197" s="41"/>
      <c r="C197" s="223" t="s">
        <v>323</v>
      </c>
      <c r="D197" s="223" t="s">
        <v>145</v>
      </c>
      <c r="E197" s="224" t="s">
        <v>600</v>
      </c>
      <c r="F197" s="225" t="s">
        <v>601</v>
      </c>
      <c r="G197" s="226" t="s">
        <v>148</v>
      </c>
      <c r="H197" s="227">
        <v>2</v>
      </c>
      <c r="I197" s="228"/>
      <c r="J197" s="229">
        <f>ROUND(I197*H197,2)</f>
        <v>0</v>
      </c>
      <c r="K197" s="225" t="s">
        <v>19</v>
      </c>
      <c r="L197" s="46"/>
      <c r="M197" s="230" t="s">
        <v>19</v>
      </c>
      <c r="N197" s="231" t="s">
        <v>47</v>
      </c>
      <c r="O197" s="86"/>
      <c r="P197" s="232">
        <f>O197*H197</f>
        <v>0</v>
      </c>
      <c r="Q197" s="232">
        <v>0</v>
      </c>
      <c r="R197" s="232">
        <f>Q197*H197</f>
        <v>0</v>
      </c>
      <c r="S197" s="232">
        <v>0</v>
      </c>
      <c r="T197" s="23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4" t="s">
        <v>310</v>
      </c>
      <c r="AT197" s="234" t="s">
        <v>145</v>
      </c>
      <c r="AU197" s="234" t="s">
        <v>163</v>
      </c>
      <c r="AY197" s="19" t="s">
        <v>142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9" t="s">
        <v>84</v>
      </c>
      <c r="BK197" s="235">
        <f>ROUND(I197*H197,2)</f>
        <v>0</v>
      </c>
      <c r="BL197" s="19" t="s">
        <v>310</v>
      </c>
      <c r="BM197" s="234" t="s">
        <v>519</v>
      </c>
    </row>
    <row r="198" s="2" customFormat="1">
      <c r="A198" s="40"/>
      <c r="B198" s="41"/>
      <c r="C198" s="42"/>
      <c r="D198" s="236" t="s">
        <v>152</v>
      </c>
      <c r="E198" s="42"/>
      <c r="F198" s="237" t="s">
        <v>601</v>
      </c>
      <c r="G198" s="42"/>
      <c r="H198" s="42"/>
      <c r="I198" s="138"/>
      <c r="J198" s="42"/>
      <c r="K198" s="42"/>
      <c r="L198" s="46"/>
      <c r="M198" s="238"/>
      <c r="N198" s="239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152</v>
      </c>
      <c r="AU198" s="19" t="s">
        <v>163</v>
      </c>
    </row>
    <row r="199" s="2" customFormat="1">
      <c r="A199" s="40"/>
      <c r="B199" s="41"/>
      <c r="C199" s="42"/>
      <c r="D199" s="236" t="s">
        <v>154</v>
      </c>
      <c r="E199" s="42"/>
      <c r="F199" s="240" t="s">
        <v>595</v>
      </c>
      <c r="G199" s="42"/>
      <c r="H199" s="42"/>
      <c r="I199" s="138"/>
      <c r="J199" s="42"/>
      <c r="K199" s="42"/>
      <c r="L199" s="46"/>
      <c r="M199" s="238"/>
      <c r="N199" s="239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154</v>
      </c>
      <c r="AU199" s="19" t="s">
        <v>163</v>
      </c>
    </row>
    <row r="200" s="2" customFormat="1" ht="21.75" customHeight="1">
      <c r="A200" s="40"/>
      <c r="B200" s="41"/>
      <c r="C200" s="223" t="s">
        <v>329</v>
      </c>
      <c r="D200" s="223" t="s">
        <v>145</v>
      </c>
      <c r="E200" s="224" t="s">
        <v>604</v>
      </c>
      <c r="F200" s="225" t="s">
        <v>605</v>
      </c>
      <c r="G200" s="226" t="s">
        <v>148</v>
      </c>
      <c r="H200" s="227">
        <v>2</v>
      </c>
      <c r="I200" s="228"/>
      <c r="J200" s="229">
        <f>ROUND(I200*H200,2)</f>
        <v>0</v>
      </c>
      <c r="K200" s="225" t="s">
        <v>19</v>
      </c>
      <c r="L200" s="46"/>
      <c r="M200" s="230" t="s">
        <v>19</v>
      </c>
      <c r="N200" s="231" t="s">
        <v>47</v>
      </c>
      <c r="O200" s="86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4" t="s">
        <v>310</v>
      </c>
      <c r="AT200" s="234" t="s">
        <v>145</v>
      </c>
      <c r="AU200" s="234" t="s">
        <v>163</v>
      </c>
      <c r="AY200" s="19" t="s">
        <v>142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9" t="s">
        <v>84</v>
      </c>
      <c r="BK200" s="235">
        <f>ROUND(I200*H200,2)</f>
        <v>0</v>
      </c>
      <c r="BL200" s="19" t="s">
        <v>310</v>
      </c>
      <c r="BM200" s="234" t="s">
        <v>524</v>
      </c>
    </row>
    <row r="201" s="2" customFormat="1">
      <c r="A201" s="40"/>
      <c r="B201" s="41"/>
      <c r="C201" s="42"/>
      <c r="D201" s="236" t="s">
        <v>152</v>
      </c>
      <c r="E201" s="42"/>
      <c r="F201" s="237" t="s">
        <v>605</v>
      </c>
      <c r="G201" s="42"/>
      <c r="H201" s="42"/>
      <c r="I201" s="138"/>
      <c r="J201" s="42"/>
      <c r="K201" s="42"/>
      <c r="L201" s="46"/>
      <c r="M201" s="238"/>
      <c r="N201" s="239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152</v>
      </c>
      <c r="AU201" s="19" t="s">
        <v>163</v>
      </c>
    </row>
    <row r="202" s="2" customFormat="1">
      <c r="A202" s="40"/>
      <c r="B202" s="41"/>
      <c r="C202" s="42"/>
      <c r="D202" s="236" t="s">
        <v>154</v>
      </c>
      <c r="E202" s="42"/>
      <c r="F202" s="240" t="s">
        <v>595</v>
      </c>
      <c r="G202" s="42"/>
      <c r="H202" s="42"/>
      <c r="I202" s="138"/>
      <c r="J202" s="42"/>
      <c r="K202" s="42"/>
      <c r="L202" s="46"/>
      <c r="M202" s="238"/>
      <c r="N202" s="239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154</v>
      </c>
      <c r="AU202" s="19" t="s">
        <v>163</v>
      </c>
    </row>
    <row r="203" s="2" customFormat="1" ht="21.75" customHeight="1">
      <c r="A203" s="40"/>
      <c r="B203" s="41"/>
      <c r="C203" s="223" t="s">
        <v>335</v>
      </c>
      <c r="D203" s="223" t="s">
        <v>145</v>
      </c>
      <c r="E203" s="224" t="s">
        <v>607</v>
      </c>
      <c r="F203" s="225" t="s">
        <v>608</v>
      </c>
      <c r="G203" s="226" t="s">
        <v>148</v>
      </c>
      <c r="H203" s="227">
        <v>2</v>
      </c>
      <c r="I203" s="228"/>
      <c r="J203" s="229">
        <f>ROUND(I203*H203,2)</f>
        <v>0</v>
      </c>
      <c r="K203" s="225" t="s">
        <v>19</v>
      </c>
      <c r="L203" s="46"/>
      <c r="M203" s="230" t="s">
        <v>19</v>
      </c>
      <c r="N203" s="231" t="s">
        <v>47</v>
      </c>
      <c r="O203" s="86"/>
      <c r="P203" s="232">
        <f>O203*H203</f>
        <v>0</v>
      </c>
      <c r="Q203" s="232">
        <v>0</v>
      </c>
      <c r="R203" s="232">
        <f>Q203*H203</f>
        <v>0</v>
      </c>
      <c r="S203" s="232">
        <v>0</v>
      </c>
      <c r="T203" s="233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4" t="s">
        <v>310</v>
      </c>
      <c r="AT203" s="234" t="s">
        <v>145</v>
      </c>
      <c r="AU203" s="234" t="s">
        <v>163</v>
      </c>
      <c r="AY203" s="19" t="s">
        <v>142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9" t="s">
        <v>84</v>
      </c>
      <c r="BK203" s="235">
        <f>ROUND(I203*H203,2)</f>
        <v>0</v>
      </c>
      <c r="BL203" s="19" t="s">
        <v>310</v>
      </c>
      <c r="BM203" s="234" t="s">
        <v>529</v>
      </c>
    </row>
    <row r="204" s="2" customFormat="1">
      <c r="A204" s="40"/>
      <c r="B204" s="41"/>
      <c r="C204" s="42"/>
      <c r="D204" s="236" t="s">
        <v>152</v>
      </c>
      <c r="E204" s="42"/>
      <c r="F204" s="237" t="s">
        <v>608</v>
      </c>
      <c r="G204" s="42"/>
      <c r="H204" s="42"/>
      <c r="I204" s="138"/>
      <c r="J204" s="42"/>
      <c r="K204" s="42"/>
      <c r="L204" s="46"/>
      <c r="M204" s="238"/>
      <c r="N204" s="239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152</v>
      </c>
      <c r="AU204" s="19" t="s">
        <v>163</v>
      </c>
    </row>
    <row r="205" s="2" customFormat="1">
      <c r="A205" s="40"/>
      <c r="B205" s="41"/>
      <c r="C205" s="42"/>
      <c r="D205" s="236" t="s">
        <v>154</v>
      </c>
      <c r="E205" s="42"/>
      <c r="F205" s="240" t="s">
        <v>609</v>
      </c>
      <c r="G205" s="42"/>
      <c r="H205" s="42"/>
      <c r="I205" s="138"/>
      <c r="J205" s="42"/>
      <c r="K205" s="42"/>
      <c r="L205" s="46"/>
      <c r="M205" s="238"/>
      <c r="N205" s="239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154</v>
      </c>
      <c r="AU205" s="19" t="s">
        <v>163</v>
      </c>
    </row>
    <row r="206" s="2" customFormat="1" ht="21.75" customHeight="1">
      <c r="A206" s="40"/>
      <c r="B206" s="41"/>
      <c r="C206" s="223" t="s">
        <v>340</v>
      </c>
      <c r="D206" s="223" t="s">
        <v>145</v>
      </c>
      <c r="E206" s="224" t="s">
        <v>611</v>
      </c>
      <c r="F206" s="225" t="s">
        <v>612</v>
      </c>
      <c r="G206" s="226" t="s">
        <v>148</v>
      </c>
      <c r="H206" s="227">
        <v>2</v>
      </c>
      <c r="I206" s="228"/>
      <c r="J206" s="229">
        <f>ROUND(I206*H206,2)</f>
        <v>0</v>
      </c>
      <c r="K206" s="225" t="s">
        <v>19</v>
      </c>
      <c r="L206" s="46"/>
      <c r="M206" s="230" t="s">
        <v>19</v>
      </c>
      <c r="N206" s="231" t="s">
        <v>47</v>
      </c>
      <c r="O206" s="86"/>
      <c r="P206" s="232">
        <f>O206*H206</f>
        <v>0</v>
      </c>
      <c r="Q206" s="232">
        <v>0</v>
      </c>
      <c r="R206" s="232">
        <f>Q206*H206</f>
        <v>0</v>
      </c>
      <c r="S206" s="232">
        <v>0</v>
      </c>
      <c r="T206" s="233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4" t="s">
        <v>310</v>
      </c>
      <c r="AT206" s="234" t="s">
        <v>145</v>
      </c>
      <c r="AU206" s="234" t="s">
        <v>163</v>
      </c>
      <c r="AY206" s="19" t="s">
        <v>142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9" t="s">
        <v>84</v>
      </c>
      <c r="BK206" s="235">
        <f>ROUND(I206*H206,2)</f>
        <v>0</v>
      </c>
      <c r="BL206" s="19" t="s">
        <v>310</v>
      </c>
      <c r="BM206" s="234" t="s">
        <v>533</v>
      </c>
    </row>
    <row r="207" s="2" customFormat="1">
      <c r="A207" s="40"/>
      <c r="B207" s="41"/>
      <c r="C207" s="42"/>
      <c r="D207" s="236" t="s">
        <v>152</v>
      </c>
      <c r="E207" s="42"/>
      <c r="F207" s="237" t="s">
        <v>612</v>
      </c>
      <c r="G207" s="42"/>
      <c r="H207" s="42"/>
      <c r="I207" s="138"/>
      <c r="J207" s="42"/>
      <c r="K207" s="42"/>
      <c r="L207" s="46"/>
      <c r="M207" s="238"/>
      <c r="N207" s="239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152</v>
      </c>
      <c r="AU207" s="19" t="s">
        <v>163</v>
      </c>
    </row>
    <row r="208" s="2" customFormat="1">
      <c r="A208" s="40"/>
      <c r="B208" s="41"/>
      <c r="C208" s="42"/>
      <c r="D208" s="236" t="s">
        <v>154</v>
      </c>
      <c r="E208" s="42"/>
      <c r="F208" s="240" t="s">
        <v>595</v>
      </c>
      <c r="G208" s="42"/>
      <c r="H208" s="42"/>
      <c r="I208" s="138"/>
      <c r="J208" s="42"/>
      <c r="K208" s="42"/>
      <c r="L208" s="46"/>
      <c r="M208" s="238"/>
      <c r="N208" s="239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154</v>
      </c>
      <c r="AU208" s="19" t="s">
        <v>163</v>
      </c>
    </row>
    <row r="209" s="2" customFormat="1" ht="21.75" customHeight="1">
      <c r="A209" s="40"/>
      <c r="B209" s="41"/>
      <c r="C209" s="223" t="s">
        <v>346</v>
      </c>
      <c r="D209" s="223" t="s">
        <v>145</v>
      </c>
      <c r="E209" s="224" t="s">
        <v>614</v>
      </c>
      <c r="F209" s="225" t="s">
        <v>615</v>
      </c>
      <c r="G209" s="226" t="s">
        <v>148</v>
      </c>
      <c r="H209" s="227">
        <v>1</v>
      </c>
      <c r="I209" s="228"/>
      <c r="J209" s="229">
        <f>ROUND(I209*H209,2)</f>
        <v>0</v>
      </c>
      <c r="K209" s="225" t="s">
        <v>19</v>
      </c>
      <c r="L209" s="46"/>
      <c r="M209" s="230" t="s">
        <v>19</v>
      </c>
      <c r="N209" s="231" t="s">
        <v>47</v>
      </c>
      <c r="O209" s="86"/>
      <c r="P209" s="232">
        <f>O209*H209</f>
        <v>0</v>
      </c>
      <c r="Q209" s="232">
        <v>0</v>
      </c>
      <c r="R209" s="232">
        <f>Q209*H209</f>
        <v>0</v>
      </c>
      <c r="S209" s="232">
        <v>0</v>
      </c>
      <c r="T209" s="233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4" t="s">
        <v>310</v>
      </c>
      <c r="AT209" s="234" t="s">
        <v>145</v>
      </c>
      <c r="AU209" s="234" t="s">
        <v>163</v>
      </c>
      <c r="AY209" s="19" t="s">
        <v>142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9" t="s">
        <v>84</v>
      </c>
      <c r="BK209" s="235">
        <f>ROUND(I209*H209,2)</f>
        <v>0</v>
      </c>
      <c r="BL209" s="19" t="s">
        <v>310</v>
      </c>
      <c r="BM209" s="234" t="s">
        <v>537</v>
      </c>
    </row>
    <row r="210" s="2" customFormat="1">
      <c r="A210" s="40"/>
      <c r="B210" s="41"/>
      <c r="C210" s="42"/>
      <c r="D210" s="236" t="s">
        <v>152</v>
      </c>
      <c r="E210" s="42"/>
      <c r="F210" s="237" t="s">
        <v>615</v>
      </c>
      <c r="G210" s="42"/>
      <c r="H210" s="42"/>
      <c r="I210" s="138"/>
      <c r="J210" s="42"/>
      <c r="K210" s="42"/>
      <c r="L210" s="46"/>
      <c r="M210" s="238"/>
      <c r="N210" s="239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152</v>
      </c>
      <c r="AU210" s="19" t="s">
        <v>163</v>
      </c>
    </row>
    <row r="211" s="2" customFormat="1">
      <c r="A211" s="40"/>
      <c r="B211" s="41"/>
      <c r="C211" s="42"/>
      <c r="D211" s="236" t="s">
        <v>154</v>
      </c>
      <c r="E211" s="42"/>
      <c r="F211" s="240" t="s">
        <v>595</v>
      </c>
      <c r="G211" s="42"/>
      <c r="H211" s="42"/>
      <c r="I211" s="138"/>
      <c r="J211" s="42"/>
      <c r="K211" s="42"/>
      <c r="L211" s="46"/>
      <c r="M211" s="238"/>
      <c r="N211" s="239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154</v>
      </c>
      <c r="AU211" s="19" t="s">
        <v>163</v>
      </c>
    </row>
    <row r="212" s="2" customFormat="1" ht="33" customHeight="1">
      <c r="A212" s="40"/>
      <c r="B212" s="41"/>
      <c r="C212" s="223" t="s">
        <v>350</v>
      </c>
      <c r="D212" s="223" t="s">
        <v>145</v>
      </c>
      <c r="E212" s="224" t="s">
        <v>617</v>
      </c>
      <c r="F212" s="225" t="s">
        <v>618</v>
      </c>
      <c r="G212" s="226" t="s">
        <v>619</v>
      </c>
      <c r="H212" s="227">
        <v>0.86399999999999999</v>
      </c>
      <c r="I212" s="228"/>
      <c r="J212" s="229">
        <f>ROUND(I212*H212,2)</f>
        <v>0</v>
      </c>
      <c r="K212" s="225" t="s">
        <v>19</v>
      </c>
      <c r="L212" s="46"/>
      <c r="M212" s="230" t="s">
        <v>19</v>
      </c>
      <c r="N212" s="231" t="s">
        <v>47</v>
      </c>
      <c r="O212" s="86"/>
      <c r="P212" s="232">
        <f>O212*H212</f>
        <v>0</v>
      </c>
      <c r="Q212" s="232">
        <v>0</v>
      </c>
      <c r="R212" s="232">
        <f>Q212*H212</f>
        <v>0</v>
      </c>
      <c r="S212" s="232">
        <v>0</v>
      </c>
      <c r="T212" s="233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4" t="s">
        <v>310</v>
      </c>
      <c r="AT212" s="234" t="s">
        <v>145</v>
      </c>
      <c r="AU212" s="234" t="s">
        <v>163</v>
      </c>
      <c r="AY212" s="19" t="s">
        <v>142</v>
      </c>
      <c r="BE212" s="235">
        <f>IF(N212="základní",J212,0)</f>
        <v>0</v>
      </c>
      <c r="BF212" s="235">
        <f>IF(N212="snížená",J212,0)</f>
        <v>0</v>
      </c>
      <c r="BG212" s="235">
        <f>IF(N212="zákl. přenesená",J212,0)</f>
        <v>0</v>
      </c>
      <c r="BH212" s="235">
        <f>IF(N212="sníž. přenesená",J212,0)</f>
        <v>0</v>
      </c>
      <c r="BI212" s="235">
        <f>IF(N212="nulová",J212,0)</f>
        <v>0</v>
      </c>
      <c r="BJ212" s="19" t="s">
        <v>84</v>
      </c>
      <c r="BK212" s="235">
        <f>ROUND(I212*H212,2)</f>
        <v>0</v>
      </c>
      <c r="BL212" s="19" t="s">
        <v>310</v>
      </c>
      <c r="BM212" s="234" t="s">
        <v>541</v>
      </c>
    </row>
    <row r="213" s="2" customFormat="1">
      <c r="A213" s="40"/>
      <c r="B213" s="41"/>
      <c r="C213" s="42"/>
      <c r="D213" s="236" t="s">
        <v>152</v>
      </c>
      <c r="E213" s="42"/>
      <c r="F213" s="237" t="s">
        <v>618</v>
      </c>
      <c r="G213" s="42"/>
      <c r="H213" s="42"/>
      <c r="I213" s="138"/>
      <c r="J213" s="42"/>
      <c r="K213" s="42"/>
      <c r="L213" s="46"/>
      <c r="M213" s="238"/>
      <c r="N213" s="239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152</v>
      </c>
      <c r="AU213" s="19" t="s">
        <v>163</v>
      </c>
    </row>
    <row r="214" s="2" customFormat="1">
      <c r="A214" s="40"/>
      <c r="B214" s="41"/>
      <c r="C214" s="42"/>
      <c r="D214" s="236" t="s">
        <v>154</v>
      </c>
      <c r="E214" s="42"/>
      <c r="F214" s="240" t="s">
        <v>595</v>
      </c>
      <c r="G214" s="42"/>
      <c r="H214" s="42"/>
      <c r="I214" s="138"/>
      <c r="J214" s="42"/>
      <c r="K214" s="42"/>
      <c r="L214" s="46"/>
      <c r="M214" s="238"/>
      <c r="N214" s="239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154</v>
      </c>
      <c r="AU214" s="19" t="s">
        <v>163</v>
      </c>
    </row>
    <row r="215" s="13" customFormat="1">
      <c r="A215" s="13"/>
      <c r="B215" s="241"/>
      <c r="C215" s="242"/>
      <c r="D215" s="236" t="s">
        <v>156</v>
      </c>
      <c r="E215" s="243" t="s">
        <v>19</v>
      </c>
      <c r="F215" s="244" t="s">
        <v>1074</v>
      </c>
      <c r="G215" s="242"/>
      <c r="H215" s="245">
        <v>0.86399999999999999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156</v>
      </c>
      <c r="AU215" s="251" t="s">
        <v>163</v>
      </c>
      <c r="AV215" s="13" t="s">
        <v>87</v>
      </c>
      <c r="AW215" s="13" t="s">
        <v>35</v>
      </c>
      <c r="AX215" s="13" t="s">
        <v>84</v>
      </c>
      <c r="AY215" s="251" t="s">
        <v>142</v>
      </c>
    </row>
    <row r="216" s="2" customFormat="1" ht="21.75" customHeight="1">
      <c r="A216" s="40"/>
      <c r="B216" s="41"/>
      <c r="C216" s="223" t="s">
        <v>359</v>
      </c>
      <c r="D216" s="223" t="s">
        <v>145</v>
      </c>
      <c r="E216" s="224" t="s">
        <v>622</v>
      </c>
      <c r="F216" s="225" t="s">
        <v>623</v>
      </c>
      <c r="G216" s="226" t="s">
        <v>624</v>
      </c>
      <c r="H216" s="227">
        <v>2</v>
      </c>
      <c r="I216" s="228"/>
      <c r="J216" s="229">
        <f>ROUND(I216*H216,2)</f>
        <v>0</v>
      </c>
      <c r="K216" s="225" t="s">
        <v>19</v>
      </c>
      <c r="L216" s="46"/>
      <c r="M216" s="230" t="s">
        <v>19</v>
      </c>
      <c r="N216" s="231" t="s">
        <v>47</v>
      </c>
      <c r="O216" s="86"/>
      <c r="P216" s="232">
        <f>O216*H216</f>
        <v>0</v>
      </c>
      <c r="Q216" s="232">
        <v>0</v>
      </c>
      <c r="R216" s="232">
        <f>Q216*H216</f>
        <v>0</v>
      </c>
      <c r="S216" s="232">
        <v>0</v>
      </c>
      <c r="T216" s="233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4" t="s">
        <v>310</v>
      </c>
      <c r="AT216" s="234" t="s">
        <v>145</v>
      </c>
      <c r="AU216" s="234" t="s">
        <v>163</v>
      </c>
      <c r="AY216" s="19" t="s">
        <v>142</v>
      </c>
      <c r="BE216" s="235">
        <f>IF(N216="základní",J216,0)</f>
        <v>0</v>
      </c>
      <c r="BF216" s="235">
        <f>IF(N216="snížená",J216,0)</f>
        <v>0</v>
      </c>
      <c r="BG216" s="235">
        <f>IF(N216="zákl. přenesená",J216,0)</f>
        <v>0</v>
      </c>
      <c r="BH216" s="235">
        <f>IF(N216="sníž. přenesená",J216,0)</f>
        <v>0</v>
      </c>
      <c r="BI216" s="235">
        <f>IF(N216="nulová",J216,0)</f>
        <v>0</v>
      </c>
      <c r="BJ216" s="19" t="s">
        <v>84</v>
      </c>
      <c r="BK216" s="235">
        <f>ROUND(I216*H216,2)</f>
        <v>0</v>
      </c>
      <c r="BL216" s="19" t="s">
        <v>310</v>
      </c>
      <c r="BM216" s="234" t="s">
        <v>546</v>
      </c>
    </row>
    <row r="217" s="2" customFormat="1">
      <c r="A217" s="40"/>
      <c r="B217" s="41"/>
      <c r="C217" s="42"/>
      <c r="D217" s="236" t="s">
        <v>152</v>
      </c>
      <c r="E217" s="42"/>
      <c r="F217" s="237" t="s">
        <v>623</v>
      </c>
      <c r="G217" s="42"/>
      <c r="H217" s="42"/>
      <c r="I217" s="138"/>
      <c r="J217" s="42"/>
      <c r="K217" s="42"/>
      <c r="L217" s="46"/>
      <c r="M217" s="238"/>
      <c r="N217" s="239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152</v>
      </c>
      <c r="AU217" s="19" t="s">
        <v>163</v>
      </c>
    </row>
    <row r="218" s="2" customFormat="1">
      <c r="A218" s="40"/>
      <c r="B218" s="41"/>
      <c r="C218" s="42"/>
      <c r="D218" s="236" t="s">
        <v>154</v>
      </c>
      <c r="E218" s="42"/>
      <c r="F218" s="240" t="s">
        <v>625</v>
      </c>
      <c r="G218" s="42"/>
      <c r="H218" s="42"/>
      <c r="I218" s="138"/>
      <c r="J218" s="42"/>
      <c r="K218" s="42"/>
      <c r="L218" s="46"/>
      <c r="M218" s="238"/>
      <c r="N218" s="239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154</v>
      </c>
      <c r="AU218" s="19" t="s">
        <v>163</v>
      </c>
    </row>
    <row r="219" s="2" customFormat="1" ht="21.75" customHeight="1">
      <c r="A219" s="40"/>
      <c r="B219" s="41"/>
      <c r="C219" s="223" t="s">
        <v>366</v>
      </c>
      <c r="D219" s="223" t="s">
        <v>145</v>
      </c>
      <c r="E219" s="224" t="s">
        <v>627</v>
      </c>
      <c r="F219" s="225" t="s">
        <v>628</v>
      </c>
      <c r="G219" s="226" t="s">
        <v>148</v>
      </c>
      <c r="H219" s="227">
        <v>1</v>
      </c>
      <c r="I219" s="228"/>
      <c r="J219" s="229">
        <f>ROUND(I219*H219,2)</f>
        <v>0</v>
      </c>
      <c r="K219" s="225" t="s">
        <v>343</v>
      </c>
      <c r="L219" s="46"/>
      <c r="M219" s="230" t="s">
        <v>19</v>
      </c>
      <c r="N219" s="231" t="s">
        <v>47</v>
      </c>
      <c r="O219" s="86"/>
      <c r="P219" s="232">
        <f>O219*H219</f>
        <v>0</v>
      </c>
      <c r="Q219" s="232">
        <v>0</v>
      </c>
      <c r="R219" s="232">
        <f>Q219*H219</f>
        <v>0</v>
      </c>
      <c r="S219" s="232">
        <v>0</v>
      </c>
      <c r="T219" s="23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4" t="s">
        <v>310</v>
      </c>
      <c r="AT219" s="234" t="s">
        <v>145</v>
      </c>
      <c r="AU219" s="234" t="s">
        <v>163</v>
      </c>
      <c r="AY219" s="19" t="s">
        <v>142</v>
      </c>
      <c r="BE219" s="235">
        <f>IF(N219="základní",J219,0)</f>
        <v>0</v>
      </c>
      <c r="BF219" s="235">
        <f>IF(N219="snížená",J219,0)</f>
        <v>0</v>
      </c>
      <c r="BG219" s="235">
        <f>IF(N219="zákl. přenesená",J219,0)</f>
        <v>0</v>
      </c>
      <c r="BH219" s="235">
        <f>IF(N219="sníž. přenesená",J219,0)</f>
        <v>0</v>
      </c>
      <c r="BI219" s="235">
        <f>IF(N219="nulová",J219,0)</f>
        <v>0</v>
      </c>
      <c r="BJ219" s="19" t="s">
        <v>84</v>
      </c>
      <c r="BK219" s="235">
        <f>ROUND(I219*H219,2)</f>
        <v>0</v>
      </c>
      <c r="BL219" s="19" t="s">
        <v>310</v>
      </c>
      <c r="BM219" s="234" t="s">
        <v>550</v>
      </c>
    </row>
    <row r="220" s="2" customFormat="1">
      <c r="A220" s="40"/>
      <c r="B220" s="41"/>
      <c r="C220" s="42"/>
      <c r="D220" s="236" t="s">
        <v>152</v>
      </c>
      <c r="E220" s="42"/>
      <c r="F220" s="237" t="s">
        <v>629</v>
      </c>
      <c r="G220" s="42"/>
      <c r="H220" s="42"/>
      <c r="I220" s="138"/>
      <c r="J220" s="42"/>
      <c r="K220" s="42"/>
      <c r="L220" s="46"/>
      <c r="M220" s="238"/>
      <c r="N220" s="239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152</v>
      </c>
      <c r="AU220" s="19" t="s">
        <v>163</v>
      </c>
    </row>
    <row r="221" s="2" customFormat="1" ht="33" customHeight="1">
      <c r="A221" s="40"/>
      <c r="B221" s="41"/>
      <c r="C221" s="252" t="s">
        <v>371</v>
      </c>
      <c r="D221" s="252" t="s">
        <v>157</v>
      </c>
      <c r="E221" s="253" t="s">
        <v>631</v>
      </c>
      <c r="F221" s="254" t="s">
        <v>632</v>
      </c>
      <c r="G221" s="255" t="s">
        <v>624</v>
      </c>
      <c r="H221" s="256">
        <v>1</v>
      </c>
      <c r="I221" s="257"/>
      <c r="J221" s="258">
        <f>ROUND(I221*H221,2)</f>
        <v>0</v>
      </c>
      <c r="K221" s="254" t="s">
        <v>19</v>
      </c>
      <c r="L221" s="259"/>
      <c r="M221" s="260" t="s">
        <v>19</v>
      </c>
      <c r="N221" s="261" t="s">
        <v>47</v>
      </c>
      <c r="O221" s="86"/>
      <c r="P221" s="232">
        <f>O221*H221</f>
        <v>0</v>
      </c>
      <c r="Q221" s="232">
        <v>0</v>
      </c>
      <c r="R221" s="232">
        <f>Q221*H221</f>
        <v>0</v>
      </c>
      <c r="S221" s="232">
        <v>0</v>
      </c>
      <c r="T221" s="233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4" t="s">
        <v>353</v>
      </c>
      <c r="AT221" s="234" t="s">
        <v>157</v>
      </c>
      <c r="AU221" s="234" t="s">
        <v>163</v>
      </c>
      <c r="AY221" s="19" t="s">
        <v>142</v>
      </c>
      <c r="BE221" s="235">
        <f>IF(N221="základní",J221,0)</f>
        <v>0</v>
      </c>
      <c r="BF221" s="235">
        <f>IF(N221="snížená",J221,0)</f>
        <v>0</v>
      </c>
      <c r="BG221" s="235">
        <f>IF(N221="zákl. přenesená",J221,0)</f>
        <v>0</v>
      </c>
      <c r="BH221" s="235">
        <f>IF(N221="sníž. přenesená",J221,0)</f>
        <v>0</v>
      </c>
      <c r="BI221" s="235">
        <f>IF(N221="nulová",J221,0)</f>
        <v>0</v>
      </c>
      <c r="BJ221" s="19" t="s">
        <v>84</v>
      </c>
      <c r="BK221" s="235">
        <f>ROUND(I221*H221,2)</f>
        <v>0</v>
      </c>
      <c r="BL221" s="19" t="s">
        <v>310</v>
      </c>
      <c r="BM221" s="234" t="s">
        <v>554</v>
      </c>
    </row>
    <row r="222" s="2" customFormat="1">
      <c r="A222" s="40"/>
      <c r="B222" s="41"/>
      <c r="C222" s="42"/>
      <c r="D222" s="236" t="s">
        <v>152</v>
      </c>
      <c r="E222" s="42"/>
      <c r="F222" s="237" t="s">
        <v>632</v>
      </c>
      <c r="G222" s="42"/>
      <c r="H222" s="42"/>
      <c r="I222" s="138"/>
      <c r="J222" s="42"/>
      <c r="K222" s="42"/>
      <c r="L222" s="46"/>
      <c r="M222" s="238"/>
      <c r="N222" s="239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152</v>
      </c>
      <c r="AU222" s="19" t="s">
        <v>163</v>
      </c>
    </row>
    <row r="223" s="2" customFormat="1" ht="16.5" customHeight="1">
      <c r="A223" s="40"/>
      <c r="B223" s="41"/>
      <c r="C223" s="223" t="s">
        <v>376</v>
      </c>
      <c r="D223" s="223" t="s">
        <v>145</v>
      </c>
      <c r="E223" s="224" t="s">
        <v>648</v>
      </c>
      <c r="F223" s="225" t="s">
        <v>649</v>
      </c>
      <c r="G223" s="226" t="s">
        <v>650</v>
      </c>
      <c r="H223" s="273"/>
      <c r="I223" s="228"/>
      <c r="J223" s="229">
        <f>ROUND(I223*H223,2)</f>
        <v>0</v>
      </c>
      <c r="K223" s="225" t="s">
        <v>343</v>
      </c>
      <c r="L223" s="46"/>
      <c r="M223" s="230" t="s">
        <v>19</v>
      </c>
      <c r="N223" s="231" t="s">
        <v>47</v>
      </c>
      <c r="O223" s="86"/>
      <c r="P223" s="232">
        <f>O223*H223</f>
        <v>0</v>
      </c>
      <c r="Q223" s="232">
        <v>0</v>
      </c>
      <c r="R223" s="232">
        <f>Q223*H223</f>
        <v>0</v>
      </c>
      <c r="S223" s="232">
        <v>0</v>
      </c>
      <c r="T223" s="233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34" t="s">
        <v>310</v>
      </c>
      <c r="AT223" s="234" t="s">
        <v>145</v>
      </c>
      <c r="AU223" s="234" t="s">
        <v>163</v>
      </c>
      <c r="AY223" s="19" t="s">
        <v>142</v>
      </c>
      <c r="BE223" s="235">
        <f>IF(N223="základní",J223,0)</f>
        <v>0</v>
      </c>
      <c r="BF223" s="235">
        <f>IF(N223="snížená",J223,0)</f>
        <v>0</v>
      </c>
      <c r="BG223" s="235">
        <f>IF(N223="zákl. přenesená",J223,0)</f>
        <v>0</v>
      </c>
      <c r="BH223" s="235">
        <f>IF(N223="sníž. přenesená",J223,0)</f>
        <v>0</v>
      </c>
      <c r="BI223" s="235">
        <f>IF(N223="nulová",J223,0)</f>
        <v>0</v>
      </c>
      <c r="BJ223" s="19" t="s">
        <v>84</v>
      </c>
      <c r="BK223" s="235">
        <f>ROUND(I223*H223,2)</f>
        <v>0</v>
      </c>
      <c r="BL223" s="19" t="s">
        <v>310</v>
      </c>
      <c r="BM223" s="234" t="s">
        <v>592</v>
      </c>
    </row>
    <row r="224" s="2" customFormat="1">
      <c r="A224" s="40"/>
      <c r="B224" s="41"/>
      <c r="C224" s="42"/>
      <c r="D224" s="236" t="s">
        <v>152</v>
      </c>
      <c r="E224" s="42"/>
      <c r="F224" s="237" t="s">
        <v>649</v>
      </c>
      <c r="G224" s="42"/>
      <c r="H224" s="42"/>
      <c r="I224" s="138"/>
      <c r="J224" s="42"/>
      <c r="K224" s="42"/>
      <c r="L224" s="46"/>
      <c r="M224" s="238"/>
      <c r="N224" s="239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152</v>
      </c>
      <c r="AU224" s="19" t="s">
        <v>163</v>
      </c>
    </row>
    <row r="225" s="2" customFormat="1">
      <c r="A225" s="40"/>
      <c r="B225" s="41"/>
      <c r="C225" s="42"/>
      <c r="D225" s="236" t="s">
        <v>154</v>
      </c>
      <c r="E225" s="42"/>
      <c r="F225" s="240" t="s">
        <v>652</v>
      </c>
      <c r="G225" s="42"/>
      <c r="H225" s="42"/>
      <c r="I225" s="138"/>
      <c r="J225" s="42"/>
      <c r="K225" s="42"/>
      <c r="L225" s="46"/>
      <c r="M225" s="238"/>
      <c r="N225" s="239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154</v>
      </c>
      <c r="AU225" s="19" t="s">
        <v>163</v>
      </c>
    </row>
    <row r="226" s="2" customFormat="1" ht="16.5" customHeight="1">
      <c r="A226" s="40"/>
      <c r="B226" s="41"/>
      <c r="C226" s="223" t="s">
        <v>381</v>
      </c>
      <c r="D226" s="223" t="s">
        <v>145</v>
      </c>
      <c r="E226" s="224" t="s">
        <v>654</v>
      </c>
      <c r="F226" s="225" t="s">
        <v>655</v>
      </c>
      <c r="G226" s="226" t="s">
        <v>650</v>
      </c>
      <c r="H226" s="273"/>
      <c r="I226" s="228"/>
      <c r="J226" s="229">
        <f>ROUND(I226*H226,2)</f>
        <v>0</v>
      </c>
      <c r="K226" s="225" t="s">
        <v>343</v>
      </c>
      <c r="L226" s="46"/>
      <c r="M226" s="230" t="s">
        <v>19</v>
      </c>
      <c r="N226" s="231" t="s">
        <v>47</v>
      </c>
      <c r="O226" s="86"/>
      <c r="P226" s="232">
        <f>O226*H226</f>
        <v>0</v>
      </c>
      <c r="Q226" s="232">
        <v>0</v>
      </c>
      <c r="R226" s="232">
        <f>Q226*H226</f>
        <v>0</v>
      </c>
      <c r="S226" s="232">
        <v>0</v>
      </c>
      <c r="T226" s="233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4" t="s">
        <v>310</v>
      </c>
      <c r="AT226" s="234" t="s">
        <v>145</v>
      </c>
      <c r="AU226" s="234" t="s">
        <v>163</v>
      </c>
      <c r="AY226" s="19" t="s">
        <v>142</v>
      </c>
      <c r="BE226" s="235">
        <f>IF(N226="základní",J226,0)</f>
        <v>0</v>
      </c>
      <c r="BF226" s="235">
        <f>IF(N226="snížená",J226,0)</f>
        <v>0</v>
      </c>
      <c r="BG226" s="235">
        <f>IF(N226="zákl. přenesená",J226,0)</f>
        <v>0</v>
      </c>
      <c r="BH226" s="235">
        <f>IF(N226="sníž. přenesená",J226,0)</f>
        <v>0</v>
      </c>
      <c r="BI226" s="235">
        <f>IF(N226="nulová",J226,0)</f>
        <v>0</v>
      </c>
      <c r="BJ226" s="19" t="s">
        <v>84</v>
      </c>
      <c r="BK226" s="235">
        <f>ROUND(I226*H226,2)</f>
        <v>0</v>
      </c>
      <c r="BL226" s="19" t="s">
        <v>310</v>
      </c>
      <c r="BM226" s="234" t="s">
        <v>596</v>
      </c>
    </row>
    <row r="227" s="2" customFormat="1">
      <c r="A227" s="40"/>
      <c r="B227" s="41"/>
      <c r="C227" s="42"/>
      <c r="D227" s="236" t="s">
        <v>152</v>
      </c>
      <c r="E227" s="42"/>
      <c r="F227" s="237" t="s">
        <v>655</v>
      </c>
      <c r="G227" s="42"/>
      <c r="H227" s="42"/>
      <c r="I227" s="138"/>
      <c r="J227" s="42"/>
      <c r="K227" s="42"/>
      <c r="L227" s="46"/>
      <c r="M227" s="238"/>
      <c r="N227" s="23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152</v>
      </c>
      <c r="AU227" s="19" t="s">
        <v>163</v>
      </c>
    </row>
    <row r="228" s="2" customFormat="1">
      <c r="A228" s="40"/>
      <c r="B228" s="41"/>
      <c r="C228" s="42"/>
      <c r="D228" s="236" t="s">
        <v>154</v>
      </c>
      <c r="E228" s="42"/>
      <c r="F228" s="240" t="s">
        <v>656</v>
      </c>
      <c r="G228" s="42"/>
      <c r="H228" s="42"/>
      <c r="I228" s="138"/>
      <c r="J228" s="42"/>
      <c r="K228" s="42"/>
      <c r="L228" s="46"/>
      <c r="M228" s="238"/>
      <c r="N228" s="239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154</v>
      </c>
      <c r="AU228" s="19" t="s">
        <v>163</v>
      </c>
    </row>
    <row r="229" s="12" customFormat="1" ht="20.88" customHeight="1">
      <c r="A229" s="12"/>
      <c r="B229" s="207"/>
      <c r="C229" s="208"/>
      <c r="D229" s="209" t="s">
        <v>75</v>
      </c>
      <c r="E229" s="221" t="s">
        <v>657</v>
      </c>
      <c r="F229" s="221" t="s">
        <v>658</v>
      </c>
      <c r="G229" s="208"/>
      <c r="H229" s="208"/>
      <c r="I229" s="211"/>
      <c r="J229" s="222">
        <f>BK229</f>
        <v>0</v>
      </c>
      <c r="K229" s="208"/>
      <c r="L229" s="213"/>
      <c r="M229" s="214"/>
      <c r="N229" s="215"/>
      <c r="O229" s="215"/>
      <c r="P229" s="216">
        <f>SUM(P230:P235)</f>
        <v>0</v>
      </c>
      <c r="Q229" s="215"/>
      <c r="R229" s="216">
        <f>SUM(R230:R235)</f>
        <v>0</v>
      </c>
      <c r="S229" s="215"/>
      <c r="T229" s="217">
        <f>SUM(T230:T235)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8" t="s">
        <v>168</v>
      </c>
      <c r="AT229" s="219" t="s">
        <v>75</v>
      </c>
      <c r="AU229" s="219" t="s">
        <v>87</v>
      </c>
      <c r="AY229" s="218" t="s">
        <v>142</v>
      </c>
      <c r="BK229" s="220">
        <f>SUM(BK230:BK235)</f>
        <v>0</v>
      </c>
    </row>
    <row r="230" s="2" customFormat="1" ht="16.5" customHeight="1">
      <c r="A230" s="40"/>
      <c r="B230" s="41"/>
      <c r="C230" s="223" t="s">
        <v>386</v>
      </c>
      <c r="D230" s="223" t="s">
        <v>145</v>
      </c>
      <c r="E230" s="224" t="s">
        <v>660</v>
      </c>
      <c r="F230" s="225" t="s">
        <v>661</v>
      </c>
      <c r="G230" s="226" t="s">
        <v>148</v>
      </c>
      <c r="H230" s="227">
        <v>10</v>
      </c>
      <c r="I230" s="228"/>
      <c r="J230" s="229">
        <f>ROUND(I230*H230,2)</f>
        <v>0</v>
      </c>
      <c r="K230" s="225" t="s">
        <v>343</v>
      </c>
      <c r="L230" s="46"/>
      <c r="M230" s="230" t="s">
        <v>19</v>
      </c>
      <c r="N230" s="231" t="s">
        <v>47</v>
      </c>
      <c r="O230" s="86"/>
      <c r="P230" s="232">
        <f>O230*H230</f>
        <v>0</v>
      </c>
      <c r="Q230" s="232">
        <v>0</v>
      </c>
      <c r="R230" s="232">
        <f>Q230*H230</f>
        <v>0</v>
      </c>
      <c r="S230" s="232">
        <v>0</v>
      </c>
      <c r="T230" s="233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34" t="s">
        <v>310</v>
      </c>
      <c r="AT230" s="234" t="s">
        <v>145</v>
      </c>
      <c r="AU230" s="234" t="s">
        <v>163</v>
      </c>
      <c r="AY230" s="19" t="s">
        <v>142</v>
      </c>
      <c r="BE230" s="235">
        <f>IF(N230="základní",J230,0)</f>
        <v>0</v>
      </c>
      <c r="BF230" s="235">
        <f>IF(N230="snížená",J230,0)</f>
        <v>0</v>
      </c>
      <c r="BG230" s="235">
        <f>IF(N230="zákl. přenesená",J230,0)</f>
        <v>0</v>
      </c>
      <c r="BH230" s="235">
        <f>IF(N230="sníž. přenesená",J230,0)</f>
        <v>0</v>
      </c>
      <c r="BI230" s="235">
        <f>IF(N230="nulová",J230,0)</f>
        <v>0</v>
      </c>
      <c r="BJ230" s="19" t="s">
        <v>84</v>
      </c>
      <c r="BK230" s="235">
        <f>ROUND(I230*H230,2)</f>
        <v>0</v>
      </c>
      <c r="BL230" s="19" t="s">
        <v>310</v>
      </c>
      <c r="BM230" s="234" t="s">
        <v>599</v>
      </c>
    </row>
    <row r="231" s="2" customFormat="1">
      <c r="A231" s="40"/>
      <c r="B231" s="41"/>
      <c r="C231" s="42"/>
      <c r="D231" s="236" t="s">
        <v>152</v>
      </c>
      <c r="E231" s="42"/>
      <c r="F231" s="237" t="s">
        <v>662</v>
      </c>
      <c r="G231" s="42"/>
      <c r="H231" s="42"/>
      <c r="I231" s="138"/>
      <c r="J231" s="42"/>
      <c r="K231" s="42"/>
      <c r="L231" s="46"/>
      <c r="M231" s="238"/>
      <c r="N231" s="239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152</v>
      </c>
      <c r="AU231" s="19" t="s">
        <v>163</v>
      </c>
    </row>
    <row r="232" s="2" customFormat="1">
      <c r="A232" s="40"/>
      <c r="B232" s="41"/>
      <c r="C232" s="42"/>
      <c r="D232" s="236" t="s">
        <v>486</v>
      </c>
      <c r="E232" s="42"/>
      <c r="F232" s="240" t="s">
        <v>663</v>
      </c>
      <c r="G232" s="42"/>
      <c r="H232" s="42"/>
      <c r="I232" s="138"/>
      <c r="J232" s="42"/>
      <c r="K232" s="42"/>
      <c r="L232" s="46"/>
      <c r="M232" s="238"/>
      <c r="N232" s="239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486</v>
      </c>
      <c r="AU232" s="19" t="s">
        <v>163</v>
      </c>
    </row>
    <row r="233" s="2" customFormat="1" ht="16.5" customHeight="1">
      <c r="A233" s="40"/>
      <c r="B233" s="41"/>
      <c r="C233" s="252" t="s">
        <v>391</v>
      </c>
      <c r="D233" s="252" t="s">
        <v>157</v>
      </c>
      <c r="E233" s="253" t="s">
        <v>665</v>
      </c>
      <c r="F233" s="254" t="s">
        <v>666</v>
      </c>
      <c r="G233" s="255" t="s">
        <v>148</v>
      </c>
      <c r="H233" s="256">
        <v>10</v>
      </c>
      <c r="I233" s="257"/>
      <c r="J233" s="258">
        <f>ROUND(I233*H233,2)</f>
        <v>0</v>
      </c>
      <c r="K233" s="254" t="s">
        <v>343</v>
      </c>
      <c r="L233" s="259"/>
      <c r="M233" s="260" t="s">
        <v>19</v>
      </c>
      <c r="N233" s="261" t="s">
        <v>47</v>
      </c>
      <c r="O233" s="86"/>
      <c r="P233" s="232">
        <f>O233*H233</f>
        <v>0</v>
      </c>
      <c r="Q233" s="232">
        <v>0</v>
      </c>
      <c r="R233" s="232">
        <f>Q233*H233</f>
        <v>0</v>
      </c>
      <c r="S233" s="232">
        <v>0</v>
      </c>
      <c r="T233" s="233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4" t="s">
        <v>353</v>
      </c>
      <c r="AT233" s="234" t="s">
        <v>157</v>
      </c>
      <c r="AU233" s="234" t="s">
        <v>163</v>
      </c>
      <c r="AY233" s="19" t="s">
        <v>142</v>
      </c>
      <c r="BE233" s="235">
        <f>IF(N233="základní",J233,0)</f>
        <v>0</v>
      </c>
      <c r="BF233" s="235">
        <f>IF(N233="snížená",J233,0)</f>
        <v>0</v>
      </c>
      <c r="BG233" s="235">
        <f>IF(N233="zákl. přenesená",J233,0)</f>
        <v>0</v>
      </c>
      <c r="BH233" s="235">
        <f>IF(N233="sníž. přenesená",J233,0)</f>
        <v>0</v>
      </c>
      <c r="BI233" s="235">
        <f>IF(N233="nulová",J233,0)</f>
        <v>0</v>
      </c>
      <c r="BJ233" s="19" t="s">
        <v>84</v>
      </c>
      <c r="BK233" s="235">
        <f>ROUND(I233*H233,2)</f>
        <v>0</v>
      </c>
      <c r="BL233" s="19" t="s">
        <v>310</v>
      </c>
      <c r="BM233" s="234" t="s">
        <v>603</v>
      </c>
    </row>
    <row r="234" s="2" customFormat="1">
      <c r="A234" s="40"/>
      <c r="B234" s="41"/>
      <c r="C234" s="42"/>
      <c r="D234" s="236" t="s">
        <v>152</v>
      </c>
      <c r="E234" s="42"/>
      <c r="F234" s="237" t="s">
        <v>666</v>
      </c>
      <c r="G234" s="42"/>
      <c r="H234" s="42"/>
      <c r="I234" s="138"/>
      <c r="J234" s="42"/>
      <c r="K234" s="42"/>
      <c r="L234" s="46"/>
      <c r="M234" s="238"/>
      <c r="N234" s="239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152</v>
      </c>
      <c r="AU234" s="19" t="s">
        <v>163</v>
      </c>
    </row>
    <row r="235" s="2" customFormat="1">
      <c r="A235" s="40"/>
      <c r="B235" s="41"/>
      <c r="C235" s="42"/>
      <c r="D235" s="236" t="s">
        <v>154</v>
      </c>
      <c r="E235" s="42"/>
      <c r="F235" s="240" t="s">
        <v>667</v>
      </c>
      <c r="G235" s="42"/>
      <c r="H235" s="42"/>
      <c r="I235" s="138"/>
      <c r="J235" s="42"/>
      <c r="K235" s="42"/>
      <c r="L235" s="46"/>
      <c r="M235" s="238"/>
      <c r="N235" s="239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154</v>
      </c>
      <c r="AU235" s="19" t="s">
        <v>163</v>
      </c>
    </row>
    <row r="236" s="12" customFormat="1" ht="25.92" customHeight="1">
      <c r="A236" s="12"/>
      <c r="B236" s="207"/>
      <c r="C236" s="208"/>
      <c r="D236" s="209" t="s">
        <v>75</v>
      </c>
      <c r="E236" s="210" t="s">
        <v>712</v>
      </c>
      <c r="F236" s="210" t="s">
        <v>713</v>
      </c>
      <c r="G236" s="208"/>
      <c r="H236" s="208"/>
      <c r="I236" s="211"/>
      <c r="J236" s="212">
        <f>BK236</f>
        <v>0</v>
      </c>
      <c r="K236" s="208"/>
      <c r="L236" s="213"/>
      <c r="M236" s="214"/>
      <c r="N236" s="215"/>
      <c r="O236" s="215"/>
      <c r="P236" s="216">
        <f>P237+SUM(P238:P246)+P258</f>
        <v>0</v>
      </c>
      <c r="Q236" s="215"/>
      <c r="R236" s="216">
        <f>R237+SUM(R238:R246)+R258</f>
        <v>0.014069999999999999</v>
      </c>
      <c r="S236" s="215"/>
      <c r="T236" s="217">
        <f>T237+SUM(T238:T246)+T258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8" t="s">
        <v>168</v>
      </c>
      <c r="AT236" s="219" t="s">
        <v>75</v>
      </c>
      <c r="AU236" s="219" t="s">
        <v>76</v>
      </c>
      <c r="AY236" s="218" t="s">
        <v>142</v>
      </c>
      <c r="BK236" s="220">
        <f>BK237+SUM(BK238:BK246)+BK258</f>
        <v>0</v>
      </c>
    </row>
    <row r="237" s="2" customFormat="1" ht="16.5" customHeight="1">
      <c r="A237" s="40"/>
      <c r="B237" s="41"/>
      <c r="C237" s="223" t="s">
        <v>396</v>
      </c>
      <c r="D237" s="223" t="s">
        <v>145</v>
      </c>
      <c r="E237" s="224" t="s">
        <v>730</v>
      </c>
      <c r="F237" s="225" t="s">
        <v>731</v>
      </c>
      <c r="G237" s="226" t="s">
        <v>717</v>
      </c>
      <c r="H237" s="227">
        <v>40</v>
      </c>
      <c r="I237" s="228"/>
      <c r="J237" s="229">
        <f>ROUND(I237*H237,2)</f>
        <v>0</v>
      </c>
      <c r="K237" s="225" t="s">
        <v>343</v>
      </c>
      <c r="L237" s="46"/>
      <c r="M237" s="230" t="s">
        <v>19</v>
      </c>
      <c r="N237" s="231" t="s">
        <v>47</v>
      </c>
      <c r="O237" s="86"/>
      <c r="P237" s="232">
        <f>O237*H237</f>
        <v>0</v>
      </c>
      <c r="Q237" s="232">
        <v>0</v>
      </c>
      <c r="R237" s="232">
        <f>Q237*H237</f>
        <v>0</v>
      </c>
      <c r="S237" s="232">
        <v>0</v>
      </c>
      <c r="T237" s="233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34" t="s">
        <v>319</v>
      </c>
      <c r="AT237" s="234" t="s">
        <v>145</v>
      </c>
      <c r="AU237" s="234" t="s">
        <v>84</v>
      </c>
      <c r="AY237" s="19" t="s">
        <v>142</v>
      </c>
      <c r="BE237" s="235">
        <f>IF(N237="základní",J237,0)</f>
        <v>0</v>
      </c>
      <c r="BF237" s="235">
        <f>IF(N237="snížená",J237,0)</f>
        <v>0</v>
      </c>
      <c r="BG237" s="235">
        <f>IF(N237="zákl. přenesená",J237,0)</f>
        <v>0</v>
      </c>
      <c r="BH237" s="235">
        <f>IF(N237="sníž. přenesená",J237,0)</f>
        <v>0</v>
      </c>
      <c r="BI237" s="235">
        <f>IF(N237="nulová",J237,0)</f>
        <v>0</v>
      </c>
      <c r="BJ237" s="19" t="s">
        <v>84</v>
      </c>
      <c r="BK237" s="235">
        <f>ROUND(I237*H237,2)</f>
        <v>0</v>
      </c>
      <c r="BL237" s="19" t="s">
        <v>319</v>
      </c>
      <c r="BM237" s="234" t="s">
        <v>1075</v>
      </c>
    </row>
    <row r="238" s="2" customFormat="1">
      <c r="A238" s="40"/>
      <c r="B238" s="41"/>
      <c r="C238" s="42"/>
      <c r="D238" s="236" t="s">
        <v>152</v>
      </c>
      <c r="E238" s="42"/>
      <c r="F238" s="237" t="s">
        <v>733</v>
      </c>
      <c r="G238" s="42"/>
      <c r="H238" s="42"/>
      <c r="I238" s="138"/>
      <c r="J238" s="42"/>
      <c r="K238" s="42"/>
      <c r="L238" s="46"/>
      <c r="M238" s="238"/>
      <c r="N238" s="239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152</v>
      </c>
      <c r="AU238" s="19" t="s">
        <v>84</v>
      </c>
    </row>
    <row r="239" s="13" customFormat="1">
      <c r="A239" s="13"/>
      <c r="B239" s="241"/>
      <c r="C239" s="242"/>
      <c r="D239" s="236" t="s">
        <v>156</v>
      </c>
      <c r="E239" s="243" t="s">
        <v>19</v>
      </c>
      <c r="F239" s="244" t="s">
        <v>1076</v>
      </c>
      <c r="G239" s="242"/>
      <c r="H239" s="245">
        <v>40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156</v>
      </c>
      <c r="AU239" s="251" t="s">
        <v>84</v>
      </c>
      <c r="AV239" s="13" t="s">
        <v>87</v>
      </c>
      <c r="AW239" s="13" t="s">
        <v>35</v>
      </c>
      <c r="AX239" s="13" t="s">
        <v>84</v>
      </c>
      <c r="AY239" s="251" t="s">
        <v>142</v>
      </c>
    </row>
    <row r="240" s="2" customFormat="1" ht="16.5" customHeight="1">
      <c r="A240" s="40"/>
      <c r="B240" s="41"/>
      <c r="C240" s="223" t="s">
        <v>401</v>
      </c>
      <c r="D240" s="223" t="s">
        <v>145</v>
      </c>
      <c r="E240" s="224" t="s">
        <v>1077</v>
      </c>
      <c r="F240" s="225" t="s">
        <v>1078</v>
      </c>
      <c r="G240" s="226" t="s">
        <v>717</v>
      </c>
      <c r="H240" s="227">
        <v>40</v>
      </c>
      <c r="I240" s="228"/>
      <c r="J240" s="229">
        <f>ROUND(I240*H240,2)</f>
        <v>0</v>
      </c>
      <c r="K240" s="225" t="s">
        <v>343</v>
      </c>
      <c r="L240" s="46"/>
      <c r="M240" s="230" t="s">
        <v>19</v>
      </c>
      <c r="N240" s="231" t="s">
        <v>47</v>
      </c>
      <c r="O240" s="86"/>
      <c r="P240" s="232">
        <f>O240*H240</f>
        <v>0</v>
      </c>
      <c r="Q240" s="232">
        <v>0</v>
      </c>
      <c r="R240" s="232">
        <f>Q240*H240</f>
        <v>0</v>
      </c>
      <c r="S240" s="232">
        <v>0</v>
      </c>
      <c r="T240" s="233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4" t="s">
        <v>319</v>
      </c>
      <c r="AT240" s="234" t="s">
        <v>145</v>
      </c>
      <c r="AU240" s="234" t="s">
        <v>84</v>
      </c>
      <c r="AY240" s="19" t="s">
        <v>142</v>
      </c>
      <c r="BE240" s="235">
        <f>IF(N240="základní",J240,0)</f>
        <v>0</v>
      </c>
      <c r="BF240" s="235">
        <f>IF(N240="snížená",J240,0)</f>
        <v>0</v>
      </c>
      <c r="BG240" s="235">
        <f>IF(N240="zákl. přenesená",J240,0)</f>
        <v>0</v>
      </c>
      <c r="BH240" s="235">
        <f>IF(N240="sníž. přenesená",J240,0)</f>
        <v>0</v>
      </c>
      <c r="BI240" s="235">
        <f>IF(N240="nulová",J240,0)</f>
        <v>0</v>
      </c>
      <c r="BJ240" s="19" t="s">
        <v>84</v>
      </c>
      <c r="BK240" s="235">
        <f>ROUND(I240*H240,2)</f>
        <v>0</v>
      </c>
      <c r="BL240" s="19" t="s">
        <v>319</v>
      </c>
      <c r="BM240" s="234" t="s">
        <v>1079</v>
      </c>
    </row>
    <row r="241" s="2" customFormat="1">
      <c r="A241" s="40"/>
      <c r="B241" s="41"/>
      <c r="C241" s="42"/>
      <c r="D241" s="236" t="s">
        <v>152</v>
      </c>
      <c r="E241" s="42"/>
      <c r="F241" s="237" t="s">
        <v>1080</v>
      </c>
      <c r="G241" s="42"/>
      <c r="H241" s="42"/>
      <c r="I241" s="138"/>
      <c r="J241" s="42"/>
      <c r="K241" s="42"/>
      <c r="L241" s="46"/>
      <c r="M241" s="238"/>
      <c r="N241" s="239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152</v>
      </c>
      <c r="AU241" s="19" t="s">
        <v>84</v>
      </c>
    </row>
    <row r="242" s="13" customFormat="1">
      <c r="A242" s="13"/>
      <c r="B242" s="241"/>
      <c r="C242" s="242"/>
      <c r="D242" s="236" t="s">
        <v>156</v>
      </c>
      <c r="E242" s="243" t="s">
        <v>19</v>
      </c>
      <c r="F242" s="244" t="s">
        <v>1081</v>
      </c>
      <c r="G242" s="242"/>
      <c r="H242" s="245">
        <v>16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1" t="s">
        <v>156</v>
      </c>
      <c r="AU242" s="251" t="s">
        <v>84</v>
      </c>
      <c r="AV242" s="13" t="s">
        <v>87</v>
      </c>
      <c r="AW242" s="13" t="s">
        <v>35</v>
      </c>
      <c r="AX242" s="13" t="s">
        <v>76</v>
      </c>
      <c r="AY242" s="251" t="s">
        <v>142</v>
      </c>
    </row>
    <row r="243" s="13" customFormat="1">
      <c r="A243" s="13"/>
      <c r="B243" s="241"/>
      <c r="C243" s="242"/>
      <c r="D243" s="236" t="s">
        <v>156</v>
      </c>
      <c r="E243" s="243" t="s">
        <v>19</v>
      </c>
      <c r="F243" s="244" t="s">
        <v>1082</v>
      </c>
      <c r="G243" s="242"/>
      <c r="H243" s="245">
        <v>16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156</v>
      </c>
      <c r="AU243" s="251" t="s">
        <v>84</v>
      </c>
      <c r="AV243" s="13" t="s">
        <v>87</v>
      </c>
      <c r="AW243" s="13" t="s">
        <v>35</v>
      </c>
      <c r="AX243" s="13" t="s">
        <v>76</v>
      </c>
      <c r="AY243" s="251" t="s">
        <v>142</v>
      </c>
    </row>
    <row r="244" s="13" customFormat="1">
      <c r="A244" s="13"/>
      <c r="B244" s="241"/>
      <c r="C244" s="242"/>
      <c r="D244" s="236" t="s">
        <v>156</v>
      </c>
      <c r="E244" s="243" t="s">
        <v>19</v>
      </c>
      <c r="F244" s="244" t="s">
        <v>1083</v>
      </c>
      <c r="G244" s="242"/>
      <c r="H244" s="245">
        <v>8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156</v>
      </c>
      <c r="AU244" s="251" t="s">
        <v>84</v>
      </c>
      <c r="AV244" s="13" t="s">
        <v>87</v>
      </c>
      <c r="AW244" s="13" t="s">
        <v>35</v>
      </c>
      <c r="AX244" s="13" t="s">
        <v>76</v>
      </c>
      <c r="AY244" s="251" t="s">
        <v>142</v>
      </c>
    </row>
    <row r="245" s="14" customFormat="1">
      <c r="A245" s="14"/>
      <c r="B245" s="262"/>
      <c r="C245" s="263"/>
      <c r="D245" s="236" t="s">
        <v>156</v>
      </c>
      <c r="E245" s="264" t="s">
        <v>19</v>
      </c>
      <c r="F245" s="265" t="s">
        <v>209</v>
      </c>
      <c r="G245" s="263"/>
      <c r="H245" s="266">
        <v>40</v>
      </c>
      <c r="I245" s="267"/>
      <c r="J245" s="263"/>
      <c r="K245" s="263"/>
      <c r="L245" s="268"/>
      <c r="M245" s="269"/>
      <c r="N245" s="270"/>
      <c r="O245" s="270"/>
      <c r="P245" s="270"/>
      <c r="Q245" s="270"/>
      <c r="R245" s="270"/>
      <c r="S245" s="270"/>
      <c r="T245" s="27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2" t="s">
        <v>156</v>
      </c>
      <c r="AU245" s="272" t="s">
        <v>84</v>
      </c>
      <c r="AV245" s="14" t="s">
        <v>168</v>
      </c>
      <c r="AW245" s="14" t="s">
        <v>35</v>
      </c>
      <c r="AX245" s="14" t="s">
        <v>84</v>
      </c>
      <c r="AY245" s="272" t="s">
        <v>142</v>
      </c>
    </row>
    <row r="246" s="12" customFormat="1" ht="22.8" customHeight="1">
      <c r="A246" s="12"/>
      <c r="B246" s="207"/>
      <c r="C246" s="208"/>
      <c r="D246" s="209" t="s">
        <v>75</v>
      </c>
      <c r="E246" s="221" t="s">
        <v>84</v>
      </c>
      <c r="F246" s="221" t="s">
        <v>743</v>
      </c>
      <c r="G246" s="208"/>
      <c r="H246" s="208"/>
      <c r="I246" s="211"/>
      <c r="J246" s="222">
        <f>BK246</f>
        <v>0</v>
      </c>
      <c r="K246" s="208"/>
      <c r="L246" s="213"/>
      <c r="M246" s="214"/>
      <c r="N246" s="215"/>
      <c r="O246" s="215"/>
      <c r="P246" s="216">
        <f>SUM(P247:P257)</f>
        <v>0</v>
      </c>
      <c r="Q246" s="215"/>
      <c r="R246" s="216">
        <f>SUM(R247:R257)</f>
        <v>0</v>
      </c>
      <c r="S246" s="215"/>
      <c r="T246" s="217">
        <f>SUM(T247:T257)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8" t="s">
        <v>84</v>
      </c>
      <c r="AT246" s="219" t="s">
        <v>75</v>
      </c>
      <c r="AU246" s="219" t="s">
        <v>84</v>
      </c>
      <c r="AY246" s="218" t="s">
        <v>142</v>
      </c>
      <c r="BK246" s="220">
        <f>SUM(BK247:BK257)</f>
        <v>0</v>
      </c>
    </row>
    <row r="247" s="2" customFormat="1" ht="21.75" customHeight="1">
      <c r="A247" s="40"/>
      <c r="B247" s="41"/>
      <c r="C247" s="223" t="s">
        <v>406</v>
      </c>
      <c r="D247" s="223" t="s">
        <v>145</v>
      </c>
      <c r="E247" s="224" t="s">
        <v>745</v>
      </c>
      <c r="F247" s="225" t="s">
        <v>746</v>
      </c>
      <c r="G247" s="226" t="s">
        <v>619</v>
      </c>
      <c r="H247" s="227">
        <v>14.4</v>
      </c>
      <c r="I247" s="228"/>
      <c r="J247" s="229">
        <f>ROUND(I247*H247,2)</f>
        <v>0</v>
      </c>
      <c r="K247" s="225" t="s">
        <v>343</v>
      </c>
      <c r="L247" s="46"/>
      <c r="M247" s="230" t="s">
        <v>19</v>
      </c>
      <c r="N247" s="231" t="s">
        <v>47</v>
      </c>
      <c r="O247" s="86"/>
      <c r="P247" s="232">
        <f>O247*H247</f>
        <v>0</v>
      </c>
      <c r="Q247" s="232">
        <v>0</v>
      </c>
      <c r="R247" s="232">
        <f>Q247*H247</f>
        <v>0</v>
      </c>
      <c r="S247" s="232">
        <v>0</v>
      </c>
      <c r="T247" s="233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4" t="s">
        <v>168</v>
      </c>
      <c r="AT247" s="234" t="s">
        <v>145</v>
      </c>
      <c r="AU247" s="234" t="s">
        <v>87</v>
      </c>
      <c r="AY247" s="19" t="s">
        <v>142</v>
      </c>
      <c r="BE247" s="235">
        <f>IF(N247="základní",J247,0)</f>
        <v>0</v>
      </c>
      <c r="BF247" s="235">
        <f>IF(N247="snížená",J247,0)</f>
        <v>0</v>
      </c>
      <c r="BG247" s="235">
        <f>IF(N247="zákl. přenesená",J247,0)</f>
        <v>0</v>
      </c>
      <c r="BH247" s="235">
        <f>IF(N247="sníž. přenesená",J247,0)</f>
        <v>0</v>
      </c>
      <c r="BI247" s="235">
        <f>IF(N247="nulová",J247,0)</f>
        <v>0</v>
      </c>
      <c r="BJ247" s="19" t="s">
        <v>84</v>
      </c>
      <c r="BK247" s="235">
        <f>ROUND(I247*H247,2)</f>
        <v>0</v>
      </c>
      <c r="BL247" s="19" t="s">
        <v>168</v>
      </c>
      <c r="BM247" s="234" t="s">
        <v>84</v>
      </c>
    </row>
    <row r="248" s="2" customFormat="1">
      <c r="A248" s="40"/>
      <c r="B248" s="41"/>
      <c r="C248" s="42"/>
      <c r="D248" s="236" t="s">
        <v>152</v>
      </c>
      <c r="E248" s="42"/>
      <c r="F248" s="237" t="s">
        <v>747</v>
      </c>
      <c r="G248" s="42"/>
      <c r="H248" s="42"/>
      <c r="I248" s="138"/>
      <c r="J248" s="42"/>
      <c r="K248" s="42"/>
      <c r="L248" s="46"/>
      <c r="M248" s="238"/>
      <c r="N248" s="239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152</v>
      </c>
      <c r="AU248" s="19" t="s">
        <v>87</v>
      </c>
    </row>
    <row r="249" s="2" customFormat="1">
      <c r="A249" s="40"/>
      <c r="B249" s="41"/>
      <c r="C249" s="42"/>
      <c r="D249" s="236" t="s">
        <v>486</v>
      </c>
      <c r="E249" s="42"/>
      <c r="F249" s="240" t="s">
        <v>748</v>
      </c>
      <c r="G249" s="42"/>
      <c r="H249" s="42"/>
      <c r="I249" s="138"/>
      <c r="J249" s="42"/>
      <c r="K249" s="42"/>
      <c r="L249" s="46"/>
      <c r="M249" s="238"/>
      <c r="N249" s="239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486</v>
      </c>
      <c r="AU249" s="19" t="s">
        <v>87</v>
      </c>
    </row>
    <row r="250" s="13" customFormat="1">
      <c r="A250" s="13"/>
      <c r="B250" s="241"/>
      <c r="C250" s="242"/>
      <c r="D250" s="236" t="s">
        <v>156</v>
      </c>
      <c r="E250" s="243" t="s">
        <v>19</v>
      </c>
      <c r="F250" s="244" t="s">
        <v>1084</v>
      </c>
      <c r="G250" s="242"/>
      <c r="H250" s="245">
        <v>14.4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1" t="s">
        <v>156</v>
      </c>
      <c r="AU250" s="251" t="s">
        <v>87</v>
      </c>
      <c r="AV250" s="13" t="s">
        <v>87</v>
      </c>
      <c r="AW250" s="13" t="s">
        <v>35</v>
      </c>
      <c r="AX250" s="13" t="s">
        <v>84</v>
      </c>
      <c r="AY250" s="251" t="s">
        <v>142</v>
      </c>
    </row>
    <row r="251" s="2" customFormat="1" ht="21.75" customHeight="1">
      <c r="A251" s="40"/>
      <c r="B251" s="41"/>
      <c r="C251" s="223" t="s">
        <v>411</v>
      </c>
      <c r="D251" s="223" t="s">
        <v>145</v>
      </c>
      <c r="E251" s="224" t="s">
        <v>763</v>
      </c>
      <c r="F251" s="225" t="s">
        <v>764</v>
      </c>
      <c r="G251" s="226" t="s">
        <v>765</v>
      </c>
      <c r="H251" s="227">
        <v>28.253</v>
      </c>
      <c r="I251" s="228"/>
      <c r="J251" s="229">
        <f>ROUND(I251*H251,2)</f>
        <v>0</v>
      </c>
      <c r="K251" s="225" t="s">
        <v>343</v>
      </c>
      <c r="L251" s="46"/>
      <c r="M251" s="230" t="s">
        <v>19</v>
      </c>
      <c r="N251" s="231" t="s">
        <v>47</v>
      </c>
      <c r="O251" s="86"/>
      <c r="P251" s="232">
        <f>O251*H251</f>
        <v>0</v>
      </c>
      <c r="Q251" s="232">
        <v>0</v>
      </c>
      <c r="R251" s="232">
        <f>Q251*H251</f>
        <v>0</v>
      </c>
      <c r="S251" s="232">
        <v>0</v>
      </c>
      <c r="T251" s="233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4" t="s">
        <v>310</v>
      </c>
      <c r="AT251" s="234" t="s">
        <v>145</v>
      </c>
      <c r="AU251" s="234" t="s">
        <v>87</v>
      </c>
      <c r="AY251" s="19" t="s">
        <v>142</v>
      </c>
      <c r="BE251" s="235">
        <f>IF(N251="základní",J251,0)</f>
        <v>0</v>
      </c>
      <c r="BF251" s="235">
        <f>IF(N251="snížená",J251,0)</f>
        <v>0</v>
      </c>
      <c r="BG251" s="235">
        <f>IF(N251="zákl. přenesená",J251,0)</f>
        <v>0</v>
      </c>
      <c r="BH251" s="235">
        <f>IF(N251="sníž. přenesená",J251,0)</f>
        <v>0</v>
      </c>
      <c r="BI251" s="235">
        <f>IF(N251="nulová",J251,0)</f>
        <v>0</v>
      </c>
      <c r="BJ251" s="19" t="s">
        <v>84</v>
      </c>
      <c r="BK251" s="235">
        <f>ROUND(I251*H251,2)</f>
        <v>0</v>
      </c>
      <c r="BL251" s="19" t="s">
        <v>310</v>
      </c>
      <c r="BM251" s="234" t="s">
        <v>87</v>
      </c>
    </row>
    <row r="252" s="2" customFormat="1">
      <c r="A252" s="40"/>
      <c r="B252" s="41"/>
      <c r="C252" s="42"/>
      <c r="D252" s="236" t="s">
        <v>152</v>
      </c>
      <c r="E252" s="42"/>
      <c r="F252" s="237" t="s">
        <v>766</v>
      </c>
      <c r="G252" s="42"/>
      <c r="H252" s="42"/>
      <c r="I252" s="138"/>
      <c r="J252" s="42"/>
      <c r="K252" s="42"/>
      <c r="L252" s="46"/>
      <c r="M252" s="238"/>
      <c r="N252" s="239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152</v>
      </c>
      <c r="AU252" s="19" t="s">
        <v>87</v>
      </c>
    </row>
    <row r="253" s="2" customFormat="1">
      <c r="A253" s="40"/>
      <c r="B253" s="41"/>
      <c r="C253" s="42"/>
      <c r="D253" s="236" t="s">
        <v>486</v>
      </c>
      <c r="E253" s="42"/>
      <c r="F253" s="240" t="s">
        <v>767</v>
      </c>
      <c r="G253" s="42"/>
      <c r="H253" s="42"/>
      <c r="I253" s="138"/>
      <c r="J253" s="42"/>
      <c r="K253" s="42"/>
      <c r="L253" s="46"/>
      <c r="M253" s="238"/>
      <c r="N253" s="239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486</v>
      </c>
      <c r="AU253" s="19" t="s">
        <v>87</v>
      </c>
    </row>
    <row r="254" s="2" customFormat="1">
      <c r="A254" s="40"/>
      <c r="B254" s="41"/>
      <c r="C254" s="42"/>
      <c r="D254" s="236" t="s">
        <v>154</v>
      </c>
      <c r="E254" s="42"/>
      <c r="F254" s="240" t="s">
        <v>768</v>
      </c>
      <c r="G254" s="42"/>
      <c r="H254" s="42"/>
      <c r="I254" s="138"/>
      <c r="J254" s="42"/>
      <c r="K254" s="42"/>
      <c r="L254" s="46"/>
      <c r="M254" s="238"/>
      <c r="N254" s="239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154</v>
      </c>
      <c r="AU254" s="19" t="s">
        <v>87</v>
      </c>
    </row>
    <row r="255" s="13" customFormat="1">
      <c r="A255" s="13"/>
      <c r="B255" s="241"/>
      <c r="C255" s="242"/>
      <c r="D255" s="236" t="s">
        <v>156</v>
      </c>
      <c r="E255" s="243" t="s">
        <v>19</v>
      </c>
      <c r="F255" s="244" t="s">
        <v>1085</v>
      </c>
      <c r="G255" s="242"/>
      <c r="H255" s="245">
        <v>2.3330000000000002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1" t="s">
        <v>156</v>
      </c>
      <c r="AU255" s="251" t="s">
        <v>87</v>
      </c>
      <c r="AV255" s="13" t="s">
        <v>87</v>
      </c>
      <c r="AW255" s="13" t="s">
        <v>35</v>
      </c>
      <c r="AX255" s="13" t="s">
        <v>76</v>
      </c>
      <c r="AY255" s="251" t="s">
        <v>142</v>
      </c>
    </row>
    <row r="256" s="13" customFormat="1">
      <c r="A256" s="13"/>
      <c r="B256" s="241"/>
      <c r="C256" s="242"/>
      <c r="D256" s="236" t="s">
        <v>156</v>
      </c>
      <c r="E256" s="243" t="s">
        <v>19</v>
      </c>
      <c r="F256" s="244" t="s">
        <v>1086</v>
      </c>
      <c r="G256" s="242"/>
      <c r="H256" s="245">
        <v>25.920000000000002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1" t="s">
        <v>156</v>
      </c>
      <c r="AU256" s="251" t="s">
        <v>87</v>
      </c>
      <c r="AV256" s="13" t="s">
        <v>87</v>
      </c>
      <c r="AW256" s="13" t="s">
        <v>35</v>
      </c>
      <c r="AX256" s="13" t="s">
        <v>76</v>
      </c>
      <c r="AY256" s="251" t="s">
        <v>142</v>
      </c>
    </row>
    <row r="257" s="14" customFormat="1">
      <c r="A257" s="14"/>
      <c r="B257" s="262"/>
      <c r="C257" s="263"/>
      <c r="D257" s="236" t="s">
        <v>156</v>
      </c>
      <c r="E257" s="264" t="s">
        <v>19</v>
      </c>
      <c r="F257" s="265" t="s">
        <v>209</v>
      </c>
      <c r="G257" s="263"/>
      <c r="H257" s="266">
        <v>28.253</v>
      </c>
      <c r="I257" s="267"/>
      <c r="J257" s="263"/>
      <c r="K257" s="263"/>
      <c r="L257" s="268"/>
      <c r="M257" s="269"/>
      <c r="N257" s="270"/>
      <c r="O257" s="270"/>
      <c r="P257" s="270"/>
      <c r="Q257" s="270"/>
      <c r="R257" s="270"/>
      <c r="S257" s="270"/>
      <c r="T257" s="27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2" t="s">
        <v>156</v>
      </c>
      <c r="AU257" s="272" t="s">
        <v>87</v>
      </c>
      <c r="AV257" s="14" t="s">
        <v>168</v>
      </c>
      <c r="AW257" s="14" t="s">
        <v>35</v>
      </c>
      <c r="AX257" s="14" t="s">
        <v>84</v>
      </c>
      <c r="AY257" s="272" t="s">
        <v>142</v>
      </c>
    </row>
    <row r="258" s="12" customFormat="1" ht="22.8" customHeight="1">
      <c r="A258" s="12"/>
      <c r="B258" s="207"/>
      <c r="C258" s="208"/>
      <c r="D258" s="209" t="s">
        <v>75</v>
      </c>
      <c r="E258" s="221" t="s">
        <v>192</v>
      </c>
      <c r="F258" s="221" t="s">
        <v>771</v>
      </c>
      <c r="G258" s="208"/>
      <c r="H258" s="208"/>
      <c r="I258" s="211"/>
      <c r="J258" s="222">
        <f>BK258</f>
        <v>0</v>
      </c>
      <c r="K258" s="208"/>
      <c r="L258" s="213"/>
      <c r="M258" s="214"/>
      <c r="N258" s="215"/>
      <c r="O258" s="215"/>
      <c r="P258" s="216">
        <f>SUM(P259:P266)</f>
        <v>0</v>
      </c>
      <c r="Q258" s="215"/>
      <c r="R258" s="216">
        <f>SUM(R259:R266)</f>
        <v>0.014069999999999999</v>
      </c>
      <c r="S258" s="215"/>
      <c r="T258" s="217">
        <f>SUM(T259:T266)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8" t="s">
        <v>84</v>
      </c>
      <c r="AT258" s="219" t="s">
        <v>75</v>
      </c>
      <c r="AU258" s="219" t="s">
        <v>84</v>
      </c>
      <c r="AY258" s="218" t="s">
        <v>142</v>
      </c>
      <c r="BK258" s="220">
        <f>SUM(BK259:BK266)</f>
        <v>0</v>
      </c>
    </row>
    <row r="259" s="2" customFormat="1" ht="21.75" customHeight="1">
      <c r="A259" s="40"/>
      <c r="B259" s="41"/>
      <c r="C259" s="223" t="s">
        <v>417</v>
      </c>
      <c r="D259" s="223" t="s">
        <v>145</v>
      </c>
      <c r="E259" s="224" t="s">
        <v>773</v>
      </c>
      <c r="F259" s="225" t="s">
        <v>774</v>
      </c>
      <c r="G259" s="226" t="s">
        <v>775</v>
      </c>
      <c r="H259" s="227">
        <v>2</v>
      </c>
      <c r="I259" s="228"/>
      <c r="J259" s="229">
        <f>ROUND(I259*H259,2)</f>
        <v>0</v>
      </c>
      <c r="K259" s="225" t="s">
        <v>343</v>
      </c>
      <c r="L259" s="46"/>
      <c r="M259" s="230" t="s">
        <v>19</v>
      </c>
      <c r="N259" s="231" t="s">
        <v>47</v>
      </c>
      <c r="O259" s="86"/>
      <c r="P259" s="232">
        <f>O259*H259</f>
        <v>0</v>
      </c>
      <c r="Q259" s="232">
        <v>0</v>
      </c>
      <c r="R259" s="232">
        <f>Q259*H259</f>
        <v>0</v>
      </c>
      <c r="S259" s="232">
        <v>0</v>
      </c>
      <c r="T259" s="233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34" t="s">
        <v>168</v>
      </c>
      <c r="AT259" s="234" t="s">
        <v>145</v>
      </c>
      <c r="AU259" s="234" t="s">
        <v>87</v>
      </c>
      <c r="AY259" s="19" t="s">
        <v>142</v>
      </c>
      <c r="BE259" s="235">
        <f>IF(N259="základní",J259,0)</f>
        <v>0</v>
      </c>
      <c r="BF259" s="235">
        <f>IF(N259="snížená",J259,0)</f>
        <v>0</v>
      </c>
      <c r="BG259" s="235">
        <f>IF(N259="zákl. přenesená",J259,0)</f>
        <v>0</v>
      </c>
      <c r="BH259" s="235">
        <f>IF(N259="sníž. přenesená",J259,0)</f>
        <v>0</v>
      </c>
      <c r="BI259" s="235">
        <f>IF(N259="nulová",J259,0)</f>
        <v>0</v>
      </c>
      <c r="BJ259" s="19" t="s">
        <v>84</v>
      </c>
      <c r="BK259" s="235">
        <f>ROUND(I259*H259,2)</f>
        <v>0</v>
      </c>
      <c r="BL259" s="19" t="s">
        <v>168</v>
      </c>
      <c r="BM259" s="234" t="s">
        <v>1087</v>
      </c>
    </row>
    <row r="260" s="2" customFormat="1">
      <c r="A260" s="40"/>
      <c r="B260" s="41"/>
      <c r="C260" s="42"/>
      <c r="D260" s="236" t="s">
        <v>152</v>
      </c>
      <c r="E260" s="42"/>
      <c r="F260" s="237" t="s">
        <v>776</v>
      </c>
      <c r="G260" s="42"/>
      <c r="H260" s="42"/>
      <c r="I260" s="138"/>
      <c r="J260" s="42"/>
      <c r="K260" s="42"/>
      <c r="L260" s="46"/>
      <c r="M260" s="238"/>
      <c r="N260" s="239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152</v>
      </c>
      <c r="AU260" s="19" t="s">
        <v>87</v>
      </c>
    </row>
    <row r="261" s="2" customFormat="1">
      <c r="A261" s="40"/>
      <c r="B261" s="41"/>
      <c r="C261" s="42"/>
      <c r="D261" s="236" t="s">
        <v>154</v>
      </c>
      <c r="E261" s="42"/>
      <c r="F261" s="240" t="s">
        <v>777</v>
      </c>
      <c r="G261" s="42"/>
      <c r="H261" s="42"/>
      <c r="I261" s="138"/>
      <c r="J261" s="42"/>
      <c r="K261" s="42"/>
      <c r="L261" s="46"/>
      <c r="M261" s="238"/>
      <c r="N261" s="239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154</v>
      </c>
      <c r="AU261" s="19" t="s">
        <v>87</v>
      </c>
    </row>
    <row r="262" s="13" customFormat="1">
      <c r="A262" s="13"/>
      <c r="B262" s="241"/>
      <c r="C262" s="242"/>
      <c r="D262" s="236" t="s">
        <v>156</v>
      </c>
      <c r="E262" s="243" t="s">
        <v>19</v>
      </c>
      <c r="F262" s="244" t="s">
        <v>1088</v>
      </c>
      <c r="G262" s="242"/>
      <c r="H262" s="245">
        <v>1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156</v>
      </c>
      <c r="AU262" s="251" t="s">
        <v>87</v>
      </c>
      <c r="AV262" s="13" t="s">
        <v>87</v>
      </c>
      <c r="AW262" s="13" t="s">
        <v>35</v>
      </c>
      <c r="AX262" s="13" t="s">
        <v>76</v>
      </c>
      <c r="AY262" s="251" t="s">
        <v>142</v>
      </c>
    </row>
    <row r="263" s="13" customFormat="1">
      <c r="A263" s="13"/>
      <c r="B263" s="241"/>
      <c r="C263" s="242"/>
      <c r="D263" s="236" t="s">
        <v>156</v>
      </c>
      <c r="E263" s="243" t="s">
        <v>19</v>
      </c>
      <c r="F263" s="244" t="s">
        <v>1089</v>
      </c>
      <c r="G263" s="242"/>
      <c r="H263" s="245">
        <v>1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1" t="s">
        <v>156</v>
      </c>
      <c r="AU263" s="251" t="s">
        <v>87</v>
      </c>
      <c r="AV263" s="13" t="s">
        <v>87</v>
      </c>
      <c r="AW263" s="13" t="s">
        <v>35</v>
      </c>
      <c r="AX263" s="13" t="s">
        <v>76</v>
      </c>
      <c r="AY263" s="251" t="s">
        <v>142</v>
      </c>
    </row>
    <row r="264" s="14" customFormat="1">
      <c r="A264" s="14"/>
      <c r="B264" s="262"/>
      <c r="C264" s="263"/>
      <c r="D264" s="236" t="s">
        <v>156</v>
      </c>
      <c r="E264" s="264" t="s">
        <v>19</v>
      </c>
      <c r="F264" s="265" t="s">
        <v>209</v>
      </c>
      <c r="G264" s="263"/>
      <c r="H264" s="266">
        <v>2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2" t="s">
        <v>156</v>
      </c>
      <c r="AU264" s="272" t="s">
        <v>87</v>
      </c>
      <c r="AV264" s="14" t="s">
        <v>168</v>
      </c>
      <c r="AW264" s="14" t="s">
        <v>35</v>
      </c>
      <c r="AX264" s="14" t="s">
        <v>84</v>
      </c>
      <c r="AY264" s="272" t="s">
        <v>142</v>
      </c>
    </row>
    <row r="265" s="2" customFormat="1" ht="16.5" customHeight="1">
      <c r="A265" s="40"/>
      <c r="B265" s="41"/>
      <c r="C265" s="252" t="s">
        <v>424</v>
      </c>
      <c r="D265" s="252" t="s">
        <v>157</v>
      </c>
      <c r="E265" s="253" t="s">
        <v>802</v>
      </c>
      <c r="F265" s="254" t="s">
        <v>803</v>
      </c>
      <c r="G265" s="255" t="s">
        <v>414</v>
      </c>
      <c r="H265" s="256">
        <v>3</v>
      </c>
      <c r="I265" s="257"/>
      <c r="J265" s="258">
        <f>ROUND(I265*H265,2)</f>
        <v>0</v>
      </c>
      <c r="K265" s="254" t="s">
        <v>343</v>
      </c>
      <c r="L265" s="259"/>
      <c r="M265" s="260" t="s">
        <v>19</v>
      </c>
      <c r="N265" s="261" t="s">
        <v>47</v>
      </c>
      <c r="O265" s="86"/>
      <c r="P265" s="232">
        <f>O265*H265</f>
        <v>0</v>
      </c>
      <c r="Q265" s="232">
        <v>0.0046899999999999997</v>
      </c>
      <c r="R265" s="232">
        <f>Q265*H265</f>
        <v>0.014069999999999999</v>
      </c>
      <c r="S265" s="232">
        <v>0</v>
      </c>
      <c r="T265" s="233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34" t="s">
        <v>187</v>
      </c>
      <c r="AT265" s="234" t="s">
        <v>157</v>
      </c>
      <c r="AU265" s="234" t="s">
        <v>87</v>
      </c>
      <c r="AY265" s="19" t="s">
        <v>142</v>
      </c>
      <c r="BE265" s="235">
        <f>IF(N265="základní",J265,0)</f>
        <v>0</v>
      </c>
      <c r="BF265" s="235">
        <f>IF(N265="snížená",J265,0)</f>
        <v>0</v>
      </c>
      <c r="BG265" s="235">
        <f>IF(N265="zákl. přenesená",J265,0)</f>
        <v>0</v>
      </c>
      <c r="BH265" s="235">
        <f>IF(N265="sníž. přenesená",J265,0)</f>
        <v>0</v>
      </c>
      <c r="BI265" s="235">
        <f>IF(N265="nulová",J265,0)</f>
        <v>0</v>
      </c>
      <c r="BJ265" s="19" t="s">
        <v>84</v>
      </c>
      <c r="BK265" s="235">
        <f>ROUND(I265*H265,2)</f>
        <v>0</v>
      </c>
      <c r="BL265" s="19" t="s">
        <v>168</v>
      </c>
      <c r="BM265" s="234" t="s">
        <v>1090</v>
      </c>
    </row>
    <row r="266" s="2" customFormat="1">
      <c r="A266" s="40"/>
      <c r="B266" s="41"/>
      <c r="C266" s="42"/>
      <c r="D266" s="236" t="s">
        <v>152</v>
      </c>
      <c r="E266" s="42"/>
      <c r="F266" s="237" t="s">
        <v>803</v>
      </c>
      <c r="G266" s="42"/>
      <c r="H266" s="42"/>
      <c r="I266" s="138"/>
      <c r="J266" s="42"/>
      <c r="K266" s="42"/>
      <c r="L266" s="46"/>
      <c r="M266" s="238"/>
      <c r="N266" s="239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152</v>
      </c>
      <c r="AU266" s="19" t="s">
        <v>87</v>
      </c>
    </row>
    <row r="267" s="12" customFormat="1" ht="25.92" customHeight="1">
      <c r="A267" s="12"/>
      <c r="B267" s="207"/>
      <c r="C267" s="208"/>
      <c r="D267" s="209" t="s">
        <v>75</v>
      </c>
      <c r="E267" s="210" t="s">
        <v>157</v>
      </c>
      <c r="F267" s="210" t="s">
        <v>848</v>
      </c>
      <c r="G267" s="208"/>
      <c r="H267" s="208"/>
      <c r="I267" s="211"/>
      <c r="J267" s="212">
        <f>BK267</f>
        <v>0</v>
      </c>
      <c r="K267" s="208"/>
      <c r="L267" s="213"/>
      <c r="M267" s="214"/>
      <c r="N267" s="215"/>
      <c r="O267" s="215"/>
      <c r="P267" s="216">
        <f>P268</f>
        <v>0</v>
      </c>
      <c r="Q267" s="215"/>
      <c r="R267" s="216">
        <f>R268</f>
        <v>28.077515496384002</v>
      </c>
      <c r="S267" s="215"/>
      <c r="T267" s="217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8" t="s">
        <v>168</v>
      </c>
      <c r="AT267" s="219" t="s">
        <v>75</v>
      </c>
      <c r="AU267" s="219" t="s">
        <v>76</v>
      </c>
      <c r="AY267" s="218" t="s">
        <v>142</v>
      </c>
      <c r="BK267" s="220">
        <f>BK268</f>
        <v>0</v>
      </c>
    </row>
    <row r="268" s="12" customFormat="1" ht="22.8" customHeight="1">
      <c r="A268" s="12"/>
      <c r="B268" s="207"/>
      <c r="C268" s="208"/>
      <c r="D268" s="209" t="s">
        <v>75</v>
      </c>
      <c r="E268" s="221" t="s">
        <v>849</v>
      </c>
      <c r="F268" s="221" t="s">
        <v>850</v>
      </c>
      <c r="G268" s="208"/>
      <c r="H268" s="208"/>
      <c r="I268" s="211"/>
      <c r="J268" s="222">
        <f>BK268</f>
        <v>0</v>
      </c>
      <c r="K268" s="208"/>
      <c r="L268" s="213"/>
      <c r="M268" s="214"/>
      <c r="N268" s="215"/>
      <c r="O268" s="215"/>
      <c r="P268" s="216">
        <f>SUM(P269:P331)</f>
        <v>0</v>
      </c>
      <c r="Q268" s="215"/>
      <c r="R268" s="216">
        <f>SUM(R269:R331)</f>
        <v>28.077515496384002</v>
      </c>
      <c r="S268" s="215"/>
      <c r="T268" s="217">
        <f>SUM(T269:T331)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8" t="s">
        <v>168</v>
      </c>
      <c r="AT268" s="219" t="s">
        <v>75</v>
      </c>
      <c r="AU268" s="219" t="s">
        <v>84</v>
      </c>
      <c r="AY268" s="218" t="s">
        <v>142</v>
      </c>
      <c r="BK268" s="220">
        <f>SUM(BK269:BK331)</f>
        <v>0</v>
      </c>
    </row>
    <row r="269" s="2" customFormat="1" ht="16.5" customHeight="1">
      <c r="A269" s="40"/>
      <c r="B269" s="41"/>
      <c r="C269" s="223" t="s">
        <v>428</v>
      </c>
      <c r="D269" s="223" t="s">
        <v>145</v>
      </c>
      <c r="E269" s="224" t="s">
        <v>852</v>
      </c>
      <c r="F269" s="225" t="s">
        <v>853</v>
      </c>
      <c r="G269" s="226" t="s">
        <v>619</v>
      </c>
      <c r="H269" s="227">
        <v>15.696</v>
      </c>
      <c r="I269" s="228"/>
      <c r="J269" s="229">
        <f>ROUND(I269*H269,2)</f>
        <v>0</v>
      </c>
      <c r="K269" s="225" t="s">
        <v>343</v>
      </c>
      <c r="L269" s="46"/>
      <c r="M269" s="230" t="s">
        <v>19</v>
      </c>
      <c r="N269" s="231" t="s">
        <v>47</v>
      </c>
      <c r="O269" s="86"/>
      <c r="P269" s="232">
        <f>O269*H269</f>
        <v>0</v>
      </c>
      <c r="Q269" s="232">
        <v>0</v>
      </c>
      <c r="R269" s="232">
        <f>Q269*H269</f>
        <v>0</v>
      </c>
      <c r="S269" s="232">
        <v>0</v>
      </c>
      <c r="T269" s="233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34" t="s">
        <v>319</v>
      </c>
      <c r="AT269" s="234" t="s">
        <v>145</v>
      </c>
      <c r="AU269" s="234" t="s">
        <v>87</v>
      </c>
      <c r="AY269" s="19" t="s">
        <v>142</v>
      </c>
      <c r="BE269" s="235">
        <f>IF(N269="základní",J269,0)</f>
        <v>0</v>
      </c>
      <c r="BF269" s="235">
        <f>IF(N269="snížená",J269,0)</f>
        <v>0</v>
      </c>
      <c r="BG269" s="235">
        <f>IF(N269="zákl. přenesená",J269,0)</f>
        <v>0</v>
      </c>
      <c r="BH269" s="235">
        <f>IF(N269="sníž. přenesená",J269,0)</f>
        <v>0</v>
      </c>
      <c r="BI269" s="235">
        <f>IF(N269="nulová",J269,0)</f>
        <v>0</v>
      </c>
      <c r="BJ269" s="19" t="s">
        <v>84</v>
      </c>
      <c r="BK269" s="235">
        <f>ROUND(I269*H269,2)</f>
        <v>0</v>
      </c>
      <c r="BL269" s="19" t="s">
        <v>319</v>
      </c>
      <c r="BM269" s="234" t="s">
        <v>854</v>
      </c>
    </row>
    <row r="270" s="2" customFormat="1">
      <c r="A270" s="40"/>
      <c r="B270" s="41"/>
      <c r="C270" s="42"/>
      <c r="D270" s="236" t="s">
        <v>152</v>
      </c>
      <c r="E270" s="42"/>
      <c r="F270" s="237" t="s">
        <v>855</v>
      </c>
      <c r="G270" s="42"/>
      <c r="H270" s="42"/>
      <c r="I270" s="138"/>
      <c r="J270" s="42"/>
      <c r="K270" s="42"/>
      <c r="L270" s="46"/>
      <c r="M270" s="238"/>
      <c r="N270" s="239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152</v>
      </c>
      <c r="AU270" s="19" t="s">
        <v>87</v>
      </c>
    </row>
    <row r="271" s="13" customFormat="1">
      <c r="A271" s="13"/>
      <c r="B271" s="241"/>
      <c r="C271" s="242"/>
      <c r="D271" s="236" t="s">
        <v>156</v>
      </c>
      <c r="E271" s="243" t="s">
        <v>19</v>
      </c>
      <c r="F271" s="244" t="s">
        <v>1091</v>
      </c>
      <c r="G271" s="242"/>
      <c r="H271" s="245">
        <v>1.296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1" t="s">
        <v>156</v>
      </c>
      <c r="AU271" s="251" t="s">
        <v>87</v>
      </c>
      <c r="AV271" s="13" t="s">
        <v>87</v>
      </c>
      <c r="AW271" s="13" t="s">
        <v>35</v>
      </c>
      <c r="AX271" s="13" t="s">
        <v>76</v>
      </c>
      <c r="AY271" s="251" t="s">
        <v>142</v>
      </c>
    </row>
    <row r="272" s="13" customFormat="1">
      <c r="A272" s="13"/>
      <c r="B272" s="241"/>
      <c r="C272" s="242"/>
      <c r="D272" s="236" t="s">
        <v>156</v>
      </c>
      <c r="E272" s="243" t="s">
        <v>19</v>
      </c>
      <c r="F272" s="244" t="s">
        <v>1092</v>
      </c>
      <c r="G272" s="242"/>
      <c r="H272" s="245">
        <v>14.4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156</v>
      </c>
      <c r="AU272" s="251" t="s">
        <v>87</v>
      </c>
      <c r="AV272" s="13" t="s">
        <v>87</v>
      </c>
      <c r="AW272" s="13" t="s">
        <v>35</v>
      </c>
      <c r="AX272" s="13" t="s">
        <v>76</v>
      </c>
      <c r="AY272" s="251" t="s">
        <v>142</v>
      </c>
    </row>
    <row r="273" s="14" customFormat="1">
      <c r="A273" s="14"/>
      <c r="B273" s="262"/>
      <c r="C273" s="263"/>
      <c r="D273" s="236" t="s">
        <v>156</v>
      </c>
      <c r="E273" s="264" t="s">
        <v>19</v>
      </c>
      <c r="F273" s="265" t="s">
        <v>209</v>
      </c>
      <c r="G273" s="263"/>
      <c r="H273" s="266">
        <v>15.696</v>
      </c>
      <c r="I273" s="267"/>
      <c r="J273" s="263"/>
      <c r="K273" s="263"/>
      <c r="L273" s="268"/>
      <c r="M273" s="269"/>
      <c r="N273" s="270"/>
      <c r="O273" s="270"/>
      <c r="P273" s="270"/>
      <c r="Q273" s="270"/>
      <c r="R273" s="270"/>
      <c r="S273" s="270"/>
      <c r="T273" s="27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2" t="s">
        <v>156</v>
      </c>
      <c r="AU273" s="272" t="s">
        <v>87</v>
      </c>
      <c r="AV273" s="14" t="s">
        <v>168</v>
      </c>
      <c r="AW273" s="14" t="s">
        <v>35</v>
      </c>
      <c r="AX273" s="14" t="s">
        <v>84</v>
      </c>
      <c r="AY273" s="272" t="s">
        <v>142</v>
      </c>
    </row>
    <row r="274" s="2" customFormat="1" ht="21.75" customHeight="1">
      <c r="A274" s="40"/>
      <c r="B274" s="41"/>
      <c r="C274" s="223" t="s">
        <v>434</v>
      </c>
      <c r="D274" s="223" t="s">
        <v>145</v>
      </c>
      <c r="E274" s="224" t="s">
        <v>860</v>
      </c>
      <c r="F274" s="225" t="s">
        <v>861</v>
      </c>
      <c r="G274" s="226" t="s">
        <v>619</v>
      </c>
      <c r="H274" s="227">
        <v>15.696</v>
      </c>
      <c r="I274" s="228"/>
      <c r="J274" s="229">
        <f>ROUND(I274*H274,2)</f>
        <v>0</v>
      </c>
      <c r="K274" s="225" t="s">
        <v>343</v>
      </c>
      <c r="L274" s="46"/>
      <c r="M274" s="230" t="s">
        <v>19</v>
      </c>
      <c r="N274" s="231" t="s">
        <v>47</v>
      </c>
      <c r="O274" s="86"/>
      <c r="P274" s="232">
        <f>O274*H274</f>
        <v>0</v>
      </c>
      <c r="Q274" s="232">
        <v>0</v>
      </c>
      <c r="R274" s="232">
        <f>Q274*H274</f>
        <v>0</v>
      </c>
      <c r="S274" s="232">
        <v>0</v>
      </c>
      <c r="T274" s="233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4" t="s">
        <v>319</v>
      </c>
      <c r="AT274" s="234" t="s">
        <v>145</v>
      </c>
      <c r="AU274" s="234" t="s">
        <v>87</v>
      </c>
      <c r="AY274" s="19" t="s">
        <v>142</v>
      </c>
      <c r="BE274" s="235">
        <f>IF(N274="základní",J274,0)</f>
        <v>0</v>
      </c>
      <c r="BF274" s="235">
        <f>IF(N274="snížená",J274,0)</f>
        <v>0</v>
      </c>
      <c r="BG274" s="235">
        <f>IF(N274="zákl. přenesená",J274,0)</f>
        <v>0</v>
      </c>
      <c r="BH274" s="235">
        <f>IF(N274="sníž. přenesená",J274,0)</f>
        <v>0</v>
      </c>
      <c r="BI274" s="235">
        <f>IF(N274="nulová",J274,0)</f>
        <v>0</v>
      </c>
      <c r="BJ274" s="19" t="s">
        <v>84</v>
      </c>
      <c r="BK274" s="235">
        <f>ROUND(I274*H274,2)</f>
        <v>0</v>
      </c>
      <c r="BL274" s="19" t="s">
        <v>319</v>
      </c>
      <c r="BM274" s="234" t="s">
        <v>862</v>
      </c>
    </row>
    <row r="275" s="2" customFormat="1">
      <c r="A275" s="40"/>
      <c r="B275" s="41"/>
      <c r="C275" s="42"/>
      <c r="D275" s="236" t="s">
        <v>152</v>
      </c>
      <c r="E275" s="42"/>
      <c r="F275" s="237" t="s">
        <v>863</v>
      </c>
      <c r="G275" s="42"/>
      <c r="H275" s="42"/>
      <c r="I275" s="138"/>
      <c r="J275" s="42"/>
      <c r="K275" s="42"/>
      <c r="L275" s="46"/>
      <c r="M275" s="238"/>
      <c r="N275" s="239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152</v>
      </c>
      <c r="AU275" s="19" t="s">
        <v>87</v>
      </c>
    </row>
    <row r="276" s="2" customFormat="1">
      <c r="A276" s="40"/>
      <c r="B276" s="41"/>
      <c r="C276" s="42"/>
      <c r="D276" s="236" t="s">
        <v>486</v>
      </c>
      <c r="E276" s="42"/>
      <c r="F276" s="240" t="s">
        <v>864</v>
      </c>
      <c r="G276" s="42"/>
      <c r="H276" s="42"/>
      <c r="I276" s="138"/>
      <c r="J276" s="42"/>
      <c r="K276" s="42"/>
      <c r="L276" s="46"/>
      <c r="M276" s="238"/>
      <c r="N276" s="239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486</v>
      </c>
      <c r="AU276" s="19" t="s">
        <v>87</v>
      </c>
    </row>
    <row r="277" s="2" customFormat="1">
      <c r="A277" s="40"/>
      <c r="B277" s="41"/>
      <c r="C277" s="42"/>
      <c r="D277" s="236" t="s">
        <v>154</v>
      </c>
      <c r="E277" s="42"/>
      <c r="F277" s="240" t="s">
        <v>865</v>
      </c>
      <c r="G277" s="42"/>
      <c r="H277" s="42"/>
      <c r="I277" s="138"/>
      <c r="J277" s="42"/>
      <c r="K277" s="42"/>
      <c r="L277" s="46"/>
      <c r="M277" s="238"/>
      <c r="N277" s="239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154</v>
      </c>
      <c r="AU277" s="19" t="s">
        <v>87</v>
      </c>
    </row>
    <row r="278" s="14" customFormat="1">
      <c r="A278" s="14"/>
      <c r="B278" s="262"/>
      <c r="C278" s="263"/>
      <c r="D278" s="236" t="s">
        <v>156</v>
      </c>
      <c r="E278" s="264" t="s">
        <v>19</v>
      </c>
      <c r="F278" s="265" t="s">
        <v>209</v>
      </c>
      <c r="G278" s="263"/>
      <c r="H278" s="266">
        <v>15.696</v>
      </c>
      <c r="I278" s="267"/>
      <c r="J278" s="263"/>
      <c r="K278" s="263"/>
      <c r="L278" s="268"/>
      <c r="M278" s="269"/>
      <c r="N278" s="270"/>
      <c r="O278" s="270"/>
      <c r="P278" s="270"/>
      <c r="Q278" s="270"/>
      <c r="R278" s="270"/>
      <c r="S278" s="270"/>
      <c r="T278" s="27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2" t="s">
        <v>156</v>
      </c>
      <c r="AU278" s="272" t="s">
        <v>87</v>
      </c>
      <c r="AV278" s="14" t="s">
        <v>168</v>
      </c>
      <c r="AW278" s="14" t="s">
        <v>35</v>
      </c>
      <c r="AX278" s="14" t="s">
        <v>76</v>
      </c>
      <c r="AY278" s="272" t="s">
        <v>142</v>
      </c>
    </row>
    <row r="279" s="2" customFormat="1" ht="16.5" customHeight="1">
      <c r="A279" s="40"/>
      <c r="B279" s="41"/>
      <c r="C279" s="223" t="s">
        <v>438</v>
      </c>
      <c r="D279" s="223" t="s">
        <v>145</v>
      </c>
      <c r="E279" s="224" t="s">
        <v>867</v>
      </c>
      <c r="F279" s="225" t="s">
        <v>868</v>
      </c>
      <c r="G279" s="226" t="s">
        <v>619</v>
      </c>
      <c r="H279" s="227">
        <v>15.696</v>
      </c>
      <c r="I279" s="228"/>
      <c r="J279" s="229">
        <f>ROUND(I279*H279,2)</f>
        <v>0</v>
      </c>
      <c r="K279" s="225" t="s">
        <v>343</v>
      </c>
      <c r="L279" s="46"/>
      <c r="M279" s="230" t="s">
        <v>19</v>
      </c>
      <c r="N279" s="231" t="s">
        <v>47</v>
      </c>
      <c r="O279" s="86"/>
      <c r="P279" s="232">
        <f>O279*H279</f>
        <v>0</v>
      </c>
      <c r="Q279" s="232">
        <v>0</v>
      </c>
      <c r="R279" s="232">
        <f>Q279*H279</f>
        <v>0</v>
      </c>
      <c r="S279" s="232">
        <v>0</v>
      </c>
      <c r="T279" s="233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34" t="s">
        <v>310</v>
      </c>
      <c r="AT279" s="234" t="s">
        <v>145</v>
      </c>
      <c r="AU279" s="234" t="s">
        <v>87</v>
      </c>
      <c r="AY279" s="19" t="s">
        <v>142</v>
      </c>
      <c r="BE279" s="235">
        <f>IF(N279="základní",J279,0)</f>
        <v>0</v>
      </c>
      <c r="BF279" s="235">
        <f>IF(N279="snížená",J279,0)</f>
        <v>0</v>
      </c>
      <c r="BG279" s="235">
        <f>IF(N279="zákl. přenesená",J279,0)</f>
        <v>0</v>
      </c>
      <c r="BH279" s="235">
        <f>IF(N279="sníž. přenesená",J279,0)</f>
        <v>0</v>
      </c>
      <c r="BI279" s="235">
        <f>IF(N279="nulová",J279,0)</f>
        <v>0</v>
      </c>
      <c r="BJ279" s="19" t="s">
        <v>84</v>
      </c>
      <c r="BK279" s="235">
        <f>ROUND(I279*H279,2)</f>
        <v>0</v>
      </c>
      <c r="BL279" s="19" t="s">
        <v>310</v>
      </c>
      <c r="BM279" s="234" t="s">
        <v>221</v>
      </c>
    </row>
    <row r="280" s="2" customFormat="1">
      <c r="A280" s="40"/>
      <c r="B280" s="41"/>
      <c r="C280" s="42"/>
      <c r="D280" s="236" t="s">
        <v>152</v>
      </c>
      <c r="E280" s="42"/>
      <c r="F280" s="237" t="s">
        <v>869</v>
      </c>
      <c r="G280" s="42"/>
      <c r="H280" s="42"/>
      <c r="I280" s="138"/>
      <c r="J280" s="42"/>
      <c r="K280" s="42"/>
      <c r="L280" s="46"/>
      <c r="M280" s="238"/>
      <c r="N280" s="239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152</v>
      </c>
      <c r="AU280" s="19" t="s">
        <v>87</v>
      </c>
    </row>
    <row r="281" s="2" customFormat="1">
      <c r="A281" s="40"/>
      <c r="B281" s="41"/>
      <c r="C281" s="42"/>
      <c r="D281" s="236" t="s">
        <v>486</v>
      </c>
      <c r="E281" s="42"/>
      <c r="F281" s="240" t="s">
        <v>870</v>
      </c>
      <c r="G281" s="42"/>
      <c r="H281" s="42"/>
      <c r="I281" s="138"/>
      <c r="J281" s="42"/>
      <c r="K281" s="42"/>
      <c r="L281" s="46"/>
      <c r="M281" s="238"/>
      <c r="N281" s="239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486</v>
      </c>
      <c r="AU281" s="19" t="s">
        <v>87</v>
      </c>
    </row>
    <row r="282" s="2" customFormat="1">
      <c r="A282" s="40"/>
      <c r="B282" s="41"/>
      <c r="C282" s="42"/>
      <c r="D282" s="236" t="s">
        <v>154</v>
      </c>
      <c r="E282" s="42"/>
      <c r="F282" s="240" t="s">
        <v>871</v>
      </c>
      <c r="G282" s="42"/>
      <c r="H282" s="42"/>
      <c r="I282" s="138"/>
      <c r="J282" s="42"/>
      <c r="K282" s="42"/>
      <c r="L282" s="46"/>
      <c r="M282" s="238"/>
      <c r="N282" s="239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154</v>
      </c>
      <c r="AU282" s="19" t="s">
        <v>87</v>
      </c>
    </row>
    <row r="283" s="13" customFormat="1">
      <c r="A283" s="13"/>
      <c r="B283" s="241"/>
      <c r="C283" s="242"/>
      <c r="D283" s="236" t="s">
        <v>156</v>
      </c>
      <c r="E283" s="243" t="s">
        <v>19</v>
      </c>
      <c r="F283" s="244" t="s">
        <v>1091</v>
      </c>
      <c r="G283" s="242"/>
      <c r="H283" s="245">
        <v>1.296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1" t="s">
        <v>156</v>
      </c>
      <c r="AU283" s="251" t="s">
        <v>87</v>
      </c>
      <c r="AV283" s="13" t="s">
        <v>87</v>
      </c>
      <c r="AW283" s="13" t="s">
        <v>35</v>
      </c>
      <c r="AX283" s="13" t="s">
        <v>76</v>
      </c>
      <c r="AY283" s="251" t="s">
        <v>142</v>
      </c>
    </row>
    <row r="284" s="13" customFormat="1">
      <c r="A284" s="13"/>
      <c r="B284" s="241"/>
      <c r="C284" s="242"/>
      <c r="D284" s="236" t="s">
        <v>156</v>
      </c>
      <c r="E284" s="243" t="s">
        <v>19</v>
      </c>
      <c r="F284" s="244" t="s">
        <v>1092</v>
      </c>
      <c r="G284" s="242"/>
      <c r="H284" s="245">
        <v>14.4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1" t="s">
        <v>156</v>
      </c>
      <c r="AU284" s="251" t="s">
        <v>87</v>
      </c>
      <c r="AV284" s="13" t="s">
        <v>87</v>
      </c>
      <c r="AW284" s="13" t="s">
        <v>35</v>
      </c>
      <c r="AX284" s="13" t="s">
        <v>76</v>
      </c>
      <c r="AY284" s="251" t="s">
        <v>142</v>
      </c>
    </row>
    <row r="285" s="14" customFormat="1">
      <c r="A285" s="14"/>
      <c r="B285" s="262"/>
      <c r="C285" s="263"/>
      <c r="D285" s="236" t="s">
        <v>156</v>
      </c>
      <c r="E285" s="264" t="s">
        <v>19</v>
      </c>
      <c r="F285" s="265" t="s">
        <v>209</v>
      </c>
      <c r="G285" s="263"/>
      <c r="H285" s="266">
        <v>15.696</v>
      </c>
      <c r="I285" s="267"/>
      <c r="J285" s="263"/>
      <c r="K285" s="263"/>
      <c r="L285" s="268"/>
      <c r="M285" s="269"/>
      <c r="N285" s="270"/>
      <c r="O285" s="270"/>
      <c r="P285" s="270"/>
      <c r="Q285" s="270"/>
      <c r="R285" s="270"/>
      <c r="S285" s="270"/>
      <c r="T285" s="27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2" t="s">
        <v>156</v>
      </c>
      <c r="AU285" s="272" t="s">
        <v>87</v>
      </c>
      <c r="AV285" s="14" t="s">
        <v>168</v>
      </c>
      <c r="AW285" s="14" t="s">
        <v>35</v>
      </c>
      <c r="AX285" s="14" t="s">
        <v>84</v>
      </c>
      <c r="AY285" s="272" t="s">
        <v>142</v>
      </c>
    </row>
    <row r="286" s="2" customFormat="1" ht="21.75" customHeight="1">
      <c r="A286" s="40"/>
      <c r="B286" s="41"/>
      <c r="C286" s="223" t="s">
        <v>441</v>
      </c>
      <c r="D286" s="223" t="s">
        <v>145</v>
      </c>
      <c r="E286" s="224" t="s">
        <v>880</v>
      </c>
      <c r="F286" s="225" t="s">
        <v>881</v>
      </c>
      <c r="G286" s="226" t="s">
        <v>148</v>
      </c>
      <c r="H286" s="227">
        <v>3</v>
      </c>
      <c r="I286" s="228"/>
      <c r="J286" s="229">
        <f>ROUND(I286*H286,2)</f>
        <v>0</v>
      </c>
      <c r="K286" s="225" t="s">
        <v>343</v>
      </c>
      <c r="L286" s="46"/>
      <c r="M286" s="230" t="s">
        <v>19</v>
      </c>
      <c r="N286" s="231" t="s">
        <v>47</v>
      </c>
      <c r="O286" s="86"/>
      <c r="P286" s="232">
        <f>O286*H286</f>
        <v>0</v>
      </c>
      <c r="Q286" s="232">
        <v>0</v>
      </c>
      <c r="R286" s="232">
        <f>Q286*H286</f>
        <v>0</v>
      </c>
      <c r="S286" s="232">
        <v>0</v>
      </c>
      <c r="T286" s="233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34" t="s">
        <v>310</v>
      </c>
      <c r="AT286" s="234" t="s">
        <v>145</v>
      </c>
      <c r="AU286" s="234" t="s">
        <v>87</v>
      </c>
      <c r="AY286" s="19" t="s">
        <v>142</v>
      </c>
      <c r="BE286" s="235">
        <f>IF(N286="základní",J286,0)</f>
        <v>0</v>
      </c>
      <c r="BF286" s="235">
        <f>IF(N286="snížená",J286,0)</f>
        <v>0</v>
      </c>
      <c r="BG286" s="235">
        <f>IF(N286="zákl. přenesená",J286,0)</f>
        <v>0</v>
      </c>
      <c r="BH286" s="235">
        <f>IF(N286="sníž. přenesená",J286,0)</f>
        <v>0</v>
      </c>
      <c r="BI286" s="235">
        <f>IF(N286="nulová",J286,0)</f>
        <v>0</v>
      </c>
      <c r="BJ286" s="19" t="s">
        <v>84</v>
      </c>
      <c r="BK286" s="235">
        <f>ROUND(I286*H286,2)</f>
        <v>0</v>
      </c>
      <c r="BL286" s="19" t="s">
        <v>310</v>
      </c>
      <c r="BM286" s="234" t="s">
        <v>187</v>
      </c>
    </row>
    <row r="287" s="2" customFormat="1">
      <c r="A287" s="40"/>
      <c r="B287" s="41"/>
      <c r="C287" s="42"/>
      <c r="D287" s="236" t="s">
        <v>152</v>
      </c>
      <c r="E287" s="42"/>
      <c r="F287" s="237" t="s">
        <v>882</v>
      </c>
      <c r="G287" s="42"/>
      <c r="H287" s="42"/>
      <c r="I287" s="138"/>
      <c r="J287" s="42"/>
      <c r="K287" s="42"/>
      <c r="L287" s="46"/>
      <c r="M287" s="238"/>
      <c r="N287" s="239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152</v>
      </c>
      <c r="AU287" s="19" t="s">
        <v>87</v>
      </c>
    </row>
    <row r="288" s="2" customFormat="1">
      <c r="A288" s="40"/>
      <c r="B288" s="41"/>
      <c r="C288" s="42"/>
      <c r="D288" s="236" t="s">
        <v>486</v>
      </c>
      <c r="E288" s="42"/>
      <c r="F288" s="240" t="s">
        <v>883</v>
      </c>
      <c r="G288" s="42"/>
      <c r="H288" s="42"/>
      <c r="I288" s="138"/>
      <c r="J288" s="42"/>
      <c r="K288" s="42"/>
      <c r="L288" s="46"/>
      <c r="M288" s="238"/>
      <c r="N288" s="239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486</v>
      </c>
      <c r="AU288" s="19" t="s">
        <v>87</v>
      </c>
    </row>
    <row r="289" s="13" customFormat="1">
      <c r="A289" s="13"/>
      <c r="B289" s="241"/>
      <c r="C289" s="242"/>
      <c r="D289" s="236" t="s">
        <v>156</v>
      </c>
      <c r="E289" s="243" t="s">
        <v>19</v>
      </c>
      <c r="F289" s="244" t="s">
        <v>1093</v>
      </c>
      <c r="G289" s="242"/>
      <c r="H289" s="245">
        <v>3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1" t="s">
        <v>156</v>
      </c>
      <c r="AU289" s="251" t="s">
        <v>87</v>
      </c>
      <c r="AV289" s="13" t="s">
        <v>87</v>
      </c>
      <c r="AW289" s="13" t="s">
        <v>35</v>
      </c>
      <c r="AX289" s="13" t="s">
        <v>76</v>
      </c>
      <c r="AY289" s="251" t="s">
        <v>142</v>
      </c>
    </row>
    <row r="290" s="14" customFormat="1">
      <c r="A290" s="14"/>
      <c r="B290" s="262"/>
      <c r="C290" s="263"/>
      <c r="D290" s="236" t="s">
        <v>156</v>
      </c>
      <c r="E290" s="264" t="s">
        <v>19</v>
      </c>
      <c r="F290" s="265" t="s">
        <v>209</v>
      </c>
      <c r="G290" s="263"/>
      <c r="H290" s="266">
        <v>3</v>
      </c>
      <c r="I290" s="267"/>
      <c r="J290" s="263"/>
      <c r="K290" s="263"/>
      <c r="L290" s="268"/>
      <c r="M290" s="269"/>
      <c r="N290" s="270"/>
      <c r="O290" s="270"/>
      <c r="P290" s="270"/>
      <c r="Q290" s="270"/>
      <c r="R290" s="270"/>
      <c r="S290" s="270"/>
      <c r="T290" s="27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2" t="s">
        <v>156</v>
      </c>
      <c r="AU290" s="272" t="s">
        <v>87</v>
      </c>
      <c r="AV290" s="14" t="s">
        <v>168</v>
      </c>
      <c r="AW290" s="14" t="s">
        <v>35</v>
      </c>
      <c r="AX290" s="14" t="s">
        <v>84</v>
      </c>
      <c r="AY290" s="272" t="s">
        <v>142</v>
      </c>
    </row>
    <row r="291" s="2" customFormat="1" ht="16.5" customHeight="1">
      <c r="A291" s="40"/>
      <c r="B291" s="41"/>
      <c r="C291" s="223" t="s">
        <v>446</v>
      </c>
      <c r="D291" s="223" t="s">
        <v>145</v>
      </c>
      <c r="E291" s="224" t="s">
        <v>887</v>
      </c>
      <c r="F291" s="225" t="s">
        <v>888</v>
      </c>
      <c r="G291" s="226" t="s">
        <v>619</v>
      </c>
      <c r="H291" s="227">
        <v>1.296</v>
      </c>
      <c r="I291" s="228"/>
      <c r="J291" s="229">
        <f>ROUND(I291*H291,2)</f>
        <v>0</v>
      </c>
      <c r="K291" s="225" t="s">
        <v>343</v>
      </c>
      <c r="L291" s="46"/>
      <c r="M291" s="230" t="s">
        <v>19</v>
      </c>
      <c r="N291" s="231" t="s">
        <v>47</v>
      </c>
      <c r="O291" s="86"/>
      <c r="P291" s="232">
        <f>O291*H291</f>
        <v>0</v>
      </c>
      <c r="Q291" s="232">
        <v>2.2563422040000001</v>
      </c>
      <c r="R291" s="232">
        <f>Q291*H291</f>
        <v>2.924219496384</v>
      </c>
      <c r="S291" s="232">
        <v>0</v>
      </c>
      <c r="T291" s="233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34" t="s">
        <v>310</v>
      </c>
      <c r="AT291" s="234" t="s">
        <v>145</v>
      </c>
      <c r="AU291" s="234" t="s">
        <v>87</v>
      </c>
      <c r="AY291" s="19" t="s">
        <v>142</v>
      </c>
      <c r="BE291" s="235">
        <f>IF(N291="základní",J291,0)</f>
        <v>0</v>
      </c>
      <c r="BF291" s="235">
        <f>IF(N291="snížená",J291,0)</f>
        <v>0</v>
      </c>
      <c r="BG291" s="235">
        <f>IF(N291="zákl. přenesená",J291,0)</f>
        <v>0</v>
      </c>
      <c r="BH291" s="235">
        <f>IF(N291="sníž. přenesená",J291,0)</f>
        <v>0</v>
      </c>
      <c r="BI291" s="235">
        <f>IF(N291="nulová",J291,0)</f>
        <v>0</v>
      </c>
      <c r="BJ291" s="19" t="s">
        <v>84</v>
      </c>
      <c r="BK291" s="235">
        <f>ROUND(I291*H291,2)</f>
        <v>0</v>
      </c>
      <c r="BL291" s="19" t="s">
        <v>310</v>
      </c>
      <c r="BM291" s="234" t="s">
        <v>246</v>
      </c>
    </row>
    <row r="292" s="2" customFormat="1">
      <c r="A292" s="40"/>
      <c r="B292" s="41"/>
      <c r="C292" s="42"/>
      <c r="D292" s="236" t="s">
        <v>152</v>
      </c>
      <c r="E292" s="42"/>
      <c r="F292" s="237" t="s">
        <v>889</v>
      </c>
      <c r="G292" s="42"/>
      <c r="H292" s="42"/>
      <c r="I292" s="138"/>
      <c r="J292" s="42"/>
      <c r="K292" s="42"/>
      <c r="L292" s="46"/>
      <c r="M292" s="238"/>
      <c r="N292" s="239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152</v>
      </c>
      <c r="AU292" s="19" t="s">
        <v>87</v>
      </c>
    </row>
    <row r="293" s="13" customFormat="1">
      <c r="A293" s="13"/>
      <c r="B293" s="241"/>
      <c r="C293" s="242"/>
      <c r="D293" s="236" t="s">
        <v>156</v>
      </c>
      <c r="E293" s="243" t="s">
        <v>19</v>
      </c>
      <c r="F293" s="244" t="s">
        <v>1094</v>
      </c>
      <c r="G293" s="242"/>
      <c r="H293" s="245">
        <v>1.296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1" t="s">
        <v>156</v>
      </c>
      <c r="AU293" s="251" t="s">
        <v>87</v>
      </c>
      <c r="AV293" s="13" t="s">
        <v>87</v>
      </c>
      <c r="AW293" s="13" t="s">
        <v>35</v>
      </c>
      <c r="AX293" s="13" t="s">
        <v>76</v>
      </c>
      <c r="AY293" s="251" t="s">
        <v>142</v>
      </c>
    </row>
    <row r="294" s="14" customFormat="1">
      <c r="A294" s="14"/>
      <c r="B294" s="262"/>
      <c r="C294" s="263"/>
      <c r="D294" s="236" t="s">
        <v>156</v>
      </c>
      <c r="E294" s="264" t="s">
        <v>19</v>
      </c>
      <c r="F294" s="265" t="s">
        <v>209</v>
      </c>
      <c r="G294" s="263"/>
      <c r="H294" s="266">
        <v>1.296</v>
      </c>
      <c r="I294" s="267"/>
      <c r="J294" s="263"/>
      <c r="K294" s="263"/>
      <c r="L294" s="268"/>
      <c r="M294" s="269"/>
      <c r="N294" s="270"/>
      <c r="O294" s="270"/>
      <c r="P294" s="270"/>
      <c r="Q294" s="270"/>
      <c r="R294" s="270"/>
      <c r="S294" s="270"/>
      <c r="T294" s="27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2" t="s">
        <v>156</v>
      </c>
      <c r="AU294" s="272" t="s">
        <v>87</v>
      </c>
      <c r="AV294" s="14" t="s">
        <v>168</v>
      </c>
      <c r="AW294" s="14" t="s">
        <v>35</v>
      </c>
      <c r="AX294" s="14" t="s">
        <v>84</v>
      </c>
      <c r="AY294" s="272" t="s">
        <v>142</v>
      </c>
    </row>
    <row r="295" s="2" customFormat="1" ht="21.75" customHeight="1">
      <c r="A295" s="40"/>
      <c r="B295" s="41"/>
      <c r="C295" s="223" t="s">
        <v>450</v>
      </c>
      <c r="D295" s="223" t="s">
        <v>145</v>
      </c>
      <c r="E295" s="224" t="s">
        <v>893</v>
      </c>
      <c r="F295" s="225" t="s">
        <v>894</v>
      </c>
      <c r="G295" s="226" t="s">
        <v>148</v>
      </c>
      <c r="H295" s="227">
        <v>2</v>
      </c>
      <c r="I295" s="228"/>
      <c r="J295" s="229">
        <f>ROUND(I295*H295,2)</f>
        <v>0</v>
      </c>
      <c r="K295" s="225" t="s">
        <v>343</v>
      </c>
      <c r="L295" s="46"/>
      <c r="M295" s="230" t="s">
        <v>19</v>
      </c>
      <c r="N295" s="231" t="s">
        <v>47</v>
      </c>
      <c r="O295" s="86"/>
      <c r="P295" s="232">
        <f>O295*H295</f>
        <v>0</v>
      </c>
      <c r="Q295" s="232">
        <v>0.37640000000000001</v>
      </c>
      <c r="R295" s="232">
        <f>Q295*H295</f>
        <v>0.75280000000000002</v>
      </c>
      <c r="S295" s="232">
        <v>0</v>
      </c>
      <c r="T295" s="233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34" t="s">
        <v>319</v>
      </c>
      <c r="AT295" s="234" t="s">
        <v>145</v>
      </c>
      <c r="AU295" s="234" t="s">
        <v>87</v>
      </c>
      <c r="AY295" s="19" t="s">
        <v>142</v>
      </c>
      <c r="BE295" s="235">
        <f>IF(N295="základní",J295,0)</f>
        <v>0</v>
      </c>
      <c r="BF295" s="235">
        <f>IF(N295="snížená",J295,0)</f>
        <v>0</v>
      </c>
      <c r="BG295" s="235">
        <f>IF(N295="zákl. přenesená",J295,0)</f>
        <v>0</v>
      </c>
      <c r="BH295" s="235">
        <f>IF(N295="sníž. přenesená",J295,0)</f>
        <v>0</v>
      </c>
      <c r="BI295" s="235">
        <f>IF(N295="nulová",J295,0)</f>
        <v>0</v>
      </c>
      <c r="BJ295" s="19" t="s">
        <v>84</v>
      </c>
      <c r="BK295" s="235">
        <f>ROUND(I295*H295,2)</f>
        <v>0</v>
      </c>
      <c r="BL295" s="19" t="s">
        <v>319</v>
      </c>
      <c r="BM295" s="234" t="s">
        <v>895</v>
      </c>
    </row>
    <row r="296" s="2" customFormat="1">
      <c r="A296" s="40"/>
      <c r="B296" s="41"/>
      <c r="C296" s="42"/>
      <c r="D296" s="236" t="s">
        <v>152</v>
      </c>
      <c r="E296" s="42"/>
      <c r="F296" s="237" t="s">
        <v>896</v>
      </c>
      <c r="G296" s="42"/>
      <c r="H296" s="42"/>
      <c r="I296" s="138"/>
      <c r="J296" s="42"/>
      <c r="K296" s="42"/>
      <c r="L296" s="46"/>
      <c r="M296" s="238"/>
      <c r="N296" s="239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152</v>
      </c>
      <c r="AU296" s="19" t="s">
        <v>87</v>
      </c>
    </row>
    <row r="297" s="2" customFormat="1" ht="21.75" customHeight="1">
      <c r="A297" s="40"/>
      <c r="B297" s="41"/>
      <c r="C297" s="223" t="s">
        <v>457</v>
      </c>
      <c r="D297" s="223" t="s">
        <v>145</v>
      </c>
      <c r="E297" s="224" t="s">
        <v>898</v>
      </c>
      <c r="F297" s="225" t="s">
        <v>899</v>
      </c>
      <c r="G297" s="226" t="s">
        <v>414</v>
      </c>
      <c r="H297" s="227">
        <v>120</v>
      </c>
      <c r="I297" s="228"/>
      <c r="J297" s="229">
        <f>ROUND(I297*H297,2)</f>
        <v>0</v>
      </c>
      <c r="K297" s="225" t="s">
        <v>343</v>
      </c>
      <c r="L297" s="46"/>
      <c r="M297" s="230" t="s">
        <v>19</v>
      </c>
      <c r="N297" s="231" t="s">
        <v>47</v>
      </c>
      <c r="O297" s="86"/>
      <c r="P297" s="232">
        <f>O297*H297</f>
        <v>0</v>
      </c>
      <c r="Q297" s="232">
        <v>0</v>
      </c>
      <c r="R297" s="232">
        <f>Q297*H297</f>
        <v>0</v>
      </c>
      <c r="S297" s="232">
        <v>0</v>
      </c>
      <c r="T297" s="233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34" t="s">
        <v>319</v>
      </c>
      <c r="AT297" s="234" t="s">
        <v>145</v>
      </c>
      <c r="AU297" s="234" t="s">
        <v>87</v>
      </c>
      <c r="AY297" s="19" t="s">
        <v>142</v>
      </c>
      <c r="BE297" s="235">
        <f>IF(N297="základní",J297,0)</f>
        <v>0</v>
      </c>
      <c r="BF297" s="235">
        <f>IF(N297="snížená",J297,0)</f>
        <v>0</v>
      </c>
      <c r="BG297" s="235">
        <f>IF(N297="zákl. přenesená",J297,0)</f>
        <v>0</v>
      </c>
      <c r="BH297" s="235">
        <f>IF(N297="sníž. přenesená",J297,0)</f>
        <v>0</v>
      </c>
      <c r="BI297" s="235">
        <f>IF(N297="nulová",J297,0)</f>
        <v>0</v>
      </c>
      <c r="BJ297" s="19" t="s">
        <v>84</v>
      </c>
      <c r="BK297" s="235">
        <f>ROUND(I297*H297,2)</f>
        <v>0</v>
      </c>
      <c r="BL297" s="19" t="s">
        <v>319</v>
      </c>
      <c r="BM297" s="234" t="s">
        <v>900</v>
      </c>
    </row>
    <row r="298" s="2" customFormat="1">
      <c r="A298" s="40"/>
      <c r="B298" s="41"/>
      <c r="C298" s="42"/>
      <c r="D298" s="236" t="s">
        <v>152</v>
      </c>
      <c r="E298" s="42"/>
      <c r="F298" s="237" t="s">
        <v>901</v>
      </c>
      <c r="G298" s="42"/>
      <c r="H298" s="42"/>
      <c r="I298" s="138"/>
      <c r="J298" s="42"/>
      <c r="K298" s="42"/>
      <c r="L298" s="46"/>
      <c r="M298" s="238"/>
      <c r="N298" s="239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152</v>
      </c>
      <c r="AU298" s="19" t="s">
        <v>87</v>
      </c>
    </row>
    <row r="299" s="2" customFormat="1">
      <c r="A299" s="40"/>
      <c r="B299" s="41"/>
      <c r="C299" s="42"/>
      <c r="D299" s="236" t="s">
        <v>486</v>
      </c>
      <c r="E299" s="42"/>
      <c r="F299" s="240" t="s">
        <v>902</v>
      </c>
      <c r="G299" s="42"/>
      <c r="H299" s="42"/>
      <c r="I299" s="138"/>
      <c r="J299" s="42"/>
      <c r="K299" s="42"/>
      <c r="L299" s="46"/>
      <c r="M299" s="238"/>
      <c r="N299" s="239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486</v>
      </c>
      <c r="AU299" s="19" t="s">
        <v>87</v>
      </c>
    </row>
    <row r="300" s="13" customFormat="1">
      <c r="A300" s="13"/>
      <c r="B300" s="241"/>
      <c r="C300" s="242"/>
      <c r="D300" s="236" t="s">
        <v>156</v>
      </c>
      <c r="E300" s="243" t="s">
        <v>19</v>
      </c>
      <c r="F300" s="244" t="s">
        <v>1095</v>
      </c>
      <c r="G300" s="242"/>
      <c r="H300" s="245">
        <v>70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1" t="s">
        <v>156</v>
      </c>
      <c r="AU300" s="251" t="s">
        <v>87</v>
      </c>
      <c r="AV300" s="13" t="s">
        <v>87</v>
      </c>
      <c r="AW300" s="13" t="s">
        <v>35</v>
      </c>
      <c r="AX300" s="13" t="s">
        <v>76</v>
      </c>
      <c r="AY300" s="251" t="s">
        <v>142</v>
      </c>
    </row>
    <row r="301" s="13" customFormat="1">
      <c r="A301" s="13"/>
      <c r="B301" s="241"/>
      <c r="C301" s="242"/>
      <c r="D301" s="236" t="s">
        <v>156</v>
      </c>
      <c r="E301" s="243" t="s">
        <v>19</v>
      </c>
      <c r="F301" s="244" t="s">
        <v>1096</v>
      </c>
      <c r="G301" s="242"/>
      <c r="H301" s="245">
        <v>45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1" t="s">
        <v>156</v>
      </c>
      <c r="AU301" s="251" t="s">
        <v>87</v>
      </c>
      <c r="AV301" s="13" t="s">
        <v>87</v>
      </c>
      <c r="AW301" s="13" t="s">
        <v>35</v>
      </c>
      <c r="AX301" s="13" t="s">
        <v>76</v>
      </c>
      <c r="AY301" s="251" t="s">
        <v>142</v>
      </c>
    </row>
    <row r="302" s="13" customFormat="1">
      <c r="A302" s="13"/>
      <c r="B302" s="241"/>
      <c r="C302" s="242"/>
      <c r="D302" s="236" t="s">
        <v>156</v>
      </c>
      <c r="E302" s="243" t="s">
        <v>19</v>
      </c>
      <c r="F302" s="244" t="s">
        <v>1097</v>
      </c>
      <c r="G302" s="242"/>
      <c r="H302" s="245">
        <v>5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1" t="s">
        <v>156</v>
      </c>
      <c r="AU302" s="251" t="s">
        <v>87</v>
      </c>
      <c r="AV302" s="13" t="s">
        <v>87</v>
      </c>
      <c r="AW302" s="13" t="s">
        <v>35</v>
      </c>
      <c r="AX302" s="13" t="s">
        <v>76</v>
      </c>
      <c r="AY302" s="251" t="s">
        <v>142</v>
      </c>
    </row>
    <row r="303" s="14" customFormat="1">
      <c r="A303" s="14"/>
      <c r="B303" s="262"/>
      <c r="C303" s="263"/>
      <c r="D303" s="236" t="s">
        <v>156</v>
      </c>
      <c r="E303" s="264" t="s">
        <v>19</v>
      </c>
      <c r="F303" s="265" t="s">
        <v>209</v>
      </c>
      <c r="G303" s="263"/>
      <c r="H303" s="266">
        <v>120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2" t="s">
        <v>156</v>
      </c>
      <c r="AU303" s="272" t="s">
        <v>87</v>
      </c>
      <c r="AV303" s="14" t="s">
        <v>168</v>
      </c>
      <c r="AW303" s="14" t="s">
        <v>35</v>
      </c>
      <c r="AX303" s="14" t="s">
        <v>84</v>
      </c>
      <c r="AY303" s="272" t="s">
        <v>142</v>
      </c>
    </row>
    <row r="304" s="2" customFormat="1" ht="21.75" customHeight="1">
      <c r="A304" s="40"/>
      <c r="B304" s="41"/>
      <c r="C304" s="223" t="s">
        <v>462</v>
      </c>
      <c r="D304" s="223" t="s">
        <v>145</v>
      </c>
      <c r="E304" s="224" t="s">
        <v>905</v>
      </c>
      <c r="F304" s="225" t="s">
        <v>906</v>
      </c>
      <c r="G304" s="226" t="s">
        <v>414</v>
      </c>
      <c r="H304" s="227">
        <v>120</v>
      </c>
      <c r="I304" s="228"/>
      <c r="J304" s="229">
        <f>ROUND(I304*H304,2)</f>
        <v>0</v>
      </c>
      <c r="K304" s="225" t="s">
        <v>343</v>
      </c>
      <c r="L304" s="46"/>
      <c r="M304" s="230" t="s">
        <v>19</v>
      </c>
      <c r="N304" s="231" t="s">
        <v>47</v>
      </c>
      <c r="O304" s="86"/>
      <c r="P304" s="232">
        <f>O304*H304</f>
        <v>0</v>
      </c>
      <c r="Q304" s="232">
        <v>0</v>
      </c>
      <c r="R304" s="232">
        <f>Q304*H304</f>
        <v>0</v>
      </c>
      <c r="S304" s="232">
        <v>0</v>
      </c>
      <c r="T304" s="233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34" t="s">
        <v>319</v>
      </c>
      <c r="AT304" s="234" t="s">
        <v>145</v>
      </c>
      <c r="AU304" s="234" t="s">
        <v>87</v>
      </c>
      <c r="AY304" s="19" t="s">
        <v>142</v>
      </c>
      <c r="BE304" s="235">
        <f>IF(N304="základní",J304,0)</f>
        <v>0</v>
      </c>
      <c r="BF304" s="235">
        <f>IF(N304="snížená",J304,0)</f>
        <v>0</v>
      </c>
      <c r="BG304" s="235">
        <f>IF(N304="zákl. přenesená",J304,0)</f>
        <v>0</v>
      </c>
      <c r="BH304" s="235">
        <f>IF(N304="sníž. přenesená",J304,0)</f>
        <v>0</v>
      </c>
      <c r="BI304" s="235">
        <f>IF(N304="nulová",J304,0)</f>
        <v>0</v>
      </c>
      <c r="BJ304" s="19" t="s">
        <v>84</v>
      </c>
      <c r="BK304" s="235">
        <f>ROUND(I304*H304,2)</f>
        <v>0</v>
      </c>
      <c r="BL304" s="19" t="s">
        <v>319</v>
      </c>
      <c r="BM304" s="234" t="s">
        <v>907</v>
      </c>
    </row>
    <row r="305" s="2" customFormat="1">
      <c r="A305" s="40"/>
      <c r="B305" s="41"/>
      <c r="C305" s="42"/>
      <c r="D305" s="236" t="s">
        <v>152</v>
      </c>
      <c r="E305" s="42"/>
      <c r="F305" s="237" t="s">
        <v>908</v>
      </c>
      <c r="G305" s="42"/>
      <c r="H305" s="42"/>
      <c r="I305" s="138"/>
      <c r="J305" s="42"/>
      <c r="K305" s="42"/>
      <c r="L305" s="46"/>
      <c r="M305" s="238"/>
      <c r="N305" s="239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152</v>
      </c>
      <c r="AU305" s="19" t="s">
        <v>87</v>
      </c>
    </row>
    <row r="306" s="13" customFormat="1">
      <c r="A306" s="13"/>
      <c r="B306" s="241"/>
      <c r="C306" s="242"/>
      <c r="D306" s="236" t="s">
        <v>156</v>
      </c>
      <c r="E306" s="243" t="s">
        <v>19</v>
      </c>
      <c r="F306" s="244" t="s">
        <v>1095</v>
      </c>
      <c r="G306" s="242"/>
      <c r="H306" s="245">
        <v>70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1" t="s">
        <v>156</v>
      </c>
      <c r="AU306" s="251" t="s">
        <v>87</v>
      </c>
      <c r="AV306" s="13" t="s">
        <v>87</v>
      </c>
      <c r="AW306" s="13" t="s">
        <v>35</v>
      </c>
      <c r="AX306" s="13" t="s">
        <v>76</v>
      </c>
      <c r="AY306" s="251" t="s">
        <v>142</v>
      </c>
    </row>
    <row r="307" s="13" customFormat="1">
      <c r="A307" s="13"/>
      <c r="B307" s="241"/>
      <c r="C307" s="242"/>
      <c r="D307" s="236" t="s">
        <v>156</v>
      </c>
      <c r="E307" s="243" t="s">
        <v>19</v>
      </c>
      <c r="F307" s="244" t="s">
        <v>1096</v>
      </c>
      <c r="G307" s="242"/>
      <c r="H307" s="245">
        <v>45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1" t="s">
        <v>156</v>
      </c>
      <c r="AU307" s="251" t="s">
        <v>87</v>
      </c>
      <c r="AV307" s="13" t="s">
        <v>87</v>
      </c>
      <c r="AW307" s="13" t="s">
        <v>35</v>
      </c>
      <c r="AX307" s="13" t="s">
        <v>76</v>
      </c>
      <c r="AY307" s="251" t="s">
        <v>142</v>
      </c>
    </row>
    <row r="308" s="13" customFormat="1">
      <c r="A308" s="13"/>
      <c r="B308" s="241"/>
      <c r="C308" s="242"/>
      <c r="D308" s="236" t="s">
        <v>156</v>
      </c>
      <c r="E308" s="243" t="s">
        <v>19</v>
      </c>
      <c r="F308" s="244" t="s">
        <v>1097</v>
      </c>
      <c r="G308" s="242"/>
      <c r="H308" s="245">
        <v>5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1" t="s">
        <v>156</v>
      </c>
      <c r="AU308" s="251" t="s">
        <v>87</v>
      </c>
      <c r="AV308" s="13" t="s">
        <v>87</v>
      </c>
      <c r="AW308" s="13" t="s">
        <v>35</v>
      </c>
      <c r="AX308" s="13" t="s">
        <v>76</v>
      </c>
      <c r="AY308" s="251" t="s">
        <v>142</v>
      </c>
    </row>
    <row r="309" s="14" customFormat="1">
      <c r="A309" s="14"/>
      <c r="B309" s="262"/>
      <c r="C309" s="263"/>
      <c r="D309" s="236" t="s">
        <v>156</v>
      </c>
      <c r="E309" s="264" t="s">
        <v>19</v>
      </c>
      <c r="F309" s="265" t="s">
        <v>209</v>
      </c>
      <c r="G309" s="263"/>
      <c r="H309" s="266">
        <v>120</v>
      </c>
      <c r="I309" s="267"/>
      <c r="J309" s="263"/>
      <c r="K309" s="263"/>
      <c r="L309" s="268"/>
      <c r="M309" s="269"/>
      <c r="N309" s="270"/>
      <c r="O309" s="270"/>
      <c r="P309" s="270"/>
      <c r="Q309" s="270"/>
      <c r="R309" s="270"/>
      <c r="S309" s="270"/>
      <c r="T309" s="27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2" t="s">
        <v>156</v>
      </c>
      <c r="AU309" s="272" t="s">
        <v>87</v>
      </c>
      <c r="AV309" s="14" t="s">
        <v>168</v>
      </c>
      <c r="AW309" s="14" t="s">
        <v>35</v>
      </c>
      <c r="AX309" s="14" t="s">
        <v>84</v>
      </c>
      <c r="AY309" s="272" t="s">
        <v>142</v>
      </c>
    </row>
    <row r="310" s="2" customFormat="1" ht="21.75" customHeight="1">
      <c r="A310" s="40"/>
      <c r="B310" s="41"/>
      <c r="C310" s="223" t="s">
        <v>468</v>
      </c>
      <c r="D310" s="223" t="s">
        <v>145</v>
      </c>
      <c r="E310" s="224" t="s">
        <v>947</v>
      </c>
      <c r="F310" s="225" t="s">
        <v>948</v>
      </c>
      <c r="G310" s="226" t="s">
        <v>414</v>
      </c>
      <c r="H310" s="227">
        <v>120</v>
      </c>
      <c r="I310" s="228"/>
      <c r="J310" s="229">
        <f>ROUND(I310*H310,2)</f>
        <v>0</v>
      </c>
      <c r="K310" s="225" t="s">
        <v>343</v>
      </c>
      <c r="L310" s="46"/>
      <c r="M310" s="230" t="s">
        <v>19</v>
      </c>
      <c r="N310" s="231" t="s">
        <v>47</v>
      </c>
      <c r="O310" s="86"/>
      <c r="P310" s="232">
        <f>O310*H310</f>
        <v>0</v>
      </c>
      <c r="Q310" s="232">
        <v>0.20300000000000001</v>
      </c>
      <c r="R310" s="232">
        <f>Q310*H310</f>
        <v>24.360000000000003</v>
      </c>
      <c r="S310" s="232">
        <v>0</v>
      </c>
      <c r="T310" s="233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34" t="s">
        <v>310</v>
      </c>
      <c r="AT310" s="234" t="s">
        <v>145</v>
      </c>
      <c r="AU310" s="234" t="s">
        <v>87</v>
      </c>
      <c r="AY310" s="19" t="s">
        <v>142</v>
      </c>
      <c r="BE310" s="235">
        <f>IF(N310="základní",J310,0)</f>
        <v>0</v>
      </c>
      <c r="BF310" s="235">
        <f>IF(N310="snížená",J310,0)</f>
        <v>0</v>
      </c>
      <c r="BG310" s="235">
        <f>IF(N310="zákl. přenesená",J310,0)</f>
        <v>0</v>
      </c>
      <c r="BH310" s="235">
        <f>IF(N310="sníž. přenesená",J310,0)</f>
        <v>0</v>
      </c>
      <c r="BI310" s="235">
        <f>IF(N310="nulová",J310,0)</f>
        <v>0</v>
      </c>
      <c r="BJ310" s="19" t="s">
        <v>84</v>
      </c>
      <c r="BK310" s="235">
        <f>ROUND(I310*H310,2)</f>
        <v>0</v>
      </c>
      <c r="BL310" s="19" t="s">
        <v>310</v>
      </c>
      <c r="BM310" s="234" t="s">
        <v>233</v>
      </c>
    </row>
    <row r="311" s="2" customFormat="1">
      <c r="A311" s="40"/>
      <c r="B311" s="41"/>
      <c r="C311" s="42"/>
      <c r="D311" s="236" t="s">
        <v>152</v>
      </c>
      <c r="E311" s="42"/>
      <c r="F311" s="237" t="s">
        <v>949</v>
      </c>
      <c r="G311" s="42"/>
      <c r="H311" s="42"/>
      <c r="I311" s="138"/>
      <c r="J311" s="42"/>
      <c r="K311" s="42"/>
      <c r="L311" s="46"/>
      <c r="M311" s="238"/>
      <c r="N311" s="239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152</v>
      </c>
      <c r="AU311" s="19" t="s">
        <v>87</v>
      </c>
    </row>
    <row r="312" s="2" customFormat="1">
      <c r="A312" s="40"/>
      <c r="B312" s="41"/>
      <c r="C312" s="42"/>
      <c r="D312" s="236" t="s">
        <v>486</v>
      </c>
      <c r="E312" s="42"/>
      <c r="F312" s="240" t="s">
        <v>950</v>
      </c>
      <c r="G312" s="42"/>
      <c r="H312" s="42"/>
      <c r="I312" s="138"/>
      <c r="J312" s="42"/>
      <c r="K312" s="42"/>
      <c r="L312" s="46"/>
      <c r="M312" s="238"/>
      <c r="N312" s="239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486</v>
      </c>
      <c r="AU312" s="19" t="s">
        <v>87</v>
      </c>
    </row>
    <row r="313" s="13" customFormat="1">
      <c r="A313" s="13"/>
      <c r="B313" s="241"/>
      <c r="C313" s="242"/>
      <c r="D313" s="236" t="s">
        <v>156</v>
      </c>
      <c r="E313" s="243" t="s">
        <v>19</v>
      </c>
      <c r="F313" s="244" t="s">
        <v>1095</v>
      </c>
      <c r="G313" s="242"/>
      <c r="H313" s="245">
        <v>70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1" t="s">
        <v>156</v>
      </c>
      <c r="AU313" s="251" t="s">
        <v>87</v>
      </c>
      <c r="AV313" s="13" t="s">
        <v>87</v>
      </c>
      <c r="AW313" s="13" t="s">
        <v>35</v>
      </c>
      <c r="AX313" s="13" t="s">
        <v>76</v>
      </c>
      <c r="AY313" s="251" t="s">
        <v>142</v>
      </c>
    </row>
    <row r="314" s="13" customFormat="1">
      <c r="A314" s="13"/>
      <c r="B314" s="241"/>
      <c r="C314" s="242"/>
      <c r="D314" s="236" t="s">
        <v>156</v>
      </c>
      <c r="E314" s="243" t="s">
        <v>19</v>
      </c>
      <c r="F314" s="244" t="s">
        <v>1096</v>
      </c>
      <c r="G314" s="242"/>
      <c r="H314" s="245">
        <v>45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1" t="s">
        <v>156</v>
      </c>
      <c r="AU314" s="251" t="s">
        <v>87</v>
      </c>
      <c r="AV314" s="13" t="s">
        <v>87</v>
      </c>
      <c r="AW314" s="13" t="s">
        <v>35</v>
      </c>
      <c r="AX314" s="13" t="s">
        <v>76</v>
      </c>
      <c r="AY314" s="251" t="s">
        <v>142</v>
      </c>
    </row>
    <row r="315" s="13" customFormat="1">
      <c r="A315" s="13"/>
      <c r="B315" s="241"/>
      <c r="C315" s="242"/>
      <c r="D315" s="236" t="s">
        <v>156</v>
      </c>
      <c r="E315" s="243" t="s">
        <v>19</v>
      </c>
      <c r="F315" s="244" t="s">
        <v>1097</v>
      </c>
      <c r="G315" s="242"/>
      <c r="H315" s="245">
        <v>5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1" t="s">
        <v>156</v>
      </c>
      <c r="AU315" s="251" t="s">
        <v>87</v>
      </c>
      <c r="AV315" s="13" t="s">
        <v>87</v>
      </c>
      <c r="AW315" s="13" t="s">
        <v>35</v>
      </c>
      <c r="AX315" s="13" t="s">
        <v>76</v>
      </c>
      <c r="AY315" s="251" t="s">
        <v>142</v>
      </c>
    </row>
    <row r="316" s="14" customFormat="1">
      <c r="A316" s="14"/>
      <c r="B316" s="262"/>
      <c r="C316" s="263"/>
      <c r="D316" s="236" t="s">
        <v>156</v>
      </c>
      <c r="E316" s="264" t="s">
        <v>19</v>
      </c>
      <c r="F316" s="265" t="s">
        <v>209</v>
      </c>
      <c r="G316" s="263"/>
      <c r="H316" s="266">
        <v>120</v>
      </c>
      <c r="I316" s="267"/>
      <c r="J316" s="263"/>
      <c r="K316" s="263"/>
      <c r="L316" s="268"/>
      <c r="M316" s="269"/>
      <c r="N316" s="270"/>
      <c r="O316" s="270"/>
      <c r="P316" s="270"/>
      <c r="Q316" s="270"/>
      <c r="R316" s="270"/>
      <c r="S316" s="270"/>
      <c r="T316" s="27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2" t="s">
        <v>156</v>
      </c>
      <c r="AU316" s="272" t="s">
        <v>87</v>
      </c>
      <c r="AV316" s="14" t="s">
        <v>168</v>
      </c>
      <c r="AW316" s="14" t="s">
        <v>35</v>
      </c>
      <c r="AX316" s="14" t="s">
        <v>84</v>
      </c>
      <c r="AY316" s="272" t="s">
        <v>142</v>
      </c>
    </row>
    <row r="317" s="2" customFormat="1" ht="16.5" customHeight="1">
      <c r="A317" s="40"/>
      <c r="B317" s="41"/>
      <c r="C317" s="252" t="s">
        <v>473</v>
      </c>
      <c r="D317" s="252" t="s">
        <v>157</v>
      </c>
      <c r="E317" s="253" t="s">
        <v>956</v>
      </c>
      <c r="F317" s="254" t="s">
        <v>957</v>
      </c>
      <c r="G317" s="255" t="s">
        <v>765</v>
      </c>
      <c r="H317" s="256">
        <v>24.48</v>
      </c>
      <c r="I317" s="257"/>
      <c r="J317" s="258">
        <f>ROUND(I317*H317,2)</f>
        <v>0</v>
      </c>
      <c r="K317" s="254" t="s">
        <v>343</v>
      </c>
      <c r="L317" s="259"/>
      <c r="M317" s="260" t="s">
        <v>19</v>
      </c>
      <c r="N317" s="261" t="s">
        <v>47</v>
      </c>
      <c r="O317" s="86"/>
      <c r="P317" s="232">
        <f>O317*H317</f>
        <v>0</v>
      </c>
      <c r="Q317" s="232">
        <v>0.001</v>
      </c>
      <c r="R317" s="232">
        <f>Q317*H317</f>
        <v>0.024480000000000002</v>
      </c>
      <c r="S317" s="232">
        <v>0</v>
      </c>
      <c r="T317" s="233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34" t="s">
        <v>394</v>
      </c>
      <c r="AT317" s="234" t="s">
        <v>157</v>
      </c>
      <c r="AU317" s="234" t="s">
        <v>87</v>
      </c>
      <c r="AY317" s="19" t="s">
        <v>142</v>
      </c>
      <c r="BE317" s="235">
        <f>IF(N317="základní",J317,0)</f>
        <v>0</v>
      </c>
      <c r="BF317" s="235">
        <f>IF(N317="snížená",J317,0)</f>
        <v>0</v>
      </c>
      <c r="BG317" s="235">
        <f>IF(N317="zákl. přenesená",J317,0)</f>
        <v>0</v>
      </c>
      <c r="BH317" s="235">
        <f>IF(N317="sníž. přenesená",J317,0)</f>
        <v>0</v>
      </c>
      <c r="BI317" s="235">
        <f>IF(N317="nulová",J317,0)</f>
        <v>0</v>
      </c>
      <c r="BJ317" s="19" t="s">
        <v>84</v>
      </c>
      <c r="BK317" s="235">
        <f>ROUND(I317*H317,2)</f>
        <v>0</v>
      </c>
      <c r="BL317" s="19" t="s">
        <v>394</v>
      </c>
      <c r="BM317" s="234" t="s">
        <v>958</v>
      </c>
    </row>
    <row r="318" s="2" customFormat="1">
      <c r="A318" s="40"/>
      <c r="B318" s="41"/>
      <c r="C318" s="42"/>
      <c r="D318" s="236" t="s">
        <v>152</v>
      </c>
      <c r="E318" s="42"/>
      <c r="F318" s="237" t="s">
        <v>957</v>
      </c>
      <c r="G318" s="42"/>
      <c r="H318" s="42"/>
      <c r="I318" s="138"/>
      <c r="J318" s="42"/>
      <c r="K318" s="42"/>
      <c r="L318" s="46"/>
      <c r="M318" s="238"/>
      <c r="N318" s="239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152</v>
      </c>
      <c r="AU318" s="19" t="s">
        <v>87</v>
      </c>
    </row>
    <row r="319" s="13" customFormat="1">
      <c r="A319" s="13"/>
      <c r="B319" s="241"/>
      <c r="C319" s="242"/>
      <c r="D319" s="236" t="s">
        <v>156</v>
      </c>
      <c r="E319" s="243" t="s">
        <v>19</v>
      </c>
      <c r="F319" s="244" t="s">
        <v>1098</v>
      </c>
      <c r="G319" s="242"/>
      <c r="H319" s="245">
        <v>24.48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1" t="s">
        <v>156</v>
      </c>
      <c r="AU319" s="251" t="s">
        <v>87</v>
      </c>
      <c r="AV319" s="13" t="s">
        <v>87</v>
      </c>
      <c r="AW319" s="13" t="s">
        <v>35</v>
      </c>
      <c r="AX319" s="13" t="s">
        <v>84</v>
      </c>
      <c r="AY319" s="251" t="s">
        <v>142</v>
      </c>
    </row>
    <row r="320" s="2" customFormat="1" ht="16.5" customHeight="1">
      <c r="A320" s="40"/>
      <c r="B320" s="41"/>
      <c r="C320" s="223" t="s">
        <v>310</v>
      </c>
      <c r="D320" s="223" t="s">
        <v>145</v>
      </c>
      <c r="E320" s="224" t="s">
        <v>964</v>
      </c>
      <c r="F320" s="225" t="s">
        <v>965</v>
      </c>
      <c r="G320" s="226" t="s">
        <v>414</v>
      </c>
      <c r="H320" s="227">
        <v>120</v>
      </c>
      <c r="I320" s="228"/>
      <c r="J320" s="229">
        <f>ROUND(I320*H320,2)</f>
        <v>0</v>
      </c>
      <c r="K320" s="225" t="s">
        <v>343</v>
      </c>
      <c r="L320" s="46"/>
      <c r="M320" s="230" t="s">
        <v>19</v>
      </c>
      <c r="N320" s="231" t="s">
        <v>47</v>
      </c>
      <c r="O320" s="86"/>
      <c r="P320" s="232">
        <f>O320*H320</f>
        <v>0</v>
      </c>
      <c r="Q320" s="232">
        <v>9.1799999999999995E-05</v>
      </c>
      <c r="R320" s="232">
        <f>Q320*H320</f>
        <v>0.011016</v>
      </c>
      <c r="S320" s="232">
        <v>0</v>
      </c>
      <c r="T320" s="233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34" t="s">
        <v>310</v>
      </c>
      <c r="AT320" s="234" t="s">
        <v>145</v>
      </c>
      <c r="AU320" s="234" t="s">
        <v>87</v>
      </c>
      <c r="AY320" s="19" t="s">
        <v>142</v>
      </c>
      <c r="BE320" s="235">
        <f>IF(N320="základní",J320,0)</f>
        <v>0</v>
      </c>
      <c r="BF320" s="235">
        <f>IF(N320="snížená",J320,0)</f>
        <v>0</v>
      </c>
      <c r="BG320" s="235">
        <f>IF(N320="zákl. přenesená",J320,0)</f>
        <v>0</v>
      </c>
      <c r="BH320" s="235">
        <f>IF(N320="sníž. přenesená",J320,0)</f>
        <v>0</v>
      </c>
      <c r="BI320" s="235">
        <f>IF(N320="nulová",J320,0)</f>
        <v>0</v>
      </c>
      <c r="BJ320" s="19" t="s">
        <v>84</v>
      </c>
      <c r="BK320" s="235">
        <f>ROUND(I320*H320,2)</f>
        <v>0</v>
      </c>
      <c r="BL320" s="19" t="s">
        <v>310</v>
      </c>
      <c r="BM320" s="234" t="s">
        <v>238</v>
      </c>
    </row>
    <row r="321" s="2" customFormat="1">
      <c r="A321" s="40"/>
      <c r="B321" s="41"/>
      <c r="C321" s="42"/>
      <c r="D321" s="236" t="s">
        <v>152</v>
      </c>
      <c r="E321" s="42"/>
      <c r="F321" s="237" t="s">
        <v>966</v>
      </c>
      <c r="G321" s="42"/>
      <c r="H321" s="42"/>
      <c r="I321" s="138"/>
      <c r="J321" s="42"/>
      <c r="K321" s="42"/>
      <c r="L321" s="46"/>
      <c r="M321" s="238"/>
      <c r="N321" s="239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152</v>
      </c>
      <c r="AU321" s="19" t="s">
        <v>87</v>
      </c>
    </row>
    <row r="322" s="2" customFormat="1" ht="16.5" customHeight="1">
      <c r="A322" s="40"/>
      <c r="B322" s="41"/>
      <c r="C322" s="252" t="s">
        <v>478</v>
      </c>
      <c r="D322" s="252" t="s">
        <v>157</v>
      </c>
      <c r="E322" s="253" t="s">
        <v>968</v>
      </c>
      <c r="F322" s="254" t="s">
        <v>969</v>
      </c>
      <c r="G322" s="255" t="s">
        <v>414</v>
      </c>
      <c r="H322" s="256">
        <v>250</v>
      </c>
      <c r="I322" s="257"/>
      <c r="J322" s="258">
        <f>ROUND(I322*H322,2)</f>
        <v>0</v>
      </c>
      <c r="K322" s="254" t="s">
        <v>343</v>
      </c>
      <c r="L322" s="259"/>
      <c r="M322" s="260" t="s">
        <v>19</v>
      </c>
      <c r="N322" s="261" t="s">
        <v>47</v>
      </c>
      <c r="O322" s="86"/>
      <c r="P322" s="232">
        <f>O322*H322</f>
        <v>0</v>
      </c>
      <c r="Q322" s="232">
        <v>2.0000000000000002E-05</v>
      </c>
      <c r="R322" s="232">
        <f>Q322*H322</f>
        <v>0.0050000000000000001</v>
      </c>
      <c r="S322" s="232">
        <v>0</v>
      </c>
      <c r="T322" s="233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34" t="s">
        <v>353</v>
      </c>
      <c r="AT322" s="234" t="s">
        <v>157</v>
      </c>
      <c r="AU322" s="234" t="s">
        <v>87</v>
      </c>
      <c r="AY322" s="19" t="s">
        <v>142</v>
      </c>
      <c r="BE322" s="235">
        <f>IF(N322="základní",J322,0)</f>
        <v>0</v>
      </c>
      <c r="BF322" s="235">
        <f>IF(N322="snížená",J322,0)</f>
        <v>0</v>
      </c>
      <c r="BG322" s="235">
        <f>IF(N322="zákl. přenesená",J322,0)</f>
        <v>0</v>
      </c>
      <c r="BH322" s="235">
        <f>IF(N322="sníž. přenesená",J322,0)</f>
        <v>0</v>
      </c>
      <c r="BI322" s="235">
        <f>IF(N322="nulová",J322,0)</f>
        <v>0</v>
      </c>
      <c r="BJ322" s="19" t="s">
        <v>84</v>
      </c>
      <c r="BK322" s="235">
        <f>ROUND(I322*H322,2)</f>
        <v>0</v>
      </c>
      <c r="BL322" s="19" t="s">
        <v>310</v>
      </c>
      <c r="BM322" s="234" t="s">
        <v>242</v>
      </c>
    </row>
    <row r="323" s="2" customFormat="1">
      <c r="A323" s="40"/>
      <c r="B323" s="41"/>
      <c r="C323" s="42"/>
      <c r="D323" s="236" t="s">
        <v>152</v>
      </c>
      <c r="E323" s="42"/>
      <c r="F323" s="237" t="s">
        <v>969</v>
      </c>
      <c r="G323" s="42"/>
      <c r="H323" s="42"/>
      <c r="I323" s="138"/>
      <c r="J323" s="42"/>
      <c r="K323" s="42"/>
      <c r="L323" s="46"/>
      <c r="M323" s="238"/>
      <c r="N323" s="239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152</v>
      </c>
      <c r="AU323" s="19" t="s">
        <v>87</v>
      </c>
    </row>
    <row r="324" s="2" customFormat="1" ht="21.75" customHeight="1">
      <c r="A324" s="40"/>
      <c r="B324" s="41"/>
      <c r="C324" s="223" t="s">
        <v>481</v>
      </c>
      <c r="D324" s="223" t="s">
        <v>145</v>
      </c>
      <c r="E324" s="224" t="s">
        <v>971</v>
      </c>
      <c r="F324" s="225" t="s">
        <v>972</v>
      </c>
      <c r="G324" s="226" t="s">
        <v>973</v>
      </c>
      <c r="H324" s="227">
        <v>48</v>
      </c>
      <c r="I324" s="228"/>
      <c r="J324" s="229">
        <f>ROUND(I324*H324,2)</f>
        <v>0</v>
      </c>
      <c r="K324" s="225" t="s">
        <v>343</v>
      </c>
      <c r="L324" s="46"/>
      <c r="M324" s="230" t="s">
        <v>19</v>
      </c>
      <c r="N324" s="231" t="s">
        <v>47</v>
      </c>
      <c r="O324" s="86"/>
      <c r="P324" s="232">
        <f>O324*H324</f>
        <v>0</v>
      </c>
      <c r="Q324" s="232">
        <v>0</v>
      </c>
      <c r="R324" s="232">
        <f>Q324*H324</f>
        <v>0</v>
      </c>
      <c r="S324" s="232">
        <v>0</v>
      </c>
      <c r="T324" s="233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34" t="s">
        <v>310</v>
      </c>
      <c r="AT324" s="234" t="s">
        <v>145</v>
      </c>
      <c r="AU324" s="234" t="s">
        <v>87</v>
      </c>
      <c r="AY324" s="19" t="s">
        <v>142</v>
      </c>
      <c r="BE324" s="235">
        <f>IF(N324="základní",J324,0)</f>
        <v>0</v>
      </c>
      <c r="BF324" s="235">
        <f>IF(N324="snížená",J324,0)</f>
        <v>0</v>
      </c>
      <c r="BG324" s="235">
        <f>IF(N324="zákl. přenesená",J324,0)</f>
        <v>0</v>
      </c>
      <c r="BH324" s="235">
        <f>IF(N324="sníž. přenesená",J324,0)</f>
        <v>0</v>
      </c>
      <c r="BI324" s="235">
        <f>IF(N324="nulová",J324,0)</f>
        <v>0</v>
      </c>
      <c r="BJ324" s="19" t="s">
        <v>84</v>
      </c>
      <c r="BK324" s="235">
        <f>ROUND(I324*H324,2)</f>
        <v>0</v>
      </c>
      <c r="BL324" s="19" t="s">
        <v>310</v>
      </c>
      <c r="BM324" s="234" t="s">
        <v>8</v>
      </c>
    </row>
    <row r="325" s="2" customFormat="1">
      <c r="A325" s="40"/>
      <c r="B325" s="41"/>
      <c r="C325" s="42"/>
      <c r="D325" s="236" t="s">
        <v>152</v>
      </c>
      <c r="E325" s="42"/>
      <c r="F325" s="237" t="s">
        <v>974</v>
      </c>
      <c r="G325" s="42"/>
      <c r="H325" s="42"/>
      <c r="I325" s="138"/>
      <c r="J325" s="42"/>
      <c r="K325" s="42"/>
      <c r="L325" s="46"/>
      <c r="M325" s="238"/>
      <c r="N325" s="239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152</v>
      </c>
      <c r="AU325" s="19" t="s">
        <v>87</v>
      </c>
    </row>
    <row r="326" s="2" customFormat="1">
      <c r="A326" s="40"/>
      <c r="B326" s="41"/>
      <c r="C326" s="42"/>
      <c r="D326" s="236" t="s">
        <v>486</v>
      </c>
      <c r="E326" s="42"/>
      <c r="F326" s="240" t="s">
        <v>975</v>
      </c>
      <c r="G326" s="42"/>
      <c r="H326" s="42"/>
      <c r="I326" s="138"/>
      <c r="J326" s="42"/>
      <c r="K326" s="42"/>
      <c r="L326" s="46"/>
      <c r="M326" s="238"/>
      <c r="N326" s="239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486</v>
      </c>
      <c r="AU326" s="19" t="s">
        <v>87</v>
      </c>
    </row>
    <row r="327" s="13" customFormat="1">
      <c r="A327" s="13"/>
      <c r="B327" s="241"/>
      <c r="C327" s="242"/>
      <c r="D327" s="236" t="s">
        <v>156</v>
      </c>
      <c r="E327" s="243" t="s">
        <v>19</v>
      </c>
      <c r="F327" s="244" t="s">
        <v>1099</v>
      </c>
      <c r="G327" s="242"/>
      <c r="H327" s="245">
        <v>48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1" t="s">
        <v>156</v>
      </c>
      <c r="AU327" s="251" t="s">
        <v>87</v>
      </c>
      <c r="AV327" s="13" t="s">
        <v>87</v>
      </c>
      <c r="AW327" s="13" t="s">
        <v>35</v>
      </c>
      <c r="AX327" s="13" t="s">
        <v>84</v>
      </c>
      <c r="AY327" s="251" t="s">
        <v>142</v>
      </c>
    </row>
    <row r="328" s="2" customFormat="1" ht="21.75" customHeight="1">
      <c r="A328" s="40"/>
      <c r="B328" s="41"/>
      <c r="C328" s="223" t="s">
        <v>488</v>
      </c>
      <c r="D328" s="223" t="s">
        <v>145</v>
      </c>
      <c r="E328" s="224" t="s">
        <v>978</v>
      </c>
      <c r="F328" s="225" t="s">
        <v>979</v>
      </c>
      <c r="G328" s="226" t="s">
        <v>973</v>
      </c>
      <c r="H328" s="227">
        <v>60</v>
      </c>
      <c r="I328" s="228"/>
      <c r="J328" s="229">
        <f>ROUND(I328*H328,2)</f>
        <v>0</v>
      </c>
      <c r="K328" s="225" t="s">
        <v>343</v>
      </c>
      <c r="L328" s="46"/>
      <c r="M328" s="230" t="s">
        <v>19</v>
      </c>
      <c r="N328" s="231" t="s">
        <v>47</v>
      </c>
      <c r="O328" s="86"/>
      <c r="P328" s="232">
        <f>O328*H328</f>
        <v>0</v>
      </c>
      <c r="Q328" s="232">
        <v>0</v>
      </c>
      <c r="R328" s="232">
        <f>Q328*H328</f>
        <v>0</v>
      </c>
      <c r="S328" s="232">
        <v>0</v>
      </c>
      <c r="T328" s="233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34" t="s">
        <v>310</v>
      </c>
      <c r="AT328" s="234" t="s">
        <v>145</v>
      </c>
      <c r="AU328" s="234" t="s">
        <v>87</v>
      </c>
      <c r="AY328" s="19" t="s">
        <v>142</v>
      </c>
      <c r="BE328" s="235">
        <f>IF(N328="základní",J328,0)</f>
        <v>0</v>
      </c>
      <c r="BF328" s="235">
        <f>IF(N328="snížená",J328,0)</f>
        <v>0</v>
      </c>
      <c r="BG328" s="235">
        <f>IF(N328="zákl. přenesená",J328,0)</f>
        <v>0</v>
      </c>
      <c r="BH328" s="235">
        <f>IF(N328="sníž. přenesená",J328,0)</f>
        <v>0</v>
      </c>
      <c r="BI328" s="235">
        <f>IF(N328="nulová",J328,0)</f>
        <v>0</v>
      </c>
      <c r="BJ328" s="19" t="s">
        <v>84</v>
      </c>
      <c r="BK328" s="235">
        <f>ROUND(I328*H328,2)</f>
        <v>0</v>
      </c>
      <c r="BL328" s="19" t="s">
        <v>310</v>
      </c>
      <c r="BM328" s="234" t="s">
        <v>150</v>
      </c>
    </row>
    <row r="329" s="2" customFormat="1">
      <c r="A329" s="40"/>
      <c r="B329" s="41"/>
      <c r="C329" s="42"/>
      <c r="D329" s="236" t="s">
        <v>152</v>
      </c>
      <c r="E329" s="42"/>
      <c r="F329" s="237" t="s">
        <v>980</v>
      </c>
      <c r="G329" s="42"/>
      <c r="H329" s="42"/>
      <c r="I329" s="138"/>
      <c r="J329" s="42"/>
      <c r="K329" s="42"/>
      <c r="L329" s="46"/>
      <c r="M329" s="238"/>
      <c r="N329" s="239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152</v>
      </c>
      <c r="AU329" s="19" t="s">
        <v>87</v>
      </c>
    </row>
    <row r="330" s="2" customFormat="1">
      <c r="A330" s="40"/>
      <c r="B330" s="41"/>
      <c r="C330" s="42"/>
      <c r="D330" s="236" t="s">
        <v>486</v>
      </c>
      <c r="E330" s="42"/>
      <c r="F330" s="240" t="s">
        <v>981</v>
      </c>
      <c r="G330" s="42"/>
      <c r="H330" s="42"/>
      <c r="I330" s="138"/>
      <c r="J330" s="42"/>
      <c r="K330" s="42"/>
      <c r="L330" s="46"/>
      <c r="M330" s="238"/>
      <c r="N330" s="239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486</v>
      </c>
      <c r="AU330" s="19" t="s">
        <v>87</v>
      </c>
    </row>
    <row r="331" s="13" customFormat="1">
      <c r="A331" s="13"/>
      <c r="B331" s="241"/>
      <c r="C331" s="242"/>
      <c r="D331" s="236" t="s">
        <v>156</v>
      </c>
      <c r="E331" s="243" t="s">
        <v>19</v>
      </c>
      <c r="F331" s="244" t="s">
        <v>1100</v>
      </c>
      <c r="G331" s="242"/>
      <c r="H331" s="245">
        <v>60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1" t="s">
        <v>156</v>
      </c>
      <c r="AU331" s="251" t="s">
        <v>87</v>
      </c>
      <c r="AV331" s="13" t="s">
        <v>87</v>
      </c>
      <c r="AW331" s="13" t="s">
        <v>35</v>
      </c>
      <c r="AX331" s="13" t="s">
        <v>84</v>
      </c>
      <c r="AY331" s="251" t="s">
        <v>142</v>
      </c>
    </row>
    <row r="332" s="12" customFormat="1" ht="25.92" customHeight="1">
      <c r="A332" s="12"/>
      <c r="B332" s="207"/>
      <c r="C332" s="208"/>
      <c r="D332" s="209" t="s">
        <v>75</v>
      </c>
      <c r="E332" s="210" t="s">
        <v>1010</v>
      </c>
      <c r="F332" s="210" t="s">
        <v>1011</v>
      </c>
      <c r="G332" s="208"/>
      <c r="H332" s="208"/>
      <c r="I332" s="211"/>
      <c r="J332" s="212">
        <f>BK332</f>
        <v>0</v>
      </c>
      <c r="K332" s="208"/>
      <c r="L332" s="213"/>
      <c r="M332" s="214"/>
      <c r="N332" s="215"/>
      <c r="O332" s="215"/>
      <c r="P332" s="216">
        <f>P333</f>
        <v>0</v>
      </c>
      <c r="Q332" s="215"/>
      <c r="R332" s="216">
        <f>R333</f>
        <v>0</v>
      </c>
      <c r="S332" s="215"/>
      <c r="T332" s="21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8" t="s">
        <v>173</v>
      </c>
      <c r="AT332" s="219" t="s">
        <v>75</v>
      </c>
      <c r="AU332" s="219" t="s">
        <v>76</v>
      </c>
      <c r="AY332" s="218" t="s">
        <v>142</v>
      </c>
      <c r="BK332" s="220">
        <f>BK333</f>
        <v>0</v>
      </c>
    </row>
    <row r="333" s="12" customFormat="1" ht="22.8" customHeight="1">
      <c r="A333" s="12"/>
      <c r="B333" s="207"/>
      <c r="C333" s="208"/>
      <c r="D333" s="209" t="s">
        <v>75</v>
      </c>
      <c r="E333" s="221" t="s">
        <v>1012</v>
      </c>
      <c r="F333" s="221" t="s">
        <v>1013</v>
      </c>
      <c r="G333" s="208"/>
      <c r="H333" s="208"/>
      <c r="I333" s="211"/>
      <c r="J333" s="222">
        <f>BK333</f>
        <v>0</v>
      </c>
      <c r="K333" s="208"/>
      <c r="L333" s="213"/>
      <c r="M333" s="214"/>
      <c r="N333" s="215"/>
      <c r="O333" s="215"/>
      <c r="P333" s="216">
        <f>P334+SUM(P335:P337)</f>
        <v>0</v>
      </c>
      <c r="Q333" s="215"/>
      <c r="R333" s="216">
        <f>R334+SUM(R335:R337)</f>
        <v>0</v>
      </c>
      <c r="S333" s="215"/>
      <c r="T333" s="217">
        <f>T334+SUM(T335:T337)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8" t="s">
        <v>173</v>
      </c>
      <c r="AT333" s="219" t="s">
        <v>75</v>
      </c>
      <c r="AU333" s="219" t="s">
        <v>84</v>
      </c>
      <c r="AY333" s="218" t="s">
        <v>142</v>
      </c>
      <c r="BK333" s="220">
        <f>BK334+SUM(BK335:BK337)</f>
        <v>0</v>
      </c>
    </row>
    <row r="334" s="2" customFormat="1" ht="16.5" customHeight="1">
      <c r="A334" s="40"/>
      <c r="B334" s="41"/>
      <c r="C334" s="223" t="s">
        <v>493</v>
      </c>
      <c r="D334" s="223" t="s">
        <v>145</v>
      </c>
      <c r="E334" s="224" t="s">
        <v>1015</v>
      </c>
      <c r="F334" s="225" t="s">
        <v>1016</v>
      </c>
      <c r="G334" s="226" t="s">
        <v>842</v>
      </c>
      <c r="H334" s="227">
        <v>1</v>
      </c>
      <c r="I334" s="228"/>
      <c r="J334" s="229">
        <f>ROUND(I334*H334,2)</f>
        <v>0</v>
      </c>
      <c r="K334" s="225" t="s">
        <v>343</v>
      </c>
      <c r="L334" s="46"/>
      <c r="M334" s="230" t="s">
        <v>19</v>
      </c>
      <c r="N334" s="231" t="s">
        <v>47</v>
      </c>
      <c r="O334" s="86"/>
      <c r="P334" s="232">
        <f>O334*H334</f>
        <v>0</v>
      </c>
      <c r="Q334" s="232">
        <v>0</v>
      </c>
      <c r="R334" s="232">
        <f>Q334*H334</f>
        <v>0</v>
      </c>
      <c r="S334" s="232">
        <v>0</v>
      </c>
      <c r="T334" s="233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34" t="s">
        <v>1017</v>
      </c>
      <c r="AT334" s="234" t="s">
        <v>145</v>
      </c>
      <c r="AU334" s="234" t="s">
        <v>87</v>
      </c>
      <c r="AY334" s="19" t="s">
        <v>142</v>
      </c>
      <c r="BE334" s="235">
        <f>IF(N334="základní",J334,0)</f>
        <v>0</v>
      </c>
      <c r="BF334" s="235">
        <f>IF(N334="snížená",J334,0)</f>
        <v>0</v>
      </c>
      <c r="BG334" s="235">
        <f>IF(N334="zákl. přenesená",J334,0)</f>
        <v>0</v>
      </c>
      <c r="BH334" s="235">
        <f>IF(N334="sníž. přenesená",J334,0)</f>
        <v>0</v>
      </c>
      <c r="BI334" s="235">
        <f>IF(N334="nulová",J334,0)</f>
        <v>0</v>
      </c>
      <c r="BJ334" s="19" t="s">
        <v>84</v>
      </c>
      <c r="BK334" s="235">
        <f>ROUND(I334*H334,2)</f>
        <v>0</v>
      </c>
      <c r="BL334" s="19" t="s">
        <v>1017</v>
      </c>
      <c r="BM334" s="234" t="s">
        <v>1101</v>
      </c>
    </row>
    <row r="335" s="2" customFormat="1">
      <c r="A335" s="40"/>
      <c r="B335" s="41"/>
      <c r="C335" s="42"/>
      <c r="D335" s="236" t="s">
        <v>152</v>
      </c>
      <c r="E335" s="42"/>
      <c r="F335" s="237" t="s">
        <v>1016</v>
      </c>
      <c r="G335" s="42"/>
      <c r="H335" s="42"/>
      <c r="I335" s="138"/>
      <c r="J335" s="42"/>
      <c r="K335" s="42"/>
      <c r="L335" s="46"/>
      <c r="M335" s="238"/>
      <c r="N335" s="239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152</v>
      </c>
      <c r="AU335" s="19" t="s">
        <v>87</v>
      </c>
    </row>
    <row r="336" s="2" customFormat="1">
      <c r="A336" s="40"/>
      <c r="B336" s="41"/>
      <c r="C336" s="42"/>
      <c r="D336" s="236" t="s">
        <v>154</v>
      </c>
      <c r="E336" s="42"/>
      <c r="F336" s="240" t="s">
        <v>1019</v>
      </c>
      <c r="G336" s="42"/>
      <c r="H336" s="42"/>
      <c r="I336" s="138"/>
      <c r="J336" s="42"/>
      <c r="K336" s="42"/>
      <c r="L336" s="46"/>
      <c r="M336" s="238"/>
      <c r="N336" s="239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154</v>
      </c>
      <c r="AU336" s="19" t="s">
        <v>87</v>
      </c>
    </row>
    <row r="337" s="12" customFormat="1" ht="20.88" customHeight="1">
      <c r="A337" s="12"/>
      <c r="B337" s="207"/>
      <c r="C337" s="208"/>
      <c r="D337" s="209" t="s">
        <v>75</v>
      </c>
      <c r="E337" s="221" t="s">
        <v>76</v>
      </c>
      <c r="F337" s="221" t="s">
        <v>1025</v>
      </c>
      <c r="G337" s="208"/>
      <c r="H337" s="208"/>
      <c r="I337" s="211"/>
      <c r="J337" s="222">
        <f>BK337</f>
        <v>0</v>
      </c>
      <c r="K337" s="208"/>
      <c r="L337" s="213"/>
      <c r="M337" s="214"/>
      <c r="N337" s="215"/>
      <c r="O337" s="215"/>
      <c r="P337" s="216">
        <f>SUM(P338:P342)</f>
        <v>0</v>
      </c>
      <c r="Q337" s="215"/>
      <c r="R337" s="216">
        <f>SUM(R338:R342)</f>
        <v>0</v>
      </c>
      <c r="S337" s="215"/>
      <c r="T337" s="217">
        <f>SUM(T338:T342)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8" t="s">
        <v>168</v>
      </c>
      <c r="AT337" s="219" t="s">
        <v>75</v>
      </c>
      <c r="AU337" s="219" t="s">
        <v>87</v>
      </c>
      <c r="AY337" s="218" t="s">
        <v>142</v>
      </c>
      <c r="BK337" s="220">
        <f>SUM(BK338:BK342)</f>
        <v>0</v>
      </c>
    </row>
    <row r="338" s="2" customFormat="1" ht="16.5" customHeight="1">
      <c r="A338" s="40"/>
      <c r="B338" s="41"/>
      <c r="C338" s="223" t="s">
        <v>498</v>
      </c>
      <c r="D338" s="223" t="s">
        <v>145</v>
      </c>
      <c r="E338" s="224" t="s">
        <v>1027</v>
      </c>
      <c r="F338" s="225" t="s">
        <v>1028</v>
      </c>
      <c r="G338" s="226" t="s">
        <v>842</v>
      </c>
      <c r="H338" s="227">
        <v>1</v>
      </c>
      <c r="I338" s="228"/>
      <c r="J338" s="229">
        <f>ROUND(I338*H338,2)</f>
        <v>0</v>
      </c>
      <c r="K338" s="225" t="s">
        <v>19</v>
      </c>
      <c r="L338" s="46"/>
      <c r="M338" s="230" t="s">
        <v>19</v>
      </c>
      <c r="N338" s="231" t="s">
        <v>47</v>
      </c>
      <c r="O338" s="86"/>
      <c r="P338" s="232">
        <f>O338*H338</f>
        <v>0</v>
      </c>
      <c r="Q338" s="232">
        <v>0</v>
      </c>
      <c r="R338" s="232">
        <f>Q338*H338</f>
        <v>0</v>
      </c>
      <c r="S338" s="232">
        <v>0</v>
      </c>
      <c r="T338" s="233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34" t="s">
        <v>319</v>
      </c>
      <c r="AT338" s="234" t="s">
        <v>145</v>
      </c>
      <c r="AU338" s="234" t="s">
        <v>163</v>
      </c>
      <c r="AY338" s="19" t="s">
        <v>142</v>
      </c>
      <c r="BE338" s="235">
        <f>IF(N338="základní",J338,0)</f>
        <v>0</v>
      </c>
      <c r="BF338" s="235">
        <f>IF(N338="snížená",J338,0)</f>
        <v>0</v>
      </c>
      <c r="BG338" s="235">
        <f>IF(N338="zákl. přenesená",J338,0)</f>
        <v>0</v>
      </c>
      <c r="BH338" s="235">
        <f>IF(N338="sníž. přenesená",J338,0)</f>
        <v>0</v>
      </c>
      <c r="BI338" s="235">
        <f>IF(N338="nulová",J338,0)</f>
        <v>0</v>
      </c>
      <c r="BJ338" s="19" t="s">
        <v>84</v>
      </c>
      <c r="BK338" s="235">
        <f>ROUND(I338*H338,2)</f>
        <v>0</v>
      </c>
      <c r="BL338" s="19" t="s">
        <v>319</v>
      </c>
      <c r="BM338" s="234" t="s">
        <v>1102</v>
      </c>
    </row>
    <row r="339" s="2" customFormat="1">
      <c r="A339" s="40"/>
      <c r="B339" s="41"/>
      <c r="C339" s="42"/>
      <c r="D339" s="236" t="s">
        <v>152</v>
      </c>
      <c r="E339" s="42"/>
      <c r="F339" s="237" t="s">
        <v>1028</v>
      </c>
      <c r="G339" s="42"/>
      <c r="H339" s="42"/>
      <c r="I339" s="138"/>
      <c r="J339" s="42"/>
      <c r="K339" s="42"/>
      <c r="L339" s="46"/>
      <c r="M339" s="238"/>
      <c r="N339" s="239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152</v>
      </c>
      <c r="AU339" s="19" t="s">
        <v>163</v>
      </c>
    </row>
    <row r="340" s="2" customFormat="1">
      <c r="A340" s="40"/>
      <c r="B340" s="41"/>
      <c r="C340" s="42"/>
      <c r="D340" s="236" t="s">
        <v>154</v>
      </c>
      <c r="E340" s="42"/>
      <c r="F340" s="240" t="s">
        <v>1103</v>
      </c>
      <c r="G340" s="42"/>
      <c r="H340" s="42"/>
      <c r="I340" s="138"/>
      <c r="J340" s="42"/>
      <c r="K340" s="42"/>
      <c r="L340" s="46"/>
      <c r="M340" s="238"/>
      <c r="N340" s="239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154</v>
      </c>
      <c r="AU340" s="19" t="s">
        <v>163</v>
      </c>
    </row>
    <row r="341" s="2" customFormat="1" ht="16.5" customHeight="1">
      <c r="A341" s="40"/>
      <c r="B341" s="41"/>
      <c r="C341" s="223" t="s">
        <v>502</v>
      </c>
      <c r="D341" s="223" t="s">
        <v>145</v>
      </c>
      <c r="E341" s="224" t="s">
        <v>1032</v>
      </c>
      <c r="F341" s="225" t="s">
        <v>1104</v>
      </c>
      <c r="G341" s="226" t="s">
        <v>842</v>
      </c>
      <c r="H341" s="227">
        <v>1</v>
      </c>
      <c r="I341" s="228"/>
      <c r="J341" s="229">
        <f>ROUND(I341*H341,2)</f>
        <v>0</v>
      </c>
      <c r="K341" s="225" t="s">
        <v>19</v>
      </c>
      <c r="L341" s="46"/>
      <c r="M341" s="230" t="s">
        <v>19</v>
      </c>
      <c r="N341" s="231" t="s">
        <v>47</v>
      </c>
      <c r="O341" s="86"/>
      <c r="P341" s="232">
        <f>O341*H341</f>
        <v>0</v>
      </c>
      <c r="Q341" s="232">
        <v>0</v>
      </c>
      <c r="R341" s="232">
        <f>Q341*H341</f>
        <v>0</v>
      </c>
      <c r="S341" s="232">
        <v>0</v>
      </c>
      <c r="T341" s="233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34" t="s">
        <v>319</v>
      </c>
      <c r="AT341" s="234" t="s">
        <v>145</v>
      </c>
      <c r="AU341" s="234" t="s">
        <v>163</v>
      </c>
      <c r="AY341" s="19" t="s">
        <v>142</v>
      </c>
      <c r="BE341" s="235">
        <f>IF(N341="základní",J341,0)</f>
        <v>0</v>
      </c>
      <c r="BF341" s="235">
        <f>IF(N341="snížená",J341,0)</f>
        <v>0</v>
      </c>
      <c r="BG341" s="235">
        <f>IF(N341="zákl. přenesená",J341,0)</f>
        <v>0</v>
      </c>
      <c r="BH341" s="235">
        <f>IF(N341="sníž. přenesená",J341,0)</f>
        <v>0</v>
      </c>
      <c r="BI341" s="235">
        <f>IF(N341="nulová",J341,0)</f>
        <v>0</v>
      </c>
      <c r="BJ341" s="19" t="s">
        <v>84</v>
      </c>
      <c r="BK341" s="235">
        <f>ROUND(I341*H341,2)</f>
        <v>0</v>
      </c>
      <c r="BL341" s="19" t="s">
        <v>319</v>
      </c>
      <c r="BM341" s="234" t="s">
        <v>1105</v>
      </c>
    </row>
    <row r="342" s="2" customFormat="1">
      <c r="A342" s="40"/>
      <c r="B342" s="41"/>
      <c r="C342" s="42"/>
      <c r="D342" s="236" t="s">
        <v>152</v>
      </c>
      <c r="E342" s="42"/>
      <c r="F342" s="237" t="s">
        <v>1104</v>
      </c>
      <c r="G342" s="42"/>
      <c r="H342" s="42"/>
      <c r="I342" s="138"/>
      <c r="J342" s="42"/>
      <c r="K342" s="42"/>
      <c r="L342" s="46"/>
      <c r="M342" s="284"/>
      <c r="N342" s="285"/>
      <c r="O342" s="286"/>
      <c r="P342" s="286"/>
      <c r="Q342" s="286"/>
      <c r="R342" s="286"/>
      <c r="S342" s="286"/>
      <c r="T342" s="2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152</v>
      </c>
      <c r="AU342" s="19" t="s">
        <v>163</v>
      </c>
    </row>
    <row r="343" s="2" customFormat="1" ht="6.96" customHeight="1">
      <c r="A343" s="40"/>
      <c r="B343" s="61"/>
      <c r="C343" s="62"/>
      <c r="D343" s="62"/>
      <c r="E343" s="62"/>
      <c r="F343" s="62"/>
      <c r="G343" s="62"/>
      <c r="H343" s="62"/>
      <c r="I343" s="171"/>
      <c r="J343" s="62"/>
      <c r="K343" s="62"/>
      <c r="L343" s="46"/>
      <c r="M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</row>
  </sheetData>
  <sheetProtection sheet="1" autoFilter="0" formatColumns="0" formatRows="0" objects="1" scenarios="1" spinCount="100000" saltValue="fCDNTr7UWmz4DcgL6ynO0VXHtoxONNMlpU6DR1G6VHKyYM5QYGK26qXY3V2Vl4prcJQvSUkQ/gF/FqPnNRJYtw==" hashValue="8mvSQ0tZHb/MEU+IlkGyuCBSW5yfl5BTjQvxjwdR11vynKzezsuCO82c+2NlOE7UqgoQO9Gzl71kjYuxhZLy7A==" algorithmName="SHA-512" password="CC35"/>
  <autoFilter ref="C90:K342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87</v>
      </c>
    </row>
    <row r="4" s="1" customFormat="1" ht="24.96" customHeight="1">
      <c r="B4" s="22"/>
      <c r="D4" s="134" t="s">
        <v>97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Revitalizace lokality Martinské náměstí, Třebíč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98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1106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86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1043</v>
      </c>
      <c r="G12" s="40"/>
      <c r="H12" s="40"/>
      <c r="I12" s="142" t="s">
        <v>23</v>
      </c>
      <c r="J12" s="143" t="str">
        <f>'Rekapitulace stavby'!AN8</f>
        <v>1. 12. 2022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106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107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108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2"/>
      <c r="E29" s="152"/>
      <c r="F29" s="152"/>
      <c r="G29" s="152"/>
      <c r="H29" s="152"/>
      <c r="I29" s="153"/>
      <c r="J29" s="152"/>
      <c r="K29" s="152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138"/>
      <c r="J30" s="155">
        <f>ROUND(J86,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2"/>
      <c r="E31" s="152"/>
      <c r="F31" s="152"/>
      <c r="G31" s="152"/>
      <c r="H31" s="152"/>
      <c r="I31" s="153"/>
      <c r="J31" s="152"/>
      <c r="K31" s="152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7" t="s">
        <v>43</v>
      </c>
      <c r="J32" s="156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46</v>
      </c>
      <c r="E33" s="136" t="s">
        <v>47</v>
      </c>
      <c r="F33" s="159">
        <f>ROUND((SUM(BE86:BE190)),  2)</f>
        <v>0</v>
      </c>
      <c r="G33" s="40"/>
      <c r="H33" s="40"/>
      <c r="I33" s="160">
        <v>0.20999999999999999</v>
      </c>
      <c r="J33" s="159">
        <f>ROUND(((SUM(BE86:BE190))*I33),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9">
        <f>ROUND((SUM(BF86:BF190)),  2)</f>
        <v>0</v>
      </c>
      <c r="G34" s="40"/>
      <c r="H34" s="40"/>
      <c r="I34" s="160">
        <v>0.14999999999999999</v>
      </c>
      <c r="J34" s="159">
        <f>ROUND(((SUM(BF86:BF190))*I34),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9">
        <f>ROUND((SUM(BG86:BG190)),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9">
        <f>ROUND((SUM(BH86:BH190)),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9">
        <f>ROUND((SUM(BI86:BI190)),  2)</f>
        <v>0</v>
      </c>
      <c r="G37" s="40"/>
      <c r="H37" s="40"/>
      <c r="I37" s="160">
        <v>0</v>
      </c>
      <c r="J37" s="159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6"/>
      <c r="J39" s="167">
        <f>SUM(J30:J37)</f>
        <v>0</v>
      </c>
      <c r="K39" s="168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9"/>
      <c r="C40" s="170"/>
      <c r="D40" s="170"/>
      <c r="E40" s="170"/>
      <c r="F40" s="170"/>
      <c r="G40" s="170"/>
      <c r="H40" s="170"/>
      <c r="I40" s="171"/>
      <c r="J40" s="170"/>
      <c r="K40" s="170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2"/>
      <c r="C44" s="173"/>
      <c r="D44" s="173"/>
      <c r="E44" s="173"/>
      <c r="F44" s="173"/>
      <c r="G44" s="173"/>
      <c r="H44" s="173"/>
      <c r="I44" s="174"/>
      <c r="J44" s="173"/>
      <c r="K44" s="173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5" t="str">
        <f>E7</f>
        <v>Revitalizace lokality Martinské náměstí, Třebíč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403 - MAN ul. Hasskova a Martinské nám.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Třebíč, ul. Kotlářská</v>
      </c>
      <c r="G52" s="42"/>
      <c r="H52" s="42"/>
      <c r="I52" s="142" t="s">
        <v>23</v>
      </c>
      <c r="J52" s="74" t="str">
        <f>IF(J12="","",J12)</f>
        <v>1. 12. 2022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Třebíč, Karlovo nám. 104/55, 674 01 Třebíč</v>
      </c>
      <c r="G54" s="42"/>
      <c r="H54" s="42"/>
      <c r="I54" s="142" t="s">
        <v>33</v>
      </c>
      <c r="J54" s="38" t="str">
        <f>E21</f>
        <v>Ing. Karel Tomek, autorizace: 1400201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Ing. Josef Klíma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6" t="s">
        <v>110</v>
      </c>
      <c r="D57" s="177"/>
      <c r="E57" s="177"/>
      <c r="F57" s="177"/>
      <c r="G57" s="177"/>
      <c r="H57" s="177"/>
      <c r="I57" s="178"/>
      <c r="J57" s="179" t="s">
        <v>111</v>
      </c>
      <c r="K57" s="177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0" t="s">
        <v>74</v>
      </c>
      <c r="D59" s="42"/>
      <c r="E59" s="42"/>
      <c r="F59" s="42"/>
      <c r="G59" s="42"/>
      <c r="H59" s="42"/>
      <c r="I59" s="138"/>
      <c r="J59" s="104">
        <f>J86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81"/>
      <c r="C60" s="182"/>
      <c r="D60" s="183" t="s">
        <v>1107</v>
      </c>
      <c r="E60" s="184"/>
      <c r="F60" s="184"/>
      <c r="G60" s="184"/>
      <c r="H60" s="184"/>
      <c r="I60" s="185"/>
      <c r="J60" s="186">
        <f>J87</f>
        <v>0</v>
      </c>
      <c r="K60" s="182"/>
      <c r="L60" s="18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8"/>
      <c r="C61" s="189"/>
      <c r="D61" s="190" t="s">
        <v>1108</v>
      </c>
      <c r="E61" s="191"/>
      <c r="F61" s="191"/>
      <c r="G61" s="191"/>
      <c r="H61" s="191"/>
      <c r="I61" s="192"/>
      <c r="J61" s="193">
        <f>J123</f>
        <v>0</v>
      </c>
      <c r="K61" s="189"/>
      <c r="L61" s="19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8"/>
      <c r="C62" s="189"/>
      <c r="D62" s="190" t="s">
        <v>1109</v>
      </c>
      <c r="E62" s="191"/>
      <c r="F62" s="191"/>
      <c r="G62" s="191"/>
      <c r="H62" s="191"/>
      <c r="I62" s="192"/>
      <c r="J62" s="193">
        <f>J133</f>
        <v>0</v>
      </c>
      <c r="K62" s="189"/>
      <c r="L62" s="19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21.84" customHeight="1">
      <c r="A63" s="10"/>
      <c r="B63" s="188"/>
      <c r="C63" s="189"/>
      <c r="D63" s="190" t="s">
        <v>1110</v>
      </c>
      <c r="E63" s="191"/>
      <c r="F63" s="191"/>
      <c r="G63" s="191"/>
      <c r="H63" s="191"/>
      <c r="I63" s="192"/>
      <c r="J63" s="193">
        <f>J134</f>
        <v>0</v>
      </c>
      <c r="K63" s="189"/>
      <c r="L63" s="19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8"/>
      <c r="C64" s="189"/>
      <c r="D64" s="190" t="s">
        <v>1111</v>
      </c>
      <c r="E64" s="191"/>
      <c r="F64" s="191"/>
      <c r="G64" s="191"/>
      <c r="H64" s="191"/>
      <c r="I64" s="192"/>
      <c r="J64" s="193">
        <f>J138</f>
        <v>0</v>
      </c>
      <c r="K64" s="189"/>
      <c r="L64" s="19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81"/>
      <c r="C65" s="182"/>
      <c r="D65" s="183" t="s">
        <v>121</v>
      </c>
      <c r="E65" s="184"/>
      <c r="F65" s="184"/>
      <c r="G65" s="184"/>
      <c r="H65" s="184"/>
      <c r="I65" s="185"/>
      <c r="J65" s="186">
        <f>J148</f>
        <v>0</v>
      </c>
      <c r="K65" s="182"/>
      <c r="L65" s="18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8"/>
      <c r="C66" s="189"/>
      <c r="D66" s="190" t="s">
        <v>122</v>
      </c>
      <c r="E66" s="191"/>
      <c r="F66" s="191"/>
      <c r="G66" s="191"/>
      <c r="H66" s="191"/>
      <c r="I66" s="192"/>
      <c r="J66" s="193">
        <f>J149</f>
        <v>0</v>
      </c>
      <c r="K66" s="189"/>
      <c r="L66" s="19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38"/>
      <c r="J67" s="42"/>
      <c r="K67" s="4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71"/>
      <c r="J68" s="62"/>
      <c r="K68" s="6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74"/>
      <c r="J72" s="64"/>
      <c r="K72" s="64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127</v>
      </c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5" t="str">
        <f>E7</f>
        <v>Revitalizace lokality Martinské náměstí, Třebíč</v>
      </c>
      <c r="F76" s="34"/>
      <c r="G76" s="34"/>
      <c r="H76" s="34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98</v>
      </c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403 - MAN ul. Hasskova a Martinské nám.</v>
      </c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Třebíč, ul. Kotlářská</v>
      </c>
      <c r="G80" s="42"/>
      <c r="H80" s="42"/>
      <c r="I80" s="142" t="s">
        <v>23</v>
      </c>
      <c r="J80" s="74" t="str">
        <f>IF(J12="","",J12)</f>
        <v>1. 12. 2022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E15</f>
        <v>Město Třebíč, Karlovo nám. 104/55, 674 01 Třebíč</v>
      </c>
      <c r="G82" s="42"/>
      <c r="H82" s="42"/>
      <c r="I82" s="142" t="s">
        <v>33</v>
      </c>
      <c r="J82" s="38" t="str">
        <f>E21</f>
        <v>Ing. Karel Tomek, autorizace: 1400201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142" t="s">
        <v>36</v>
      </c>
      <c r="J83" s="38" t="str">
        <f>E24</f>
        <v>Ing. Josef Klíma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95"/>
      <c r="B85" s="196"/>
      <c r="C85" s="197" t="s">
        <v>128</v>
      </c>
      <c r="D85" s="198" t="s">
        <v>61</v>
      </c>
      <c r="E85" s="198" t="s">
        <v>57</v>
      </c>
      <c r="F85" s="198" t="s">
        <v>58</v>
      </c>
      <c r="G85" s="198" t="s">
        <v>129</v>
      </c>
      <c r="H85" s="198" t="s">
        <v>130</v>
      </c>
      <c r="I85" s="199" t="s">
        <v>131</v>
      </c>
      <c r="J85" s="198" t="s">
        <v>111</v>
      </c>
      <c r="K85" s="200" t="s">
        <v>132</v>
      </c>
      <c r="L85" s="201"/>
      <c r="M85" s="94" t="s">
        <v>19</v>
      </c>
      <c r="N85" s="95" t="s">
        <v>46</v>
      </c>
      <c r="O85" s="95" t="s">
        <v>133</v>
      </c>
      <c r="P85" s="95" t="s">
        <v>134</v>
      </c>
      <c r="Q85" s="95" t="s">
        <v>135</v>
      </c>
      <c r="R85" s="95" t="s">
        <v>136</v>
      </c>
      <c r="S85" s="95" t="s">
        <v>137</v>
      </c>
      <c r="T85" s="96" t="s">
        <v>138</v>
      </c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</row>
    <row r="86" s="2" customFormat="1" ht="22.8" customHeight="1">
      <c r="A86" s="40"/>
      <c r="B86" s="41"/>
      <c r="C86" s="101" t="s">
        <v>139</v>
      </c>
      <c r="D86" s="42"/>
      <c r="E86" s="42"/>
      <c r="F86" s="42"/>
      <c r="G86" s="42"/>
      <c r="H86" s="42"/>
      <c r="I86" s="138"/>
      <c r="J86" s="202">
        <f>BK86</f>
        <v>0</v>
      </c>
      <c r="K86" s="42"/>
      <c r="L86" s="46"/>
      <c r="M86" s="97"/>
      <c r="N86" s="203"/>
      <c r="O86" s="98"/>
      <c r="P86" s="204">
        <f>P87+P148</f>
        <v>0</v>
      </c>
      <c r="Q86" s="98"/>
      <c r="R86" s="204">
        <f>R87+R148</f>
        <v>111.158316</v>
      </c>
      <c r="S86" s="98"/>
      <c r="T86" s="205">
        <f>T87+T148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112</v>
      </c>
      <c r="BK86" s="206">
        <f>BK87+BK148</f>
        <v>0</v>
      </c>
    </row>
    <row r="87" s="12" customFormat="1" ht="25.92" customHeight="1">
      <c r="A87" s="12"/>
      <c r="B87" s="207"/>
      <c r="C87" s="208"/>
      <c r="D87" s="209" t="s">
        <v>75</v>
      </c>
      <c r="E87" s="210" t="s">
        <v>657</v>
      </c>
      <c r="F87" s="210" t="s">
        <v>1112</v>
      </c>
      <c r="G87" s="208"/>
      <c r="H87" s="208"/>
      <c r="I87" s="211"/>
      <c r="J87" s="212">
        <f>BK87</f>
        <v>0</v>
      </c>
      <c r="K87" s="208"/>
      <c r="L87" s="213"/>
      <c r="M87" s="214"/>
      <c r="N87" s="215"/>
      <c r="O87" s="215"/>
      <c r="P87" s="216">
        <f>P88+SUM(P89:P123)</f>
        <v>0</v>
      </c>
      <c r="Q87" s="215"/>
      <c r="R87" s="216">
        <f>R88+SUM(R89:R123)</f>
        <v>1.34606</v>
      </c>
      <c r="S87" s="215"/>
      <c r="T87" s="217">
        <f>T88+SUM(T89:T123)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8" t="s">
        <v>163</v>
      </c>
      <c r="AT87" s="219" t="s">
        <v>75</v>
      </c>
      <c r="AU87" s="219" t="s">
        <v>76</v>
      </c>
      <c r="AY87" s="218" t="s">
        <v>142</v>
      </c>
      <c r="BK87" s="220">
        <f>BK88+SUM(BK89:BK123)</f>
        <v>0</v>
      </c>
    </row>
    <row r="88" s="2" customFormat="1" ht="16.5" customHeight="1">
      <c r="A88" s="40"/>
      <c r="B88" s="41"/>
      <c r="C88" s="223" t="s">
        <v>84</v>
      </c>
      <c r="D88" s="223" t="s">
        <v>145</v>
      </c>
      <c r="E88" s="224" t="s">
        <v>660</v>
      </c>
      <c r="F88" s="225" t="s">
        <v>661</v>
      </c>
      <c r="G88" s="226" t="s">
        <v>148</v>
      </c>
      <c r="H88" s="227">
        <v>40</v>
      </c>
      <c r="I88" s="228"/>
      <c r="J88" s="229">
        <f>ROUND(I88*H88,2)</f>
        <v>0</v>
      </c>
      <c r="K88" s="225" t="s">
        <v>149</v>
      </c>
      <c r="L88" s="46"/>
      <c r="M88" s="230" t="s">
        <v>19</v>
      </c>
      <c r="N88" s="231" t="s">
        <v>47</v>
      </c>
      <c r="O88" s="86"/>
      <c r="P88" s="232">
        <f>O88*H88</f>
        <v>0</v>
      </c>
      <c r="Q88" s="232">
        <v>0</v>
      </c>
      <c r="R88" s="232">
        <f>Q88*H88</f>
        <v>0</v>
      </c>
      <c r="S88" s="232">
        <v>0</v>
      </c>
      <c r="T88" s="23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4" t="s">
        <v>310</v>
      </c>
      <c r="AT88" s="234" t="s">
        <v>145</v>
      </c>
      <c r="AU88" s="234" t="s">
        <v>84</v>
      </c>
      <c r="AY88" s="19" t="s">
        <v>142</v>
      </c>
      <c r="BE88" s="235">
        <f>IF(N88="základní",J88,0)</f>
        <v>0</v>
      </c>
      <c r="BF88" s="235">
        <f>IF(N88="snížená",J88,0)</f>
        <v>0</v>
      </c>
      <c r="BG88" s="235">
        <f>IF(N88="zákl. přenesená",J88,0)</f>
        <v>0</v>
      </c>
      <c r="BH88" s="235">
        <f>IF(N88="sníž. přenesená",J88,0)</f>
        <v>0</v>
      </c>
      <c r="BI88" s="235">
        <f>IF(N88="nulová",J88,0)</f>
        <v>0</v>
      </c>
      <c r="BJ88" s="19" t="s">
        <v>84</v>
      </c>
      <c r="BK88" s="235">
        <f>ROUND(I88*H88,2)</f>
        <v>0</v>
      </c>
      <c r="BL88" s="19" t="s">
        <v>310</v>
      </c>
      <c r="BM88" s="234" t="s">
        <v>1113</v>
      </c>
    </row>
    <row r="89" s="2" customFormat="1">
      <c r="A89" s="40"/>
      <c r="B89" s="41"/>
      <c r="C89" s="42"/>
      <c r="D89" s="236" t="s">
        <v>152</v>
      </c>
      <c r="E89" s="42"/>
      <c r="F89" s="237" t="s">
        <v>661</v>
      </c>
      <c r="G89" s="42"/>
      <c r="H89" s="42"/>
      <c r="I89" s="138"/>
      <c r="J89" s="42"/>
      <c r="K89" s="42"/>
      <c r="L89" s="46"/>
      <c r="M89" s="238"/>
      <c r="N89" s="239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152</v>
      </c>
      <c r="AU89" s="19" t="s">
        <v>84</v>
      </c>
    </row>
    <row r="90" s="2" customFormat="1" ht="16.5" customHeight="1">
      <c r="A90" s="40"/>
      <c r="B90" s="41"/>
      <c r="C90" s="252" t="s">
        <v>87</v>
      </c>
      <c r="D90" s="252" t="s">
        <v>157</v>
      </c>
      <c r="E90" s="253" t="s">
        <v>665</v>
      </c>
      <c r="F90" s="254" t="s">
        <v>666</v>
      </c>
      <c r="G90" s="255" t="s">
        <v>148</v>
      </c>
      <c r="H90" s="256">
        <v>40</v>
      </c>
      <c r="I90" s="257"/>
      <c r="J90" s="258">
        <f>ROUND(I90*H90,2)</f>
        <v>0</v>
      </c>
      <c r="K90" s="254" t="s">
        <v>19</v>
      </c>
      <c r="L90" s="259"/>
      <c r="M90" s="260" t="s">
        <v>19</v>
      </c>
      <c r="N90" s="261" t="s">
        <v>47</v>
      </c>
      <c r="O90" s="86"/>
      <c r="P90" s="232">
        <f>O90*H90</f>
        <v>0</v>
      </c>
      <c r="Q90" s="232">
        <v>0</v>
      </c>
      <c r="R90" s="232">
        <f>Q90*H90</f>
        <v>0</v>
      </c>
      <c r="S90" s="232">
        <v>0</v>
      </c>
      <c r="T90" s="233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4" t="s">
        <v>353</v>
      </c>
      <c r="AT90" s="234" t="s">
        <v>157</v>
      </c>
      <c r="AU90" s="234" t="s">
        <v>84</v>
      </c>
      <c r="AY90" s="19" t="s">
        <v>142</v>
      </c>
      <c r="BE90" s="235">
        <f>IF(N90="základní",J90,0)</f>
        <v>0</v>
      </c>
      <c r="BF90" s="235">
        <f>IF(N90="snížená",J90,0)</f>
        <v>0</v>
      </c>
      <c r="BG90" s="235">
        <f>IF(N90="zákl. přenesená",J90,0)</f>
        <v>0</v>
      </c>
      <c r="BH90" s="235">
        <f>IF(N90="sníž. přenesená",J90,0)</f>
        <v>0</v>
      </c>
      <c r="BI90" s="235">
        <f>IF(N90="nulová",J90,0)</f>
        <v>0</v>
      </c>
      <c r="BJ90" s="19" t="s">
        <v>84</v>
      </c>
      <c r="BK90" s="235">
        <f>ROUND(I90*H90,2)</f>
        <v>0</v>
      </c>
      <c r="BL90" s="19" t="s">
        <v>310</v>
      </c>
      <c r="BM90" s="234" t="s">
        <v>1114</v>
      </c>
    </row>
    <row r="91" s="2" customFormat="1">
      <c r="A91" s="40"/>
      <c r="B91" s="41"/>
      <c r="C91" s="42"/>
      <c r="D91" s="236" t="s">
        <v>152</v>
      </c>
      <c r="E91" s="42"/>
      <c r="F91" s="237" t="s">
        <v>666</v>
      </c>
      <c r="G91" s="42"/>
      <c r="H91" s="42"/>
      <c r="I91" s="138"/>
      <c r="J91" s="42"/>
      <c r="K91" s="42"/>
      <c r="L91" s="46"/>
      <c r="M91" s="238"/>
      <c r="N91" s="239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152</v>
      </c>
      <c r="AU91" s="19" t="s">
        <v>84</v>
      </c>
    </row>
    <row r="92" s="2" customFormat="1" ht="21.75" customHeight="1">
      <c r="A92" s="40"/>
      <c r="B92" s="41"/>
      <c r="C92" s="223" t="s">
        <v>163</v>
      </c>
      <c r="D92" s="223" t="s">
        <v>145</v>
      </c>
      <c r="E92" s="224" t="s">
        <v>1115</v>
      </c>
      <c r="F92" s="225" t="s">
        <v>1116</v>
      </c>
      <c r="G92" s="226" t="s">
        <v>414</v>
      </c>
      <c r="H92" s="227">
        <v>1130</v>
      </c>
      <c r="I92" s="228"/>
      <c r="J92" s="229">
        <f>ROUND(I92*H92,2)</f>
        <v>0</v>
      </c>
      <c r="K92" s="225" t="s">
        <v>149</v>
      </c>
      <c r="L92" s="46"/>
      <c r="M92" s="230" t="s">
        <v>19</v>
      </c>
      <c r="N92" s="231" t="s">
        <v>47</v>
      </c>
      <c r="O92" s="86"/>
      <c r="P92" s="232">
        <f>O92*H92</f>
        <v>0</v>
      </c>
      <c r="Q92" s="232">
        <v>0</v>
      </c>
      <c r="R92" s="232">
        <f>Q92*H92</f>
        <v>0</v>
      </c>
      <c r="S92" s="232">
        <v>0</v>
      </c>
      <c r="T92" s="233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4" t="s">
        <v>310</v>
      </c>
      <c r="AT92" s="234" t="s">
        <v>145</v>
      </c>
      <c r="AU92" s="234" t="s">
        <v>84</v>
      </c>
      <c r="AY92" s="19" t="s">
        <v>142</v>
      </c>
      <c r="BE92" s="235">
        <f>IF(N92="základní",J92,0)</f>
        <v>0</v>
      </c>
      <c r="BF92" s="235">
        <f>IF(N92="snížená",J92,0)</f>
        <v>0</v>
      </c>
      <c r="BG92" s="235">
        <f>IF(N92="zákl. přenesená",J92,0)</f>
        <v>0</v>
      </c>
      <c r="BH92" s="235">
        <f>IF(N92="sníž. přenesená",J92,0)</f>
        <v>0</v>
      </c>
      <c r="BI92" s="235">
        <f>IF(N92="nulová",J92,0)</f>
        <v>0</v>
      </c>
      <c r="BJ92" s="19" t="s">
        <v>84</v>
      </c>
      <c r="BK92" s="235">
        <f>ROUND(I92*H92,2)</f>
        <v>0</v>
      </c>
      <c r="BL92" s="19" t="s">
        <v>310</v>
      </c>
      <c r="BM92" s="234" t="s">
        <v>1117</v>
      </c>
    </row>
    <row r="93" s="2" customFormat="1">
      <c r="A93" s="40"/>
      <c r="B93" s="41"/>
      <c r="C93" s="42"/>
      <c r="D93" s="236" t="s">
        <v>152</v>
      </c>
      <c r="E93" s="42"/>
      <c r="F93" s="237" t="s">
        <v>1116</v>
      </c>
      <c r="G93" s="42"/>
      <c r="H93" s="42"/>
      <c r="I93" s="138"/>
      <c r="J93" s="42"/>
      <c r="K93" s="42"/>
      <c r="L93" s="46"/>
      <c r="M93" s="238"/>
      <c r="N93" s="239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84</v>
      </c>
    </row>
    <row r="94" s="2" customFormat="1" ht="21.75" customHeight="1">
      <c r="A94" s="40"/>
      <c r="B94" s="41"/>
      <c r="C94" s="252" t="s">
        <v>168</v>
      </c>
      <c r="D94" s="252" t="s">
        <v>157</v>
      </c>
      <c r="E94" s="253" t="s">
        <v>1118</v>
      </c>
      <c r="F94" s="254" t="s">
        <v>1119</v>
      </c>
      <c r="G94" s="255" t="s">
        <v>414</v>
      </c>
      <c r="H94" s="256">
        <v>1356</v>
      </c>
      <c r="I94" s="257"/>
      <c r="J94" s="258">
        <f>ROUND(I94*H94,2)</f>
        <v>0</v>
      </c>
      <c r="K94" s="254" t="s">
        <v>149</v>
      </c>
      <c r="L94" s="259"/>
      <c r="M94" s="260" t="s">
        <v>19</v>
      </c>
      <c r="N94" s="261" t="s">
        <v>47</v>
      </c>
      <c r="O94" s="86"/>
      <c r="P94" s="232">
        <f>O94*H94</f>
        <v>0</v>
      </c>
      <c r="Q94" s="232">
        <v>0.00019000000000000001</v>
      </c>
      <c r="R94" s="232">
        <f>Q94*H94</f>
        <v>0.25764000000000004</v>
      </c>
      <c r="S94" s="232">
        <v>0</v>
      </c>
      <c r="T94" s="23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4" t="s">
        <v>353</v>
      </c>
      <c r="AT94" s="234" t="s">
        <v>157</v>
      </c>
      <c r="AU94" s="234" t="s">
        <v>84</v>
      </c>
      <c r="AY94" s="19" t="s">
        <v>142</v>
      </c>
      <c r="BE94" s="235">
        <f>IF(N94="základní",J94,0)</f>
        <v>0</v>
      </c>
      <c r="BF94" s="235">
        <f>IF(N94="snížená",J94,0)</f>
        <v>0</v>
      </c>
      <c r="BG94" s="235">
        <f>IF(N94="zákl. přenesená",J94,0)</f>
        <v>0</v>
      </c>
      <c r="BH94" s="235">
        <f>IF(N94="sníž. přenesená",J94,0)</f>
        <v>0</v>
      </c>
      <c r="BI94" s="235">
        <f>IF(N94="nulová",J94,0)</f>
        <v>0</v>
      </c>
      <c r="BJ94" s="19" t="s">
        <v>84</v>
      </c>
      <c r="BK94" s="235">
        <f>ROUND(I94*H94,2)</f>
        <v>0</v>
      </c>
      <c r="BL94" s="19" t="s">
        <v>310</v>
      </c>
      <c r="BM94" s="234" t="s">
        <v>1120</v>
      </c>
    </row>
    <row r="95" s="2" customFormat="1">
      <c r="A95" s="40"/>
      <c r="B95" s="41"/>
      <c r="C95" s="42"/>
      <c r="D95" s="236" t="s">
        <v>152</v>
      </c>
      <c r="E95" s="42"/>
      <c r="F95" s="237" t="s">
        <v>1119</v>
      </c>
      <c r="G95" s="42"/>
      <c r="H95" s="42"/>
      <c r="I95" s="138"/>
      <c r="J95" s="42"/>
      <c r="K95" s="42"/>
      <c r="L95" s="46"/>
      <c r="M95" s="238"/>
      <c r="N95" s="23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152</v>
      </c>
      <c r="AU95" s="19" t="s">
        <v>84</v>
      </c>
    </row>
    <row r="96" s="13" customFormat="1">
      <c r="A96" s="13"/>
      <c r="B96" s="241"/>
      <c r="C96" s="242"/>
      <c r="D96" s="236" t="s">
        <v>156</v>
      </c>
      <c r="E96" s="243" t="s">
        <v>19</v>
      </c>
      <c r="F96" s="244" t="s">
        <v>1121</v>
      </c>
      <c r="G96" s="242"/>
      <c r="H96" s="245">
        <v>1130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51" t="s">
        <v>156</v>
      </c>
      <c r="AU96" s="251" t="s">
        <v>84</v>
      </c>
      <c r="AV96" s="13" t="s">
        <v>87</v>
      </c>
      <c r="AW96" s="13" t="s">
        <v>35</v>
      </c>
      <c r="AX96" s="13" t="s">
        <v>84</v>
      </c>
      <c r="AY96" s="251" t="s">
        <v>142</v>
      </c>
    </row>
    <row r="97" s="13" customFormat="1">
      <c r="A97" s="13"/>
      <c r="B97" s="241"/>
      <c r="C97" s="242"/>
      <c r="D97" s="236" t="s">
        <v>156</v>
      </c>
      <c r="E97" s="242"/>
      <c r="F97" s="244" t="s">
        <v>1122</v>
      </c>
      <c r="G97" s="242"/>
      <c r="H97" s="245">
        <v>1356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1" t="s">
        <v>156</v>
      </c>
      <c r="AU97" s="251" t="s">
        <v>84</v>
      </c>
      <c r="AV97" s="13" t="s">
        <v>87</v>
      </c>
      <c r="AW97" s="13" t="s">
        <v>4</v>
      </c>
      <c r="AX97" s="13" t="s">
        <v>84</v>
      </c>
      <c r="AY97" s="251" t="s">
        <v>142</v>
      </c>
    </row>
    <row r="98" s="2" customFormat="1" ht="16.5" customHeight="1">
      <c r="A98" s="40"/>
      <c r="B98" s="41"/>
      <c r="C98" s="223" t="s">
        <v>173</v>
      </c>
      <c r="D98" s="223" t="s">
        <v>145</v>
      </c>
      <c r="E98" s="224" t="s">
        <v>1123</v>
      </c>
      <c r="F98" s="225" t="s">
        <v>1124</v>
      </c>
      <c r="G98" s="226" t="s">
        <v>148</v>
      </c>
      <c r="H98" s="227">
        <v>15</v>
      </c>
      <c r="I98" s="228"/>
      <c r="J98" s="229">
        <f>ROUND(I98*H98,2)</f>
        <v>0</v>
      </c>
      <c r="K98" s="225" t="s">
        <v>149</v>
      </c>
      <c r="L98" s="46"/>
      <c r="M98" s="230" t="s">
        <v>19</v>
      </c>
      <c r="N98" s="231" t="s">
        <v>47</v>
      </c>
      <c r="O98" s="86"/>
      <c r="P98" s="232">
        <f>O98*H98</f>
        <v>0</v>
      </c>
      <c r="Q98" s="232">
        <v>0</v>
      </c>
      <c r="R98" s="232">
        <f>Q98*H98</f>
        <v>0</v>
      </c>
      <c r="S98" s="232">
        <v>0</v>
      </c>
      <c r="T98" s="23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4" t="s">
        <v>310</v>
      </c>
      <c r="AT98" s="234" t="s">
        <v>145</v>
      </c>
      <c r="AU98" s="234" t="s">
        <v>84</v>
      </c>
      <c r="AY98" s="19" t="s">
        <v>142</v>
      </c>
      <c r="BE98" s="235">
        <f>IF(N98="základní",J98,0)</f>
        <v>0</v>
      </c>
      <c r="BF98" s="235">
        <f>IF(N98="snížená",J98,0)</f>
        <v>0</v>
      </c>
      <c r="BG98" s="235">
        <f>IF(N98="zákl. přenesená",J98,0)</f>
        <v>0</v>
      </c>
      <c r="BH98" s="235">
        <f>IF(N98="sníž. přenesená",J98,0)</f>
        <v>0</v>
      </c>
      <c r="BI98" s="235">
        <f>IF(N98="nulová",J98,0)</f>
        <v>0</v>
      </c>
      <c r="BJ98" s="19" t="s">
        <v>84</v>
      </c>
      <c r="BK98" s="235">
        <f>ROUND(I98*H98,2)</f>
        <v>0</v>
      </c>
      <c r="BL98" s="19" t="s">
        <v>310</v>
      </c>
      <c r="BM98" s="234" t="s">
        <v>1125</v>
      </c>
    </row>
    <row r="99" s="2" customFormat="1">
      <c r="A99" s="40"/>
      <c r="B99" s="41"/>
      <c r="C99" s="42"/>
      <c r="D99" s="236" t="s">
        <v>152</v>
      </c>
      <c r="E99" s="42"/>
      <c r="F99" s="237" t="s">
        <v>1124</v>
      </c>
      <c r="G99" s="42"/>
      <c r="H99" s="42"/>
      <c r="I99" s="138"/>
      <c r="J99" s="42"/>
      <c r="K99" s="42"/>
      <c r="L99" s="46"/>
      <c r="M99" s="238"/>
      <c r="N99" s="23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152</v>
      </c>
      <c r="AU99" s="19" t="s">
        <v>84</v>
      </c>
    </row>
    <row r="100" s="13" customFormat="1">
      <c r="A100" s="13"/>
      <c r="B100" s="241"/>
      <c r="C100" s="242"/>
      <c r="D100" s="236" t="s">
        <v>156</v>
      </c>
      <c r="E100" s="243" t="s">
        <v>19</v>
      </c>
      <c r="F100" s="244" t="s">
        <v>1126</v>
      </c>
      <c r="G100" s="242"/>
      <c r="H100" s="245">
        <v>15</v>
      </c>
      <c r="I100" s="246"/>
      <c r="J100" s="242"/>
      <c r="K100" s="242"/>
      <c r="L100" s="247"/>
      <c r="M100" s="248"/>
      <c r="N100" s="249"/>
      <c r="O100" s="249"/>
      <c r="P100" s="249"/>
      <c r="Q100" s="249"/>
      <c r="R100" s="249"/>
      <c r="S100" s="249"/>
      <c r="T100" s="25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1" t="s">
        <v>156</v>
      </c>
      <c r="AU100" s="251" t="s">
        <v>84</v>
      </c>
      <c r="AV100" s="13" t="s">
        <v>87</v>
      </c>
      <c r="AW100" s="13" t="s">
        <v>35</v>
      </c>
      <c r="AX100" s="13" t="s">
        <v>84</v>
      </c>
      <c r="AY100" s="251" t="s">
        <v>142</v>
      </c>
    </row>
    <row r="101" s="2" customFormat="1" ht="21.75" customHeight="1">
      <c r="A101" s="40"/>
      <c r="B101" s="41"/>
      <c r="C101" s="223" t="s">
        <v>178</v>
      </c>
      <c r="D101" s="223" t="s">
        <v>145</v>
      </c>
      <c r="E101" s="224" t="s">
        <v>1127</v>
      </c>
      <c r="F101" s="225" t="s">
        <v>1128</v>
      </c>
      <c r="G101" s="226" t="s">
        <v>148</v>
      </c>
      <c r="H101" s="227">
        <v>10</v>
      </c>
      <c r="I101" s="228"/>
      <c r="J101" s="229">
        <f>ROUND(I101*H101,2)</f>
        <v>0</v>
      </c>
      <c r="K101" s="225" t="s">
        <v>149</v>
      </c>
      <c r="L101" s="46"/>
      <c r="M101" s="230" t="s">
        <v>19</v>
      </c>
      <c r="N101" s="231" t="s">
        <v>47</v>
      </c>
      <c r="O101" s="86"/>
      <c r="P101" s="232">
        <f>O101*H101</f>
        <v>0</v>
      </c>
      <c r="Q101" s="232">
        <v>0</v>
      </c>
      <c r="R101" s="232">
        <f>Q101*H101</f>
        <v>0</v>
      </c>
      <c r="S101" s="232">
        <v>0</v>
      </c>
      <c r="T101" s="23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4" t="s">
        <v>310</v>
      </c>
      <c r="AT101" s="234" t="s">
        <v>145</v>
      </c>
      <c r="AU101" s="234" t="s">
        <v>84</v>
      </c>
      <c r="AY101" s="19" t="s">
        <v>142</v>
      </c>
      <c r="BE101" s="235">
        <f>IF(N101="základní",J101,0)</f>
        <v>0</v>
      </c>
      <c r="BF101" s="235">
        <f>IF(N101="snížená",J101,0)</f>
        <v>0</v>
      </c>
      <c r="BG101" s="235">
        <f>IF(N101="zákl. přenesená",J101,0)</f>
        <v>0</v>
      </c>
      <c r="BH101" s="235">
        <f>IF(N101="sníž. přenesená",J101,0)</f>
        <v>0</v>
      </c>
      <c r="BI101" s="235">
        <f>IF(N101="nulová",J101,0)</f>
        <v>0</v>
      </c>
      <c r="BJ101" s="19" t="s">
        <v>84</v>
      </c>
      <c r="BK101" s="235">
        <f>ROUND(I101*H101,2)</f>
        <v>0</v>
      </c>
      <c r="BL101" s="19" t="s">
        <v>310</v>
      </c>
      <c r="BM101" s="234" t="s">
        <v>1129</v>
      </c>
    </row>
    <row r="102" s="2" customFormat="1">
      <c r="A102" s="40"/>
      <c r="B102" s="41"/>
      <c r="C102" s="42"/>
      <c r="D102" s="236" t="s">
        <v>152</v>
      </c>
      <c r="E102" s="42"/>
      <c r="F102" s="237" t="s">
        <v>1128</v>
      </c>
      <c r="G102" s="42"/>
      <c r="H102" s="42"/>
      <c r="I102" s="138"/>
      <c r="J102" s="42"/>
      <c r="K102" s="42"/>
      <c r="L102" s="46"/>
      <c r="M102" s="238"/>
      <c r="N102" s="23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152</v>
      </c>
      <c r="AU102" s="19" t="s">
        <v>84</v>
      </c>
    </row>
    <row r="103" s="2" customFormat="1" ht="16.5" customHeight="1">
      <c r="A103" s="40"/>
      <c r="B103" s="41"/>
      <c r="C103" s="223" t="s">
        <v>183</v>
      </c>
      <c r="D103" s="223" t="s">
        <v>145</v>
      </c>
      <c r="E103" s="224" t="s">
        <v>1130</v>
      </c>
      <c r="F103" s="225" t="s">
        <v>1131</v>
      </c>
      <c r="G103" s="226" t="s">
        <v>1132</v>
      </c>
      <c r="H103" s="227">
        <v>7.9100000000000001</v>
      </c>
      <c r="I103" s="228"/>
      <c r="J103" s="229">
        <f>ROUND(I103*H103,2)</f>
        <v>0</v>
      </c>
      <c r="K103" s="225" t="s">
        <v>149</v>
      </c>
      <c r="L103" s="46"/>
      <c r="M103" s="230" t="s">
        <v>19</v>
      </c>
      <c r="N103" s="231" t="s">
        <v>47</v>
      </c>
      <c r="O103" s="86"/>
      <c r="P103" s="232">
        <f>O103*H103</f>
        <v>0</v>
      </c>
      <c r="Q103" s="232">
        <v>0</v>
      </c>
      <c r="R103" s="232">
        <f>Q103*H103</f>
        <v>0</v>
      </c>
      <c r="S103" s="232">
        <v>0</v>
      </c>
      <c r="T103" s="23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4" t="s">
        <v>310</v>
      </c>
      <c r="AT103" s="234" t="s">
        <v>145</v>
      </c>
      <c r="AU103" s="234" t="s">
        <v>84</v>
      </c>
      <c r="AY103" s="19" t="s">
        <v>142</v>
      </c>
      <c r="BE103" s="235">
        <f>IF(N103="základní",J103,0)</f>
        <v>0</v>
      </c>
      <c r="BF103" s="235">
        <f>IF(N103="snížená",J103,0)</f>
        <v>0</v>
      </c>
      <c r="BG103" s="235">
        <f>IF(N103="zákl. přenesená",J103,0)</f>
        <v>0</v>
      </c>
      <c r="BH103" s="235">
        <f>IF(N103="sníž. přenesená",J103,0)</f>
        <v>0</v>
      </c>
      <c r="BI103" s="235">
        <f>IF(N103="nulová",J103,0)</f>
        <v>0</v>
      </c>
      <c r="BJ103" s="19" t="s">
        <v>84</v>
      </c>
      <c r="BK103" s="235">
        <f>ROUND(I103*H103,2)</f>
        <v>0</v>
      </c>
      <c r="BL103" s="19" t="s">
        <v>310</v>
      </c>
      <c r="BM103" s="234" t="s">
        <v>1133</v>
      </c>
    </row>
    <row r="104" s="2" customFormat="1">
      <c r="A104" s="40"/>
      <c r="B104" s="41"/>
      <c r="C104" s="42"/>
      <c r="D104" s="236" t="s">
        <v>152</v>
      </c>
      <c r="E104" s="42"/>
      <c r="F104" s="237" t="s">
        <v>1131</v>
      </c>
      <c r="G104" s="42"/>
      <c r="H104" s="42"/>
      <c r="I104" s="138"/>
      <c r="J104" s="42"/>
      <c r="K104" s="42"/>
      <c r="L104" s="46"/>
      <c r="M104" s="238"/>
      <c r="N104" s="23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152</v>
      </c>
      <c r="AU104" s="19" t="s">
        <v>84</v>
      </c>
    </row>
    <row r="105" s="13" customFormat="1">
      <c r="A105" s="13"/>
      <c r="B105" s="241"/>
      <c r="C105" s="242"/>
      <c r="D105" s="236" t="s">
        <v>156</v>
      </c>
      <c r="E105" s="243" t="s">
        <v>19</v>
      </c>
      <c r="F105" s="244" t="s">
        <v>1134</v>
      </c>
      <c r="G105" s="242"/>
      <c r="H105" s="245">
        <v>7.9100000000000001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1" t="s">
        <v>156</v>
      </c>
      <c r="AU105" s="251" t="s">
        <v>84</v>
      </c>
      <c r="AV105" s="13" t="s">
        <v>87</v>
      </c>
      <c r="AW105" s="13" t="s">
        <v>35</v>
      </c>
      <c r="AX105" s="13" t="s">
        <v>76</v>
      </c>
      <c r="AY105" s="251" t="s">
        <v>142</v>
      </c>
    </row>
    <row r="106" s="14" customFormat="1">
      <c r="A106" s="14"/>
      <c r="B106" s="262"/>
      <c r="C106" s="263"/>
      <c r="D106" s="236" t="s">
        <v>156</v>
      </c>
      <c r="E106" s="264" t="s">
        <v>19</v>
      </c>
      <c r="F106" s="265" t="s">
        <v>209</v>
      </c>
      <c r="G106" s="263"/>
      <c r="H106" s="266">
        <v>7.9100000000000001</v>
      </c>
      <c r="I106" s="267"/>
      <c r="J106" s="263"/>
      <c r="K106" s="263"/>
      <c r="L106" s="268"/>
      <c r="M106" s="269"/>
      <c r="N106" s="270"/>
      <c r="O106" s="270"/>
      <c r="P106" s="270"/>
      <c r="Q106" s="270"/>
      <c r="R106" s="270"/>
      <c r="S106" s="270"/>
      <c r="T106" s="27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72" t="s">
        <v>156</v>
      </c>
      <c r="AU106" s="272" t="s">
        <v>84</v>
      </c>
      <c r="AV106" s="14" t="s">
        <v>168</v>
      </c>
      <c r="AW106" s="14" t="s">
        <v>35</v>
      </c>
      <c r="AX106" s="14" t="s">
        <v>84</v>
      </c>
      <c r="AY106" s="272" t="s">
        <v>142</v>
      </c>
    </row>
    <row r="107" s="2" customFormat="1" ht="16.5" customHeight="1">
      <c r="A107" s="40"/>
      <c r="B107" s="41"/>
      <c r="C107" s="223" t="s">
        <v>187</v>
      </c>
      <c r="D107" s="223" t="s">
        <v>145</v>
      </c>
      <c r="E107" s="224" t="s">
        <v>1135</v>
      </c>
      <c r="F107" s="225" t="s">
        <v>1136</v>
      </c>
      <c r="G107" s="226" t="s">
        <v>148</v>
      </c>
      <c r="H107" s="227">
        <v>50</v>
      </c>
      <c r="I107" s="228"/>
      <c r="J107" s="229">
        <f>ROUND(I107*H107,2)</f>
        <v>0</v>
      </c>
      <c r="K107" s="225" t="s">
        <v>149</v>
      </c>
      <c r="L107" s="46"/>
      <c r="M107" s="230" t="s">
        <v>19</v>
      </c>
      <c r="N107" s="231" t="s">
        <v>47</v>
      </c>
      <c r="O107" s="86"/>
      <c r="P107" s="232">
        <f>O107*H107</f>
        <v>0</v>
      </c>
      <c r="Q107" s="232">
        <v>0</v>
      </c>
      <c r="R107" s="232">
        <f>Q107*H107</f>
        <v>0</v>
      </c>
      <c r="S107" s="232">
        <v>0</v>
      </c>
      <c r="T107" s="23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4" t="s">
        <v>310</v>
      </c>
      <c r="AT107" s="234" t="s">
        <v>145</v>
      </c>
      <c r="AU107" s="234" t="s">
        <v>84</v>
      </c>
      <c r="AY107" s="19" t="s">
        <v>142</v>
      </c>
      <c r="BE107" s="235">
        <f>IF(N107="základní",J107,0)</f>
        <v>0</v>
      </c>
      <c r="BF107" s="235">
        <f>IF(N107="snížená",J107,0)</f>
        <v>0</v>
      </c>
      <c r="BG107" s="235">
        <f>IF(N107="zákl. přenesená",J107,0)</f>
        <v>0</v>
      </c>
      <c r="BH107" s="235">
        <f>IF(N107="sníž. přenesená",J107,0)</f>
        <v>0</v>
      </c>
      <c r="BI107" s="235">
        <f>IF(N107="nulová",J107,0)</f>
        <v>0</v>
      </c>
      <c r="BJ107" s="19" t="s">
        <v>84</v>
      </c>
      <c r="BK107" s="235">
        <f>ROUND(I107*H107,2)</f>
        <v>0</v>
      </c>
      <c r="BL107" s="19" t="s">
        <v>310</v>
      </c>
      <c r="BM107" s="234" t="s">
        <v>1137</v>
      </c>
    </row>
    <row r="108" s="2" customFormat="1">
      <c r="A108" s="40"/>
      <c r="B108" s="41"/>
      <c r="C108" s="42"/>
      <c r="D108" s="236" t="s">
        <v>152</v>
      </c>
      <c r="E108" s="42"/>
      <c r="F108" s="237" t="s">
        <v>1136</v>
      </c>
      <c r="G108" s="42"/>
      <c r="H108" s="42"/>
      <c r="I108" s="138"/>
      <c r="J108" s="42"/>
      <c r="K108" s="42"/>
      <c r="L108" s="46"/>
      <c r="M108" s="238"/>
      <c r="N108" s="239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84</v>
      </c>
    </row>
    <row r="109" s="2" customFormat="1" ht="16.5" customHeight="1">
      <c r="A109" s="40"/>
      <c r="B109" s="41"/>
      <c r="C109" s="252" t="s">
        <v>192</v>
      </c>
      <c r="D109" s="252" t="s">
        <v>157</v>
      </c>
      <c r="E109" s="253" t="s">
        <v>1138</v>
      </c>
      <c r="F109" s="254" t="s">
        <v>1139</v>
      </c>
      <c r="G109" s="255" t="s">
        <v>148</v>
      </c>
      <c r="H109" s="256">
        <v>50</v>
      </c>
      <c r="I109" s="257"/>
      <c r="J109" s="258">
        <f>ROUND(I109*H109,2)</f>
        <v>0</v>
      </c>
      <c r="K109" s="254" t="s">
        <v>149</v>
      </c>
      <c r="L109" s="259"/>
      <c r="M109" s="260" t="s">
        <v>19</v>
      </c>
      <c r="N109" s="261" t="s">
        <v>47</v>
      </c>
      <c r="O109" s="86"/>
      <c r="P109" s="232">
        <f>O109*H109</f>
        <v>0</v>
      </c>
      <c r="Q109" s="232">
        <v>0.0030000000000000001</v>
      </c>
      <c r="R109" s="232">
        <f>Q109*H109</f>
        <v>0.14999999999999999</v>
      </c>
      <c r="S109" s="232">
        <v>0</v>
      </c>
      <c r="T109" s="233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4" t="s">
        <v>353</v>
      </c>
      <c r="AT109" s="234" t="s">
        <v>157</v>
      </c>
      <c r="AU109" s="234" t="s">
        <v>84</v>
      </c>
      <c r="AY109" s="19" t="s">
        <v>142</v>
      </c>
      <c r="BE109" s="235">
        <f>IF(N109="základní",J109,0)</f>
        <v>0</v>
      </c>
      <c r="BF109" s="235">
        <f>IF(N109="snížená",J109,0)</f>
        <v>0</v>
      </c>
      <c r="BG109" s="235">
        <f>IF(N109="zákl. přenesená",J109,0)</f>
        <v>0</v>
      </c>
      <c r="BH109" s="235">
        <f>IF(N109="sníž. přenesená",J109,0)</f>
        <v>0</v>
      </c>
      <c r="BI109" s="235">
        <f>IF(N109="nulová",J109,0)</f>
        <v>0</v>
      </c>
      <c r="BJ109" s="19" t="s">
        <v>84</v>
      </c>
      <c r="BK109" s="235">
        <f>ROUND(I109*H109,2)</f>
        <v>0</v>
      </c>
      <c r="BL109" s="19" t="s">
        <v>310</v>
      </c>
      <c r="BM109" s="234" t="s">
        <v>1140</v>
      </c>
    </row>
    <row r="110" s="2" customFormat="1">
      <c r="A110" s="40"/>
      <c r="B110" s="41"/>
      <c r="C110" s="42"/>
      <c r="D110" s="236" t="s">
        <v>152</v>
      </c>
      <c r="E110" s="42"/>
      <c r="F110" s="237" t="s">
        <v>1141</v>
      </c>
      <c r="G110" s="42"/>
      <c r="H110" s="42"/>
      <c r="I110" s="138"/>
      <c r="J110" s="42"/>
      <c r="K110" s="42"/>
      <c r="L110" s="46"/>
      <c r="M110" s="238"/>
      <c r="N110" s="239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152</v>
      </c>
      <c r="AU110" s="19" t="s">
        <v>84</v>
      </c>
    </row>
    <row r="111" s="13" customFormat="1">
      <c r="A111" s="13"/>
      <c r="B111" s="241"/>
      <c r="C111" s="242"/>
      <c r="D111" s="236" t="s">
        <v>156</v>
      </c>
      <c r="E111" s="243" t="s">
        <v>19</v>
      </c>
      <c r="F111" s="244" t="s">
        <v>1142</v>
      </c>
      <c r="G111" s="242"/>
      <c r="H111" s="245">
        <v>50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1" t="s">
        <v>156</v>
      </c>
      <c r="AU111" s="251" t="s">
        <v>84</v>
      </c>
      <c r="AV111" s="13" t="s">
        <v>87</v>
      </c>
      <c r="AW111" s="13" t="s">
        <v>35</v>
      </c>
      <c r="AX111" s="13" t="s">
        <v>84</v>
      </c>
      <c r="AY111" s="251" t="s">
        <v>142</v>
      </c>
    </row>
    <row r="112" s="2" customFormat="1" ht="21.75" customHeight="1">
      <c r="A112" s="40"/>
      <c r="B112" s="41"/>
      <c r="C112" s="223" t="s">
        <v>197</v>
      </c>
      <c r="D112" s="223" t="s">
        <v>145</v>
      </c>
      <c r="E112" s="224" t="s">
        <v>1143</v>
      </c>
      <c r="F112" s="225" t="s">
        <v>1144</v>
      </c>
      <c r="G112" s="226" t="s">
        <v>148</v>
      </c>
      <c r="H112" s="227">
        <v>70</v>
      </c>
      <c r="I112" s="228"/>
      <c r="J112" s="229">
        <f>ROUND(I112*H112,2)</f>
        <v>0</v>
      </c>
      <c r="K112" s="225" t="s">
        <v>149</v>
      </c>
      <c r="L112" s="46"/>
      <c r="M112" s="230" t="s">
        <v>19</v>
      </c>
      <c r="N112" s="231" t="s">
        <v>47</v>
      </c>
      <c r="O112" s="86"/>
      <c r="P112" s="232">
        <f>O112*H112</f>
        <v>0</v>
      </c>
      <c r="Q112" s="232">
        <v>0</v>
      </c>
      <c r="R112" s="232">
        <f>Q112*H112</f>
        <v>0</v>
      </c>
      <c r="S112" s="232">
        <v>0</v>
      </c>
      <c r="T112" s="233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4" t="s">
        <v>310</v>
      </c>
      <c r="AT112" s="234" t="s">
        <v>145</v>
      </c>
      <c r="AU112" s="234" t="s">
        <v>84</v>
      </c>
      <c r="AY112" s="19" t="s">
        <v>142</v>
      </c>
      <c r="BE112" s="235">
        <f>IF(N112="základní",J112,0)</f>
        <v>0</v>
      </c>
      <c r="BF112" s="235">
        <f>IF(N112="snížená",J112,0)</f>
        <v>0</v>
      </c>
      <c r="BG112" s="235">
        <f>IF(N112="zákl. přenesená",J112,0)</f>
        <v>0</v>
      </c>
      <c r="BH112" s="235">
        <f>IF(N112="sníž. přenesená",J112,0)</f>
        <v>0</v>
      </c>
      <c r="BI112" s="235">
        <f>IF(N112="nulová",J112,0)</f>
        <v>0</v>
      </c>
      <c r="BJ112" s="19" t="s">
        <v>84</v>
      </c>
      <c r="BK112" s="235">
        <f>ROUND(I112*H112,2)</f>
        <v>0</v>
      </c>
      <c r="BL112" s="19" t="s">
        <v>310</v>
      </c>
      <c r="BM112" s="234" t="s">
        <v>1145</v>
      </c>
    </row>
    <row r="113" s="2" customFormat="1">
      <c r="A113" s="40"/>
      <c r="B113" s="41"/>
      <c r="C113" s="42"/>
      <c r="D113" s="236" t="s">
        <v>152</v>
      </c>
      <c r="E113" s="42"/>
      <c r="F113" s="237" t="s">
        <v>1144</v>
      </c>
      <c r="G113" s="42"/>
      <c r="H113" s="42"/>
      <c r="I113" s="138"/>
      <c r="J113" s="42"/>
      <c r="K113" s="42"/>
      <c r="L113" s="46"/>
      <c r="M113" s="238"/>
      <c r="N113" s="23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152</v>
      </c>
      <c r="AU113" s="19" t="s">
        <v>84</v>
      </c>
    </row>
    <row r="114" s="2" customFormat="1" ht="21.75" customHeight="1">
      <c r="A114" s="40"/>
      <c r="B114" s="41"/>
      <c r="C114" s="252" t="s">
        <v>202</v>
      </c>
      <c r="D114" s="252" t="s">
        <v>157</v>
      </c>
      <c r="E114" s="253" t="s">
        <v>1146</v>
      </c>
      <c r="F114" s="254" t="s">
        <v>1147</v>
      </c>
      <c r="G114" s="255" t="s">
        <v>148</v>
      </c>
      <c r="H114" s="256">
        <v>70</v>
      </c>
      <c r="I114" s="257"/>
      <c r="J114" s="258">
        <f>ROUND(I114*H114,2)</f>
        <v>0</v>
      </c>
      <c r="K114" s="254" t="s">
        <v>149</v>
      </c>
      <c r="L114" s="259"/>
      <c r="M114" s="260" t="s">
        <v>19</v>
      </c>
      <c r="N114" s="261" t="s">
        <v>47</v>
      </c>
      <c r="O114" s="86"/>
      <c r="P114" s="232">
        <f>O114*H114</f>
        <v>0</v>
      </c>
      <c r="Q114" s="232">
        <v>0.0030000000000000001</v>
      </c>
      <c r="R114" s="232">
        <f>Q114*H114</f>
        <v>0.20999999999999999</v>
      </c>
      <c r="S114" s="232">
        <v>0</v>
      </c>
      <c r="T114" s="233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4" t="s">
        <v>353</v>
      </c>
      <c r="AT114" s="234" t="s">
        <v>157</v>
      </c>
      <c r="AU114" s="234" t="s">
        <v>84</v>
      </c>
      <c r="AY114" s="19" t="s">
        <v>142</v>
      </c>
      <c r="BE114" s="235">
        <f>IF(N114="základní",J114,0)</f>
        <v>0</v>
      </c>
      <c r="BF114" s="235">
        <f>IF(N114="snížená",J114,0)</f>
        <v>0</v>
      </c>
      <c r="BG114" s="235">
        <f>IF(N114="zákl. přenesená",J114,0)</f>
        <v>0</v>
      </c>
      <c r="BH114" s="235">
        <f>IF(N114="sníž. přenesená",J114,0)</f>
        <v>0</v>
      </c>
      <c r="BI114" s="235">
        <f>IF(N114="nulová",J114,0)</f>
        <v>0</v>
      </c>
      <c r="BJ114" s="19" t="s">
        <v>84</v>
      </c>
      <c r="BK114" s="235">
        <f>ROUND(I114*H114,2)</f>
        <v>0</v>
      </c>
      <c r="BL114" s="19" t="s">
        <v>310</v>
      </c>
      <c r="BM114" s="234" t="s">
        <v>1148</v>
      </c>
    </row>
    <row r="115" s="2" customFormat="1">
      <c r="A115" s="40"/>
      <c r="B115" s="41"/>
      <c r="C115" s="42"/>
      <c r="D115" s="236" t="s">
        <v>152</v>
      </c>
      <c r="E115" s="42"/>
      <c r="F115" s="237" t="s">
        <v>1147</v>
      </c>
      <c r="G115" s="42"/>
      <c r="H115" s="42"/>
      <c r="I115" s="138"/>
      <c r="J115" s="42"/>
      <c r="K115" s="42"/>
      <c r="L115" s="46"/>
      <c r="M115" s="238"/>
      <c r="N115" s="23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84</v>
      </c>
    </row>
    <row r="116" s="13" customFormat="1">
      <c r="A116" s="13"/>
      <c r="B116" s="241"/>
      <c r="C116" s="242"/>
      <c r="D116" s="236" t="s">
        <v>156</v>
      </c>
      <c r="E116" s="243" t="s">
        <v>19</v>
      </c>
      <c r="F116" s="244" t="s">
        <v>1149</v>
      </c>
      <c r="G116" s="242"/>
      <c r="H116" s="245">
        <v>70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1" t="s">
        <v>156</v>
      </c>
      <c r="AU116" s="251" t="s">
        <v>84</v>
      </c>
      <c r="AV116" s="13" t="s">
        <v>87</v>
      </c>
      <c r="AW116" s="13" t="s">
        <v>35</v>
      </c>
      <c r="AX116" s="13" t="s">
        <v>84</v>
      </c>
      <c r="AY116" s="251" t="s">
        <v>142</v>
      </c>
    </row>
    <row r="117" s="2" customFormat="1" ht="21.75" customHeight="1">
      <c r="A117" s="40"/>
      <c r="B117" s="41"/>
      <c r="C117" s="223" t="s">
        <v>210</v>
      </c>
      <c r="D117" s="223" t="s">
        <v>145</v>
      </c>
      <c r="E117" s="224" t="s">
        <v>1150</v>
      </c>
      <c r="F117" s="225" t="s">
        <v>1151</v>
      </c>
      <c r="G117" s="226" t="s">
        <v>148</v>
      </c>
      <c r="H117" s="227">
        <v>7</v>
      </c>
      <c r="I117" s="228"/>
      <c r="J117" s="229">
        <f>ROUND(I117*H117,2)</f>
        <v>0</v>
      </c>
      <c r="K117" s="225" t="s">
        <v>149</v>
      </c>
      <c r="L117" s="46"/>
      <c r="M117" s="230" t="s">
        <v>19</v>
      </c>
      <c r="N117" s="231" t="s">
        <v>47</v>
      </c>
      <c r="O117" s="86"/>
      <c r="P117" s="232">
        <f>O117*H117</f>
        <v>0</v>
      </c>
      <c r="Q117" s="232">
        <v>0</v>
      </c>
      <c r="R117" s="232">
        <f>Q117*H117</f>
        <v>0</v>
      </c>
      <c r="S117" s="232">
        <v>0</v>
      </c>
      <c r="T117" s="233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4" t="s">
        <v>310</v>
      </c>
      <c r="AT117" s="234" t="s">
        <v>145</v>
      </c>
      <c r="AU117" s="234" t="s">
        <v>84</v>
      </c>
      <c r="AY117" s="19" t="s">
        <v>142</v>
      </c>
      <c r="BE117" s="235">
        <f>IF(N117="základní",J117,0)</f>
        <v>0</v>
      </c>
      <c r="BF117" s="235">
        <f>IF(N117="snížená",J117,0)</f>
        <v>0</v>
      </c>
      <c r="BG117" s="235">
        <f>IF(N117="zákl. přenesená",J117,0)</f>
        <v>0</v>
      </c>
      <c r="BH117" s="235">
        <f>IF(N117="sníž. přenesená",J117,0)</f>
        <v>0</v>
      </c>
      <c r="BI117" s="235">
        <f>IF(N117="nulová",J117,0)</f>
        <v>0</v>
      </c>
      <c r="BJ117" s="19" t="s">
        <v>84</v>
      </c>
      <c r="BK117" s="235">
        <f>ROUND(I117*H117,2)</f>
        <v>0</v>
      </c>
      <c r="BL117" s="19" t="s">
        <v>310</v>
      </c>
      <c r="BM117" s="234" t="s">
        <v>1152</v>
      </c>
    </row>
    <row r="118" s="2" customFormat="1">
      <c r="A118" s="40"/>
      <c r="B118" s="41"/>
      <c r="C118" s="42"/>
      <c r="D118" s="236" t="s">
        <v>152</v>
      </c>
      <c r="E118" s="42"/>
      <c r="F118" s="237" t="s">
        <v>1151</v>
      </c>
      <c r="G118" s="42"/>
      <c r="H118" s="42"/>
      <c r="I118" s="138"/>
      <c r="J118" s="42"/>
      <c r="K118" s="42"/>
      <c r="L118" s="46"/>
      <c r="M118" s="238"/>
      <c r="N118" s="23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152</v>
      </c>
      <c r="AU118" s="19" t="s">
        <v>84</v>
      </c>
    </row>
    <row r="119" s="2" customFormat="1" ht="21.75" customHeight="1">
      <c r="A119" s="40"/>
      <c r="B119" s="41"/>
      <c r="C119" s="252" t="s">
        <v>217</v>
      </c>
      <c r="D119" s="252" t="s">
        <v>157</v>
      </c>
      <c r="E119" s="253" t="s">
        <v>1153</v>
      </c>
      <c r="F119" s="254" t="s">
        <v>1154</v>
      </c>
      <c r="G119" s="255" t="s">
        <v>148</v>
      </c>
      <c r="H119" s="256">
        <v>7</v>
      </c>
      <c r="I119" s="257"/>
      <c r="J119" s="258">
        <f>ROUND(I119*H119,2)</f>
        <v>0</v>
      </c>
      <c r="K119" s="254" t="s">
        <v>149</v>
      </c>
      <c r="L119" s="259"/>
      <c r="M119" s="260" t="s">
        <v>19</v>
      </c>
      <c r="N119" s="261" t="s">
        <v>47</v>
      </c>
      <c r="O119" s="86"/>
      <c r="P119" s="232">
        <f>O119*H119</f>
        <v>0</v>
      </c>
      <c r="Q119" s="232">
        <v>0.044999999999999998</v>
      </c>
      <c r="R119" s="232">
        <f>Q119*H119</f>
        <v>0.315</v>
      </c>
      <c r="S119" s="232">
        <v>0</v>
      </c>
      <c r="T119" s="23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4" t="s">
        <v>353</v>
      </c>
      <c r="AT119" s="234" t="s">
        <v>157</v>
      </c>
      <c r="AU119" s="234" t="s">
        <v>84</v>
      </c>
      <c r="AY119" s="19" t="s">
        <v>142</v>
      </c>
      <c r="BE119" s="235">
        <f>IF(N119="základní",J119,0)</f>
        <v>0</v>
      </c>
      <c r="BF119" s="235">
        <f>IF(N119="snížená",J119,0)</f>
        <v>0</v>
      </c>
      <c r="BG119" s="235">
        <f>IF(N119="zákl. přenesená",J119,0)</f>
        <v>0</v>
      </c>
      <c r="BH119" s="235">
        <f>IF(N119="sníž. přenesená",J119,0)</f>
        <v>0</v>
      </c>
      <c r="BI119" s="235">
        <f>IF(N119="nulová",J119,0)</f>
        <v>0</v>
      </c>
      <c r="BJ119" s="19" t="s">
        <v>84</v>
      </c>
      <c r="BK119" s="235">
        <f>ROUND(I119*H119,2)</f>
        <v>0</v>
      </c>
      <c r="BL119" s="19" t="s">
        <v>310</v>
      </c>
      <c r="BM119" s="234" t="s">
        <v>1155</v>
      </c>
    </row>
    <row r="120" s="2" customFormat="1">
      <c r="A120" s="40"/>
      <c r="B120" s="41"/>
      <c r="C120" s="42"/>
      <c r="D120" s="236" t="s">
        <v>152</v>
      </c>
      <c r="E120" s="42"/>
      <c r="F120" s="237" t="s">
        <v>1154</v>
      </c>
      <c r="G120" s="42"/>
      <c r="H120" s="42"/>
      <c r="I120" s="138"/>
      <c r="J120" s="42"/>
      <c r="K120" s="42"/>
      <c r="L120" s="46"/>
      <c r="M120" s="238"/>
      <c r="N120" s="239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152</v>
      </c>
      <c r="AU120" s="19" t="s">
        <v>84</v>
      </c>
    </row>
    <row r="121" s="2" customFormat="1" ht="16.5" customHeight="1">
      <c r="A121" s="40"/>
      <c r="B121" s="41"/>
      <c r="C121" s="252" t="s">
        <v>221</v>
      </c>
      <c r="D121" s="252" t="s">
        <v>157</v>
      </c>
      <c r="E121" s="253" t="s">
        <v>1156</v>
      </c>
      <c r="F121" s="254" t="s">
        <v>1157</v>
      </c>
      <c r="G121" s="255" t="s">
        <v>148</v>
      </c>
      <c r="H121" s="256">
        <v>7</v>
      </c>
      <c r="I121" s="257"/>
      <c r="J121" s="258">
        <f>ROUND(I121*H121,2)</f>
        <v>0</v>
      </c>
      <c r="K121" s="254" t="s">
        <v>149</v>
      </c>
      <c r="L121" s="259"/>
      <c r="M121" s="260" t="s">
        <v>19</v>
      </c>
      <c r="N121" s="261" t="s">
        <v>47</v>
      </c>
      <c r="O121" s="86"/>
      <c r="P121" s="232">
        <f>O121*H121</f>
        <v>0</v>
      </c>
      <c r="Q121" s="232">
        <v>0.050000000000000003</v>
      </c>
      <c r="R121" s="232">
        <f>Q121*H121</f>
        <v>0.35000000000000003</v>
      </c>
      <c r="S121" s="232">
        <v>0</v>
      </c>
      <c r="T121" s="23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4" t="s">
        <v>353</v>
      </c>
      <c r="AT121" s="234" t="s">
        <v>157</v>
      </c>
      <c r="AU121" s="234" t="s">
        <v>84</v>
      </c>
      <c r="AY121" s="19" t="s">
        <v>142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9" t="s">
        <v>84</v>
      </c>
      <c r="BK121" s="235">
        <f>ROUND(I121*H121,2)</f>
        <v>0</v>
      </c>
      <c r="BL121" s="19" t="s">
        <v>310</v>
      </c>
      <c r="BM121" s="234" t="s">
        <v>1158</v>
      </c>
    </row>
    <row r="122" s="2" customFormat="1">
      <c r="A122" s="40"/>
      <c r="B122" s="41"/>
      <c r="C122" s="42"/>
      <c r="D122" s="236" t="s">
        <v>152</v>
      </c>
      <c r="E122" s="42"/>
      <c r="F122" s="237" t="s">
        <v>1157</v>
      </c>
      <c r="G122" s="42"/>
      <c r="H122" s="42"/>
      <c r="I122" s="138"/>
      <c r="J122" s="42"/>
      <c r="K122" s="42"/>
      <c r="L122" s="46"/>
      <c r="M122" s="238"/>
      <c r="N122" s="23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152</v>
      </c>
      <c r="AU122" s="19" t="s">
        <v>84</v>
      </c>
    </row>
    <row r="123" s="12" customFormat="1" ht="22.8" customHeight="1">
      <c r="A123" s="12"/>
      <c r="B123" s="207"/>
      <c r="C123" s="208"/>
      <c r="D123" s="209" t="s">
        <v>75</v>
      </c>
      <c r="E123" s="221" t="s">
        <v>305</v>
      </c>
      <c r="F123" s="221" t="s">
        <v>306</v>
      </c>
      <c r="G123" s="208"/>
      <c r="H123" s="208"/>
      <c r="I123" s="211"/>
      <c r="J123" s="222">
        <f>BK123</f>
        <v>0</v>
      </c>
      <c r="K123" s="208"/>
      <c r="L123" s="213"/>
      <c r="M123" s="214"/>
      <c r="N123" s="215"/>
      <c r="O123" s="215"/>
      <c r="P123" s="216">
        <f>P124+SUM(P125:P133)+P138</f>
        <v>0</v>
      </c>
      <c r="Q123" s="215"/>
      <c r="R123" s="216">
        <f>R124+SUM(R125:R133)+R138</f>
        <v>0.06341999999999999</v>
      </c>
      <c r="S123" s="215"/>
      <c r="T123" s="217">
        <f>T124+SUM(T125:T133)+T138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8" t="s">
        <v>168</v>
      </c>
      <c r="AT123" s="219" t="s">
        <v>75</v>
      </c>
      <c r="AU123" s="219" t="s">
        <v>84</v>
      </c>
      <c r="AY123" s="218" t="s">
        <v>142</v>
      </c>
      <c r="BK123" s="220">
        <f>BK124+SUM(BK125:BK133)+BK138</f>
        <v>0</v>
      </c>
    </row>
    <row r="124" s="2" customFormat="1" ht="21.75" customHeight="1">
      <c r="A124" s="40"/>
      <c r="B124" s="41"/>
      <c r="C124" s="223" t="s">
        <v>8</v>
      </c>
      <c r="D124" s="223" t="s">
        <v>145</v>
      </c>
      <c r="E124" s="224" t="s">
        <v>324</v>
      </c>
      <c r="F124" s="225" t="s">
        <v>325</v>
      </c>
      <c r="G124" s="226" t="s">
        <v>148</v>
      </c>
      <c r="H124" s="227">
        <v>18</v>
      </c>
      <c r="I124" s="228"/>
      <c r="J124" s="229">
        <f>ROUND(I124*H124,2)</f>
        <v>0</v>
      </c>
      <c r="K124" s="225" t="s">
        <v>149</v>
      </c>
      <c r="L124" s="46"/>
      <c r="M124" s="230" t="s">
        <v>19</v>
      </c>
      <c r="N124" s="231" t="s">
        <v>47</v>
      </c>
      <c r="O124" s="86"/>
      <c r="P124" s="232">
        <f>O124*H124</f>
        <v>0</v>
      </c>
      <c r="Q124" s="232">
        <v>0</v>
      </c>
      <c r="R124" s="232">
        <f>Q124*H124</f>
        <v>0</v>
      </c>
      <c r="S124" s="232">
        <v>0</v>
      </c>
      <c r="T124" s="23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4" t="s">
        <v>319</v>
      </c>
      <c r="AT124" s="234" t="s">
        <v>145</v>
      </c>
      <c r="AU124" s="234" t="s">
        <v>87</v>
      </c>
      <c r="AY124" s="19" t="s">
        <v>142</v>
      </c>
      <c r="BE124" s="235">
        <f>IF(N124="základní",J124,0)</f>
        <v>0</v>
      </c>
      <c r="BF124" s="235">
        <f>IF(N124="snížená",J124,0)</f>
        <v>0</v>
      </c>
      <c r="BG124" s="235">
        <f>IF(N124="zákl. přenesená",J124,0)</f>
        <v>0</v>
      </c>
      <c r="BH124" s="235">
        <f>IF(N124="sníž. přenesená",J124,0)</f>
        <v>0</v>
      </c>
      <c r="BI124" s="235">
        <f>IF(N124="nulová",J124,0)</f>
        <v>0</v>
      </c>
      <c r="BJ124" s="19" t="s">
        <v>84</v>
      </c>
      <c r="BK124" s="235">
        <f>ROUND(I124*H124,2)</f>
        <v>0</v>
      </c>
      <c r="BL124" s="19" t="s">
        <v>319</v>
      </c>
      <c r="BM124" s="234" t="s">
        <v>1159</v>
      </c>
    </row>
    <row r="125" s="2" customFormat="1">
      <c r="A125" s="40"/>
      <c r="B125" s="41"/>
      <c r="C125" s="42"/>
      <c r="D125" s="236" t="s">
        <v>152</v>
      </c>
      <c r="E125" s="42"/>
      <c r="F125" s="237" t="s">
        <v>327</v>
      </c>
      <c r="G125" s="42"/>
      <c r="H125" s="42"/>
      <c r="I125" s="138"/>
      <c r="J125" s="42"/>
      <c r="K125" s="42"/>
      <c r="L125" s="46"/>
      <c r="M125" s="238"/>
      <c r="N125" s="23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152</v>
      </c>
      <c r="AU125" s="19" t="s">
        <v>87</v>
      </c>
    </row>
    <row r="126" s="13" customFormat="1">
      <c r="A126" s="13"/>
      <c r="B126" s="241"/>
      <c r="C126" s="242"/>
      <c r="D126" s="236" t="s">
        <v>156</v>
      </c>
      <c r="E126" s="243" t="s">
        <v>19</v>
      </c>
      <c r="F126" s="244" t="s">
        <v>1160</v>
      </c>
      <c r="G126" s="242"/>
      <c r="H126" s="245">
        <v>18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1" t="s">
        <v>156</v>
      </c>
      <c r="AU126" s="251" t="s">
        <v>87</v>
      </c>
      <c r="AV126" s="13" t="s">
        <v>87</v>
      </c>
      <c r="AW126" s="13" t="s">
        <v>35</v>
      </c>
      <c r="AX126" s="13" t="s">
        <v>84</v>
      </c>
      <c r="AY126" s="251" t="s">
        <v>142</v>
      </c>
    </row>
    <row r="127" s="2" customFormat="1" ht="33" customHeight="1">
      <c r="A127" s="40"/>
      <c r="B127" s="41"/>
      <c r="C127" s="223" t="s">
        <v>150</v>
      </c>
      <c r="D127" s="223" t="s">
        <v>145</v>
      </c>
      <c r="E127" s="224" t="s">
        <v>1161</v>
      </c>
      <c r="F127" s="225" t="s">
        <v>1162</v>
      </c>
      <c r="G127" s="226" t="s">
        <v>414</v>
      </c>
      <c r="H127" s="227">
        <v>755</v>
      </c>
      <c r="I127" s="228"/>
      <c r="J127" s="229">
        <f>ROUND(I127*H127,2)</f>
        <v>0</v>
      </c>
      <c r="K127" s="225" t="s">
        <v>149</v>
      </c>
      <c r="L127" s="46"/>
      <c r="M127" s="230" t="s">
        <v>19</v>
      </c>
      <c r="N127" s="231" t="s">
        <v>47</v>
      </c>
      <c r="O127" s="86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4" t="s">
        <v>319</v>
      </c>
      <c r="AT127" s="234" t="s">
        <v>145</v>
      </c>
      <c r="AU127" s="234" t="s">
        <v>87</v>
      </c>
      <c r="AY127" s="19" t="s">
        <v>142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9" t="s">
        <v>84</v>
      </c>
      <c r="BK127" s="235">
        <f>ROUND(I127*H127,2)</f>
        <v>0</v>
      </c>
      <c r="BL127" s="19" t="s">
        <v>319</v>
      </c>
      <c r="BM127" s="234" t="s">
        <v>1163</v>
      </c>
    </row>
    <row r="128" s="2" customFormat="1">
      <c r="A128" s="40"/>
      <c r="B128" s="41"/>
      <c r="C128" s="42"/>
      <c r="D128" s="236" t="s">
        <v>152</v>
      </c>
      <c r="E128" s="42"/>
      <c r="F128" s="237" t="s">
        <v>1164</v>
      </c>
      <c r="G128" s="42"/>
      <c r="H128" s="42"/>
      <c r="I128" s="138"/>
      <c r="J128" s="42"/>
      <c r="K128" s="42"/>
      <c r="L128" s="46"/>
      <c r="M128" s="238"/>
      <c r="N128" s="23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152</v>
      </c>
      <c r="AU128" s="19" t="s">
        <v>87</v>
      </c>
    </row>
    <row r="129" s="2" customFormat="1" ht="16.5" customHeight="1">
      <c r="A129" s="40"/>
      <c r="B129" s="41"/>
      <c r="C129" s="252" t="s">
        <v>233</v>
      </c>
      <c r="D129" s="252" t="s">
        <v>157</v>
      </c>
      <c r="E129" s="253" t="s">
        <v>418</v>
      </c>
      <c r="F129" s="254" t="s">
        <v>419</v>
      </c>
      <c r="G129" s="255" t="s">
        <v>414</v>
      </c>
      <c r="H129" s="256">
        <v>906</v>
      </c>
      <c r="I129" s="257"/>
      <c r="J129" s="258">
        <f>ROUND(I129*H129,2)</f>
        <v>0</v>
      </c>
      <c r="K129" s="254" t="s">
        <v>149</v>
      </c>
      <c r="L129" s="259"/>
      <c r="M129" s="260" t="s">
        <v>19</v>
      </c>
      <c r="N129" s="261" t="s">
        <v>47</v>
      </c>
      <c r="O129" s="86"/>
      <c r="P129" s="232">
        <f>O129*H129</f>
        <v>0</v>
      </c>
      <c r="Q129" s="232">
        <v>6.9999999999999994E-05</v>
      </c>
      <c r="R129" s="232">
        <f>Q129*H129</f>
        <v>0.06341999999999999</v>
      </c>
      <c r="S129" s="232">
        <v>0</v>
      </c>
      <c r="T129" s="233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4" t="s">
        <v>394</v>
      </c>
      <c r="AT129" s="234" t="s">
        <v>157</v>
      </c>
      <c r="AU129" s="234" t="s">
        <v>87</v>
      </c>
      <c r="AY129" s="19" t="s">
        <v>142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9" t="s">
        <v>84</v>
      </c>
      <c r="BK129" s="235">
        <f>ROUND(I129*H129,2)</f>
        <v>0</v>
      </c>
      <c r="BL129" s="19" t="s">
        <v>394</v>
      </c>
      <c r="BM129" s="234" t="s">
        <v>1165</v>
      </c>
    </row>
    <row r="130" s="2" customFormat="1">
      <c r="A130" s="40"/>
      <c r="B130" s="41"/>
      <c r="C130" s="42"/>
      <c r="D130" s="236" t="s">
        <v>152</v>
      </c>
      <c r="E130" s="42"/>
      <c r="F130" s="237" t="s">
        <v>1166</v>
      </c>
      <c r="G130" s="42"/>
      <c r="H130" s="42"/>
      <c r="I130" s="138"/>
      <c r="J130" s="42"/>
      <c r="K130" s="42"/>
      <c r="L130" s="46"/>
      <c r="M130" s="238"/>
      <c r="N130" s="23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152</v>
      </c>
      <c r="AU130" s="19" t="s">
        <v>87</v>
      </c>
    </row>
    <row r="131" s="13" customFormat="1">
      <c r="A131" s="13"/>
      <c r="B131" s="241"/>
      <c r="C131" s="242"/>
      <c r="D131" s="236" t="s">
        <v>156</v>
      </c>
      <c r="E131" s="243" t="s">
        <v>19</v>
      </c>
      <c r="F131" s="244" t="s">
        <v>1167</v>
      </c>
      <c r="G131" s="242"/>
      <c r="H131" s="245">
        <v>755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1" t="s">
        <v>156</v>
      </c>
      <c r="AU131" s="251" t="s">
        <v>87</v>
      </c>
      <c r="AV131" s="13" t="s">
        <v>87</v>
      </c>
      <c r="AW131" s="13" t="s">
        <v>35</v>
      </c>
      <c r="AX131" s="13" t="s">
        <v>84</v>
      </c>
      <c r="AY131" s="251" t="s">
        <v>142</v>
      </c>
    </row>
    <row r="132" s="13" customFormat="1">
      <c r="A132" s="13"/>
      <c r="B132" s="241"/>
      <c r="C132" s="242"/>
      <c r="D132" s="236" t="s">
        <v>156</v>
      </c>
      <c r="E132" s="242"/>
      <c r="F132" s="244" t="s">
        <v>1168</v>
      </c>
      <c r="G132" s="242"/>
      <c r="H132" s="245">
        <v>906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156</v>
      </c>
      <c r="AU132" s="251" t="s">
        <v>87</v>
      </c>
      <c r="AV132" s="13" t="s">
        <v>87</v>
      </c>
      <c r="AW132" s="13" t="s">
        <v>4</v>
      </c>
      <c r="AX132" s="13" t="s">
        <v>84</v>
      </c>
      <c r="AY132" s="251" t="s">
        <v>142</v>
      </c>
    </row>
    <row r="133" s="12" customFormat="1" ht="20.88" customHeight="1">
      <c r="A133" s="12"/>
      <c r="B133" s="207"/>
      <c r="C133" s="208"/>
      <c r="D133" s="209" t="s">
        <v>75</v>
      </c>
      <c r="E133" s="221" t="s">
        <v>712</v>
      </c>
      <c r="F133" s="221" t="s">
        <v>713</v>
      </c>
      <c r="G133" s="208"/>
      <c r="H133" s="208"/>
      <c r="I133" s="211"/>
      <c r="J133" s="222">
        <f>BK133</f>
        <v>0</v>
      </c>
      <c r="K133" s="208"/>
      <c r="L133" s="213"/>
      <c r="M133" s="214"/>
      <c r="N133" s="215"/>
      <c r="O133" s="215"/>
      <c r="P133" s="216">
        <f>P134</f>
        <v>0</v>
      </c>
      <c r="Q133" s="215"/>
      <c r="R133" s="216">
        <f>R134</f>
        <v>0</v>
      </c>
      <c r="S133" s="215"/>
      <c r="T133" s="217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8" t="s">
        <v>84</v>
      </c>
      <c r="AT133" s="219" t="s">
        <v>75</v>
      </c>
      <c r="AU133" s="219" t="s">
        <v>87</v>
      </c>
      <c r="AY133" s="218" t="s">
        <v>142</v>
      </c>
      <c r="BK133" s="220">
        <f>BK134</f>
        <v>0</v>
      </c>
    </row>
    <row r="134" s="16" customFormat="1" ht="20.88" customHeight="1">
      <c r="A134" s="16"/>
      <c r="B134" s="288"/>
      <c r="C134" s="289"/>
      <c r="D134" s="290" t="s">
        <v>75</v>
      </c>
      <c r="E134" s="290" t="s">
        <v>192</v>
      </c>
      <c r="F134" s="290" t="s">
        <v>771</v>
      </c>
      <c r="G134" s="289"/>
      <c r="H134" s="289"/>
      <c r="I134" s="291"/>
      <c r="J134" s="292">
        <f>BK134</f>
        <v>0</v>
      </c>
      <c r="K134" s="289"/>
      <c r="L134" s="293"/>
      <c r="M134" s="294"/>
      <c r="N134" s="295"/>
      <c r="O134" s="295"/>
      <c r="P134" s="296">
        <f>SUM(P135:P137)</f>
        <v>0</v>
      </c>
      <c r="Q134" s="295"/>
      <c r="R134" s="296">
        <f>SUM(R135:R137)</f>
        <v>0</v>
      </c>
      <c r="S134" s="295"/>
      <c r="T134" s="297">
        <f>SUM(T135:T137)</f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298" t="s">
        <v>84</v>
      </c>
      <c r="AT134" s="299" t="s">
        <v>75</v>
      </c>
      <c r="AU134" s="299" t="s">
        <v>163</v>
      </c>
      <c r="AY134" s="298" t="s">
        <v>142</v>
      </c>
      <c r="BK134" s="300">
        <f>SUM(BK135:BK137)</f>
        <v>0</v>
      </c>
    </row>
    <row r="135" s="2" customFormat="1" ht="44.25" customHeight="1">
      <c r="A135" s="40"/>
      <c r="B135" s="41"/>
      <c r="C135" s="223" t="s">
        <v>238</v>
      </c>
      <c r="D135" s="223" t="s">
        <v>145</v>
      </c>
      <c r="E135" s="224" t="s">
        <v>1169</v>
      </c>
      <c r="F135" s="225" t="s">
        <v>1170</v>
      </c>
      <c r="G135" s="226" t="s">
        <v>1171</v>
      </c>
      <c r="H135" s="227">
        <v>1</v>
      </c>
      <c r="I135" s="228"/>
      <c r="J135" s="229">
        <f>ROUND(I135*H135,2)</f>
        <v>0</v>
      </c>
      <c r="K135" s="225" t="s">
        <v>19</v>
      </c>
      <c r="L135" s="46"/>
      <c r="M135" s="230" t="s">
        <v>19</v>
      </c>
      <c r="N135" s="231" t="s">
        <v>47</v>
      </c>
      <c r="O135" s="86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4" t="s">
        <v>168</v>
      </c>
      <c r="AT135" s="234" t="s">
        <v>145</v>
      </c>
      <c r="AU135" s="234" t="s">
        <v>168</v>
      </c>
      <c r="AY135" s="19" t="s">
        <v>142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9" t="s">
        <v>84</v>
      </c>
      <c r="BK135" s="235">
        <f>ROUND(I135*H135,2)</f>
        <v>0</v>
      </c>
      <c r="BL135" s="19" t="s">
        <v>168</v>
      </c>
      <c r="BM135" s="234" t="s">
        <v>1172</v>
      </c>
    </row>
    <row r="136" s="2" customFormat="1">
      <c r="A136" s="40"/>
      <c r="B136" s="41"/>
      <c r="C136" s="42"/>
      <c r="D136" s="236" t="s">
        <v>152</v>
      </c>
      <c r="E136" s="42"/>
      <c r="F136" s="237" t="s">
        <v>1170</v>
      </c>
      <c r="G136" s="42"/>
      <c r="H136" s="42"/>
      <c r="I136" s="138"/>
      <c r="J136" s="42"/>
      <c r="K136" s="42"/>
      <c r="L136" s="46"/>
      <c r="M136" s="238"/>
      <c r="N136" s="239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152</v>
      </c>
      <c r="AU136" s="19" t="s">
        <v>168</v>
      </c>
    </row>
    <row r="137" s="13" customFormat="1">
      <c r="A137" s="13"/>
      <c r="B137" s="241"/>
      <c r="C137" s="242"/>
      <c r="D137" s="236" t="s">
        <v>156</v>
      </c>
      <c r="E137" s="243" t="s">
        <v>19</v>
      </c>
      <c r="F137" s="244" t="s">
        <v>1173</v>
      </c>
      <c r="G137" s="242"/>
      <c r="H137" s="245">
        <v>1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156</v>
      </c>
      <c r="AU137" s="251" t="s">
        <v>168</v>
      </c>
      <c r="AV137" s="13" t="s">
        <v>87</v>
      </c>
      <c r="AW137" s="13" t="s">
        <v>35</v>
      </c>
      <c r="AX137" s="13" t="s">
        <v>84</v>
      </c>
      <c r="AY137" s="251" t="s">
        <v>142</v>
      </c>
    </row>
    <row r="138" s="12" customFormat="1" ht="20.88" customHeight="1">
      <c r="A138" s="12"/>
      <c r="B138" s="207"/>
      <c r="C138" s="208"/>
      <c r="D138" s="209" t="s">
        <v>75</v>
      </c>
      <c r="E138" s="221" t="s">
        <v>84</v>
      </c>
      <c r="F138" s="221" t="s">
        <v>743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SUM(P139:P147)</f>
        <v>0</v>
      </c>
      <c r="Q138" s="215"/>
      <c r="R138" s="216">
        <f>SUM(R139:R147)</f>
        <v>0</v>
      </c>
      <c r="S138" s="215"/>
      <c r="T138" s="217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8" t="s">
        <v>84</v>
      </c>
      <c r="AT138" s="219" t="s">
        <v>75</v>
      </c>
      <c r="AU138" s="219" t="s">
        <v>87</v>
      </c>
      <c r="AY138" s="218" t="s">
        <v>142</v>
      </c>
      <c r="BK138" s="220">
        <f>SUM(BK139:BK147)</f>
        <v>0</v>
      </c>
    </row>
    <row r="139" s="2" customFormat="1" ht="21.75" customHeight="1">
      <c r="A139" s="40"/>
      <c r="B139" s="41"/>
      <c r="C139" s="223" t="s">
        <v>242</v>
      </c>
      <c r="D139" s="223" t="s">
        <v>145</v>
      </c>
      <c r="E139" s="224" t="s">
        <v>745</v>
      </c>
      <c r="F139" s="225" t="s">
        <v>746</v>
      </c>
      <c r="G139" s="226" t="s">
        <v>619</v>
      </c>
      <c r="H139" s="227">
        <v>48.600000000000001</v>
      </c>
      <c r="I139" s="228"/>
      <c r="J139" s="229">
        <f>ROUND(I139*H139,2)</f>
        <v>0</v>
      </c>
      <c r="K139" s="225" t="s">
        <v>149</v>
      </c>
      <c r="L139" s="46"/>
      <c r="M139" s="230" t="s">
        <v>19</v>
      </c>
      <c r="N139" s="231" t="s">
        <v>47</v>
      </c>
      <c r="O139" s="86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4" t="s">
        <v>168</v>
      </c>
      <c r="AT139" s="234" t="s">
        <v>145</v>
      </c>
      <c r="AU139" s="234" t="s">
        <v>163</v>
      </c>
      <c r="AY139" s="19" t="s">
        <v>142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9" t="s">
        <v>84</v>
      </c>
      <c r="BK139" s="235">
        <f>ROUND(I139*H139,2)</f>
        <v>0</v>
      </c>
      <c r="BL139" s="19" t="s">
        <v>168</v>
      </c>
      <c r="BM139" s="234" t="s">
        <v>1174</v>
      </c>
    </row>
    <row r="140" s="2" customFormat="1">
      <c r="A140" s="40"/>
      <c r="B140" s="41"/>
      <c r="C140" s="42"/>
      <c r="D140" s="236" t="s">
        <v>152</v>
      </c>
      <c r="E140" s="42"/>
      <c r="F140" s="237" t="s">
        <v>747</v>
      </c>
      <c r="G140" s="42"/>
      <c r="H140" s="42"/>
      <c r="I140" s="138"/>
      <c r="J140" s="42"/>
      <c r="K140" s="42"/>
      <c r="L140" s="46"/>
      <c r="M140" s="238"/>
      <c r="N140" s="23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152</v>
      </c>
      <c r="AU140" s="19" t="s">
        <v>163</v>
      </c>
    </row>
    <row r="141" s="2" customFormat="1">
      <c r="A141" s="40"/>
      <c r="B141" s="41"/>
      <c r="C141" s="42"/>
      <c r="D141" s="236" t="s">
        <v>486</v>
      </c>
      <c r="E141" s="42"/>
      <c r="F141" s="240" t="s">
        <v>748</v>
      </c>
      <c r="G141" s="42"/>
      <c r="H141" s="42"/>
      <c r="I141" s="138"/>
      <c r="J141" s="42"/>
      <c r="K141" s="42"/>
      <c r="L141" s="46"/>
      <c r="M141" s="238"/>
      <c r="N141" s="23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486</v>
      </c>
      <c r="AU141" s="19" t="s">
        <v>163</v>
      </c>
    </row>
    <row r="142" s="13" customFormat="1">
      <c r="A142" s="13"/>
      <c r="B142" s="241"/>
      <c r="C142" s="242"/>
      <c r="D142" s="236" t="s">
        <v>156</v>
      </c>
      <c r="E142" s="243" t="s">
        <v>19</v>
      </c>
      <c r="F142" s="244" t="s">
        <v>1175</v>
      </c>
      <c r="G142" s="242"/>
      <c r="H142" s="245">
        <v>48.600000000000001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156</v>
      </c>
      <c r="AU142" s="251" t="s">
        <v>163</v>
      </c>
      <c r="AV142" s="13" t="s">
        <v>87</v>
      </c>
      <c r="AW142" s="13" t="s">
        <v>35</v>
      </c>
      <c r="AX142" s="13" t="s">
        <v>84</v>
      </c>
      <c r="AY142" s="251" t="s">
        <v>142</v>
      </c>
    </row>
    <row r="143" s="2" customFormat="1" ht="21.75" customHeight="1">
      <c r="A143" s="40"/>
      <c r="B143" s="41"/>
      <c r="C143" s="223" t="s">
        <v>246</v>
      </c>
      <c r="D143" s="223" t="s">
        <v>145</v>
      </c>
      <c r="E143" s="224" t="s">
        <v>763</v>
      </c>
      <c r="F143" s="225" t="s">
        <v>764</v>
      </c>
      <c r="G143" s="226" t="s">
        <v>765</v>
      </c>
      <c r="H143" s="227">
        <v>87.480000000000004</v>
      </c>
      <c r="I143" s="228"/>
      <c r="J143" s="229">
        <f>ROUND(I143*H143,2)</f>
        <v>0</v>
      </c>
      <c r="K143" s="225" t="s">
        <v>149</v>
      </c>
      <c r="L143" s="46"/>
      <c r="M143" s="230" t="s">
        <v>19</v>
      </c>
      <c r="N143" s="231" t="s">
        <v>47</v>
      </c>
      <c r="O143" s="86"/>
      <c r="P143" s="232">
        <f>O143*H143</f>
        <v>0</v>
      </c>
      <c r="Q143" s="232">
        <v>0</v>
      </c>
      <c r="R143" s="232">
        <f>Q143*H143</f>
        <v>0</v>
      </c>
      <c r="S143" s="232">
        <v>0</v>
      </c>
      <c r="T143" s="233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4" t="s">
        <v>310</v>
      </c>
      <c r="AT143" s="234" t="s">
        <v>145</v>
      </c>
      <c r="AU143" s="234" t="s">
        <v>163</v>
      </c>
      <c r="AY143" s="19" t="s">
        <v>142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9" t="s">
        <v>84</v>
      </c>
      <c r="BK143" s="235">
        <f>ROUND(I143*H143,2)</f>
        <v>0</v>
      </c>
      <c r="BL143" s="19" t="s">
        <v>310</v>
      </c>
      <c r="BM143" s="234" t="s">
        <v>1176</v>
      </c>
    </row>
    <row r="144" s="2" customFormat="1">
      <c r="A144" s="40"/>
      <c r="B144" s="41"/>
      <c r="C144" s="42"/>
      <c r="D144" s="236" t="s">
        <v>152</v>
      </c>
      <c r="E144" s="42"/>
      <c r="F144" s="237" t="s">
        <v>766</v>
      </c>
      <c r="G144" s="42"/>
      <c r="H144" s="42"/>
      <c r="I144" s="138"/>
      <c r="J144" s="42"/>
      <c r="K144" s="42"/>
      <c r="L144" s="46"/>
      <c r="M144" s="238"/>
      <c r="N144" s="239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152</v>
      </c>
      <c r="AU144" s="19" t="s">
        <v>163</v>
      </c>
    </row>
    <row r="145" s="2" customFormat="1">
      <c r="A145" s="40"/>
      <c r="B145" s="41"/>
      <c r="C145" s="42"/>
      <c r="D145" s="236" t="s">
        <v>486</v>
      </c>
      <c r="E145" s="42"/>
      <c r="F145" s="240" t="s">
        <v>767</v>
      </c>
      <c r="G145" s="42"/>
      <c r="H145" s="42"/>
      <c r="I145" s="138"/>
      <c r="J145" s="42"/>
      <c r="K145" s="42"/>
      <c r="L145" s="46"/>
      <c r="M145" s="238"/>
      <c r="N145" s="23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486</v>
      </c>
      <c r="AU145" s="19" t="s">
        <v>163</v>
      </c>
    </row>
    <row r="146" s="2" customFormat="1">
      <c r="A146" s="40"/>
      <c r="B146" s="41"/>
      <c r="C146" s="42"/>
      <c r="D146" s="236" t="s">
        <v>154</v>
      </c>
      <c r="E146" s="42"/>
      <c r="F146" s="240" t="s">
        <v>768</v>
      </c>
      <c r="G146" s="42"/>
      <c r="H146" s="42"/>
      <c r="I146" s="138"/>
      <c r="J146" s="42"/>
      <c r="K146" s="42"/>
      <c r="L146" s="46"/>
      <c r="M146" s="238"/>
      <c r="N146" s="23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154</v>
      </c>
      <c r="AU146" s="19" t="s">
        <v>163</v>
      </c>
    </row>
    <row r="147" s="13" customFormat="1">
      <c r="A147" s="13"/>
      <c r="B147" s="241"/>
      <c r="C147" s="242"/>
      <c r="D147" s="236" t="s">
        <v>156</v>
      </c>
      <c r="E147" s="243" t="s">
        <v>19</v>
      </c>
      <c r="F147" s="244" t="s">
        <v>1177</v>
      </c>
      <c r="G147" s="242"/>
      <c r="H147" s="245">
        <v>87.480000000000004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156</v>
      </c>
      <c r="AU147" s="251" t="s">
        <v>163</v>
      </c>
      <c r="AV147" s="13" t="s">
        <v>87</v>
      </c>
      <c r="AW147" s="13" t="s">
        <v>35</v>
      </c>
      <c r="AX147" s="13" t="s">
        <v>84</v>
      </c>
      <c r="AY147" s="251" t="s">
        <v>142</v>
      </c>
    </row>
    <row r="148" s="12" customFormat="1" ht="25.92" customHeight="1">
      <c r="A148" s="12"/>
      <c r="B148" s="207"/>
      <c r="C148" s="208"/>
      <c r="D148" s="209" t="s">
        <v>75</v>
      </c>
      <c r="E148" s="210" t="s">
        <v>157</v>
      </c>
      <c r="F148" s="210" t="s">
        <v>848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109.81225600000001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168</v>
      </c>
      <c r="AT148" s="219" t="s">
        <v>75</v>
      </c>
      <c r="AU148" s="219" t="s">
        <v>76</v>
      </c>
      <c r="AY148" s="218" t="s">
        <v>142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75</v>
      </c>
      <c r="E149" s="221" t="s">
        <v>849</v>
      </c>
      <c r="F149" s="221" t="s">
        <v>850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SUM(P150:P190)</f>
        <v>0</v>
      </c>
      <c r="Q149" s="215"/>
      <c r="R149" s="216">
        <f>SUM(R150:R190)</f>
        <v>109.81225600000001</v>
      </c>
      <c r="S149" s="215"/>
      <c r="T149" s="217">
        <f>SUM(T150:T190)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168</v>
      </c>
      <c r="AT149" s="219" t="s">
        <v>75</v>
      </c>
      <c r="AU149" s="219" t="s">
        <v>84</v>
      </c>
      <c r="AY149" s="218" t="s">
        <v>142</v>
      </c>
      <c r="BK149" s="220">
        <f>SUM(BK150:BK190)</f>
        <v>0</v>
      </c>
    </row>
    <row r="150" s="2" customFormat="1" ht="16.5" customHeight="1">
      <c r="A150" s="40"/>
      <c r="B150" s="41"/>
      <c r="C150" s="223" t="s">
        <v>7</v>
      </c>
      <c r="D150" s="223" t="s">
        <v>145</v>
      </c>
      <c r="E150" s="224" t="s">
        <v>852</v>
      </c>
      <c r="F150" s="225" t="s">
        <v>853</v>
      </c>
      <c r="G150" s="226" t="s">
        <v>619</v>
      </c>
      <c r="H150" s="227">
        <v>48.600000000000001</v>
      </c>
      <c r="I150" s="228"/>
      <c r="J150" s="229">
        <f>ROUND(I150*H150,2)</f>
        <v>0</v>
      </c>
      <c r="K150" s="225" t="s">
        <v>149</v>
      </c>
      <c r="L150" s="46"/>
      <c r="M150" s="230" t="s">
        <v>19</v>
      </c>
      <c r="N150" s="231" t="s">
        <v>47</v>
      </c>
      <c r="O150" s="86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4" t="s">
        <v>319</v>
      </c>
      <c r="AT150" s="234" t="s">
        <v>145</v>
      </c>
      <c r="AU150" s="234" t="s">
        <v>87</v>
      </c>
      <c r="AY150" s="19" t="s">
        <v>142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9" t="s">
        <v>84</v>
      </c>
      <c r="BK150" s="235">
        <f>ROUND(I150*H150,2)</f>
        <v>0</v>
      </c>
      <c r="BL150" s="19" t="s">
        <v>319</v>
      </c>
      <c r="BM150" s="234" t="s">
        <v>1178</v>
      </c>
    </row>
    <row r="151" s="2" customFormat="1">
      <c r="A151" s="40"/>
      <c r="B151" s="41"/>
      <c r="C151" s="42"/>
      <c r="D151" s="236" t="s">
        <v>152</v>
      </c>
      <c r="E151" s="42"/>
      <c r="F151" s="237" t="s">
        <v>855</v>
      </c>
      <c r="G151" s="42"/>
      <c r="H151" s="42"/>
      <c r="I151" s="138"/>
      <c r="J151" s="42"/>
      <c r="K151" s="42"/>
      <c r="L151" s="46"/>
      <c r="M151" s="238"/>
      <c r="N151" s="239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152</v>
      </c>
      <c r="AU151" s="19" t="s">
        <v>87</v>
      </c>
    </row>
    <row r="152" s="13" customFormat="1">
      <c r="A152" s="13"/>
      <c r="B152" s="241"/>
      <c r="C152" s="242"/>
      <c r="D152" s="236" t="s">
        <v>156</v>
      </c>
      <c r="E152" s="243" t="s">
        <v>19</v>
      </c>
      <c r="F152" s="244" t="s">
        <v>1179</v>
      </c>
      <c r="G152" s="242"/>
      <c r="H152" s="245">
        <v>48.600000000000001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156</v>
      </c>
      <c r="AU152" s="251" t="s">
        <v>87</v>
      </c>
      <c r="AV152" s="13" t="s">
        <v>87</v>
      </c>
      <c r="AW152" s="13" t="s">
        <v>35</v>
      </c>
      <c r="AX152" s="13" t="s">
        <v>76</v>
      </c>
      <c r="AY152" s="251" t="s">
        <v>142</v>
      </c>
    </row>
    <row r="153" s="14" customFormat="1">
      <c r="A153" s="14"/>
      <c r="B153" s="262"/>
      <c r="C153" s="263"/>
      <c r="D153" s="236" t="s">
        <v>156</v>
      </c>
      <c r="E153" s="264" t="s">
        <v>19</v>
      </c>
      <c r="F153" s="265" t="s">
        <v>209</v>
      </c>
      <c r="G153" s="263"/>
      <c r="H153" s="266">
        <v>48.600000000000001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156</v>
      </c>
      <c r="AU153" s="272" t="s">
        <v>87</v>
      </c>
      <c r="AV153" s="14" t="s">
        <v>168</v>
      </c>
      <c r="AW153" s="14" t="s">
        <v>35</v>
      </c>
      <c r="AX153" s="14" t="s">
        <v>84</v>
      </c>
      <c r="AY153" s="272" t="s">
        <v>142</v>
      </c>
    </row>
    <row r="154" s="2" customFormat="1" ht="21.75" customHeight="1">
      <c r="A154" s="40"/>
      <c r="B154" s="41"/>
      <c r="C154" s="223" t="s">
        <v>255</v>
      </c>
      <c r="D154" s="223" t="s">
        <v>145</v>
      </c>
      <c r="E154" s="224" t="s">
        <v>860</v>
      </c>
      <c r="F154" s="225" t="s">
        <v>861</v>
      </c>
      <c r="G154" s="226" t="s">
        <v>619</v>
      </c>
      <c r="H154" s="227">
        <v>48.600000000000001</v>
      </c>
      <c r="I154" s="228"/>
      <c r="J154" s="229">
        <f>ROUND(I154*H154,2)</f>
        <v>0</v>
      </c>
      <c r="K154" s="225" t="s">
        <v>149</v>
      </c>
      <c r="L154" s="46"/>
      <c r="M154" s="230" t="s">
        <v>19</v>
      </c>
      <c r="N154" s="231" t="s">
        <v>47</v>
      </c>
      <c r="O154" s="86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4" t="s">
        <v>319</v>
      </c>
      <c r="AT154" s="234" t="s">
        <v>145</v>
      </c>
      <c r="AU154" s="234" t="s">
        <v>87</v>
      </c>
      <c r="AY154" s="19" t="s">
        <v>142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9" t="s">
        <v>84</v>
      </c>
      <c r="BK154" s="235">
        <f>ROUND(I154*H154,2)</f>
        <v>0</v>
      </c>
      <c r="BL154" s="19" t="s">
        <v>319</v>
      </c>
      <c r="BM154" s="234" t="s">
        <v>1180</v>
      </c>
    </row>
    <row r="155" s="2" customFormat="1">
      <c r="A155" s="40"/>
      <c r="B155" s="41"/>
      <c r="C155" s="42"/>
      <c r="D155" s="236" t="s">
        <v>152</v>
      </c>
      <c r="E155" s="42"/>
      <c r="F155" s="237" t="s">
        <v>863</v>
      </c>
      <c r="G155" s="42"/>
      <c r="H155" s="42"/>
      <c r="I155" s="138"/>
      <c r="J155" s="42"/>
      <c r="K155" s="42"/>
      <c r="L155" s="46"/>
      <c r="M155" s="238"/>
      <c r="N155" s="239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152</v>
      </c>
      <c r="AU155" s="19" t="s">
        <v>87</v>
      </c>
    </row>
    <row r="156" s="2" customFormat="1">
      <c r="A156" s="40"/>
      <c r="B156" s="41"/>
      <c r="C156" s="42"/>
      <c r="D156" s="236" t="s">
        <v>486</v>
      </c>
      <c r="E156" s="42"/>
      <c r="F156" s="240" t="s">
        <v>864</v>
      </c>
      <c r="G156" s="42"/>
      <c r="H156" s="42"/>
      <c r="I156" s="138"/>
      <c r="J156" s="42"/>
      <c r="K156" s="42"/>
      <c r="L156" s="46"/>
      <c r="M156" s="238"/>
      <c r="N156" s="239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486</v>
      </c>
      <c r="AU156" s="19" t="s">
        <v>87</v>
      </c>
    </row>
    <row r="157" s="2" customFormat="1">
      <c r="A157" s="40"/>
      <c r="B157" s="41"/>
      <c r="C157" s="42"/>
      <c r="D157" s="236" t="s">
        <v>154</v>
      </c>
      <c r="E157" s="42"/>
      <c r="F157" s="240" t="s">
        <v>865</v>
      </c>
      <c r="G157" s="42"/>
      <c r="H157" s="42"/>
      <c r="I157" s="138"/>
      <c r="J157" s="42"/>
      <c r="K157" s="42"/>
      <c r="L157" s="46"/>
      <c r="M157" s="238"/>
      <c r="N157" s="239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154</v>
      </c>
      <c r="AU157" s="19" t="s">
        <v>87</v>
      </c>
    </row>
    <row r="158" s="2" customFormat="1" ht="16.5" customHeight="1">
      <c r="A158" s="40"/>
      <c r="B158" s="41"/>
      <c r="C158" s="223" t="s">
        <v>260</v>
      </c>
      <c r="D158" s="223" t="s">
        <v>145</v>
      </c>
      <c r="E158" s="224" t="s">
        <v>867</v>
      </c>
      <c r="F158" s="225" t="s">
        <v>868</v>
      </c>
      <c r="G158" s="226" t="s">
        <v>619</v>
      </c>
      <c r="H158" s="227">
        <v>48.600000000000001</v>
      </c>
      <c r="I158" s="228"/>
      <c r="J158" s="229">
        <f>ROUND(I158*H158,2)</f>
        <v>0</v>
      </c>
      <c r="K158" s="225" t="s">
        <v>149</v>
      </c>
      <c r="L158" s="46"/>
      <c r="M158" s="230" t="s">
        <v>19</v>
      </c>
      <c r="N158" s="231" t="s">
        <v>47</v>
      </c>
      <c r="O158" s="86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4" t="s">
        <v>310</v>
      </c>
      <c r="AT158" s="234" t="s">
        <v>145</v>
      </c>
      <c r="AU158" s="234" t="s">
        <v>87</v>
      </c>
      <c r="AY158" s="19" t="s">
        <v>142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9" t="s">
        <v>84</v>
      </c>
      <c r="BK158" s="235">
        <f>ROUND(I158*H158,2)</f>
        <v>0</v>
      </c>
      <c r="BL158" s="19" t="s">
        <v>310</v>
      </c>
      <c r="BM158" s="234" t="s">
        <v>1181</v>
      </c>
    </row>
    <row r="159" s="2" customFormat="1">
      <c r="A159" s="40"/>
      <c r="B159" s="41"/>
      <c r="C159" s="42"/>
      <c r="D159" s="236" t="s">
        <v>152</v>
      </c>
      <c r="E159" s="42"/>
      <c r="F159" s="237" t="s">
        <v>869</v>
      </c>
      <c r="G159" s="42"/>
      <c r="H159" s="42"/>
      <c r="I159" s="138"/>
      <c r="J159" s="42"/>
      <c r="K159" s="42"/>
      <c r="L159" s="46"/>
      <c r="M159" s="238"/>
      <c r="N159" s="23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152</v>
      </c>
      <c r="AU159" s="19" t="s">
        <v>87</v>
      </c>
    </row>
    <row r="160" s="2" customFormat="1">
      <c r="A160" s="40"/>
      <c r="B160" s="41"/>
      <c r="C160" s="42"/>
      <c r="D160" s="236" t="s">
        <v>486</v>
      </c>
      <c r="E160" s="42"/>
      <c r="F160" s="240" t="s">
        <v>870</v>
      </c>
      <c r="G160" s="42"/>
      <c r="H160" s="42"/>
      <c r="I160" s="138"/>
      <c r="J160" s="42"/>
      <c r="K160" s="42"/>
      <c r="L160" s="46"/>
      <c r="M160" s="238"/>
      <c r="N160" s="239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486</v>
      </c>
      <c r="AU160" s="19" t="s">
        <v>87</v>
      </c>
    </row>
    <row r="161" s="2" customFormat="1">
      <c r="A161" s="40"/>
      <c r="B161" s="41"/>
      <c r="C161" s="42"/>
      <c r="D161" s="236" t="s">
        <v>154</v>
      </c>
      <c r="E161" s="42"/>
      <c r="F161" s="240" t="s">
        <v>871</v>
      </c>
      <c r="G161" s="42"/>
      <c r="H161" s="42"/>
      <c r="I161" s="138"/>
      <c r="J161" s="42"/>
      <c r="K161" s="42"/>
      <c r="L161" s="46"/>
      <c r="M161" s="238"/>
      <c r="N161" s="239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154</v>
      </c>
      <c r="AU161" s="19" t="s">
        <v>87</v>
      </c>
    </row>
    <row r="162" s="13" customFormat="1">
      <c r="A162" s="13"/>
      <c r="B162" s="241"/>
      <c r="C162" s="242"/>
      <c r="D162" s="236" t="s">
        <v>156</v>
      </c>
      <c r="E162" s="243" t="s">
        <v>19</v>
      </c>
      <c r="F162" s="244" t="s">
        <v>1179</v>
      </c>
      <c r="G162" s="242"/>
      <c r="H162" s="245">
        <v>48.600000000000001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156</v>
      </c>
      <c r="AU162" s="251" t="s">
        <v>87</v>
      </c>
      <c r="AV162" s="13" t="s">
        <v>87</v>
      </c>
      <c r="AW162" s="13" t="s">
        <v>35</v>
      </c>
      <c r="AX162" s="13" t="s">
        <v>84</v>
      </c>
      <c r="AY162" s="251" t="s">
        <v>142</v>
      </c>
    </row>
    <row r="163" s="2" customFormat="1" ht="21.75" customHeight="1">
      <c r="A163" s="40"/>
      <c r="B163" s="41"/>
      <c r="C163" s="223" t="s">
        <v>265</v>
      </c>
      <c r="D163" s="223" t="s">
        <v>145</v>
      </c>
      <c r="E163" s="224" t="s">
        <v>978</v>
      </c>
      <c r="F163" s="225" t="s">
        <v>979</v>
      </c>
      <c r="G163" s="226" t="s">
        <v>973</v>
      </c>
      <c r="H163" s="227">
        <v>216</v>
      </c>
      <c r="I163" s="228"/>
      <c r="J163" s="229">
        <f>ROUND(I163*H163,2)</f>
        <v>0</v>
      </c>
      <c r="K163" s="225" t="s">
        <v>149</v>
      </c>
      <c r="L163" s="46"/>
      <c r="M163" s="230" t="s">
        <v>19</v>
      </c>
      <c r="N163" s="231" t="s">
        <v>47</v>
      </c>
      <c r="O163" s="86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4" t="s">
        <v>310</v>
      </c>
      <c r="AT163" s="234" t="s">
        <v>145</v>
      </c>
      <c r="AU163" s="234" t="s">
        <v>87</v>
      </c>
      <c r="AY163" s="19" t="s">
        <v>142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9" t="s">
        <v>84</v>
      </c>
      <c r="BK163" s="235">
        <f>ROUND(I163*H163,2)</f>
        <v>0</v>
      </c>
      <c r="BL163" s="19" t="s">
        <v>310</v>
      </c>
      <c r="BM163" s="234" t="s">
        <v>1182</v>
      </c>
    </row>
    <row r="164" s="2" customFormat="1">
      <c r="A164" s="40"/>
      <c r="B164" s="41"/>
      <c r="C164" s="42"/>
      <c r="D164" s="236" t="s">
        <v>152</v>
      </c>
      <c r="E164" s="42"/>
      <c r="F164" s="237" t="s">
        <v>980</v>
      </c>
      <c r="G164" s="42"/>
      <c r="H164" s="42"/>
      <c r="I164" s="138"/>
      <c r="J164" s="42"/>
      <c r="K164" s="42"/>
      <c r="L164" s="46"/>
      <c r="M164" s="238"/>
      <c r="N164" s="23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152</v>
      </c>
      <c r="AU164" s="19" t="s">
        <v>87</v>
      </c>
    </row>
    <row r="165" s="2" customFormat="1">
      <c r="A165" s="40"/>
      <c r="B165" s="41"/>
      <c r="C165" s="42"/>
      <c r="D165" s="236" t="s">
        <v>486</v>
      </c>
      <c r="E165" s="42"/>
      <c r="F165" s="240" t="s">
        <v>981</v>
      </c>
      <c r="G165" s="42"/>
      <c r="H165" s="42"/>
      <c r="I165" s="138"/>
      <c r="J165" s="42"/>
      <c r="K165" s="42"/>
      <c r="L165" s="46"/>
      <c r="M165" s="238"/>
      <c r="N165" s="239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486</v>
      </c>
      <c r="AU165" s="19" t="s">
        <v>87</v>
      </c>
    </row>
    <row r="166" s="13" customFormat="1">
      <c r="A166" s="13"/>
      <c r="B166" s="241"/>
      <c r="C166" s="242"/>
      <c r="D166" s="236" t="s">
        <v>156</v>
      </c>
      <c r="E166" s="243" t="s">
        <v>19</v>
      </c>
      <c r="F166" s="244" t="s">
        <v>1183</v>
      </c>
      <c r="G166" s="242"/>
      <c r="H166" s="245">
        <v>216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156</v>
      </c>
      <c r="AU166" s="251" t="s">
        <v>87</v>
      </c>
      <c r="AV166" s="13" t="s">
        <v>87</v>
      </c>
      <c r="AW166" s="13" t="s">
        <v>35</v>
      </c>
      <c r="AX166" s="13" t="s">
        <v>84</v>
      </c>
      <c r="AY166" s="251" t="s">
        <v>142</v>
      </c>
    </row>
    <row r="167" s="2" customFormat="1" ht="21.75" customHeight="1">
      <c r="A167" s="40"/>
      <c r="B167" s="41"/>
      <c r="C167" s="223" t="s">
        <v>270</v>
      </c>
      <c r="D167" s="223" t="s">
        <v>145</v>
      </c>
      <c r="E167" s="224" t="s">
        <v>971</v>
      </c>
      <c r="F167" s="225" t="s">
        <v>972</v>
      </c>
      <c r="G167" s="226" t="s">
        <v>973</v>
      </c>
      <c r="H167" s="227">
        <v>216</v>
      </c>
      <c r="I167" s="228"/>
      <c r="J167" s="229">
        <f>ROUND(I167*H167,2)</f>
        <v>0</v>
      </c>
      <c r="K167" s="225" t="s">
        <v>149</v>
      </c>
      <c r="L167" s="46"/>
      <c r="M167" s="230" t="s">
        <v>19</v>
      </c>
      <c r="N167" s="231" t="s">
        <v>47</v>
      </c>
      <c r="O167" s="86"/>
      <c r="P167" s="232">
        <f>O167*H167</f>
        <v>0</v>
      </c>
      <c r="Q167" s="232">
        <v>0</v>
      </c>
      <c r="R167" s="232">
        <f>Q167*H167</f>
        <v>0</v>
      </c>
      <c r="S167" s="232">
        <v>0</v>
      </c>
      <c r="T167" s="233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4" t="s">
        <v>310</v>
      </c>
      <c r="AT167" s="234" t="s">
        <v>145</v>
      </c>
      <c r="AU167" s="234" t="s">
        <v>87</v>
      </c>
      <c r="AY167" s="19" t="s">
        <v>142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9" t="s">
        <v>84</v>
      </c>
      <c r="BK167" s="235">
        <f>ROUND(I167*H167,2)</f>
        <v>0</v>
      </c>
      <c r="BL167" s="19" t="s">
        <v>310</v>
      </c>
      <c r="BM167" s="234" t="s">
        <v>1184</v>
      </c>
    </row>
    <row r="168" s="2" customFormat="1">
      <c r="A168" s="40"/>
      <c r="B168" s="41"/>
      <c r="C168" s="42"/>
      <c r="D168" s="236" t="s">
        <v>152</v>
      </c>
      <c r="E168" s="42"/>
      <c r="F168" s="237" t="s">
        <v>974</v>
      </c>
      <c r="G168" s="42"/>
      <c r="H168" s="42"/>
      <c r="I168" s="138"/>
      <c r="J168" s="42"/>
      <c r="K168" s="42"/>
      <c r="L168" s="46"/>
      <c r="M168" s="238"/>
      <c r="N168" s="239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152</v>
      </c>
      <c r="AU168" s="19" t="s">
        <v>87</v>
      </c>
    </row>
    <row r="169" s="2" customFormat="1">
      <c r="A169" s="40"/>
      <c r="B169" s="41"/>
      <c r="C169" s="42"/>
      <c r="D169" s="236" t="s">
        <v>486</v>
      </c>
      <c r="E169" s="42"/>
      <c r="F169" s="240" t="s">
        <v>975</v>
      </c>
      <c r="G169" s="42"/>
      <c r="H169" s="42"/>
      <c r="I169" s="138"/>
      <c r="J169" s="42"/>
      <c r="K169" s="42"/>
      <c r="L169" s="46"/>
      <c r="M169" s="238"/>
      <c r="N169" s="239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486</v>
      </c>
      <c r="AU169" s="19" t="s">
        <v>87</v>
      </c>
    </row>
    <row r="170" s="13" customFormat="1">
      <c r="A170" s="13"/>
      <c r="B170" s="241"/>
      <c r="C170" s="242"/>
      <c r="D170" s="236" t="s">
        <v>156</v>
      </c>
      <c r="E170" s="243" t="s">
        <v>19</v>
      </c>
      <c r="F170" s="244" t="s">
        <v>1185</v>
      </c>
      <c r="G170" s="242"/>
      <c r="H170" s="245">
        <v>216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156</v>
      </c>
      <c r="AU170" s="251" t="s">
        <v>87</v>
      </c>
      <c r="AV170" s="13" t="s">
        <v>87</v>
      </c>
      <c r="AW170" s="13" t="s">
        <v>35</v>
      </c>
      <c r="AX170" s="13" t="s">
        <v>84</v>
      </c>
      <c r="AY170" s="251" t="s">
        <v>142</v>
      </c>
    </row>
    <row r="171" s="2" customFormat="1" ht="21.75" customHeight="1">
      <c r="A171" s="40"/>
      <c r="B171" s="41"/>
      <c r="C171" s="223" t="s">
        <v>275</v>
      </c>
      <c r="D171" s="223" t="s">
        <v>145</v>
      </c>
      <c r="E171" s="224" t="s">
        <v>1186</v>
      </c>
      <c r="F171" s="225" t="s">
        <v>1187</v>
      </c>
      <c r="G171" s="226" t="s">
        <v>414</v>
      </c>
      <c r="H171" s="227">
        <v>480</v>
      </c>
      <c r="I171" s="228"/>
      <c r="J171" s="229">
        <f>ROUND(I171*H171,2)</f>
        <v>0</v>
      </c>
      <c r="K171" s="225" t="s">
        <v>149</v>
      </c>
      <c r="L171" s="46"/>
      <c r="M171" s="230" t="s">
        <v>19</v>
      </c>
      <c r="N171" s="231" t="s">
        <v>47</v>
      </c>
      <c r="O171" s="86"/>
      <c r="P171" s="232">
        <f>O171*H171</f>
        <v>0</v>
      </c>
      <c r="Q171" s="232">
        <v>0</v>
      </c>
      <c r="R171" s="232">
        <f>Q171*H171</f>
        <v>0</v>
      </c>
      <c r="S171" s="232">
        <v>0</v>
      </c>
      <c r="T171" s="233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4" t="s">
        <v>319</v>
      </c>
      <c r="AT171" s="234" t="s">
        <v>145</v>
      </c>
      <c r="AU171" s="234" t="s">
        <v>87</v>
      </c>
      <c r="AY171" s="19" t="s">
        <v>142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9" t="s">
        <v>84</v>
      </c>
      <c r="BK171" s="235">
        <f>ROUND(I171*H171,2)</f>
        <v>0</v>
      </c>
      <c r="BL171" s="19" t="s">
        <v>319</v>
      </c>
      <c r="BM171" s="234" t="s">
        <v>1188</v>
      </c>
    </row>
    <row r="172" s="2" customFormat="1">
      <c r="A172" s="40"/>
      <c r="B172" s="41"/>
      <c r="C172" s="42"/>
      <c r="D172" s="236" t="s">
        <v>152</v>
      </c>
      <c r="E172" s="42"/>
      <c r="F172" s="237" t="s">
        <v>1189</v>
      </c>
      <c r="G172" s="42"/>
      <c r="H172" s="42"/>
      <c r="I172" s="138"/>
      <c r="J172" s="42"/>
      <c r="K172" s="42"/>
      <c r="L172" s="46"/>
      <c r="M172" s="238"/>
      <c r="N172" s="239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152</v>
      </c>
      <c r="AU172" s="19" t="s">
        <v>87</v>
      </c>
    </row>
    <row r="173" s="2" customFormat="1">
      <c r="A173" s="40"/>
      <c r="B173" s="41"/>
      <c r="C173" s="42"/>
      <c r="D173" s="236" t="s">
        <v>486</v>
      </c>
      <c r="E173" s="42"/>
      <c r="F173" s="240" t="s">
        <v>902</v>
      </c>
      <c r="G173" s="42"/>
      <c r="H173" s="42"/>
      <c r="I173" s="138"/>
      <c r="J173" s="42"/>
      <c r="K173" s="42"/>
      <c r="L173" s="46"/>
      <c r="M173" s="238"/>
      <c r="N173" s="239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486</v>
      </c>
      <c r="AU173" s="19" t="s">
        <v>87</v>
      </c>
    </row>
    <row r="174" s="13" customFormat="1">
      <c r="A174" s="13"/>
      <c r="B174" s="241"/>
      <c r="C174" s="242"/>
      <c r="D174" s="236" t="s">
        <v>156</v>
      </c>
      <c r="E174" s="243" t="s">
        <v>19</v>
      </c>
      <c r="F174" s="244" t="s">
        <v>1190</v>
      </c>
      <c r="G174" s="242"/>
      <c r="H174" s="245">
        <v>480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156</v>
      </c>
      <c r="AU174" s="251" t="s">
        <v>87</v>
      </c>
      <c r="AV174" s="13" t="s">
        <v>87</v>
      </c>
      <c r="AW174" s="13" t="s">
        <v>35</v>
      </c>
      <c r="AX174" s="13" t="s">
        <v>84</v>
      </c>
      <c r="AY174" s="251" t="s">
        <v>142</v>
      </c>
    </row>
    <row r="175" s="2" customFormat="1" ht="21.75" customHeight="1">
      <c r="A175" s="40"/>
      <c r="B175" s="41"/>
      <c r="C175" s="223" t="s">
        <v>281</v>
      </c>
      <c r="D175" s="223" t="s">
        <v>145</v>
      </c>
      <c r="E175" s="224" t="s">
        <v>1191</v>
      </c>
      <c r="F175" s="225" t="s">
        <v>1192</v>
      </c>
      <c r="G175" s="226" t="s">
        <v>414</v>
      </c>
      <c r="H175" s="227">
        <v>480</v>
      </c>
      <c r="I175" s="228"/>
      <c r="J175" s="229">
        <f>ROUND(I175*H175,2)</f>
        <v>0</v>
      </c>
      <c r="K175" s="225" t="s">
        <v>149</v>
      </c>
      <c r="L175" s="46"/>
      <c r="M175" s="230" t="s">
        <v>19</v>
      </c>
      <c r="N175" s="231" t="s">
        <v>47</v>
      </c>
      <c r="O175" s="86"/>
      <c r="P175" s="232">
        <f>O175*H175</f>
        <v>0</v>
      </c>
      <c r="Q175" s="232">
        <v>0</v>
      </c>
      <c r="R175" s="232">
        <f>Q175*H175</f>
        <v>0</v>
      </c>
      <c r="S175" s="232">
        <v>0</v>
      </c>
      <c r="T175" s="23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4" t="s">
        <v>319</v>
      </c>
      <c r="AT175" s="234" t="s">
        <v>145</v>
      </c>
      <c r="AU175" s="234" t="s">
        <v>87</v>
      </c>
      <c r="AY175" s="19" t="s">
        <v>142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9" t="s">
        <v>84</v>
      </c>
      <c r="BK175" s="235">
        <f>ROUND(I175*H175,2)</f>
        <v>0</v>
      </c>
      <c r="BL175" s="19" t="s">
        <v>319</v>
      </c>
      <c r="BM175" s="234" t="s">
        <v>1193</v>
      </c>
    </row>
    <row r="176" s="2" customFormat="1">
      <c r="A176" s="40"/>
      <c r="B176" s="41"/>
      <c r="C176" s="42"/>
      <c r="D176" s="236" t="s">
        <v>152</v>
      </c>
      <c r="E176" s="42"/>
      <c r="F176" s="237" t="s">
        <v>1194</v>
      </c>
      <c r="G176" s="42"/>
      <c r="H176" s="42"/>
      <c r="I176" s="138"/>
      <c r="J176" s="42"/>
      <c r="K176" s="42"/>
      <c r="L176" s="46"/>
      <c r="M176" s="238"/>
      <c r="N176" s="239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152</v>
      </c>
      <c r="AU176" s="19" t="s">
        <v>87</v>
      </c>
    </row>
    <row r="177" s="13" customFormat="1">
      <c r="A177" s="13"/>
      <c r="B177" s="241"/>
      <c r="C177" s="242"/>
      <c r="D177" s="236" t="s">
        <v>156</v>
      </c>
      <c r="E177" s="243" t="s">
        <v>19</v>
      </c>
      <c r="F177" s="244" t="s">
        <v>1190</v>
      </c>
      <c r="G177" s="242"/>
      <c r="H177" s="245">
        <v>480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156</v>
      </c>
      <c r="AU177" s="251" t="s">
        <v>87</v>
      </c>
      <c r="AV177" s="13" t="s">
        <v>87</v>
      </c>
      <c r="AW177" s="13" t="s">
        <v>35</v>
      </c>
      <c r="AX177" s="13" t="s">
        <v>84</v>
      </c>
      <c r="AY177" s="251" t="s">
        <v>142</v>
      </c>
    </row>
    <row r="178" s="2" customFormat="1" ht="21.75" customHeight="1">
      <c r="A178" s="40"/>
      <c r="B178" s="41"/>
      <c r="C178" s="223" t="s">
        <v>285</v>
      </c>
      <c r="D178" s="223" t="s">
        <v>145</v>
      </c>
      <c r="E178" s="224" t="s">
        <v>947</v>
      </c>
      <c r="F178" s="225" t="s">
        <v>948</v>
      </c>
      <c r="G178" s="226" t="s">
        <v>414</v>
      </c>
      <c r="H178" s="227">
        <v>540</v>
      </c>
      <c r="I178" s="228"/>
      <c r="J178" s="229">
        <f>ROUND(I178*H178,2)</f>
        <v>0</v>
      </c>
      <c r="K178" s="225" t="s">
        <v>149</v>
      </c>
      <c r="L178" s="46"/>
      <c r="M178" s="230" t="s">
        <v>19</v>
      </c>
      <c r="N178" s="231" t="s">
        <v>47</v>
      </c>
      <c r="O178" s="86"/>
      <c r="P178" s="232">
        <f>O178*H178</f>
        <v>0</v>
      </c>
      <c r="Q178" s="232">
        <v>0.20300000000000001</v>
      </c>
      <c r="R178" s="232">
        <f>Q178*H178</f>
        <v>109.62000000000001</v>
      </c>
      <c r="S178" s="232">
        <v>0</v>
      </c>
      <c r="T178" s="233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4" t="s">
        <v>310</v>
      </c>
      <c r="AT178" s="234" t="s">
        <v>145</v>
      </c>
      <c r="AU178" s="234" t="s">
        <v>87</v>
      </c>
      <c r="AY178" s="19" t="s">
        <v>142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9" t="s">
        <v>84</v>
      </c>
      <c r="BK178" s="235">
        <f>ROUND(I178*H178,2)</f>
        <v>0</v>
      </c>
      <c r="BL178" s="19" t="s">
        <v>310</v>
      </c>
      <c r="BM178" s="234" t="s">
        <v>1195</v>
      </c>
    </row>
    <row r="179" s="2" customFormat="1">
      <c r="A179" s="40"/>
      <c r="B179" s="41"/>
      <c r="C179" s="42"/>
      <c r="D179" s="236" t="s">
        <v>152</v>
      </c>
      <c r="E179" s="42"/>
      <c r="F179" s="237" t="s">
        <v>949</v>
      </c>
      <c r="G179" s="42"/>
      <c r="H179" s="42"/>
      <c r="I179" s="138"/>
      <c r="J179" s="42"/>
      <c r="K179" s="42"/>
      <c r="L179" s="46"/>
      <c r="M179" s="238"/>
      <c r="N179" s="239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152</v>
      </c>
      <c r="AU179" s="19" t="s">
        <v>87</v>
      </c>
    </row>
    <row r="180" s="2" customFormat="1">
      <c r="A180" s="40"/>
      <c r="B180" s="41"/>
      <c r="C180" s="42"/>
      <c r="D180" s="236" t="s">
        <v>486</v>
      </c>
      <c r="E180" s="42"/>
      <c r="F180" s="240" t="s">
        <v>950</v>
      </c>
      <c r="G180" s="42"/>
      <c r="H180" s="42"/>
      <c r="I180" s="138"/>
      <c r="J180" s="42"/>
      <c r="K180" s="42"/>
      <c r="L180" s="46"/>
      <c r="M180" s="238"/>
      <c r="N180" s="239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486</v>
      </c>
      <c r="AU180" s="19" t="s">
        <v>87</v>
      </c>
    </row>
    <row r="181" s="13" customFormat="1">
      <c r="A181" s="13"/>
      <c r="B181" s="241"/>
      <c r="C181" s="242"/>
      <c r="D181" s="236" t="s">
        <v>156</v>
      </c>
      <c r="E181" s="243" t="s">
        <v>19</v>
      </c>
      <c r="F181" s="244" t="s">
        <v>1196</v>
      </c>
      <c r="G181" s="242"/>
      <c r="H181" s="245">
        <v>540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156</v>
      </c>
      <c r="AU181" s="251" t="s">
        <v>87</v>
      </c>
      <c r="AV181" s="13" t="s">
        <v>87</v>
      </c>
      <c r="AW181" s="13" t="s">
        <v>35</v>
      </c>
      <c r="AX181" s="13" t="s">
        <v>84</v>
      </c>
      <c r="AY181" s="251" t="s">
        <v>142</v>
      </c>
    </row>
    <row r="182" s="2" customFormat="1" ht="16.5" customHeight="1">
      <c r="A182" s="40"/>
      <c r="B182" s="41"/>
      <c r="C182" s="252" t="s">
        <v>289</v>
      </c>
      <c r="D182" s="252" t="s">
        <v>157</v>
      </c>
      <c r="E182" s="253" t="s">
        <v>956</v>
      </c>
      <c r="F182" s="254" t="s">
        <v>957</v>
      </c>
      <c r="G182" s="255" t="s">
        <v>765</v>
      </c>
      <c r="H182" s="256">
        <v>126.684</v>
      </c>
      <c r="I182" s="257"/>
      <c r="J182" s="258">
        <f>ROUND(I182*H182,2)</f>
        <v>0</v>
      </c>
      <c r="K182" s="254" t="s">
        <v>149</v>
      </c>
      <c r="L182" s="259"/>
      <c r="M182" s="260" t="s">
        <v>19</v>
      </c>
      <c r="N182" s="261" t="s">
        <v>47</v>
      </c>
      <c r="O182" s="86"/>
      <c r="P182" s="232">
        <f>O182*H182</f>
        <v>0</v>
      </c>
      <c r="Q182" s="232">
        <v>0.001</v>
      </c>
      <c r="R182" s="232">
        <f>Q182*H182</f>
        <v>0.12668399999999999</v>
      </c>
      <c r="S182" s="232">
        <v>0</v>
      </c>
      <c r="T182" s="233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4" t="s">
        <v>394</v>
      </c>
      <c r="AT182" s="234" t="s">
        <v>157</v>
      </c>
      <c r="AU182" s="234" t="s">
        <v>87</v>
      </c>
      <c r="AY182" s="19" t="s">
        <v>142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9" t="s">
        <v>84</v>
      </c>
      <c r="BK182" s="235">
        <f>ROUND(I182*H182,2)</f>
        <v>0</v>
      </c>
      <c r="BL182" s="19" t="s">
        <v>394</v>
      </c>
      <c r="BM182" s="234" t="s">
        <v>1197</v>
      </c>
    </row>
    <row r="183" s="2" customFormat="1">
      <c r="A183" s="40"/>
      <c r="B183" s="41"/>
      <c r="C183" s="42"/>
      <c r="D183" s="236" t="s">
        <v>152</v>
      </c>
      <c r="E183" s="42"/>
      <c r="F183" s="237" t="s">
        <v>957</v>
      </c>
      <c r="G183" s="42"/>
      <c r="H183" s="42"/>
      <c r="I183" s="138"/>
      <c r="J183" s="42"/>
      <c r="K183" s="42"/>
      <c r="L183" s="46"/>
      <c r="M183" s="238"/>
      <c r="N183" s="239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152</v>
      </c>
      <c r="AU183" s="19" t="s">
        <v>87</v>
      </c>
    </row>
    <row r="184" s="13" customFormat="1">
      <c r="A184" s="13"/>
      <c r="B184" s="241"/>
      <c r="C184" s="242"/>
      <c r="D184" s="236" t="s">
        <v>156</v>
      </c>
      <c r="E184" s="243" t="s">
        <v>19</v>
      </c>
      <c r="F184" s="244" t="s">
        <v>1198</v>
      </c>
      <c r="G184" s="242"/>
      <c r="H184" s="245">
        <v>110.16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156</v>
      </c>
      <c r="AU184" s="251" t="s">
        <v>87</v>
      </c>
      <c r="AV184" s="13" t="s">
        <v>87</v>
      </c>
      <c r="AW184" s="13" t="s">
        <v>35</v>
      </c>
      <c r="AX184" s="13" t="s">
        <v>84</v>
      </c>
      <c r="AY184" s="251" t="s">
        <v>142</v>
      </c>
    </row>
    <row r="185" s="13" customFormat="1">
      <c r="A185" s="13"/>
      <c r="B185" s="241"/>
      <c r="C185" s="242"/>
      <c r="D185" s="236" t="s">
        <v>156</v>
      </c>
      <c r="E185" s="242"/>
      <c r="F185" s="244" t="s">
        <v>1199</v>
      </c>
      <c r="G185" s="242"/>
      <c r="H185" s="245">
        <v>126.684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156</v>
      </c>
      <c r="AU185" s="251" t="s">
        <v>87</v>
      </c>
      <c r="AV185" s="13" t="s">
        <v>87</v>
      </c>
      <c r="AW185" s="13" t="s">
        <v>4</v>
      </c>
      <c r="AX185" s="13" t="s">
        <v>84</v>
      </c>
      <c r="AY185" s="251" t="s">
        <v>142</v>
      </c>
    </row>
    <row r="186" s="2" customFormat="1" ht="16.5" customHeight="1">
      <c r="A186" s="40"/>
      <c r="B186" s="41"/>
      <c r="C186" s="223" t="s">
        <v>294</v>
      </c>
      <c r="D186" s="223" t="s">
        <v>145</v>
      </c>
      <c r="E186" s="224" t="s">
        <v>964</v>
      </c>
      <c r="F186" s="225" t="s">
        <v>965</v>
      </c>
      <c r="G186" s="226" t="s">
        <v>414</v>
      </c>
      <c r="H186" s="227">
        <v>540</v>
      </c>
      <c r="I186" s="228"/>
      <c r="J186" s="229">
        <f>ROUND(I186*H186,2)</f>
        <v>0</v>
      </c>
      <c r="K186" s="225" t="s">
        <v>149</v>
      </c>
      <c r="L186" s="46"/>
      <c r="M186" s="230" t="s">
        <v>19</v>
      </c>
      <c r="N186" s="231" t="s">
        <v>47</v>
      </c>
      <c r="O186" s="86"/>
      <c r="P186" s="232">
        <f>O186*H186</f>
        <v>0</v>
      </c>
      <c r="Q186" s="232">
        <v>9.1799999999999995E-05</v>
      </c>
      <c r="R186" s="232">
        <f>Q186*H186</f>
        <v>0.049571999999999998</v>
      </c>
      <c r="S186" s="232">
        <v>0</v>
      </c>
      <c r="T186" s="23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4" t="s">
        <v>310</v>
      </c>
      <c r="AT186" s="234" t="s">
        <v>145</v>
      </c>
      <c r="AU186" s="234" t="s">
        <v>87</v>
      </c>
      <c r="AY186" s="19" t="s">
        <v>142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9" t="s">
        <v>84</v>
      </c>
      <c r="BK186" s="235">
        <f>ROUND(I186*H186,2)</f>
        <v>0</v>
      </c>
      <c r="BL186" s="19" t="s">
        <v>310</v>
      </c>
      <c r="BM186" s="234" t="s">
        <v>1200</v>
      </c>
    </row>
    <row r="187" s="2" customFormat="1">
      <c r="A187" s="40"/>
      <c r="B187" s="41"/>
      <c r="C187" s="42"/>
      <c r="D187" s="236" t="s">
        <v>152</v>
      </c>
      <c r="E187" s="42"/>
      <c r="F187" s="237" t="s">
        <v>966</v>
      </c>
      <c r="G187" s="42"/>
      <c r="H187" s="42"/>
      <c r="I187" s="138"/>
      <c r="J187" s="42"/>
      <c r="K187" s="42"/>
      <c r="L187" s="46"/>
      <c r="M187" s="238"/>
      <c r="N187" s="23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152</v>
      </c>
      <c r="AU187" s="19" t="s">
        <v>87</v>
      </c>
    </row>
    <row r="188" s="13" customFormat="1">
      <c r="A188" s="13"/>
      <c r="B188" s="241"/>
      <c r="C188" s="242"/>
      <c r="D188" s="236" t="s">
        <v>156</v>
      </c>
      <c r="E188" s="243" t="s">
        <v>19</v>
      </c>
      <c r="F188" s="244" t="s">
        <v>1196</v>
      </c>
      <c r="G188" s="242"/>
      <c r="H188" s="245">
        <v>540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156</v>
      </c>
      <c r="AU188" s="251" t="s">
        <v>87</v>
      </c>
      <c r="AV188" s="13" t="s">
        <v>87</v>
      </c>
      <c r="AW188" s="13" t="s">
        <v>35</v>
      </c>
      <c r="AX188" s="13" t="s">
        <v>84</v>
      </c>
      <c r="AY188" s="251" t="s">
        <v>142</v>
      </c>
    </row>
    <row r="189" s="2" customFormat="1" ht="16.5" customHeight="1">
      <c r="A189" s="40"/>
      <c r="B189" s="41"/>
      <c r="C189" s="252" t="s">
        <v>298</v>
      </c>
      <c r="D189" s="252" t="s">
        <v>157</v>
      </c>
      <c r="E189" s="253" t="s">
        <v>968</v>
      </c>
      <c r="F189" s="254" t="s">
        <v>969</v>
      </c>
      <c r="G189" s="255" t="s">
        <v>414</v>
      </c>
      <c r="H189" s="256">
        <v>800</v>
      </c>
      <c r="I189" s="257"/>
      <c r="J189" s="258">
        <f>ROUND(I189*H189,2)</f>
        <v>0</v>
      </c>
      <c r="K189" s="254" t="s">
        <v>149</v>
      </c>
      <c r="L189" s="259"/>
      <c r="M189" s="260" t="s">
        <v>19</v>
      </c>
      <c r="N189" s="261" t="s">
        <v>47</v>
      </c>
      <c r="O189" s="86"/>
      <c r="P189" s="232">
        <f>O189*H189</f>
        <v>0</v>
      </c>
      <c r="Q189" s="232">
        <v>2.0000000000000002E-05</v>
      </c>
      <c r="R189" s="232">
        <f>Q189*H189</f>
        <v>0.016</v>
      </c>
      <c r="S189" s="232">
        <v>0</v>
      </c>
      <c r="T189" s="233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4" t="s">
        <v>353</v>
      </c>
      <c r="AT189" s="234" t="s">
        <v>157</v>
      </c>
      <c r="AU189" s="234" t="s">
        <v>87</v>
      </c>
      <c r="AY189" s="19" t="s">
        <v>142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9" t="s">
        <v>84</v>
      </c>
      <c r="BK189" s="235">
        <f>ROUND(I189*H189,2)</f>
        <v>0</v>
      </c>
      <c r="BL189" s="19" t="s">
        <v>310</v>
      </c>
      <c r="BM189" s="234" t="s">
        <v>1201</v>
      </c>
    </row>
    <row r="190" s="2" customFormat="1">
      <c r="A190" s="40"/>
      <c r="B190" s="41"/>
      <c r="C190" s="42"/>
      <c r="D190" s="236" t="s">
        <v>152</v>
      </c>
      <c r="E190" s="42"/>
      <c r="F190" s="237" t="s">
        <v>969</v>
      </c>
      <c r="G190" s="42"/>
      <c r="H190" s="42"/>
      <c r="I190" s="138"/>
      <c r="J190" s="42"/>
      <c r="K190" s="42"/>
      <c r="L190" s="46"/>
      <c r="M190" s="284"/>
      <c r="N190" s="285"/>
      <c r="O190" s="286"/>
      <c r="P190" s="286"/>
      <c r="Q190" s="286"/>
      <c r="R190" s="286"/>
      <c r="S190" s="286"/>
      <c r="T190" s="2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152</v>
      </c>
      <c r="AU190" s="19" t="s">
        <v>87</v>
      </c>
    </row>
    <row r="191" s="2" customFormat="1" ht="6.96" customHeight="1">
      <c r="A191" s="40"/>
      <c r="B191" s="61"/>
      <c r="C191" s="62"/>
      <c r="D191" s="62"/>
      <c r="E191" s="62"/>
      <c r="F191" s="62"/>
      <c r="G191" s="62"/>
      <c r="H191" s="62"/>
      <c r="I191" s="171"/>
      <c r="J191" s="62"/>
      <c r="K191" s="62"/>
      <c r="L191" s="46"/>
      <c r="M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</row>
  </sheetData>
  <sheetProtection sheet="1" autoFilter="0" formatColumns="0" formatRows="0" objects="1" scenarios="1" spinCount="100000" saltValue="uAHwi0d57tozWvm4luTJ+uNun8Q4jRQm0f4i3/ihyOW7f2Ie/8QzRc3H5kU+LC9jENAVBLLTyCAZtAK2MGlPTQ==" hashValue="1qnCMMQ11WplaNR+k6UQlYHUTz2+srIGfw4nsZjYjQd/ClAH6RA6pQQPRB1YWdXPe4EztFgSug4IjHn6B4GcAA==" algorithmName="SHA-512" password="CC35"/>
  <autoFilter ref="C85:K19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87</v>
      </c>
    </row>
    <row r="4" s="1" customFormat="1" ht="24.96" customHeight="1">
      <c r="B4" s="22"/>
      <c r="D4" s="134" t="s">
        <v>97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Revitalizace lokality Martinské náměstí, Třebíč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98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1202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86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1043</v>
      </c>
      <c r="G12" s="40"/>
      <c r="H12" s="40"/>
      <c r="I12" s="142" t="s">
        <v>23</v>
      </c>
      <c r="J12" s="143" t="str">
        <f>'Rekapitulace stavby'!AN8</f>
        <v>1. 12. 2022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106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107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108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2"/>
      <c r="E29" s="152"/>
      <c r="F29" s="152"/>
      <c r="G29" s="152"/>
      <c r="H29" s="152"/>
      <c r="I29" s="153"/>
      <c r="J29" s="152"/>
      <c r="K29" s="152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138"/>
      <c r="J30" s="155">
        <f>ROUND(J84,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2"/>
      <c r="E31" s="152"/>
      <c r="F31" s="152"/>
      <c r="G31" s="152"/>
      <c r="H31" s="152"/>
      <c r="I31" s="153"/>
      <c r="J31" s="152"/>
      <c r="K31" s="152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7" t="s">
        <v>43</v>
      </c>
      <c r="J32" s="156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46</v>
      </c>
      <c r="E33" s="136" t="s">
        <v>47</v>
      </c>
      <c r="F33" s="159">
        <f>ROUND((SUM(BE84:BE178)),  2)</f>
        <v>0</v>
      </c>
      <c r="G33" s="40"/>
      <c r="H33" s="40"/>
      <c r="I33" s="160">
        <v>0.20999999999999999</v>
      </c>
      <c r="J33" s="159">
        <f>ROUND(((SUM(BE84:BE178))*I33),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9">
        <f>ROUND((SUM(BF84:BF178)),  2)</f>
        <v>0</v>
      </c>
      <c r="G34" s="40"/>
      <c r="H34" s="40"/>
      <c r="I34" s="160">
        <v>0.14999999999999999</v>
      </c>
      <c r="J34" s="159">
        <f>ROUND(((SUM(BF84:BF178))*I34),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9">
        <f>ROUND((SUM(BG84:BG178)),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9">
        <f>ROUND((SUM(BH84:BH178)),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9">
        <f>ROUND((SUM(BI84:BI178)),  2)</f>
        <v>0</v>
      </c>
      <c r="G37" s="40"/>
      <c r="H37" s="40"/>
      <c r="I37" s="160">
        <v>0</v>
      </c>
      <c r="J37" s="159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6"/>
      <c r="J39" s="167">
        <f>SUM(J30:J37)</f>
        <v>0</v>
      </c>
      <c r="K39" s="168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9"/>
      <c r="C40" s="170"/>
      <c r="D40" s="170"/>
      <c r="E40" s="170"/>
      <c r="F40" s="170"/>
      <c r="G40" s="170"/>
      <c r="H40" s="170"/>
      <c r="I40" s="171"/>
      <c r="J40" s="170"/>
      <c r="K40" s="170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2"/>
      <c r="C44" s="173"/>
      <c r="D44" s="173"/>
      <c r="E44" s="173"/>
      <c r="F44" s="173"/>
      <c r="G44" s="173"/>
      <c r="H44" s="173"/>
      <c r="I44" s="174"/>
      <c r="J44" s="173"/>
      <c r="K44" s="173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5" t="str">
        <f>E7</f>
        <v>Revitalizace lokality Martinské náměstí, Třebíč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404 - MAN ul.Kotlářská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Třebíč, ul. Kotlářská</v>
      </c>
      <c r="G52" s="42"/>
      <c r="H52" s="42"/>
      <c r="I52" s="142" t="s">
        <v>23</v>
      </c>
      <c r="J52" s="74" t="str">
        <f>IF(J12="","",J12)</f>
        <v>1. 12. 2022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Třebíč, Karlovo nám. 104/55, 674 01 Třebíč</v>
      </c>
      <c r="G54" s="42"/>
      <c r="H54" s="42"/>
      <c r="I54" s="142" t="s">
        <v>33</v>
      </c>
      <c r="J54" s="38" t="str">
        <f>E21</f>
        <v>Ing. Karel Tomek, autorizace: 1400201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Ing. Josef Klíma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6" t="s">
        <v>110</v>
      </c>
      <c r="D57" s="177"/>
      <c r="E57" s="177"/>
      <c r="F57" s="177"/>
      <c r="G57" s="177"/>
      <c r="H57" s="177"/>
      <c r="I57" s="178"/>
      <c r="J57" s="179" t="s">
        <v>111</v>
      </c>
      <c r="K57" s="177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0" t="s">
        <v>74</v>
      </c>
      <c r="D59" s="42"/>
      <c r="E59" s="42"/>
      <c r="F59" s="42"/>
      <c r="G59" s="42"/>
      <c r="H59" s="42"/>
      <c r="I59" s="138"/>
      <c r="J59" s="104">
        <f>J84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81"/>
      <c r="C60" s="182"/>
      <c r="D60" s="183" t="s">
        <v>1107</v>
      </c>
      <c r="E60" s="184"/>
      <c r="F60" s="184"/>
      <c r="G60" s="184"/>
      <c r="H60" s="184"/>
      <c r="I60" s="185"/>
      <c r="J60" s="186">
        <f>J85</f>
        <v>0</v>
      </c>
      <c r="K60" s="182"/>
      <c r="L60" s="18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8"/>
      <c r="C61" s="189"/>
      <c r="D61" s="190" t="s">
        <v>1108</v>
      </c>
      <c r="E61" s="191"/>
      <c r="F61" s="191"/>
      <c r="G61" s="191"/>
      <c r="H61" s="191"/>
      <c r="I61" s="192"/>
      <c r="J61" s="193">
        <f>J110</f>
        <v>0</v>
      </c>
      <c r="K61" s="189"/>
      <c r="L61" s="19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8"/>
      <c r="C62" s="189"/>
      <c r="D62" s="190" t="s">
        <v>1111</v>
      </c>
      <c r="E62" s="191"/>
      <c r="F62" s="191"/>
      <c r="G62" s="191"/>
      <c r="H62" s="191"/>
      <c r="I62" s="192"/>
      <c r="J62" s="193">
        <f>J120</f>
        <v>0</v>
      </c>
      <c r="K62" s="189"/>
      <c r="L62" s="19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81"/>
      <c r="C63" s="182"/>
      <c r="D63" s="183" t="s">
        <v>121</v>
      </c>
      <c r="E63" s="184"/>
      <c r="F63" s="184"/>
      <c r="G63" s="184"/>
      <c r="H63" s="184"/>
      <c r="I63" s="185"/>
      <c r="J63" s="186">
        <f>J130</f>
        <v>0</v>
      </c>
      <c r="K63" s="182"/>
      <c r="L63" s="18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8"/>
      <c r="C64" s="189"/>
      <c r="D64" s="190" t="s">
        <v>122</v>
      </c>
      <c r="E64" s="191"/>
      <c r="F64" s="191"/>
      <c r="G64" s="191"/>
      <c r="H64" s="191"/>
      <c r="I64" s="192"/>
      <c r="J64" s="193">
        <f>J131</f>
        <v>0</v>
      </c>
      <c r="K64" s="189"/>
      <c r="L64" s="19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38"/>
      <c r="J65" s="42"/>
      <c r="K65" s="42"/>
      <c r="L65" s="1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71"/>
      <c r="J66" s="62"/>
      <c r="K66" s="62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74"/>
      <c r="J70" s="64"/>
      <c r="K70" s="64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127</v>
      </c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5" t="str">
        <f>E7</f>
        <v>Revitalizace lokality Martinské náměstí, Třebíč</v>
      </c>
      <c r="F74" s="34"/>
      <c r="G74" s="34"/>
      <c r="H74" s="34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98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404 - MAN ul.Kotlářská</v>
      </c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Třebíč, ul. Kotlářská</v>
      </c>
      <c r="G78" s="42"/>
      <c r="H78" s="42"/>
      <c r="I78" s="142" t="s">
        <v>23</v>
      </c>
      <c r="J78" s="74" t="str">
        <f>IF(J12="","",J12)</f>
        <v>1. 12. 2022</v>
      </c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>Město Třebíč, Karlovo nám. 104/55, 674 01 Třebíč</v>
      </c>
      <c r="G80" s="42"/>
      <c r="H80" s="42"/>
      <c r="I80" s="142" t="s">
        <v>33</v>
      </c>
      <c r="J80" s="38" t="str">
        <f>E21</f>
        <v>Ing. Karel Tomek, autorizace: 1400201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142" t="s">
        <v>36</v>
      </c>
      <c r="J81" s="38" t="str">
        <f>E24</f>
        <v>Ing. Josef Klíma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95"/>
      <c r="B83" s="196"/>
      <c r="C83" s="197" t="s">
        <v>128</v>
      </c>
      <c r="D83" s="198" t="s">
        <v>61</v>
      </c>
      <c r="E83" s="198" t="s">
        <v>57</v>
      </c>
      <c r="F83" s="198" t="s">
        <v>58</v>
      </c>
      <c r="G83" s="198" t="s">
        <v>129</v>
      </c>
      <c r="H83" s="198" t="s">
        <v>130</v>
      </c>
      <c r="I83" s="199" t="s">
        <v>131</v>
      </c>
      <c r="J83" s="198" t="s">
        <v>111</v>
      </c>
      <c r="K83" s="200" t="s">
        <v>132</v>
      </c>
      <c r="L83" s="201"/>
      <c r="M83" s="94" t="s">
        <v>19</v>
      </c>
      <c r="N83" s="95" t="s">
        <v>46</v>
      </c>
      <c r="O83" s="95" t="s">
        <v>133</v>
      </c>
      <c r="P83" s="95" t="s">
        <v>134</v>
      </c>
      <c r="Q83" s="95" t="s">
        <v>135</v>
      </c>
      <c r="R83" s="95" t="s">
        <v>136</v>
      </c>
      <c r="S83" s="95" t="s">
        <v>137</v>
      </c>
      <c r="T83" s="96" t="s">
        <v>138</v>
      </c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</row>
    <row r="84" s="2" customFormat="1" ht="22.8" customHeight="1">
      <c r="A84" s="40"/>
      <c r="B84" s="41"/>
      <c r="C84" s="101" t="s">
        <v>139</v>
      </c>
      <c r="D84" s="42"/>
      <c r="E84" s="42"/>
      <c r="F84" s="42"/>
      <c r="G84" s="42"/>
      <c r="H84" s="42"/>
      <c r="I84" s="138"/>
      <c r="J84" s="202">
        <f>BK84</f>
        <v>0</v>
      </c>
      <c r="K84" s="42"/>
      <c r="L84" s="46"/>
      <c r="M84" s="97"/>
      <c r="N84" s="203"/>
      <c r="O84" s="98"/>
      <c r="P84" s="204">
        <f>P85+P130</f>
        <v>0</v>
      </c>
      <c r="Q84" s="98"/>
      <c r="R84" s="204">
        <f>R85+R130</f>
        <v>14.298906000000002</v>
      </c>
      <c r="S84" s="98"/>
      <c r="T84" s="205">
        <f>T85+T130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75</v>
      </c>
      <c r="AU84" s="19" t="s">
        <v>112</v>
      </c>
      <c r="BK84" s="206">
        <f>BK85+BK130</f>
        <v>0</v>
      </c>
    </row>
    <row r="85" s="12" customFormat="1" ht="25.92" customHeight="1">
      <c r="A85" s="12"/>
      <c r="B85" s="207"/>
      <c r="C85" s="208"/>
      <c r="D85" s="209" t="s">
        <v>75</v>
      </c>
      <c r="E85" s="210" t="s">
        <v>657</v>
      </c>
      <c r="F85" s="210" t="s">
        <v>1112</v>
      </c>
      <c r="G85" s="208"/>
      <c r="H85" s="208"/>
      <c r="I85" s="211"/>
      <c r="J85" s="212">
        <f>BK85</f>
        <v>0</v>
      </c>
      <c r="K85" s="208"/>
      <c r="L85" s="213"/>
      <c r="M85" s="214"/>
      <c r="N85" s="215"/>
      <c r="O85" s="215"/>
      <c r="P85" s="216">
        <f>P86+SUM(P87:P110)</f>
        <v>0</v>
      </c>
      <c r="Q85" s="215"/>
      <c r="R85" s="216">
        <f>R86+SUM(R87:R110)</f>
        <v>0.066200000000000009</v>
      </c>
      <c r="S85" s="215"/>
      <c r="T85" s="217">
        <f>T86+SUM(T87:T110)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8" t="s">
        <v>163</v>
      </c>
      <c r="AT85" s="219" t="s">
        <v>75</v>
      </c>
      <c r="AU85" s="219" t="s">
        <v>76</v>
      </c>
      <c r="AY85" s="218" t="s">
        <v>142</v>
      </c>
      <c r="BK85" s="220">
        <f>BK86+SUM(BK87:BK110)</f>
        <v>0</v>
      </c>
    </row>
    <row r="86" s="2" customFormat="1" ht="16.5" customHeight="1">
      <c r="A86" s="40"/>
      <c r="B86" s="41"/>
      <c r="C86" s="223" t="s">
        <v>84</v>
      </c>
      <c r="D86" s="223" t="s">
        <v>145</v>
      </c>
      <c r="E86" s="224" t="s">
        <v>660</v>
      </c>
      <c r="F86" s="225" t="s">
        <v>661</v>
      </c>
      <c r="G86" s="226" t="s">
        <v>148</v>
      </c>
      <c r="H86" s="227">
        <v>2</v>
      </c>
      <c r="I86" s="228"/>
      <c r="J86" s="229">
        <f>ROUND(I86*H86,2)</f>
        <v>0</v>
      </c>
      <c r="K86" s="225" t="s">
        <v>149</v>
      </c>
      <c r="L86" s="46"/>
      <c r="M86" s="230" t="s">
        <v>19</v>
      </c>
      <c r="N86" s="231" t="s">
        <v>47</v>
      </c>
      <c r="O86" s="86"/>
      <c r="P86" s="232">
        <f>O86*H86</f>
        <v>0</v>
      </c>
      <c r="Q86" s="232">
        <v>0</v>
      </c>
      <c r="R86" s="232">
        <f>Q86*H86</f>
        <v>0</v>
      </c>
      <c r="S86" s="232">
        <v>0</v>
      </c>
      <c r="T86" s="233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4" t="s">
        <v>310</v>
      </c>
      <c r="AT86" s="234" t="s">
        <v>145</v>
      </c>
      <c r="AU86" s="234" t="s">
        <v>84</v>
      </c>
      <c r="AY86" s="19" t="s">
        <v>142</v>
      </c>
      <c r="BE86" s="235">
        <f>IF(N86="základní",J86,0)</f>
        <v>0</v>
      </c>
      <c r="BF86" s="235">
        <f>IF(N86="snížená",J86,0)</f>
        <v>0</v>
      </c>
      <c r="BG86" s="235">
        <f>IF(N86="zákl. přenesená",J86,0)</f>
        <v>0</v>
      </c>
      <c r="BH86" s="235">
        <f>IF(N86="sníž. přenesená",J86,0)</f>
        <v>0</v>
      </c>
      <c r="BI86" s="235">
        <f>IF(N86="nulová",J86,0)</f>
        <v>0</v>
      </c>
      <c r="BJ86" s="19" t="s">
        <v>84</v>
      </c>
      <c r="BK86" s="235">
        <f>ROUND(I86*H86,2)</f>
        <v>0</v>
      </c>
      <c r="BL86" s="19" t="s">
        <v>310</v>
      </c>
      <c r="BM86" s="234" t="s">
        <v>1113</v>
      </c>
    </row>
    <row r="87" s="2" customFormat="1">
      <c r="A87" s="40"/>
      <c r="B87" s="41"/>
      <c r="C87" s="42"/>
      <c r="D87" s="236" t="s">
        <v>152</v>
      </c>
      <c r="E87" s="42"/>
      <c r="F87" s="237" t="s">
        <v>661</v>
      </c>
      <c r="G87" s="42"/>
      <c r="H87" s="42"/>
      <c r="I87" s="138"/>
      <c r="J87" s="42"/>
      <c r="K87" s="42"/>
      <c r="L87" s="46"/>
      <c r="M87" s="238"/>
      <c r="N87" s="239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152</v>
      </c>
      <c r="AU87" s="19" t="s">
        <v>84</v>
      </c>
    </row>
    <row r="88" s="2" customFormat="1" ht="16.5" customHeight="1">
      <c r="A88" s="40"/>
      <c r="B88" s="41"/>
      <c r="C88" s="252" t="s">
        <v>87</v>
      </c>
      <c r="D88" s="252" t="s">
        <v>157</v>
      </c>
      <c r="E88" s="253" t="s">
        <v>665</v>
      </c>
      <c r="F88" s="254" t="s">
        <v>666</v>
      </c>
      <c r="G88" s="255" t="s">
        <v>148</v>
      </c>
      <c r="H88" s="256">
        <v>2</v>
      </c>
      <c r="I88" s="257"/>
      <c r="J88" s="258">
        <f>ROUND(I88*H88,2)</f>
        <v>0</v>
      </c>
      <c r="K88" s="254" t="s">
        <v>19</v>
      </c>
      <c r="L88" s="259"/>
      <c r="M88" s="260" t="s">
        <v>19</v>
      </c>
      <c r="N88" s="261" t="s">
        <v>47</v>
      </c>
      <c r="O88" s="86"/>
      <c r="P88" s="232">
        <f>O88*H88</f>
        <v>0</v>
      </c>
      <c r="Q88" s="232">
        <v>0</v>
      </c>
      <c r="R88" s="232">
        <f>Q88*H88</f>
        <v>0</v>
      </c>
      <c r="S88" s="232">
        <v>0</v>
      </c>
      <c r="T88" s="23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4" t="s">
        <v>353</v>
      </c>
      <c r="AT88" s="234" t="s">
        <v>157</v>
      </c>
      <c r="AU88" s="234" t="s">
        <v>84</v>
      </c>
      <c r="AY88" s="19" t="s">
        <v>142</v>
      </c>
      <c r="BE88" s="235">
        <f>IF(N88="základní",J88,0)</f>
        <v>0</v>
      </c>
      <c r="BF88" s="235">
        <f>IF(N88="snížená",J88,0)</f>
        <v>0</v>
      </c>
      <c r="BG88" s="235">
        <f>IF(N88="zákl. přenesená",J88,0)</f>
        <v>0</v>
      </c>
      <c r="BH88" s="235">
        <f>IF(N88="sníž. přenesená",J88,0)</f>
        <v>0</v>
      </c>
      <c r="BI88" s="235">
        <f>IF(N88="nulová",J88,0)</f>
        <v>0</v>
      </c>
      <c r="BJ88" s="19" t="s">
        <v>84</v>
      </c>
      <c r="BK88" s="235">
        <f>ROUND(I88*H88,2)</f>
        <v>0</v>
      </c>
      <c r="BL88" s="19" t="s">
        <v>310</v>
      </c>
      <c r="BM88" s="234" t="s">
        <v>1114</v>
      </c>
    </row>
    <row r="89" s="2" customFormat="1">
      <c r="A89" s="40"/>
      <c r="B89" s="41"/>
      <c r="C89" s="42"/>
      <c r="D89" s="236" t="s">
        <v>152</v>
      </c>
      <c r="E89" s="42"/>
      <c r="F89" s="237" t="s">
        <v>666</v>
      </c>
      <c r="G89" s="42"/>
      <c r="H89" s="42"/>
      <c r="I89" s="138"/>
      <c r="J89" s="42"/>
      <c r="K89" s="42"/>
      <c r="L89" s="46"/>
      <c r="M89" s="238"/>
      <c r="N89" s="239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152</v>
      </c>
      <c r="AU89" s="19" t="s">
        <v>84</v>
      </c>
    </row>
    <row r="90" s="2" customFormat="1" ht="21.75" customHeight="1">
      <c r="A90" s="40"/>
      <c r="B90" s="41"/>
      <c r="C90" s="223" t="s">
        <v>163</v>
      </c>
      <c r="D90" s="223" t="s">
        <v>145</v>
      </c>
      <c r="E90" s="224" t="s">
        <v>1115</v>
      </c>
      <c r="F90" s="225" t="s">
        <v>1116</v>
      </c>
      <c r="G90" s="226" t="s">
        <v>414</v>
      </c>
      <c r="H90" s="227">
        <v>80</v>
      </c>
      <c r="I90" s="228"/>
      <c r="J90" s="229">
        <f>ROUND(I90*H90,2)</f>
        <v>0</v>
      </c>
      <c r="K90" s="225" t="s">
        <v>149</v>
      </c>
      <c r="L90" s="46"/>
      <c r="M90" s="230" t="s">
        <v>19</v>
      </c>
      <c r="N90" s="231" t="s">
        <v>47</v>
      </c>
      <c r="O90" s="86"/>
      <c r="P90" s="232">
        <f>O90*H90</f>
        <v>0</v>
      </c>
      <c r="Q90" s="232">
        <v>0</v>
      </c>
      <c r="R90" s="232">
        <f>Q90*H90</f>
        <v>0</v>
      </c>
      <c r="S90" s="232">
        <v>0</v>
      </c>
      <c r="T90" s="233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4" t="s">
        <v>310</v>
      </c>
      <c r="AT90" s="234" t="s">
        <v>145</v>
      </c>
      <c r="AU90" s="234" t="s">
        <v>84</v>
      </c>
      <c r="AY90" s="19" t="s">
        <v>142</v>
      </c>
      <c r="BE90" s="235">
        <f>IF(N90="základní",J90,0)</f>
        <v>0</v>
      </c>
      <c r="BF90" s="235">
        <f>IF(N90="snížená",J90,0)</f>
        <v>0</v>
      </c>
      <c r="BG90" s="235">
        <f>IF(N90="zákl. přenesená",J90,0)</f>
        <v>0</v>
      </c>
      <c r="BH90" s="235">
        <f>IF(N90="sníž. přenesená",J90,0)</f>
        <v>0</v>
      </c>
      <c r="BI90" s="235">
        <f>IF(N90="nulová",J90,0)</f>
        <v>0</v>
      </c>
      <c r="BJ90" s="19" t="s">
        <v>84</v>
      </c>
      <c r="BK90" s="235">
        <f>ROUND(I90*H90,2)</f>
        <v>0</v>
      </c>
      <c r="BL90" s="19" t="s">
        <v>310</v>
      </c>
      <c r="BM90" s="234" t="s">
        <v>1117</v>
      </c>
    </row>
    <row r="91" s="2" customFormat="1">
      <c r="A91" s="40"/>
      <c r="B91" s="41"/>
      <c r="C91" s="42"/>
      <c r="D91" s="236" t="s">
        <v>152</v>
      </c>
      <c r="E91" s="42"/>
      <c r="F91" s="237" t="s">
        <v>1116</v>
      </c>
      <c r="G91" s="42"/>
      <c r="H91" s="42"/>
      <c r="I91" s="138"/>
      <c r="J91" s="42"/>
      <c r="K91" s="42"/>
      <c r="L91" s="46"/>
      <c r="M91" s="238"/>
      <c r="N91" s="239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152</v>
      </c>
      <c r="AU91" s="19" t="s">
        <v>84</v>
      </c>
    </row>
    <row r="92" s="2" customFormat="1" ht="21.75" customHeight="1">
      <c r="A92" s="40"/>
      <c r="B92" s="41"/>
      <c r="C92" s="252" t="s">
        <v>168</v>
      </c>
      <c r="D92" s="252" t="s">
        <v>157</v>
      </c>
      <c r="E92" s="253" t="s">
        <v>1118</v>
      </c>
      <c r="F92" s="254" t="s">
        <v>1119</v>
      </c>
      <c r="G92" s="255" t="s">
        <v>414</v>
      </c>
      <c r="H92" s="256">
        <v>92</v>
      </c>
      <c r="I92" s="257"/>
      <c r="J92" s="258">
        <f>ROUND(I92*H92,2)</f>
        <v>0</v>
      </c>
      <c r="K92" s="254" t="s">
        <v>149</v>
      </c>
      <c r="L92" s="259"/>
      <c r="M92" s="260" t="s">
        <v>19</v>
      </c>
      <c r="N92" s="261" t="s">
        <v>47</v>
      </c>
      <c r="O92" s="86"/>
      <c r="P92" s="232">
        <f>O92*H92</f>
        <v>0</v>
      </c>
      <c r="Q92" s="232">
        <v>0.00019000000000000001</v>
      </c>
      <c r="R92" s="232">
        <f>Q92*H92</f>
        <v>0.017480000000000002</v>
      </c>
      <c r="S92" s="232">
        <v>0</v>
      </c>
      <c r="T92" s="233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4" t="s">
        <v>353</v>
      </c>
      <c r="AT92" s="234" t="s">
        <v>157</v>
      </c>
      <c r="AU92" s="234" t="s">
        <v>84</v>
      </c>
      <c r="AY92" s="19" t="s">
        <v>142</v>
      </c>
      <c r="BE92" s="235">
        <f>IF(N92="základní",J92,0)</f>
        <v>0</v>
      </c>
      <c r="BF92" s="235">
        <f>IF(N92="snížená",J92,0)</f>
        <v>0</v>
      </c>
      <c r="BG92" s="235">
        <f>IF(N92="zákl. přenesená",J92,0)</f>
        <v>0</v>
      </c>
      <c r="BH92" s="235">
        <f>IF(N92="sníž. přenesená",J92,0)</f>
        <v>0</v>
      </c>
      <c r="BI92" s="235">
        <f>IF(N92="nulová",J92,0)</f>
        <v>0</v>
      </c>
      <c r="BJ92" s="19" t="s">
        <v>84</v>
      </c>
      <c r="BK92" s="235">
        <f>ROUND(I92*H92,2)</f>
        <v>0</v>
      </c>
      <c r="BL92" s="19" t="s">
        <v>310</v>
      </c>
      <c r="BM92" s="234" t="s">
        <v>1120</v>
      </c>
    </row>
    <row r="93" s="2" customFormat="1">
      <c r="A93" s="40"/>
      <c r="B93" s="41"/>
      <c r="C93" s="42"/>
      <c r="D93" s="236" t="s">
        <v>152</v>
      </c>
      <c r="E93" s="42"/>
      <c r="F93" s="237" t="s">
        <v>1119</v>
      </c>
      <c r="G93" s="42"/>
      <c r="H93" s="42"/>
      <c r="I93" s="138"/>
      <c r="J93" s="42"/>
      <c r="K93" s="42"/>
      <c r="L93" s="46"/>
      <c r="M93" s="238"/>
      <c r="N93" s="239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84</v>
      </c>
    </row>
    <row r="94" s="13" customFormat="1">
      <c r="A94" s="13"/>
      <c r="B94" s="241"/>
      <c r="C94" s="242"/>
      <c r="D94" s="236" t="s">
        <v>156</v>
      </c>
      <c r="E94" s="243" t="s">
        <v>19</v>
      </c>
      <c r="F94" s="244" t="s">
        <v>550</v>
      </c>
      <c r="G94" s="242"/>
      <c r="H94" s="245">
        <v>80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1" t="s">
        <v>156</v>
      </c>
      <c r="AU94" s="251" t="s">
        <v>84</v>
      </c>
      <c r="AV94" s="13" t="s">
        <v>87</v>
      </c>
      <c r="AW94" s="13" t="s">
        <v>35</v>
      </c>
      <c r="AX94" s="13" t="s">
        <v>84</v>
      </c>
      <c r="AY94" s="251" t="s">
        <v>142</v>
      </c>
    </row>
    <row r="95" s="13" customFormat="1">
      <c r="A95" s="13"/>
      <c r="B95" s="241"/>
      <c r="C95" s="242"/>
      <c r="D95" s="236" t="s">
        <v>156</v>
      </c>
      <c r="E95" s="242"/>
      <c r="F95" s="244" t="s">
        <v>1203</v>
      </c>
      <c r="G95" s="242"/>
      <c r="H95" s="245">
        <v>92</v>
      </c>
      <c r="I95" s="246"/>
      <c r="J95" s="242"/>
      <c r="K95" s="242"/>
      <c r="L95" s="247"/>
      <c r="M95" s="248"/>
      <c r="N95" s="249"/>
      <c r="O95" s="249"/>
      <c r="P95" s="249"/>
      <c r="Q95" s="249"/>
      <c r="R95" s="249"/>
      <c r="S95" s="249"/>
      <c r="T95" s="25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1" t="s">
        <v>156</v>
      </c>
      <c r="AU95" s="251" t="s">
        <v>84</v>
      </c>
      <c r="AV95" s="13" t="s">
        <v>87</v>
      </c>
      <c r="AW95" s="13" t="s">
        <v>4</v>
      </c>
      <c r="AX95" s="13" t="s">
        <v>84</v>
      </c>
      <c r="AY95" s="251" t="s">
        <v>142</v>
      </c>
    </row>
    <row r="96" s="2" customFormat="1" ht="16.5" customHeight="1">
      <c r="A96" s="40"/>
      <c r="B96" s="41"/>
      <c r="C96" s="223" t="s">
        <v>173</v>
      </c>
      <c r="D96" s="223" t="s">
        <v>145</v>
      </c>
      <c r="E96" s="224" t="s">
        <v>1123</v>
      </c>
      <c r="F96" s="225" t="s">
        <v>1124</v>
      </c>
      <c r="G96" s="226" t="s">
        <v>148</v>
      </c>
      <c r="H96" s="227">
        <v>1</v>
      </c>
      <c r="I96" s="228"/>
      <c r="J96" s="229">
        <f>ROUND(I96*H96,2)</f>
        <v>0</v>
      </c>
      <c r="K96" s="225" t="s">
        <v>149</v>
      </c>
      <c r="L96" s="46"/>
      <c r="M96" s="230" t="s">
        <v>19</v>
      </c>
      <c r="N96" s="231" t="s">
        <v>47</v>
      </c>
      <c r="O96" s="86"/>
      <c r="P96" s="232">
        <f>O96*H96</f>
        <v>0</v>
      </c>
      <c r="Q96" s="232">
        <v>0</v>
      </c>
      <c r="R96" s="232">
        <f>Q96*H96</f>
        <v>0</v>
      </c>
      <c r="S96" s="232">
        <v>0</v>
      </c>
      <c r="T96" s="23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4" t="s">
        <v>310</v>
      </c>
      <c r="AT96" s="234" t="s">
        <v>145</v>
      </c>
      <c r="AU96" s="234" t="s">
        <v>84</v>
      </c>
      <c r="AY96" s="19" t="s">
        <v>142</v>
      </c>
      <c r="BE96" s="235">
        <f>IF(N96="základní",J96,0)</f>
        <v>0</v>
      </c>
      <c r="BF96" s="235">
        <f>IF(N96="snížená",J96,0)</f>
        <v>0</v>
      </c>
      <c r="BG96" s="235">
        <f>IF(N96="zákl. přenesená",J96,0)</f>
        <v>0</v>
      </c>
      <c r="BH96" s="235">
        <f>IF(N96="sníž. přenesená",J96,0)</f>
        <v>0</v>
      </c>
      <c r="BI96" s="235">
        <f>IF(N96="nulová",J96,0)</f>
        <v>0</v>
      </c>
      <c r="BJ96" s="19" t="s">
        <v>84</v>
      </c>
      <c r="BK96" s="235">
        <f>ROUND(I96*H96,2)</f>
        <v>0</v>
      </c>
      <c r="BL96" s="19" t="s">
        <v>310</v>
      </c>
      <c r="BM96" s="234" t="s">
        <v>1125</v>
      </c>
    </row>
    <row r="97" s="2" customFormat="1">
      <c r="A97" s="40"/>
      <c r="B97" s="41"/>
      <c r="C97" s="42"/>
      <c r="D97" s="236" t="s">
        <v>152</v>
      </c>
      <c r="E97" s="42"/>
      <c r="F97" s="237" t="s">
        <v>1124</v>
      </c>
      <c r="G97" s="42"/>
      <c r="H97" s="42"/>
      <c r="I97" s="138"/>
      <c r="J97" s="42"/>
      <c r="K97" s="42"/>
      <c r="L97" s="46"/>
      <c r="M97" s="238"/>
      <c r="N97" s="23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84</v>
      </c>
    </row>
    <row r="98" s="13" customFormat="1">
      <c r="A98" s="13"/>
      <c r="B98" s="241"/>
      <c r="C98" s="242"/>
      <c r="D98" s="236" t="s">
        <v>156</v>
      </c>
      <c r="E98" s="243" t="s">
        <v>19</v>
      </c>
      <c r="F98" s="244" t="s">
        <v>84</v>
      </c>
      <c r="G98" s="242"/>
      <c r="H98" s="245">
        <v>1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1" t="s">
        <v>156</v>
      </c>
      <c r="AU98" s="251" t="s">
        <v>84</v>
      </c>
      <c r="AV98" s="13" t="s">
        <v>87</v>
      </c>
      <c r="AW98" s="13" t="s">
        <v>35</v>
      </c>
      <c r="AX98" s="13" t="s">
        <v>84</v>
      </c>
      <c r="AY98" s="251" t="s">
        <v>142</v>
      </c>
    </row>
    <row r="99" s="2" customFormat="1" ht="21.75" customHeight="1">
      <c r="A99" s="40"/>
      <c r="B99" s="41"/>
      <c r="C99" s="223" t="s">
        <v>178</v>
      </c>
      <c r="D99" s="223" t="s">
        <v>145</v>
      </c>
      <c r="E99" s="224" t="s">
        <v>1127</v>
      </c>
      <c r="F99" s="225" t="s">
        <v>1204</v>
      </c>
      <c r="G99" s="226" t="s">
        <v>148</v>
      </c>
      <c r="H99" s="227">
        <v>3</v>
      </c>
      <c r="I99" s="228"/>
      <c r="J99" s="229">
        <f>ROUND(I99*H99,2)</f>
        <v>0</v>
      </c>
      <c r="K99" s="225" t="s">
        <v>149</v>
      </c>
      <c r="L99" s="46"/>
      <c r="M99" s="230" t="s">
        <v>19</v>
      </c>
      <c r="N99" s="231" t="s">
        <v>47</v>
      </c>
      <c r="O99" s="86"/>
      <c r="P99" s="232">
        <f>O99*H99</f>
        <v>0</v>
      </c>
      <c r="Q99" s="232">
        <v>0</v>
      </c>
      <c r="R99" s="232">
        <f>Q99*H99</f>
        <v>0</v>
      </c>
      <c r="S99" s="232">
        <v>0</v>
      </c>
      <c r="T99" s="233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4" t="s">
        <v>310</v>
      </c>
      <c r="AT99" s="234" t="s">
        <v>145</v>
      </c>
      <c r="AU99" s="234" t="s">
        <v>84</v>
      </c>
      <c r="AY99" s="19" t="s">
        <v>142</v>
      </c>
      <c r="BE99" s="235">
        <f>IF(N99="základní",J99,0)</f>
        <v>0</v>
      </c>
      <c r="BF99" s="235">
        <f>IF(N99="snížená",J99,0)</f>
        <v>0</v>
      </c>
      <c r="BG99" s="235">
        <f>IF(N99="zákl. přenesená",J99,0)</f>
        <v>0</v>
      </c>
      <c r="BH99" s="235">
        <f>IF(N99="sníž. přenesená",J99,0)</f>
        <v>0</v>
      </c>
      <c r="BI99" s="235">
        <f>IF(N99="nulová",J99,0)</f>
        <v>0</v>
      </c>
      <c r="BJ99" s="19" t="s">
        <v>84</v>
      </c>
      <c r="BK99" s="235">
        <f>ROUND(I99*H99,2)</f>
        <v>0</v>
      </c>
      <c r="BL99" s="19" t="s">
        <v>310</v>
      </c>
      <c r="BM99" s="234" t="s">
        <v>1129</v>
      </c>
    </row>
    <row r="100" s="2" customFormat="1">
      <c r="A100" s="40"/>
      <c r="B100" s="41"/>
      <c r="C100" s="42"/>
      <c r="D100" s="236" t="s">
        <v>152</v>
      </c>
      <c r="E100" s="42"/>
      <c r="F100" s="237" t="s">
        <v>1204</v>
      </c>
      <c r="G100" s="42"/>
      <c r="H100" s="42"/>
      <c r="I100" s="138"/>
      <c r="J100" s="42"/>
      <c r="K100" s="42"/>
      <c r="L100" s="46"/>
      <c r="M100" s="238"/>
      <c r="N100" s="239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152</v>
      </c>
      <c r="AU100" s="19" t="s">
        <v>84</v>
      </c>
    </row>
    <row r="101" s="2" customFormat="1" ht="16.5" customHeight="1">
      <c r="A101" s="40"/>
      <c r="B101" s="41"/>
      <c r="C101" s="223" t="s">
        <v>183</v>
      </c>
      <c r="D101" s="223" t="s">
        <v>145</v>
      </c>
      <c r="E101" s="224" t="s">
        <v>1130</v>
      </c>
      <c r="F101" s="225" t="s">
        <v>1131</v>
      </c>
      <c r="G101" s="226" t="s">
        <v>1132</v>
      </c>
      <c r="H101" s="227">
        <v>0.48999999999999999</v>
      </c>
      <c r="I101" s="228"/>
      <c r="J101" s="229">
        <f>ROUND(I101*H101,2)</f>
        <v>0</v>
      </c>
      <c r="K101" s="225" t="s">
        <v>149</v>
      </c>
      <c r="L101" s="46"/>
      <c r="M101" s="230" t="s">
        <v>19</v>
      </c>
      <c r="N101" s="231" t="s">
        <v>47</v>
      </c>
      <c r="O101" s="86"/>
      <c r="P101" s="232">
        <f>O101*H101</f>
        <v>0</v>
      </c>
      <c r="Q101" s="232">
        <v>0</v>
      </c>
      <c r="R101" s="232">
        <f>Q101*H101</f>
        <v>0</v>
      </c>
      <c r="S101" s="232">
        <v>0</v>
      </c>
      <c r="T101" s="23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4" t="s">
        <v>310</v>
      </c>
      <c r="AT101" s="234" t="s">
        <v>145</v>
      </c>
      <c r="AU101" s="234" t="s">
        <v>84</v>
      </c>
      <c r="AY101" s="19" t="s">
        <v>142</v>
      </c>
      <c r="BE101" s="235">
        <f>IF(N101="základní",J101,0)</f>
        <v>0</v>
      </c>
      <c r="BF101" s="235">
        <f>IF(N101="snížená",J101,0)</f>
        <v>0</v>
      </c>
      <c r="BG101" s="235">
        <f>IF(N101="zákl. přenesená",J101,0)</f>
        <v>0</v>
      </c>
      <c r="BH101" s="235">
        <f>IF(N101="sníž. přenesená",J101,0)</f>
        <v>0</v>
      </c>
      <c r="BI101" s="235">
        <f>IF(N101="nulová",J101,0)</f>
        <v>0</v>
      </c>
      <c r="BJ101" s="19" t="s">
        <v>84</v>
      </c>
      <c r="BK101" s="235">
        <f>ROUND(I101*H101,2)</f>
        <v>0</v>
      </c>
      <c r="BL101" s="19" t="s">
        <v>310</v>
      </c>
      <c r="BM101" s="234" t="s">
        <v>1133</v>
      </c>
    </row>
    <row r="102" s="2" customFormat="1">
      <c r="A102" s="40"/>
      <c r="B102" s="41"/>
      <c r="C102" s="42"/>
      <c r="D102" s="236" t="s">
        <v>152</v>
      </c>
      <c r="E102" s="42"/>
      <c r="F102" s="237" t="s">
        <v>1131</v>
      </c>
      <c r="G102" s="42"/>
      <c r="H102" s="42"/>
      <c r="I102" s="138"/>
      <c r="J102" s="42"/>
      <c r="K102" s="42"/>
      <c r="L102" s="46"/>
      <c r="M102" s="238"/>
      <c r="N102" s="23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152</v>
      </c>
      <c r="AU102" s="19" t="s">
        <v>84</v>
      </c>
    </row>
    <row r="103" s="13" customFormat="1">
      <c r="A103" s="13"/>
      <c r="B103" s="241"/>
      <c r="C103" s="242"/>
      <c r="D103" s="236" t="s">
        <v>156</v>
      </c>
      <c r="E103" s="243" t="s">
        <v>19</v>
      </c>
      <c r="F103" s="244" t="s">
        <v>1205</v>
      </c>
      <c r="G103" s="242"/>
      <c r="H103" s="245">
        <v>0.48999999999999999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1" t="s">
        <v>156</v>
      </c>
      <c r="AU103" s="251" t="s">
        <v>84</v>
      </c>
      <c r="AV103" s="13" t="s">
        <v>87</v>
      </c>
      <c r="AW103" s="13" t="s">
        <v>35</v>
      </c>
      <c r="AX103" s="13" t="s">
        <v>76</v>
      </c>
      <c r="AY103" s="251" t="s">
        <v>142</v>
      </c>
    </row>
    <row r="104" s="14" customFormat="1">
      <c r="A104" s="14"/>
      <c r="B104" s="262"/>
      <c r="C104" s="263"/>
      <c r="D104" s="236" t="s">
        <v>156</v>
      </c>
      <c r="E104" s="264" t="s">
        <v>19</v>
      </c>
      <c r="F104" s="265" t="s">
        <v>209</v>
      </c>
      <c r="G104" s="263"/>
      <c r="H104" s="266">
        <v>0.48999999999999999</v>
      </c>
      <c r="I104" s="267"/>
      <c r="J104" s="263"/>
      <c r="K104" s="263"/>
      <c r="L104" s="268"/>
      <c r="M104" s="269"/>
      <c r="N104" s="270"/>
      <c r="O104" s="270"/>
      <c r="P104" s="270"/>
      <c r="Q104" s="270"/>
      <c r="R104" s="270"/>
      <c r="S104" s="270"/>
      <c r="T104" s="27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72" t="s">
        <v>156</v>
      </c>
      <c r="AU104" s="272" t="s">
        <v>84</v>
      </c>
      <c r="AV104" s="14" t="s">
        <v>168</v>
      </c>
      <c r="AW104" s="14" t="s">
        <v>35</v>
      </c>
      <c r="AX104" s="14" t="s">
        <v>84</v>
      </c>
      <c r="AY104" s="272" t="s">
        <v>142</v>
      </c>
    </row>
    <row r="105" s="2" customFormat="1" ht="21.75" customHeight="1">
      <c r="A105" s="40"/>
      <c r="B105" s="41"/>
      <c r="C105" s="223" t="s">
        <v>187</v>
      </c>
      <c r="D105" s="223" t="s">
        <v>145</v>
      </c>
      <c r="E105" s="224" t="s">
        <v>1143</v>
      </c>
      <c r="F105" s="225" t="s">
        <v>1144</v>
      </c>
      <c r="G105" s="226" t="s">
        <v>148</v>
      </c>
      <c r="H105" s="227">
        <v>14</v>
      </c>
      <c r="I105" s="228"/>
      <c r="J105" s="229">
        <f>ROUND(I105*H105,2)</f>
        <v>0</v>
      </c>
      <c r="K105" s="225" t="s">
        <v>149</v>
      </c>
      <c r="L105" s="46"/>
      <c r="M105" s="230" t="s">
        <v>19</v>
      </c>
      <c r="N105" s="231" t="s">
        <v>47</v>
      </c>
      <c r="O105" s="86"/>
      <c r="P105" s="232">
        <f>O105*H105</f>
        <v>0</v>
      </c>
      <c r="Q105" s="232">
        <v>0</v>
      </c>
      <c r="R105" s="232">
        <f>Q105*H105</f>
        <v>0</v>
      </c>
      <c r="S105" s="232">
        <v>0</v>
      </c>
      <c r="T105" s="23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4" t="s">
        <v>310</v>
      </c>
      <c r="AT105" s="234" t="s">
        <v>145</v>
      </c>
      <c r="AU105" s="234" t="s">
        <v>84</v>
      </c>
      <c r="AY105" s="19" t="s">
        <v>142</v>
      </c>
      <c r="BE105" s="235">
        <f>IF(N105="základní",J105,0)</f>
        <v>0</v>
      </c>
      <c r="BF105" s="235">
        <f>IF(N105="snížená",J105,0)</f>
        <v>0</v>
      </c>
      <c r="BG105" s="235">
        <f>IF(N105="zákl. přenesená",J105,0)</f>
        <v>0</v>
      </c>
      <c r="BH105" s="235">
        <f>IF(N105="sníž. přenesená",J105,0)</f>
        <v>0</v>
      </c>
      <c r="BI105" s="235">
        <f>IF(N105="nulová",J105,0)</f>
        <v>0</v>
      </c>
      <c r="BJ105" s="19" t="s">
        <v>84</v>
      </c>
      <c r="BK105" s="235">
        <f>ROUND(I105*H105,2)</f>
        <v>0</v>
      </c>
      <c r="BL105" s="19" t="s">
        <v>310</v>
      </c>
      <c r="BM105" s="234" t="s">
        <v>1145</v>
      </c>
    </row>
    <row r="106" s="2" customFormat="1">
      <c r="A106" s="40"/>
      <c r="B106" s="41"/>
      <c r="C106" s="42"/>
      <c r="D106" s="236" t="s">
        <v>152</v>
      </c>
      <c r="E106" s="42"/>
      <c r="F106" s="237" t="s">
        <v>1144</v>
      </c>
      <c r="G106" s="42"/>
      <c r="H106" s="42"/>
      <c r="I106" s="138"/>
      <c r="J106" s="42"/>
      <c r="K106" s="42"/>
      <c r="L106" s="46"/>
      <c r="M106" s="238"/>
      <c r="N106" s="239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152</v>
      </c>
      <c r="AU106" s="19" t="s">
        <v>84</v>
      </c>
    </row>
    <row r="107" s="2" customFormat="1" ht="21.75" customHeight="1">
      <c r="A107" s="40"/>
      <c r="B107" s="41"/>
      <c r="C107" s="252" t="s">
        <v>192</v>
      </c>
      <c r="D107" s="252" t="s">
        <v>157</v>
      </c>
      <c r="E107" s="253" t="s">
        <v>1146</v>
      </c>
      <c r="F107" s="254" t="s">
        <v>1147</v>
      </c>
      <c r="G107" s="255" t="s">
        <v>148</v>
      </c>
      <c r="H107" s="256">
        <v>14</v>
      </c>
      <c r="I107" s="257"/>
      <c r="J107" s="258">
        <f>ROUND(I107*H107,2)</f>
        <v>0</v>
      </c>
      <c r="K107" s="254" t="s">
        <v>149</v>
      </c>
      <c r="L107" s="259"/>
      <c r="M107" s="260" t="s">
        <v>19</v>
      </c>
      <c r="N107" s="261" t="s">
        <v>47</v>
      </c>
      <c r="O107" s="86"/>
      <c r="P107" s="232">
        <f>O107*H107</f>
        <v>0</v>
      </c>
      <c r="Q107" s="232">
        <v>0.0030000000000000001</v>
      </c>
      <c r="R107" s="232">
        <f>Q107*H107</f>
        <v>0.042000000000000003</v>
      </c>
      <c r="S107" s="232">
        <v>0</v>
      </c>
      <c r="T107" s="23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4" t="s">
        <v>353</v>
      </c>
      <c r="AT107" s="234" t="s">
        <v>157</v>
      </c>
      <c r="AU107" s="234" t="s">
        <v>84</v>
      </c>
      <c r="AY107" s="19" t="s">
        <v>142</v>
      </c>
      <c r="BE107" s="235">
        <f>IF(N107="základní",J107,0)</f>
        <v>0</v>
      </c>
      <c r="BF107" s="235">
        <f>IF(N107="snížená",J107,0)</f>
        <v>0</v>
      </c>
      <c r="BG107" s="235">
        <f>IF(N107="zákl. přenesená",J107,0)</f>
        <v>0</v>
      </c>
      <c r="BH107" s="235">
        <f>IF(N107="sníž. přenesená",J107,0)</f>
        <v>0</v>
      </c>
      <c r="BI107" s="235">
        <f>IF(N107="nulová",J107,0)</f>
        <v>0</v>
      </c>
      <c r="BJ107" s="19" t="s">
        <v>84</v>
      </c>
      <c r="BK107" s="235">
        <f>ROUND(I107*H107,2)</f>
        <v>0</v>
      </c>
      <c r="BL107" s="19" t="s">
        <v>310</v>
      </c>
      <c r="BM107" s="234" t="s">
        <v>1148</v>
      </c>
    </row>
    <row r="108" s="2" customFormat="1">
      <c r="A108" s="40"/>
      <c r="B108" s="41"/>
      <c r="C108" s="42"/>
      <c r="D108" s="236" t="s">
        <v>152</v>
      </c>
      <c r="E108" s="42"/>
      <c r="F108" s="237" t="s">
        <v>1147</v>
      </c>
      <c r="G108" s="42"/>
      <c r="H108" s="42"/>
      <c r="I108" s="138"/>
      <c r="J108" s="42"/>
      <c r="K108" s="42"/>
      <c r="L108" s="46"/>
      <c r="M108" s="238"/>
      <c r="N108" s="239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84</v>
      </c>
    </row>
    <row r="109" s="13" customFormat="1">
      <c r="A109" s="13"/>
      <c r="B109" s="241"/>
      <c r="C109" s="242"/>
      <c r="D109" s="236" t="s">
        <v>156</v>
      </c>
      <c r="E109" s="243" t="s">
        <v>19</v>
      </c>
      <c r="F109" s="244" t="s">
        <v>1206</v>
      </c>
      <c r="G109" s="242"/>
      <c r="H109" s="245">
        <v>14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1" t="s">
        <v>156</v>
      </c>
      <c r="AU109" s="251" t="s">
        <v>84</v>
      </c>
      <c r="AV109" s="13" t="s">
        <v>87</v>
      </c>
      <c r="AW109" s="13" t="s">
        <v>35</v>
      </c>
      <c r="AX109" s="13" t="s">
        <v>84</v>
      </c>
      <c r="AY109" s="251" t="s">
        <v>142</v>
      </c>
    </row>
    <row r="110" s="12" customFormat="1" ht="22.8" customHeight="1">
      <c r="A110" s="12"/>
      <c r="B110" s="207"/>
      <c r="C110" s="208"/>
      <c r="D110" s="209" t="s">
        <v>75</v>
      </c>
      <c r="E110" s="221" t="s">
        <v>305</v>
      </c>
      <c r="F110" s="221" t="s">
        <v>306</v>
      </c>
      <c r="G110" s="208"/>
      <c r="H110" s="208"/>
      <c r="I110" s="211"/>
      <c r="J110" s="222">
        <f>BK110</f>
        <v>0</v>
      </c>
      <c r="K110" s="208"/>
      <c r="L110" s="213"/>
      <c r="M110" s="214"/>
      <c r="N110" s="215"/>
      <c r="O110" s="215"/>
      <c r="P110" s="216">
        <f>P111+SUM(P112:P120)</f>
        <v>0</v>
      </c>
      <c r="Q110" s="215"/>
      <c r="R110" s="216">
        <f>R111+SUM(R112:R120)</f>
        <v>0.0067199999999999994</v>
      </c>
      <c r="S110" s="215"/>
      <c r="T110" s="217">
        <f>T111+SUM(T112:T120)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8" t="s">
        <v>168</v>
      </c>
      <c r="AT110" s="219" t="s">
        <v>75</v>
      </c>
      <c r="AU110" s="219" t="s">
        <v>84</v>
      </c>
      <c r="AY110" s="218" t="s">
        <v>142</v>
      </c>
      <c r="BK110" s="220">
        <f>BK111+SUM(BK112:BK120)</f>
        <v>0</v>
      </c>
    </row>
    <row r="111" s="2" customFormat="1" ht="21.75" customHeight="1">
      <c r="A111" s="40"/>
      <c r="B111" s="41"/>
      <c r="C111" s="223" t="s">
        <v>197</v>
      </c>
      <c r="D111" s="223" t="s">
        <v>145</v>
      </c>
      <c r="E111" s="224" t="s">
        <v>324</v>
      </c>
      <c r="F111" s="225" t="s">
        <v>325</v>
      </c>
      <c r="G111" s="226" t="s">
        <v>148</v>
      </c>
      <c r="H111" s="227">
        <v>2</v>
      </c>
      <c r="I111" s="228"/>
      <c r="J111" s="229">
        <f>ROUND(I111*H111,2)</f>
        <v>0</v>
      </c>
      <c r="K111" s="225" t="s">
        <v>149</v>
      </c>
      <c r="L111" s="46"/>
      <c r="M111" s="230" t="s">
        <v>19</v>
      </c>
      <c r="N111" s="231" t="s">
        <v>47</v>
      </c>
      <c r="O111" s="86"/>
      <c r="P111" s="232">
        <f>O111*H111</f>
        <v>0</v>
      </c>
      <c r="Q111" s="232">
        <v>0</v>
      </c>
      <c r="R111" s="232">
        <f>Q111*H111</f>
        <v>0</v>
      </c>
      <c r="S111" s="232">
        <v>0</v>
      </c>
      <c r="T111" s="23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4" t="s">
        <v>319</v>
      </c>
      <c r="AT111" s="234" t="s">
        <v>145</v>
      </c>
      <c r="AU111" s="234" t="s">
        <v>87</v>
      </c>
      <c r="AY111" s="19" t="s">
        <v>142</v>
      </c>
      <c r="BE111" s="235">
        <f>IF(N111="základní",J111,0)</f>
        <v>0</v>
      </c>
      <c r="BF111" s="235">
        <f>IF(N111="snížená",J111,0)</f>
        <v>0</v>
      </c>
      <c r="BG111" s="235">
        <f>IF(N111="zákl. přenesená",J111,0)</f>
        <v>0</v>
      </c>
      <c r="BH111" s="235">
        <f>IF(N111="sníž. přenesená",J111,0)</f>
        <v>0</v>
      </c>
      <c r="BI111" s="235">
        <f>IF(N111="nulová",J111,0)</f>
        <v>0</v>
      </c>
      <c r="BJ111" s="19" t="s">
        <v>84</v>
      </c>
      <c r="BK111" s="235">
        <f>ROUND(I111*H111,2)</f>
        <v>0</v>
      </c>
      <c r="BL111" s="19" t="s">
        <v>319</v>
      </c>
      <c r="BM111" s="234" t="s">
        <v>1159</v>
      </c>
    </row>
    <row r="112" s="2" customFormat="1">
      <c r="A112" s="40"/>
      <c r="B112" s="41"/>
      <c r="C112" s="42"/>
      <c r="D112" s="236" t="s">
        <v>152</v>
      </c>
      <c r="E112" s="42"/>
      <c r="F112" s="237" t="s">
        <v>327</v>
      </c>
      <c r="G112" s="42"/>
      <c r="H112" s="42"/>
      <c r="I112" s="138"/>
      <c r="J112" s="42"/>
      <c r="K112" s="42"/>
      <c r="L112" s="46"/>
      <c r="M112" s="238"/>
      <c r="N112" s="23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152</v>
      </c>
      <c r="AU112" s="19" t="s">
        <v>87</v>
      </c>
    </row>
    <row r="113" s="13" customFormat="1">
      <c r="A113" s="13"/>
      <c r="B113" s="241"/>
      <c r="C113" s="242"/>
      <c r="D113" s="236" t="s">
        <v>156</v>
      </c>
      <c r="E113" s="243" t="s">
        <v>19</v>
      </c>
      <c r="F113" s="244" t="s">
        <v>87</v>
      </c>
      <c r="G113" s="242"/>
      <c r="H113" s="245">
        <v>2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1" t="s">
        <v>156</v>
      </c>
      <c r="AU113" s="251" t="s">
        <v>87</v>
      </c>
      <c r="AV113" s="13" t="s">
        <v>87</v>
      </c>
      <c r="AW113" s="13" t="s">
        <v>35</v>
      </c>
      <c r="AX113" s="13" t="s">
        <v>84</v>
      </c>
      <c r="AY113" s="251" t="s">
        <v>142</v>
      </c>
    </row>
    <row r="114" s="2" customFormat="1" ht="33" customHeight="1">
      <c r="A114" s="40"/>
      <c r="B114" s="41"/>
      <c r="C114" s="223" t="s">
        <v>202</v>
      </c>
      <c r="D114" s="223" t="s">
        <v>145</v>
      </c>
      <c r="E114" s="224" t="s">
        <v>1161</v>
      </c>
      <c r="F114" s="225" t="s">
        <v>1162</v>
      </c>
      <c r="G114" s="226" t="s">
        <v>414</v>
      </c>
      <c r="H114" s="227">
        <v>80</v>
      </c>
      <c r="I114" s="228"/>
      <c r="J114" s="229">
        <f>ROUND(I114*H114,2)</f>
        <v>0</v>
      </c>
      <c r="K114" s="225" t="s">
        <v>149</v>
      </c>
      <c r="L114" s="46"/>
      <c r="M114" s="230" t="s">
        <v>19</v>
      </c>
      <c r="N114" s="231" t="s">
        <v>47</v>
      </c>
      <c r="O114" s="86"/>
      <c r="P114" s="232">
        <f>O114*H114</f>
        <v>0</v>
      </c>
      <c r="Q114" s="232">
        <v>0</v>
      </c>
      <c r="R114" s="232">
        <f>Q114*H114</f>
        <v>0</v>
      </c>
      <c r="S114" s="232">
        <v>0</v>
      </c>
      <c r="T114" s="233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4" t="s">
        <v>319</v>
      </c>
      <c r="AT114" s="234" t="s">
        <v>145</v>
      </c>
      <c r="AU114" s="234" t="s">
        <v>87</v>
      </c>
      <c r="AY114" s="19" t="s">
        <v>142</v>
      </c>
      <c r="BE114" s="235">
        <f>IF(N114="základní",J114,0)</f>
        <v>0</v>
      </c>
      <c r="BF114" s="235">
        <f>IF(N114="snížená",J114,0)</f>
        <v>0</v>
      </c>
      <c r="BG114" s="235">
        <f>IF(N114="zákl. přenesená",J114,0)</f>
        <v>0</v>
      </c>
      <c r="BH114" s="235">
        <f>IF(N114="sníž. přenesená",J114,0)</f>
        <v>0</v>
      </c>
      <c r="BI114" s="235">
        <f>IF(N114="nulová",J114,0)</f>
        <v>0</v>
      </c>
      <c r="BJ114" s="19" t="s">
        <v>84</v>
      </c>
      <c r="BK114" s="235">
        <f>ROUND(I114*H114,2)</f>
        <v>0</v>
      </c>
      <c r="BL114" s="19" t="s">
        <v>319</v>
      </c>
      <c r="BM114" s="234" t="s">
        <v>1163</v>
      </c>
    </row>
    <row r="115" s="2" customFormat="1">
      <c r="A115" s="40"/>
      <c r="B115" s="41"/>
      <c r="C115" s="42"/>
      <c r="D115" s="236" t="s">
        <v>152</v>
      </c>
      <c r="E115" s="42"/>
      <c r="F115" s="237" t="s">
        <v>1164</v>
      </c>
      <c r="G115" s="42"/>
      <c r="H115" s="42"/>
      <c r="I115" s="138"/>
      <c r="J115" s="42"/>
      <c r="K115" s="42"/>
      <c r="L115" s="46"/>
      <c r="M115" s="238"/>
      <c r="N115" s="23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87</v>
      </c>
    </row>
    <row r="116" s="2" customFormat="1" ht="16.5" customHeight="1">
      <c r="A116" s="40"/>
      <c r="B116" s="41"/>
      <c r="C116" s="252" t="s">
        <v>210</v>
      </c>
      <c r="D116" s="252" t="s">
        <v>157</v>
      </c>
      <c r="E116" s="253" t="s">
        <v>418</v>
      </c>
      <c r="F116" s="254" t="s">
        <v>419</v>
      </c>
      <c r="G116" s="255" t="s">
        <v>414</v>
      </c>
      <c r="H116" s="256">
        <v>96</v>
      </c>
      <c r="I116" s="257"/>
      <c r="J116" s="258">
        <f>ROUND(I116*H116,2)</f>
        <v>0</v>
      </c>
      <c r="K116" s="254" t="s">
        <v>149</v>
      </c>
      <c r="L116" s="259"/>
      <c r="M116" s="260" t="s">
        <v>19</v>
      </c>
      <c r="N116" s="261" t="s">
        <v>47</v>
      </c>
      <c r="O116" s="86"/>
      <c r="P116" s="232">
        <f>O116*H116</f>
        <v>0</v>
      </c>
      <c r="Q116" s="232">
        <v>6.9999999999999994E-05</v>
      </c>
      <c r="R116" s="232">
        <f>Q116*H116</f>
        <v>0.0067199999999999994</v>
      </c>
      <c r="S116" s="232">
        <v>0</v>
      </c>
      <c r="T116" s="233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4" t="s">
        <v>394</v>
      </c>
      <c r="AT116" s="234" t="s">
        <v>157</v>
      </c>
      <c r="AU116" s="234" t="s">
        <v>87</v>
      </c>
      <c r="AY116" s="19" t="s">
        <v>142</v>
      </c>
      <c r="BE116" s="235">
        <f>IF(N116="základní",J116,0)</f>
        <v>0</v>
      </c>
      <c r="BF116" s="235">
        <f>IF(N116="snížená",J116,0)</f>
        <v>0</v>
      </c>
      <c r="BG116" s="235">
        <f>IF(N116="zákl. přenesená",J116,0)</f>
        <v>0</v>
      </c>
      <c r="BH116" s="235">
        <f>IF(N116="sníž. přenesená",J116,0)</f>
        <v>0</v>
      </c>
      <c r="BI116" s="235">
        <f>IF(N116="nulová",J116,0)</f>
        <v>0</v>
      </c>
      <c r="BJ116" s="19" t="s">
        <v>84</v>
      </c>
      <c r="BK116" s="235">
        <f>ROUND(I116*H116,2)</f>
        <v>0</v>
      </c>
      <c r="BL116" s="19" t="s">
        <v>394</v>
      </c>
      <c r="BM116" s="234" t="s">
        <v>1165</v>
      </c>
    </row>
    <row r="117" s="2" customFormat="1">
      <c r="A117" s="40"/>
      <c r="B117" s="41"/>
      <c r="C117" s="42"/>
      <c r="D117" s="236" t="s">
        <v>152</v>
      </c>
      <c r="E117" s="42"/>
      <c r="F117" s="237" t="s">
        <v>1166</v>
      </c>
      <c r="G117" s="42"/>
      <c r="H117" s="42"/>
      <c r="I117" s="138"/>
      <c r="J117" s="42"/>
      <c r="K117" s="42"/>
      <c r="L117" s="46"/>
      <c r="M117" s="238"/>
      <c r="N117" s="23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152</v>
      </c>
      <c r="AU117" s="19" t="s">
        <v>87</v>
      </c>
    </row>
    <row r="118" s="13" customFormat="1">
      <c r="A118" s="13"/>
      <c r="B118" s="241"/>
      <c r="C118" s="242"/>
      <c r="D118" s="236" t="s">
        <v>156</v>
      </c>
      <c r="E118" s="243" t="s">
        <v>19</v>
      </c>
      <c r="F118" s="244" t="s">
        <v>550</v>
      </c>
      <c r="G118" s="242"/>
      <c r="H118" s="245">
        <v>80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1" t="s">
        <v>156</v>
      </c>
      <c r="AU118" s="251" t="s">
        <v>87</v>
      </c>
      <c r="AV118" s="13" t="s">
        <v>87</v>
      </c>
      <c r="AW118" s="13" t="s">
        <v>35</v>
      </c>
      <c r="AX118" s="13" t="s">
        <v>84</v>
      </c>
      <c r="AY118" s="251" t="s">
        <v>142</v>
      </c>
    </row>
    <row r="119" s="13" customFormat="1">
      <c r="A119" s="13"/>
      <c r="B119" s="241"/>
      <c r="C119" s="242"/>
      <c r="D119" s="236" t="s">
        <v>156</v>
      </c>
      <c r="E119" s="242"/>
      <c r="F119" s="244" t="s">
        <v>1207</v>
      </c>
      <c r="G119" s="242"/>
      <c r="H119" s="245">
        <v>96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1" t="s">
        <v>156</v>
      </c>
      <c r="AU119" s="251" t="s">
        <v>87</v>
      </c>
      <c r="AV119" s="13" t="s">
        <v>87</v>
      </c>
      <c r="AW119" s="13" t="s">
        <v>4</v>
      </c>
      <c r="AX119" s="13" t="s">
        <v>84</v>
      </c>
      <c r="AY119" s="251" t="s">
        <v>142</v>
      </c>
    </row>
    <row r="120" s="12" customFormat="1" ht="20.88" customHeight="1">
      <c r="A120" s="12"/>
      <c r="B120" s="207"/>
      <c r="C120" s="208"/>
      <c r="D120" s="209" t="s">
        <v>75</v>
      </c>
      <c r="E120" s="221" t="s">
        <v>84</v>
      </c>
      <c r="F120" s="221" t="s">
        <v>743</v>
      </c>
      <c r="G120" s="208"/>
      <c r="H120" s="208"/>
      <c r="I120" s="211"/>
      <c r="J120" s="222">
        <f>BK120</f>
        <v>0</v>
      </c>
      <c r="K120" s="208"/>
      <c r="L120" s="213"/>
      <c r="M120" s="214"/>
      <c r="N120" s="215"/>
      <c r="O120" s="215"/>
      <c r="P120" s="216">
        <f>SUM(P121:P129)</f>
        <v>0</v>
      </c>
      <c r="Q120" s="215"/>
      <c r="R120" s="216">
        <f>SUM(R121:R129)</f>
        <v>0</v>
      </c>
      <c r="S120" s="215"/>
      <c r="T120" s="217">
        <f>SUM(T121:T129)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8" t="s">
        <v>84</v>
      </c>
      <c r="AT120" s="219" t="s">
        <v>75</v>
      </c>
      <c r="AU120" s="219" t="s">
        <v>87</v>
      </c>
      <c r="AY120" s="218" t="s">
        <v>142</v>
      </c>
      <c r="BK120" s="220">
        <f>SUM(BK121:BK129)</f>
        <v>0</v>
      </c>
    </row>
    <row r="121" s="2" customFormat="1" ht="21.75" customHeight="1">
      <c r="A121" s="40"/>
      <c r="B121" s="41"/>
      <c r="C121" s="223" t="s">
        <v>217</v>
      </c>
      <c r="D121" s="223" t="s">
        <v>145</v>
      </c>
      <c r="E121" s="224" t="s">
        <v>745</v>
      </c>
      <c r="F121" s="225" t="s">
        <v>746</v>
      </c>
      <c r="G121" s="226" t="s">
        <v>619</v>
      </c>
      <c r="H121" s="227">
        <v>10.5</v>
      </c>
      <c r="I121" s="228"/>
      <c r="J121" s="229">
        <f>ROUND(I121*H121,2)</f>
        <v>0</v>
      </c>
      <c r="K121" s="225" t="s">
        <v>149</v>
      </c>
      <c r="L121" s="46"/>
      <c r="M121" s="230" t="s">
        <v>19</v>
      </c>
      <c r="N121" s="231" t="s">
        <v>47</v>
      </c>
      <c r="O121" s="86"/>
      <c r="P121" s="232">
        <f>O121*H121</f>
        <v>0</v>
      </c>
      <c r="Q121" s="232">
        <v>0</v>
      </c>
      <c r="R121" s="232">
        <f>Q121*H121</f>
        <v>0</v>
      </c>
      <c r="S121" s="232">
        <v>0</v>
      </c>
      <c r="T121" s="23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4" t="s">
        <v>168</v>
      </c>
      <c r="AT121" s="234" t="s">
        <v>145</v>
      </c>
      <c r="AU121" s="234" t="s">
        <v>163</v>
      </c>
      <c r="AY121" s="19" t="s">
        <v>142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9" t="s">
        <v>84</v>
      </c>
      <c r="BK121" s="235">
        <f>ROUND(I121*H121,2)</f>
        <v>0</v>
      </c>
      <c r="BL121" s="19" t="s">
        <v>168</v>
      </c>
      <c r="BM121" s="234" t="s">
        <v>1174</v>
      </c>
    </row>
    <row r="122" s="2" customFormat="1">
      <c r="A122" s="40"/>
      <c r="B122" s="41"/>
      <c r="C122" s="42"/>
      <c r="D122" s="236" t="s">
        <v>152</v>
      </c>
      <c r="E122" s="42"/>
      <c r="F122" s="237" t="s">
        <v>747</v>
      </c>
      <c r="G122" s="42"/>
      <c r="H122" s="42"/>
      <c r="I122" s="138"/>
      <c r="J122" s="42"/>
      <c r="K122" s="42"/>
      <c r="L122" s="46"/>
      <c r="M122" s="238"/>
      <c r="N122" s="23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152</v>
      </c>
      <c r="AU122" s="19" t="s">
        <v>163</v>
      </c>
    </row>
    <row r="123" s="2" customFormat="1">
      <c r="A123" s="40"/>
      <c r="B123" s="41"/>
      <c r="C123" s="42"/>
      <c r="D123" s="236" t="s">
        <v>486</v>
      </c>
      <c r="E123" s="42"/>
      <c r="F123" s="240" t="s">
        <v>748</v>
      </c>
      <c r="G123" s="42"/>
      <c r="H123" s="42"/>
      <c r="I123" s="138"/>
      <c r="J123" s="42"/>
      <c r="K123" s="42"/>
      <c r="L123" s="46"/>
      <c r="M123" s="238"/>
      <c r="N123" s="239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486</v>
      </c>
      <c r="AU123" s="19" t="s">
        <v>163</v>
      </c>
    </row>
    <row r="124" s="13" customFormat="1">
      <c r="A124" s="13"/>
      <c r="B124" s="241"/>
      <c r="C124" s="242"/>
      <c r="D124" s="236" t="s">
        <v>156</v>
      </c>
      <c r="E124" s="243" t="s">
        <v>19</v>
      </c>
      <c r="F124" s="244" t="s">
        <v>1208</v>
      </c>
      <c r="G124" s="242"/>
      <c r="H124" s="245">
        <v>10.5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1" t="s">
        <v>156</v>
      </c>
      <c r="AU124" s="251" t="s">
        <v>163</v>
      </c>
      <c r="AV124" s="13" t="s">
        <v>87</v>
      </c>
      <c r="AW124" s="13" t="s">
        <v>35</v>
      </c>
      <c r="AX124" s="13" t="s">
        <v>84</v>
      </c>
      <c r="AY124" s="251" t="s">
        <v>142</v>
      </c>
    </row>
    <row r="125" s="2" customFormat="1" ht="21.75" customHeight="1">
      <c r="A125" s="40"/>
      <c r="B125" s="41"/>
      <c r="C125" s="223" t="s">
        <v>221</v>
      </c>
      <c r="D125" s="223" t="s">
        <v>145</v>
      </c>
      <c r="E125" s="224" t="s">
        <v>763</v>
      </c>
      <c r="F125" s="225" t="s">
        <v>764</v>
      </c>
      <c r="G125" s="226" t="s">
        <v>765</v>
      </c>
      <c r="H125" s="227">
        <v>11.34</v>
      </c>
      <c r="I125" s="228"/>
      <c r="J125" s="229">
        <f>ROUND(I125*H125,2)</f>
        <v>0</v>
      </c>
      <c r="K125" s="225" t="s">
        <v>149</v>
      </c>
      <c r="L125" s="46"/>
      <c r="M125" s="230" t="s">
        <v>19</v>
      </c>
      <c r="N125" s="231" t="s">
        <v>47</v>
      </c>
      <c r="O125" s="86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4" t="s">
        <v>310</v>
      </c>
      <c r="AT125" s="234" t="s">
        <v>145</v>
      </c>
      <c r="AU125" s="234" t="s">
        <v>163</v>
      </c>
      <c r="AY125" s="19" t="s">
        <v>142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9" t="s">
        <v>84</v>
      </c>
      <c r="BK125" s="235">
        <f>ROUND(I125*H125,2)</f>
        <v>0</v>
      </c>
      <c r="BL125" s="19" t="s">
        <v>310</v>
      </c>
      <c r="BM125" s="234" t="s">
        <v>1176</v>
      </c>
    </row>
    <row r="126" s="2" customFormat="1">
      <c r="A126" s="40"/>
      <c r="B126" s="41"/>
      <c r="C126" s="42"/>
      <c r="D126" s="236" t="s">
        <v>152</v>
      </c>
      <c r="E126" s="42"/>
      <c r="F126" s="237" t="s">
        <v>766</v>
      </c>
      <c r="G126" s="42"/>
      <c r="H126" s="42"/>
      <c r="I126" s="138"/>
      <c r="J126" s="42"/>
      <c r="K126" s="42"/>
      <c r="L126" s="46"/>
      <c r="M126" s="238"/>
      <c r="N126" s="23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152</v>
      </c>
      <c r="AU126" s="19" t="s">
        <v>163</v>
      </c>
    </row>
    <row r="127" s="2" customFormat="1">
      <c r="A127" s="40"/>
      <c r="B127" s="41"/>
      <c r="C127" s="42"/>
      <c r="D127" s="236" t="s">
        <v>486</v>
      </c>
      <c r="E127" s="42"/>
      <c r="F127" s="240" t="s">
        <v>767</v>
      </c>
      <c r="G127" s="42"/>
      <c r="H127" s="42"/>
      <c r="I127" s="138"/>
      <c r="J127" s="42"/>
      <c r="K127" s="42"/>
      <c r="L127" s="46"/>
      <c r="M127" s="238"/>
      <c r="N127" s="23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486</v>
      </c>
      <c r="AU127" s="19" t="s">
        <v>163</v>
      </c>
    </row>
    <row r="128" s="2" customFormat="1">
      <c r="A128" s="40"/>
      <c r="B128" s="41"/>
      <c r="C128" s="42"/>
      <c r="D128" s="236" t="s">
        <v>154</v>
      </c>
      <c r="E128" s="42"/>
      <c r="F128" s="240" t="s">
        <v>768</v>
      </c>
      <c r="G128" s="42"/>
      <c r="H128" s="42"/>
      <c r="I128" s="138"/>
      <c r="J128" s="42"/>
      <c r="K128" s="42"/>
      <c r="L128" s="46"/>
      <c r="M128" s="238"/>
      <c r="N128" s="23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154</v>
      </c>
      <c r="AU128" s="19" t="s">
        <v>163</v>
      </c>
    </row>
    <row r="129" s="13" customFormat="1">
      <c r="A129" s="13"/>
      <c r="B129" s="241"/>
      <c r="C129" s="242"/>
      <c r="D129" s="236" t="s">
        <v>156</v>
      </c>
      <c r="E129" s="243" t="s">
        <v>19</v>
      </c>
      <c r="F129" s="244" t="s">
        <v>1209</v>
      </c>
      <c r="G129" s="242"/>
      <c r="H129" s="245">
        <v>11.34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1" t="s">
        <v>156</v>
      </c>
      <c r="AU129" s="251" t="s">
        <v>163</v>
      </c>
      <c r="AV129" s="13" t="s">
        <v>87</v>
      </c>
      <c r="AW129" s="13" t="s">
        <v>35</v>
      </c>
      <c r="AX129" s="13" t="s">
        <v>84</v>
      </c>
      <c r="AY129" s="251" t="s">
        <v>142</v>
      </c>
    </row>
    <row r="130" s="12" customFormat="1" ht="25.92" customHeight="1">
      <c r="A130" s="12"/>
      <c r="B130" s="207"/>
      <c r="C130" s="208"/>
      <c r="D130" s="209" t="s">
        <v>75</v>
      </c>
      <c r="E130" s="210" t="s">
        <v>157</v>
      </c>
      <c r="F130" s="210" t="s">
        <v>848</v>
      </c>
      <c r="G130" s="208"/>
      <c r="H130" s="208"/>
      <c r="I130" s="211"/>
      <c r="J130" s="212">
        <f>BK130</f>
        <v>0</v>
      </c>
      <c r="K130" s="208"/>
      <c r="L130" s="213"/>
      <c r="M130" s="214"/>
      <c r="N130" s="215"/>
      <c r="O130" s="215"/>
      <c r="P130" s="216">
        <f>P131</f>
        <v>0</v>
      </c>
      <c r="Q130" s="215"/>
      <c r="R130" s="216">
        <f>R131</f>
        <v>14.232706000000002</v>
      </c>
      <c r="S130" s="215"/>
      <c r="T130" s="217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8" t="s">
        <v>168</v>
      </c>
      <c r="AT130" s="219" t="s">
        <v>75</v>
      </c>
      <c r="AU130" s="219" t="s">
        <v>76</v>
      </c>
      <c r="AY130" s="218" t="s">
        <v>142</v>
      </c>
      <c r="BK130" s="220">
        <f>BK131</f>
        <v>0</v>
      </c>
    </row>
    <row r="131" s="12" customFormat="1" ht="22.8" customHeight="1">
      <c r="A131" s="12"/>
      <c r="B131" s="207"/>
      <c r="C131" s="208"/>
      <c r="D131" s="209" t="s">
        <v>75</v>
      </c>
      <c r="E131" s="221" t="s">
        <v>849</v>
      </c>
      <c r="F131" s="221" t="s">
        <v>850</v>
      </c>
      <c r="G131" s="208"/>
      <c r="H131" s="208"/>
      <c r="I131" s="211"/>
      <c r="J131" s="222">
        <f>BK131</f>
        <v>0</v>
      </c>
      <c r="K131" s="208"/>
      <c r="L131" s="213"/>
      <c r="M131" s="214"/>
      <c r="N131" s="215"/>
      <c r="O131" s="215"/>
      <c r="P131" s="216">
        <f>SUM(P132:P178)</f>
        <v>0</v>
      </c>
      <c r="Q131" s="215"/>
      <c r="R131" s="216">
        <f>SUM(R132:R178)</f>
        <v>14.232706000000002</v>
      </c>
      <c r="S131" s="215"/>
      <c r="T131" s="217">
        <f>SUM(T132:T178)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8" t="s">
        <v>168</v>
      </c>
      <c r="AT131" s="219" t="s">
        <v>75</v>
      </c>
      <c r="AU131" s="219" t="s">
        <v>84</v>
      </c>
      <c r="AY131" s="218" t="s">
        <v>142</v>
      </c>
      <c r="BK131" s="220">
        <f>SUM(BK132:BK178)</f>
        <v>0</v>
      </c>
    </row>
    <row r="132" s="2" customFormat="1" ht="16.5" customHeight="1">
      <c r="A132" s="40"/>
      <c r="B132" s="41"/>
      <c r="C132" s="223" t="s">
        <v>242</v>
      </c>
      <c r="D132" s="223" t="s">
        <v>145</v>
      </c>
      <c r="E132" s="224" t="s">
        <v>852</v>
      </c>
      <c r="F132" s="225" t="s">
        <v>853</v>
      </c>
      <c r="G132" s="226" t="s">
        <v>619</v>
      </c>
      <c r="H132" s="227">
        <v>6.2999999999999998</v>
      </c>
      <c r="I132" s="228"/>
      <c r="J132" s="229">
        <f>ROUND(I132*H132,2)</f>
        <v>0</v>
      </c>
      <c r="K132" s="225" t="s">
        <v>149</v>
      </c>
      <c r="L132" s="46"/>
      <c r="M132" s="230" t="s">
        <v>19</v>
      </c>
      <c r="N132" s="231" t="s">
        <v>47</v>
      </c>
      <c r="O132" s="86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4" t="s">
        <v>319</v>
      </c>
      <c r="AT132" s="234" t="s">
        <v>145</v>
      </c>
      <c r="AU132" s="234" t="s">
        <v>87</v>
      </c>
      <c r="AY132" s="19" t="s">
        <v>142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9" t="s">
        <v>84</v>
      </c>
      <c r="BK132" s="235">
        <f>ROUND(I132*H132,2)</f>
        <v>0</v>
      </c>
      <c r="BL132" s="19" t="s">
        <v>319</v>
      </c>
      <c r="BM132" s="234" t="s">
        <v>1178</v>
      </c>
    </row>
    <row r="133" s="2" customFormat="1">
      <c r="A133" s="40"/>
      <c r="B133" s="41"/>
      <c r="C133" s="42"/>
      <c r="D133" s="236" t="s">
        <v>152</v>
      </c>
      <c r="E133" s="42"/>
      <c r="F133" s="237" t="s">
        <v>855</v>
      </c>
      <c r="G133" s="42"/>
      <c r="H133" s="42"/>
      <c r="I133" s="138"/>
      <c r="J133" s="42"/>
      <c r="K133" s="42"/>
      <c r="L133" s="46"/>
      <c r="M133" s="238"/>
      <c r="N133" s="23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152</v>
      </c>
      <c r="AU133" s="19" t="s">
        <v>87</v>
      </c>
    </row>
    <row r="134" s="13" customFormat="1">
      <c r="A134" s="13"/>
      <c r="B134" s="241"/>
      <c r="C134" s="242"/>
      <c r="D134" s="236" t="s">
        <v>156</v>
      </c>
      <c r="E134" s="243" t="s">
        <v>19</v>
      </c>
      <c r="F134" s="244" t="s">
        <v>1210</v>
      </c>
      <c r="G134" s="242"/>
      <c r="H134" s="245">
        <v>6.2999999999999998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156</v>
      </c>
      <c r="AU134" s="251" t="s">
        <v>87</v>
      </c>
      <c r="AV134" s="13" t="s">
        <v>87</v>
      </c>
      <c r="AW134" s="13" t="s">
        <v>35</v>
      </c>
      <c r="AX134" s="13" t="s">
        <v>76</v>
      </c>
      <c r="AY134" s="251" t="s">
        <v>142</v>
      </c>
    </row>
    <row r="135" s="14" customFormat="1">
      <c r="A135" s="14"/>
      <c r="B135" s="262"/>
      <c r="C135" s="263"/>
      <c r="D135" s="236" t="s">
        <v>156</v>
      </c>
      <c r="E135" s="264" t="s">
        <v>19</v>
      </c>
      <c r="F135" s="265" t="s">
        <v>209</v>
      </c>
      <c r="G135" s="263"/>
      <c r="H135" s="266">
        <v>6.2999999999999998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156</v>
      </c>
      <c r="AU135" s="272" t="s">
        <v>87</v>
      </c>
      <c r="AV135" s="14" t="s">
        <v>168</v>
      </c>
      <c r="AW135" s="14" t="s">
        <v>35</v>
      </c>
      <c r="AX135" s="14" t="s">
        <v>84</v>
      </c>
      <c r="AY135" s="272" t="s">
        <v>142</v>
      </c>
    </row>
    <row r="136" s="2" customFormat="1" ht="21.75" customHeight="1">
      <c r="A136" s="40"/>
      <c r="B136" s="41"/>
      <c r="C136" s="223" t="s">
        <v>8</v>
      </c>
      <c r="D136" s="223" t="s">
        <v>145</v>
      </c>
      <c r="E136" s="224" t="s">
        <v>860</v>
      </c>
      <c r="F136" s="225" t="s">
        <v>861</v>
      </c>
      <c r="G136" s="226" t="s">
        <v>619</v>
      </c>
      <c r="H136" s="227">
        <v>6.2999999999999998</v>
      </c>
      <c r="I136" s="228"/>
      <c r="J136" s="229">
        <f>ROUND(I136*H136,2)</f>
        <v>0</v>
      </c>
      <c r="K136" s="225" t="s">
        <v>149</v>
      </c>
      <c r="L136" s="46"/>
      <c r="M136" s="230" t="s">
        <v>19</v>
      </c>
      <c r="N136" s="231" t="s">
        <v>47</v>
      </c>
      <c r="O136" s="86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4" t="s">
        <v>319</v>
      </c>
      <c r="AT136" s="234" t="s">
        <v>145</v>
      </c>
      <c r="AU136" s="234" t="s">
        <v>87</v>
      </c>
      <c r="AY136" s="19" t="s">
        <v>142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9" t="s">
        <v>84</v>
      </c>
      <c r="BK136" s="235">
        <f>ROUND(I136*H136,2)</f>
        <v>0</v>
      </c>
      <c r="BL136" s="19" t="s">
        <v>319</v>
      </c>
      <c r="BM136" s="234" t="s">
        <v>1180</v>
      </c>
    </row>
    <row r="137" s="2" customFormat="1">
      <c r="A137" s="40"/>
      <c r="B137" s="41"/>
      <c r="C137" s="42"/>
      <c r="D137" s="236" t="s">
        <v>152</v>
      </c>
      <c r="E137" s="42"/>
      <c r="F137" s="237" t="s">
        <v>863</v>
      </c>
      <c r="G137" s="42"/>
      <c r="H137" s="42"/>
      <c r="I137" s="138"/>
      <c r="J137" s="42"/>
      <c r="K137" s="42"/>
      <c r="L137" s="46"/>
      <c r="M137" s="238"/>
      <c r="N137" s="23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152</v>
      </c>
      <c r="AU137" s="19" t="s">
        <v>87</v>
      </c>
    </row>
    <row r="138" s="2" customFormat="1">
      <c r="A138" s="40"/>
      <c r="B138" s="41"/>
      <c r="C138" s="42"/>
      <c r="D138" s="236" t="s">
        <v>486</v>
      </c>
      <c r="E138" s="42"/>
      <c r="F138" s="240" t="s">
        <v>864</v>
      </c>
      <c r="G138" s="42"/>
      <c r="H138" s="42"/>
      <c r="I138" s="138"/>
      <c r="J138" s="42"/>
      <c r="K138" s="42"/>
      <c r="L138" s="46"/>
      <c r="M138" s="238"/>
      <c r="N138" s="23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486</v>
      </c>
      <c r="AU138" s="19" t="s">
        <v>87</v>
      </c>
    </row>
    <row r="139" s="2" customFormat="1">
      <c r="A139" s="40"/>
      <c r="B139" s="41"/>
      <c r="C139" s="42"/>
      <c r="D139" s="236" t="s">
        <v>154</v>
      </c>
      <c r="E139" s="42"/>
      <c r="F139" s="240" t="s">
        <v>865</v>
      </c>
      <c r="G139" s="42"/>
      <c r="H139" s="42"/>
      <c r="I139" s="138"/>
      <c r="J139" s="42"/>
      <c r="K139" s="42"/>
      <c r="L139" s="46"/>
      <c r="M139" s="238"/>
      <c r="N139" s="239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154</v>
      </c>
      <c r="AU139" s="19" t="s">
        <v>87</v>
      </c>
    </row>
    <row r="140" s="13" customFormat="1">
      <c r="A140" s="13"/>
      <c r="B140" s="241"/>
      <c r="C140" s="242"/>
      <c r="D140" s="236" t="s">
        <v>156</v>
      </c>
      <c r="E140" s="243" t="s">
        <v>19</v>
      </c>
      <c r="F140" s="244" t="s">
        <v>1211</v>
      </c>
      <c r="G140" s="242"/>
      <c r="H140" s="245">
        <v>6.2999999999999998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156</v>
      </c>
      <c r="AU140" s="251" t="s">
        <v>87</v>
      </c>
      <c r="AV140" s="13" t="s">
        <v>87</v>
      </c>
      <c r="AW140" s="13" t="s">
        <v>35</v>
      </c>
      <c r="AX140" s="13" t="s">
        <v>76</v>
      </c>
      <c r="AY140" s="251" t="s">
        <v>142</v>
      </c>
    </row>
    <row r="141" s="2" customFormat="1" ht="16.5" customHeight="1">
      <c r="A141" s="40"/>
      <c r="B141" s="41"/>
      <c r="C141" s="223" t="s">
        <v>233</v>
      </c>
      <c r="D141" s="223" t="s">
        <v>145</v>
      </c>
      <c r="E141" s="224" t="s">
        <v>867</v>
      </c>
      <c r="F141" s="225" t="s">
        <v>868</v>
      </c>
      <c r="G141" s="226" t="s">
        <v>619</v>
      </c>
      <c r="H141" s="227">
        <v>6.2999999999999998</v>
      </c>
      <c r="I141" s="228"/>
      <c r="J141" s="229">
        <f>ROUND(I141*H141,2)</f>
        <v>0</v>
      </c>
      <c r="K141" s="225" t="s">
        <v>149</v>
      </c>
      <c r="L141" s="46"/>
      <c r="M141" s="230" t="s">
        <v>19</v>
      </c>
      <c r="N141" s="231" t="s">
        <v>47</v>
      </c>
      <c r="O141" s="86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4" t="s">
        <v>310</v>
      </c>
      <c r="AT141" s="234" t="s">
        <v>145</v>
      </c>
      <c r="AU141" s="234" t="s">
        <v>87</v>
      </c>
      <c r="AY141" s="19" t="s">
        <v>142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9" t="s">
        <v>84</v>
      </c>
      <c r="BK141" s="235">
        <f>ROUND(I141*H141,2)</f>
        <v>0</v>
      </c>
      <c r="BL141" s="19" t="s">
        <v>310</v>
      </c>
      <c r="BM141" s="234" t="s">
        <v>1181</v>
      </c>
    </row>
    <row r="142" s="2" customFormat="1">
      <c r="A142" s="40"/>
      <c r="B142" s="41"/>
      <c r="C142" s="42"/>
      <c r="D142" s="236" t="s">
        <v>152</v>
      </c>
      <c r="E142" s="42"/>
      <c r="F142" s="237" t="s">
        <v>869</v>
      </c>
      <c r="G142" s="42"/>
      <c r="H142" s="42"/>
      <c r="I142" s="138"/>
      <c r="J142" s="42"/>
      <c r="K142" s="42"/>
      <c r="L142" s="46"/>
      <c r="M142" s="238"/>
      <c r="N142" s="239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152</v>
      </c>
      <c r="AU142" s="19" t="s">
        <v>87</v>
      </c>
    </row>
    <row r="143" s="2" customFormat="1">
      <c r="A143" s="40"/>
      <c r="B143" s="41"/>
      <c r="C143" s="42"/>
      <c r="D143" s="236" t="s">
        <v>486</v>
      </c>
      <c r="E143" s="42"/>
      <c r="F143" s="240" t="s">
        <v>870</v>
      </c>
      <c r="G143" s="42"/>
      <c r="H143" s="42"/>
      <c r="I143" s="138"/>
      <c r="J143" s="42"/>
      <c r="K143" s="42"/>
      <c r="L143" s="46"/>
      <c r="M143" s="238"/>
      <c r="N143" s="23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486</v>
      </c>
      <c r="AU143" s="19" t="s">
        <v>87</v>
      </c>
    </row>
    <row r="144" s="2" customFormat="1">
      <c r="A144" s="40"/>
      <c r="B144" s="41"/>
      <c r="C144" s="42"/>
      <c r="D144" s="236" t="s">
        <v>154</v>
      </c>
      <c r="E144" s="42"/>
      <c r="F144" s="240" t="s">
        <v>871</v>
      </c>
      <c r="G144" s="42"/>
      <c r="H144" s="42"/>
      <c r="I144" s="138"/>
      <c r="J144" s="42"/>
      <c r="K144" s="42"/>
      <c r="L144" s="46"/>
      <c r="M144" s="238"/>
      <c r="N144" s="239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154</v>
      </c>
      <c r="AU144" s="19" t="s">
        <v>87</v>
      </c>
    </row>
    <row r="145" s="13" customFormat="1">
      <c r="A145" s="13"/>
      <c r="B145" s="241"/>
      <c r="C145" s="242"/>
      <c r="D145" s="236" t="s">
        <v>156</v>
      </c>
      <c r="E145" s="243" t="s">
        <v>19</v>
      </c>
      <c r="F145" s="244" t="s">
        <v>1210</v>
      </c>
      <c r="G145" s="242"/>
      <c r="H145" s="245">
        <v>6.2999999999999998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156</v>
      </c>
      <c r="AU145" s="251" t="s">
        <v>87</v>
      </c>
      <c r="AV145" s="13" t="s">
        <v>87</v>
      </c>
      <c r="AW145" s="13" t="s">
        <v>35</v>
      </c>
      <c r="AX145" s="13" t="s">
        <v>84</v>
      </c>
      <c r="AY145" s="251" t="s">
        <v>142</v>
      </c>
    </row>
    <row r="146" s="2" customFormat="1" ht="21.75" customHeight="1">
      <c r="A146" s="40"/>
      <c r="B146" s="41"/>
      <c r="C146" s="223" t="s">
        <v>150</v>
      </c>
      <c r="D146" s="223" t="s">
        <v>145</v>
      </c>
      <c r="E146" s="224" t="s">
        <v>978</v>
      </c>
      <c r="F146" s="225" t="s">
        <v>979</v>
      </c>
      <c r="G146" s="226" t="s">
        <v>973</v>
      </c>
      <c r="H146" s="227">
        <v>35</v>
      </c>
      <c r="I146" s="228"/>
      <c r="J146" s="229">
        <f>ROUND(I146*H146,2)</f>
        <v>0</v>
      </c>
      <c r="K146" s="225" t="s">
        <v>149</v>
      </c>
      <c r="L146" s="46"/>
      <c r="M146" s="230" t="s">
        <v>19</v>
      </c>
      <c r="N146" s="231" t="s">
        <v>47</v>
      </c>
      <c r="O146" s="86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4" t="s">
        <v>310</v>
      </c>
      <c r="AT146" s="234" t="s">
        <v>145</v>
      </c>
      <c r="AU146" s="234" t="s">
        <v>87</v>
      </c>
      <c r="AY146" s="19" t="s">
        <v>142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9" t="s">
        <v>84</v>
      </c>
      <c r="BK146" s="235">
        <f>ROUND(I146*H146,2)</f>
        <v>0</v>
      </c>
      <c r="BL146" s="19" t="s">
        <v>310</v>
      </c>
      <c r="BM146" s="234" t="s">
        <v>1182</v>
      </c>
    </row>
    <row r="147" s="2" customFormat="1">
      <c r="A147" s="40"/>
      <c r="B147" s="41"/>
      <c r="C147" s="42"/>
      <c r="D147" s="236" t="s">
        <v>152</v>
      </c>
      <c r="E147" s="42"/>
      <c r="F147" s="237" t="s">
        <v>980</v>
      </c>
      <c r="G147" s="42"/>
      <c r="H147" s="42"/>
      <c r="I147" s="138"/>
      <c r="J147" s="42"/>
      <c r="K147" s="42"/>
      <c r="L147" s="46"/>
      <c r="M147" s="238"/>
      <c r="N147" s="239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152</v>
      </c>
      <c r="AU147" s="19" t="s">
        <v>87</v>
      </c>
    </row>
    <row r="148" s="2" customFormat="1">
      <c r="A148" s="40"/>
      <c r="B148" s="41"/>
      <c r="C148" s="42"/>
      <c r="D148" s="236" t="s">
        <v>486</v>
      </c>
      <c r="E148" s="42"/>
      <c r="F148" s="240" t="s">
        <v>981</v>
      </c>
      <c r="G148" s="42"/>
      <c r="H148" s="42"/>
      <c r="I148" s="138"/>
      <c r="J148" s="42"/>
      <c r="K148" s="42"/>
      <c r="L148" s="46"/>
      <c r="M148" s="238"/>
      <c r="N148" s="23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486</v>
      </c>
      <c r="AU148" s="19" t="s">
        <v>87</v>
      </c>
    </row>
    <row r="149" s="13" customFormat="1">
      <c r="A149" s="13"/>
      <c r="B149" s="241"/>
      <c r="C149" s="242"/>
      <c r="D149" s="236" t="s">
        <v>156</v>
      </c>
      <c r="E149" s="243" t="s">
        <v>19</v>
      </c>
      <c r="F149" s="244" t="s">
        <v>1212</v>
      </c>
      <c r="G149" s="242"/>
      <c r="H149" s="245">
        <v>35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156</v>
      </c>
      <c r="AU149" s="251" t="s">
        <v>87</v>
      </c>
      <c r="AV149" s="13" t="s">
        <v>87</v>
      </c>
      <c r="AW149" s="13" t="s">
        <v>35</v>
      </c>
      <c r="AX149" s="13" t="s">
        <v>84</v>
      </c>
      <c r="AY149" s="251" t="s">
        <v>142</v>
      </c>
    </row>
    <row r="150" s="2" customFormat="1" ht="21.75" customHeight="1">
      <c r="A150" s="40"/>
      <c r="B150" s="41"/>
      <c r="C150" s="223" t="s">
        <v>238</v>
      </c>
      <c r="D150" s="223" t="s">
        <v>145</v>
      </c>
      <c r="E150" s="224" t="s">
        <v>971</v>
      </c>
      <c r="F150" s="225" t="s">
        <v>972</v>
      </c>
      <c r="G150" s="226" t="s">
        <v>973</v>
      </c>
      <c r="H150" s="227">
        <v>28</v>
      </c>
      <c r="I150" s="228"/>
      <c r="J150" s="229">
        <f>ROUND(I150*H150,2)</f>
        <v>0</v>
      </c>
      <c r="K150" s="225" t="s">
        <v>149</v>
      </c>
      <c r="L150" s="46"/>
      <c r="M150" s="230" t="s">
        <v>19</v>
      </c>
      <c r="N150" s="231" t="s">
        <v>47</v>
      </c>
      <c r="O150" s="86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4" t="s">
        <v>310</v>
      </c>
      <c r="AT150" s="234" t="s">
        <v>145</v>
      </c>
      <c r="AU150" s="234" t="s">
        <v>87</v>
      </c>
      <c r="AY150" s="19" t="s">
        <v>142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9" t="s">
        <v>84</v>
      </c>
      <c r="BK150" s="235">
        <f>ROUND(I150*H150,2)</f>
        <v>0</v>
      </c>
      <c r="BL150" s="19" t="s">
        <v>310</v>
      </c>
      <c r="BM150" s="234" t="s">
        <v>1184</v>
      </c>
    </row>
    <row r="151" s="2" customFormat="1">
      <c r="A151" s="40"/>
      <c r="B151" s="41"/>
      <c r="C151" s="42"/>
      <c r="D151" s="236" t="s">
        <v>152</v>
      </c>
      <c r="E151" s="42"/>
      <c r="F151" s="237" t="s">
        <v>974</v>
      </c>
      <c r="G151" s="42"/>
      <c r="H151" s="42"/>
      <c r="I151" s="138"/>
      <c r="J151" s="42"/>
      <c r="K151" s="42"/>
      <c r="L151" s="46"/>
      <c r="M151" s="238"/>
      <c r="N151" s="239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152</v>
      </c>
      <c r="AU151" s="19" t="s">
        <v>87</v>
      </c>
    </row>
    <row r="152" s="2" customFormat="1">
      <c r="A152" s="40"/>
      <c r="B152" s="41"/>
      <c r="C152" s="42"/>
      <c r="D152" s="236" t="s">
        <v>486</v>
      </c>
      <c r="E152" s="42"/>
      <c r="F152" s="240" t="s">
        <v>975</v>
      </c>
      <c r="G152" s="42"/>
      <c r="H152" s="42"/>
      <c r="I152" s="138"/>
      <c r="J152" s="42"/>
      <c r="K152" s="42"/>
      <c r="L152" s="46"/>
      <c r="M152" s="238"/>
      <c r="N152" s="23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486</v>
      </c>
      <c r="AU152" s="19" t="s">
        <v>87</v>
      </c>
    </row>
    <row r="153" s="13" customFormat="1">
      <c r="A153" s="13"/>
      <c r="B153" s="241"/>
      <c r="C153" s="242"/>
      <c r="D153" s="236" t="s">
        <v>156</v>
      </c>
      <c r="E153" s="243" t="s">
        <v>19</v>
      </c>
      <c r="F153" s="244" t="s">
        <v>1213</v>
      </c>
      <c r="G153" s="242"/>
      <c r="H153" s="245">
        <v>28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156</v>
      </c>
      <c r="AU153" s="251" t="s">
        <v>87</v>
      </c>
      <c r="AV153" s="13" t="s">
        <v>87</v>
      </c>
      <c r="AW153" s="13" t="s">
        <v>35</v>
      </c>
      <c r="AX153" s="13" t="s">
        <v>84</v>
      </c>
      <c r="AY153" s="251" t="s">
        <v>142</v>
      </c>
    </row>
    <row r="154" s="2" customFormat="1" ht="21.75" customHeight="1">
      <c r="A154" s="40"/>
      <c r="B154" s="41"/>
      <c r="C154" s="223" t="s">
        <v>246</v>
      </c>
      <c r="D154" s="223" t="s">
        <v>145</v>
      </c>
      <c r="E154" s="224" t="s">
        <v>1186</v>
      </c>
      <c r="F154" s="225" t="s">
        <v>1187</v>
      </c>
      <c r="G154" s="226" t="s">
        <v>414</v>
      </c>
      <c r="H154" s="227">
        <v>20</v>
      </c>
      <c r="I154" s="228"/>
      <c r="J154" s="229">
        <f>ROUND(I154*H154,2)</f>
        <v>0</v>
      </c>
      <c r="K154" s="225" t="s">
        <v>149</v>
      </c>
      <c r="L154" s="46"/>
      <c r="M154" s="230" t="s">
        <v>19</v>
      </c>
      <c r="N154" s="231" t="s">
        <v>47</v>
      </c>
      <c r="O154" s="86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4" t="s">
        <v>319</v>
      </c>
      <c r="AT154" s="234" t="s">
        <v>145</v>
      </c>
      <c r="AU154" s="234" t="s">
        <v>87</v>
      </c>
      <c r="AY154" s="19" t="s">
        <v>142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9" t="s">
        <v>84</v>
      </c>
      <c r="BK154" s="235">
        <f>ROUND(I154*H154,2)</f>
        <v>0</v>
      </c>
      <c r="BL154" s="19" t="s">
        <v>319</v>
      </c>
      <c r="BM154" s="234" t="s">
        <v>1188</v>
      </c>
    </row>
    <row r="155" s="2" customFormat="1">
      <c r="A155" s="40"/>
      <c r="B155" s="41"/>
      <c r="C155" s="42"/>
      <c r="D155" s="236" t="s">
        <v>152</v>
      </c>
      <c r="E155" s="42"/>
      <c r="F155" s="237" t="s">
        <v>1189</v>
      </c>
      <c r="G155" s="42"/>
      <c r="H155" s="42"/>
      <c r="I155" s="138"/>
      <c r="J155" s="42"/>
      <c r="K155" s="42"/>
      <c r="L155" s="46"/>
      <c r="M155" s="238"/>
      <c r="N155" s="239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152</v>
      </c>
      <c r="AU155" s="19" t="s">
        <v>87</v>
      </c>
    </row>
    <row r="156" s="2" customFormat="1">
      <c r="A156" s="40"/>
      <c r="B156" s="41"/>
      <c r="C156" s="42"/>
      <c r="D156" s="236" t="s">
        <v>486</v>
      </c>
      <c r="E156" s="42"/>
      <c r="F156" s="240" t="s">
        <v>902</v>
      </c>
      <c r="G156" s="42"/>
      <c r="H156" s="42"/>
      <c r="I156" s="138"/>
      <c r="J156" s="42"/>
      <c r="K156" s="42"/>
      <c r="L156" s="46"/>
      <c r="M156" s="238"/>
      <c r="N156" s="239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486</v>
      </c>
      <c r="AU156" s="19" t="s">
        <v>87</v>
      </c>
    </row>
    <row r="157" s="13" customFormat="1">
      <c r="A157" s="13"/>
      <c r="B157" s="241"/>
      <c r="C157" s="242"/>
      <c r="D157" s="236" t="s">
        <v>156</v>
      </c>
      <c r="E157" s="243" t="s">
        <v>19</v>
      </c>
      <c r="F157" s="244" t="s">
        <v>246</v>
      </c>
      <c r="G157" s="242"/>
      <c r="H157" s="245">
        <v>20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156</v>
      </c>
      <c r="AU157" s="251" t="s">
        <v>87</v>
      </c>
      <c r="AV157" s="13" t="s">
        <v>87</v>
      </c>
      <c r="AW157" s="13" t="s">
        <v>35</v>
      </c>
      <c r="AX157" s="13" t="s">
        <v>84</v>
      </c>
      <c r="AY157" s="251" t="s">
        <v>142</v>
      </c>
    </row>
    <row r="158" s="2" customFormat="1" ht="21.75" customHeight="1">
      <c r="A158" s="40"/>
      <c r="B158" s="41"/>
      <c r="C158" s="223" t="s">
        <v>7</v>
      </c>
      <c r="D158" s="223" t="s">
        <v>145</v>
      </c>
      <c r="E158" s="224" t="s">
        <v>1191</v>
      </c>
      <c r="F158" s="225" t="s">
        <v>1192</v>
      </c>
      <c r="G158" s="226" t="s">
        <v>414</v>
      </c>
      <c r="H158" s="227">
        <v>20</v>
      </c>
      <c r="I158" s="228"/>
      <c r="J158" s="229">
        <f>ROUND(I158*H158,2)</f>
        <v>0</v>
      </c>
      <c r="K158" s="225" t="s">
        <v>149</v>
      </c>
      <c r="L158" s="46"/>
      <c r="M158" s="230" t="s">
        <v>19</v>
      </c>
      <c r="N158" s="231" t="s">
        <v>47</v>
      </c>
      <c r="O158" s="86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4" t="s">
        <v>319</v>
      </c>
      <c r="AT158" s="234" t="s">
        <v>145</v>
      </c>
      <c r="AU158" s="234" t="s">
        <v>87</v>
      </c>
      <c r="AY158" s="19" t="s">
        <v>142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9" t="s">
        <v>84</v>
      </c>
      <c r="BK158" s="235">
        <f>ROUND(I158*H158,2)</f>
        <v>0</v>
      </c>
      <c r="BL158" s="19" t="s">
        <v>319</v>
      </c>
      <c r="BM158" s="234" t="s">
        <v>1193</v>
      </c>
    </row>
    <row r="159" s="2" customFormat="1">
      <c r="A159" s="40"/>
      <c r="B159" s="41"/>
      <c r="C159" s="42"/>
      <c r="D159" s="236" t="s">
        <v>152</v>
      </c>
      <c r="E159" s="42"/>
      <c r="F159" s="237" t="s">
        <v>1194</v>
      </c>
      <c r="G159" s="42"/>
      <c r="H159" s="42"/>
      <c r="I159" s="138"/>
      <c r="J159" s="42"/>
      <c r="K159" s="42"/>
      <c r="L159" s="46"/>
      <c r="M159" s="238"/>
      <c r="N159" s="23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152</v>
      </c>
      <c r="AU159" s="19" t="s">
        <v>87</v>
      </c>
    </row>
    <row r="160" s="13" customFormat="1">
      <c r="A160" s="13"/>
      <c r="B160" s="241"/>
      <c r="C160" s="242"/>
      <c r="D160" s="236" t="s">
        <v>156</v>
      </c>
      <c r="E160" s="243" t="s">
        <v>19</v>
      </c>
      <c r="F160" s="244" t="s">
        <v>246</v>
      </c>
      <c r="G160" s="242"/>
      <c r="H160" s="245">
        <v>20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156</v>
      </c>
      <c r="AU160" s="251" t="s">
        <v>87</v>
      </c>
      <c r="AV160" s="13" t="s">
        <v>87</v>
      </c>
      <c r="AW160" s="13" t="s">
        <v>35</v>
      </c>
      <c r="AX160" s="13" t="s">
        <v>84</v>
      </c>
      <c r="AY160" s="251" t="s">
        <v>142</v>
      </c>
    </row>
    <row r="161" s="2" customFormat="1" ht="21.75" customHeight="1">
      <c r="A161" s="40"/>
      <c r="B161" s="41"/>
      <c r="C161" s="223" t="s">
        <v>275</v>
      </c>
      <c r="D161" s="223" t="s">
        <v>145</v>
      </c>
      <c r="E161" s="224" t="s">
        <v>1214</v>
      </c>
      <c r="F161" s="225" t="s">
        <v>1215</v>
      </c>
      <c r="G161" s="226" t="s">
        <v>414</v>
      </c>
      <c r="H161" s="227">
        <v>50</v>
      </c>
      <c r="I161" s="228"/>
      <c r="J161" s="229">
        <f>ROUND(I161*H161,2)</f>
        <v>0</v>
      </c>
      <c r="K161" s="225" t="s">
        <v>149</v>
      </c>
      <c r="L161" s="46"/>
      <c r="M161" s="230" t="s">
        <v>19</v>
      </c>
      <c r="N161" s="231" t="s">
        <v>47</v>
      </c>
      <c r="O161" s="86"/>
      <c r="P161" s="232">
        <f>O161*H161</f>
        <v>0</v>
      </c>
      <c r="Q161" s="232">
        <v>0</v>
      </c>
      <c r="R161" s="232">
        <f>Q161*H161</f>
        <v>0</v>
      </c>
      <c r="S161" s="232">
        <v>0</v>
      </c>
      <c r="T161" s="23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4" t="s">
        <v>319</v>
      </c>
      <c r="AT161" s="234" t="s">
        <v>145</v>
      </c>
      <c r="AU161" s="234" t="s">
        <v>87</v>
      </c>
      <c r="AY161" s="19" t="s">
        <v>142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9" t="s">
        <v>84</v>
      </c>
      <c r="BK161" s="235">
        <f>ROUND(I161*H161,2)</f>
        <v>0</v>
      </c>
      <c r="BL161" s="19" t="s">
        <v>319</v>
      </c>
      <c r="BM161" s="234" t="s">
        <v>1216</v>
      </c>
    </row>
    <row r="162" s="2" customFormat="1">
      <c r="A162" s="40"/>
      <c r="B162" s="41"/>
      <c r="C162" s="42"/>
      <c r="D162" s="236" t="s">
        <v>152</v>
      </c>
      <c r="E162" s="42"/>
      <c r="F162" s="237" t="s">
        <v>1217</v>
      </c>
      <c r="G162" s="42"/>
      <c r="H162" s="42"/>
      <c r="I162" s="138"/>
      <c r="J162" s="42"/>
      <c r="K162" s="42"/>
      <c r="L162" s="46"/>
      <c r="M162" s="238"/>
      <c r="N162" s="23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152</v>
      </c>
      <c r="AU162" s="19" t="s">
        <v>87</v>
      </c>
    </row>
    <row r="163" s="2" customFormat="1">
      <c r="A163" s="40"/>
      <c r="B163" s="41"/>
      <c r="C163" s="42"/>
      <c r="D163" s="236" t="s">
        <v>486</v>
      </c>
      <c r="E163" s="42"/>
      <c r="F163" s="240" t="s">
        <v>902</v>
      </c>
      <c r="G163" s="42"/>
      <c r="H163" s="42"/>
      <c r="I163" s="138"/>
      <c r="J163" s="42"/>
      <c r="K163" s="42"/>
      <c r="L163" s="46"/>
      <c r="M163" s="238"/>
      <c r="N163" s="239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486</v>
      </c>
      <c r="AU163" s="19" t="s">
        <v>87</v>
      </c>
    </row>
    <row r="164" s="13" customFormat="1">
      <c r="A164" s="13"/>
      <c r="B164" s="241"/>
      <c r="C164" s="242"/>
      <c r="D164" s="236" t="s">
        <v>156</v>
      </c>
      <c r="E164" s="243" t="s">
        <v>19</v>
      </c>
      <c r="F164" s="244" t="s">
        <v>406</v>
      </c>
      <c r="G164" s="242"/>
      <c r="H164" s="245">
        <v>50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156</v>
      </c>
      <c r="AU164" s="251" t="s">
        <v>87</v>
      </c>
      <c r="AV164" s="13" t="s">
        <v>87</v>
      </c>
      <c r="AW164" s="13" t="s">
        <v>35</v>
      </c>
      <c r="AX164" s="13" t="s">
        <v>84</v>
      </c>
      <c r="AY164" s="251" t="s">
        <v>142</v>
      </c>
    </row>
    <row r="165" s="2" customFormat="1" ht="21.75" customHeight="1">
      <c r="A165" s="40"/>
      <c r="B165" s="41"/>
      <c r="C165" s="223" t="s">
        <v>281</v>
      </c>
      <c r="D165" s="223" t="s">
        <v>145</v>
      </c>
      <c r="E165" s="224" t="s">
        <v>1218</v>
      </c>
      <c r="F165" s="225" t="s">
        <v>1219</v>
      </c>
      <c r="G165" s="226" t="s">
        <v>414</v>
      </c>
      <c r="H165" s="227">
        <v>50</v>
      </c>
      <c r="I165" s="228"/>
      <c r="J165" s="229">
        <f>ROUND(I165*H165,2)</f>
        <v>0</v>
      </c>
      <c r="K165" s="225" t="s">
        <v>149</v>
      </c>
      <c r="L165" s="46"/>
      <c r="M165" s="230" t="s">
        <v>19</v>
      </c>
      <c r="N165" s="231" t="s">
        <v>47</v>
      </c>
      <c r="O165" s="86"/>
      <c r="P165" s="232">
        <f>O165*H165</f>
        <v>0</v>
      </c>
      <c r="Q165" s="232">
        <v>0</v>
      </c>
      <c r="R165" s="232">
        <f>Q165*H165</f>
        <v>0</v>
      </c>
      <c r="S165" s="232">
        <v>0</v>
      </c>
      <c r="T165" s="233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4" t="s">
        <v>319</v>
      </c>
      <c r="AT165" s="234" t="s">
        <v>145</v>
      </c>
      <c r="AU165" s="234" t="s">
        <v>87</v>
      </c>
      <c r="AY165" s="19" t="s">
        <v>142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9" t="s">
        <v>84</v>
      </c>
      <c r="BK165" s="235">
        <f>ROUND(I165*H165,2)</f>
        <v>0</v>
      </c>
      <c r="BL165" s="19" t="s">
        <v>319</v>
      </c>
      <c r="BM165" s="234" t="s">
        <v>1220</v>
      </c>
    </row>
    <row r="166" s="2" customFormat="1">
      <c r="A166" s="40"/>
      <c r="B166" s="41"/>
      <c r="C166" s="42"/>
      <c r="D166" s="236" t="s">
        <v>152</v>
      </c>
      <c r="E166" s="42"/>
      <c r="F166" s="237" t="s">
        <v>1221</v>
      </c>
      <c r="G166" s="42"/>
      <c r="H166" s="42"/>
      <c r="I166" s="138"/>
      <c r="J166" s="42"/>
      <c r="K166" s="42"/>
      <c r="L166" s="46"/>
      <c r="M166" s="238"/>
      <c r="N166" s="23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152</v>
      </c>
      <c r="AU166" s="19" t="s">
        <v>87</v>
      </c>
    </row>
    <row r="167" s="13" customFormat="1">
      <c r="A167" s="13"/>
      <c r="B167" s="241"/>
      <c r="C167" s="242"/>
      <c r="D167" s="236" t="s">
        <v>156</v>
      </c>
      <c r="E167" s="243" t="s">
        <v>19</v>
      </c>
      <c r="F167" s="244" t="s">
        <v>406</v>
      </c>
      <c r="G167" s="242"/>
      <c r="H167" s="245">
        <v>50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156</v>
      </c>
      <c r="AU167" s="251" t="s">
        <v>87</v>
      </c>
      <c r="AV167" s="13" t="s">
        <v>87</v>
      </c>
      <c r="AW167" s="13" t="s">
        <v>35</v>
      </c>
      <c r="AX167" s="13" t="s">
        <v>84</v>
      </c>
      <c r="AY167" s="251" t="s">
        <v>142</v>
      </c>
    </row>
    <row r="168" s="2" customFormat="1" ht="21.75" customHeight="1">
      <c r="A168" s="40"/>
      <c r="B168" s="41"/>
      <c r="C168" s="223" t="s">
        <v>255</v>
      </c>
      <c r="D168" s="223" t="s">
        <v>145</v>
      </c>
      <c r="E168" s="224" t="s">
        <v>947</v>
      </c>
      <c r="F168" s="225" t="s">
        <v>948</v>
      </c>
      <c r="G168" s="226" t="s">
        <v>414</v>
      </c>
      <c r="H168" s="227">
        <v>70</v>
      </c>
      <c r="I168" s="228"/>
      <c r="J168" s="229">
        <f>ROUND(I168*H168,2)</f>
        <v>0</v>
      </c>
      <c r="K168" s="225" t="s">
        <v>149</v>
      </c>
      <c r="L168" s="46"/>
      <c r="M168" s="230" t="s">
        <v>19</v>
      </c>
      <c r="N168" s="231" t="s">
        <v>47</v>
      </c>
      <c r="O168" s="86"/>
      <c r="P168" s="232">
        <f>O168*H168</f>
        <v>0</v>
      </c>
      <c r="Q168" s="232">
        <v>0.20300000000000001</v>
      </c>
      <c r="R168" s="232">
        <f>Q168*H168</f>
        <v>14.210000000000001</v>
      </c>
      <c r="S168" s="232">
        <v>0</v>
      </c>
      <c r="T168" s="233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4" t="s">
        <v>310</v>
      </c>
      <c r="AT168" s="234" t="s">
        <v>145</v>
      </c>
      <c r="AU168" s="234" t="s">
        <v>87</v>
      </c>
      <c r="AY168" s="19" t="s">
        <v>142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9" t="s">
        <v>84</v>
      </c>
      <c r="BK168" s="235">
        <f>ROUND(I168*H168,2)</f>
        <v>0</v>
      </c>
      <c r="BL168" s="19" t="s">
        <v>310</v>
      </c>
      <c r="BM168" s="234" t="s">
        <v>1195</v>
      </c>
    </row>
    <row r="169" s="2" customFormat="1">
      <c r="A169" s="40"/>
      <c r="B169" s="41"/>
      <c r="C169" s="42"/>
      <c r="D169" s="236" t="s">
        <v>152</v>
      </c>
      <c r="E169" s="42"/>
      <c r="F169" s="237" t="s">
        <v>949</v>
      </c>
      <c r="G169" s="42"/>
      <c r="H169" s="42"/>
      <c r="I169" s="138"/>
      <c r="J169" s="42"/>
      <c r="K169" s="42"/>
      <c r="L169" s="46"/>
      <c r="M169" s="238"/>
      <c r="N169" s="239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152</v>
      </c>
      <c r="AU169" s="19" t="s">
        <v>87</v>
      </c>
    </row>
    <row r="170" s="2" customFormat="1">
      <c r="A170" s="40"/>
      <c r="B170" s="41"/>
      <c r="C170" s="42"/>
      <c r="D170" s="236" t="s">
        <v>486</v>
      </c>
      <c r="E170" s="42"/>
      <c r="F170" s="240" t="s">
        <v>950</v>
      </c>
      <c r="G170" s="42"/>
      <c r="H170" s="42"/>
      <c r="I170" s="138"/>
      <c r="J170" s="42"/>
      <c r="K170" s="42"/>
      <c r="L170" s="46"/>
      <c r="M170" s="238"/>
      <c r="N170" s="239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486</v>
      </c>
      <c r="AU170" s="19" t="s">
        <v>87</v>
      </c>
    </row>
    <row r="171" s="13" customFormat="1">
      <c r="A171" s="13"/>
      <c r="B171" s="241"/>
      <c r="C171" s="242"/>
      <c r="D171" s="236" t="s">
        <v>156</v>
      </c>
      <c r="E171" s="243" t="s">
        <v>19</v>
      </c>
      <c r="F171" s="244" t="s">
        <v>502</v>
      </c>
      <c r="G171" s="242"/>
      <c r="H171" s="245">
        <v>70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156</v>
      </c>
      <c r="AU171" s="251" t="s">
        <v>87</v>
      </c>
      <c r="AV171" s="13" t="s">
        <v>87</v>
      </c>
      <c r="AW171" s="13" t="s">
        <v>35</v>
      </c>
      <c r="AX171" s="13" t="s">
        <v>84</v>
      </c>
      <c r="AY171" s="251" t="s">
        <v>142</v>
      </c>
    </row>
    <row r="172" s="2" customFormat="1" ht="16.5" customHeight="1">
      <c r="A172" s="40"/>
      <c r="B172" s="41"/>
      <c r="C172" s="252" t="s">
        <v>260</v>
      </c>
      <c r="D172" s="252" t="s">
        <v>157</v>
      </c>
      <c r="E172" s="253" t="s">
        <v>956</v>
      </c>
      <c r="F172" s="254" t="s">
        <v>957</v>
      </c>
      <c r="G172" s="255" t="s">
        <v>765</v>
      </c>
      <c r="H172" s="256">
        <v>14.279999999999999</v>
      </c>
      <c r="I172" s="257"/>
      <c r="J172" s="258">
        <f>ROUND(I172*H172,2)</f>
        <v>0</v>
      </c>
      <c r="K172" s="254" t="s">
        <v>149</v>
      </c>
      <c r="L172" s="259"/>
      <c r="M172" s="260" t="s">
        <v>19</v>
      </c>
      <c r="N172" s="261" t="s">
        <v>47</v>
      </c>
      <c r="O172" s="86"/>
      <c r="P172" s="232">
        <f>O172*H172</f>
        <v>0</v>
      </c>
      <c r="Q172" s="232">
        <v>0.001</v>
      </c>
      <c r="R172" s="232">
        <f>Q172*H172</f>
        <v>0.014279999999999999</v>
      </c>
      <c r="S172" s="232">
        <v>0</v>
      </c>
      <c r="T172" s="233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4" t="s">
        <v>394</v>
      </c>
      <c r="AT172" s="234" t="s">
        <v>157</v>
      </c>
      <c r="AU172" s="234" t="s">
        <v>87</v>
      </c>
      <c r="AY172" s="19" t="s">
        <v>142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9" t="s">
        <v>84</v>
      </c>
      <c r="BK172" s="235">
        <f>ROUND(I172*H172,2)</f>
        <v>0</v>
      </c>
      <c r="BL172" s="19" t="s">
        <v>394</v>
      </c>
      <c r="BM172" s="234" t="s">
        <v>1197</v>
      </c>
    </row>
    <row r="173" s="2" customFormat="1">
      <c r="A173" s="40"/>
      <c r="B173" s="41"/>
      <c r="C173" s="42"/>
      <c r="D173" s="236" t="s">
        <v>152</v>
      </c>
      <c r="E173" s="42"/>
      <c r="F173" s="237" t="s">
        <v>957</v>
      </c>
      <c r="G173" s="42"/>
      <c r="H173" s="42"/>
      <c r="I173" s="138"/>
      <c r="J173" s="42"/>
      <c r="K173" s="42"/>
      <c r="L173" s="46"/>
      <c r="M173" s="238"/>
      <c r="N173" s="239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152</v>
      </c>
      <c r="AU173" s="19" t="s">
        <v>87</v>
      </c>
    </row>
    <row r="174" s="13" customFormat="1">
      <c r="A174" s="13"/>
      <c r="B174" s="241"/>
      <c r="C174" s="242"/>
      <c r="D174" s="236" t="s">
        <v>156</v>
      </c>
      <c r="E174" s="243" t="s">
        <v>19</v>
      </c>
      <c r="F174" s="244" t="s">
        <v>1222</v>
      </c>
      <c r="G174" s="242"/>
      <c r="H174" s="245">
        <v>14.279999999999999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156</v>
      </c>
      <c r="AU174" s="251" t="s">
        <v>87</v>
      </c>
      <c r="AV174" s="13" t="s">
        <v>87</v>
      </c>
      <c r="AW174" s="13" t="s">
        <v>35</v>
      </c>
      <c r="AX174" s="13" t="s">
        <v>84</v>
      </c>
      <c r="AY174" s="251" t="s">
        <v>142</v>
      </c>
    </row>
    <row r="175" s="2" customFormat="1" ht="16.5" customHeight="1">
      <c r="A175" s="40"/>
      <c r="B175" s="41"/>
      <c r="C175" s="223" t="s">
        <v>265</v>
      </c>
      <c r="D175" s="223" t="s">
        <v>145</v>
      </c>
      <c r="E175" s="224" t="s">
        <v>964</v>
      </c>
      <c r="F175" s="225" t="s">
        <v>965</v>
      </c>
      <c r="G175" s="226" t="s">
        <v>414</v>
      </c>
      <c r="H175" s="227">
        <v>70</v>
      </c>
      <c r="I175" s="228"/>
      <c r="J175" s="229">
        <f>ROUND(I175*H175,2)</f>
        <v>0</v>
      </c>
      <c r="K175" s="225" t="s">
        <v>149</v>
      </c>
      <c r="L175" s="46"/>
      <c r="M175" s="230" t="s">
        <v>19</v>
      </c>
      <c r="N175" s="231" t="s">
        <v>47</v>
      </c>
      <c r="O175" s="86"/>
      <c r="P175" s="232">
        <f>O175*H175</f>
        <v>0</v>
      </c>
      <c r="Q175" s="232">
        <v>9.1799999999999995E-05</v>
      </c>
      <c r="R175" s="232">
        <f>Q175*H175</f>
        <v>0.0064259999999999994</v>
      </c>
      <c r="S175" s="232">
        <v>0</v>
      </c>
      <c r="T175" s="23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4" t="s">
        <v>310</v>
      </c>
      <c r="AT175" s="234" t="s">
        <v>145</v>
      </c>
      <c r="AU175" s="234" t="s">
        <v>87</v>
      </c>
      <c r="AY175" s="19" t="s">
        <v>142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9" t="s">
        <v>84</v>
      </c>
      <c r="BK175" s="235">
        <f>ROUND(I175*H175,2)</f>
        <v>0</v>
      </c>
      <c r="BL175" s="19" t="s">
        <v>310</v>
      </c>
      <c r="BM175" s="234" t="s">
        <v>1200</v>
      </c>
    </row>
    <row r="176" s="2" customFormat="1">
      <c r="A176" s="40"/>
      <c r="B176" s="41"/>
      <c r="C176" s="42"/>
      <c r="D176" s="236" t="s">
        <v>152</v>
      </c>
      <c r="E176" s="42"/>
      <c r="F176" s="237" t="s">
        <v>966</v>
      </c>
      <c r="G176" s="42"/>
      <c r="H176" s="42"/>
      <c r="I176" s="138"/>
      <c r="J176" s="42"/>
      <c r="K176" s="42"/>
      <c r="L176" s="46"/>
      <c r="M176" s="238"/>
      <c r="N176" s="239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152</v>
      </c>
      <c r="AU176" s="19" t="s">
        <v>87</v>
      </c>
    </row>
    <row r="177" s="2" customFormat="1" ht="16.5" customHeight="1">
      <c r="A177" s="40"/>
      <c r="B177" s="41"/>
      <c r="C177" s="252" t="s">
        <v>270</v>
      </c>
      <c r="D177" s="252" t="s">
        <v>157</v>
      </c>
      <c r="E177" s="253" t="s">
        <v>968</v>
      </c>
      <c r="F177" s="254" t="s">
        <v>969</v>
      </c>
      <c r="G177" s="255" t="s">
        <v>414</v>
      </c>
      <c r="H177" s="256">
        <v>100</v>
      </c>
      <c r="I177" s="257"/>
      <c r="J177" s="258">
        <f>ROUND(I177*H177,2)</f>
        <v>0</v>
      </c>
      <c r="K177" s="254" t="s">
        <v>149</v>
      </c>
      <c r="L177" s="259"/>
      <c r="M177" s="260" t="s">
        <v>19</v>
      </c>
      <c r="N177" s="261" t="s">
        <v>47</v>
      </c>
      <c r="O177" s="86"/>
      <c r="P177" s="232">
        <f>O177*H177</f>
        <v>0</v>
      </c>
      <c r="Q177" s="232">
        <v>2.0000000000000002E-05</v>
      </c>
      <c r="R177" s="232">
        <f>Q177*H177</f>
        <v>0.002</v>
      </c>
      <c r="S177" s="232">
        <v>0</v>
      </c>
      <c r="T177" s="233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4" t="s">
        <v>353</v>
      </c>
      <c r="AT177" s="234" t="s">
        <v>157</v>
      </c>
      <c r="AU177" s="234" t="s">
        <v>87</v>
      </c>
      <c r="AY177" s="19" t="s">
        <v>142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9" t="s">
        <v>84</v>
      </c>
      <c r="BK177" s="235">
        <f>ROUND(I177*H177,2)</f>
        <v>0</v>
      </c>
      <c r="BL177" s="19" t="s">
        <v>310</v>
      </c>
      <c r="BM177" s="234" t="s">
        <v>1201</v>
      </c>
    </row>
    <row r="178" s="2" customFormat="1">
      <c r="A178" s="40"/>
      <c r="B178" s="41"/>
      <c r="C178" s="42"/>
      <c r="D178" s="236" t="s">
        <v>152</v>
      </c>
      <c r="E178" s="42"/>
      <c r="F178" s="237" t="s">
        <v>969</v>
      </c>
      <c r="G178" s="42"/>
      <c r="H178" s="42"/>
      <c r="I178" s="138"/>
      <c r="J178" s="42"/>
      <c r="K178" s="42"/>
      <c r="L178" s="46"/>
      <c r="M178" s="284"/>
      <c r="N178" s="285"/>
      <c r="O178" s="286"/>
      <c r="P178" s="286"/>
      <c r="Q178" s="286"/>
      <c r="R178" s="286"/>
      <c r="S178" s="286"/>
      <c r="T178" s="2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152</v>
      </c>
      <c r="AU178" s="19" t="s">
        <v>87</v>
      </c>
    </row>
    <row r="179" s="2" customFormat="1" ht="6.96" customHeight="1">
      <c r="A179" s="40"/>
      <c r="B179" s="61"/>
      <c r="C179" s="62"/>
      <c r="D179" s="62"/>
      <c r="E179" s="62"/>
      <c r="F179" s="62"/>
      <c r="G179" s="62"/>
      <c r="H179" s="62"/>
      <c r="I179" s="171"/>
      <c r="J179" s="62"/>
      <c r="K179" s="62"/>
      <c r="L179" s="46"/>
      <c r="M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</row>
  </sheetData>
  <sheetProtection sheet="1" autoFilter="0" formatColumns="0" formatRows="0" objects="1" scenarios="1" spinCount="100000" saltValue="vjte/p7FmuKO/IcvSPUI7AkOtZwzaPbnOy4Oz91Fl9Z0nIObGFuwouW5rK5aQ+cJNVqpLzDz6YQ0Pv5pa7sfBQ==" hashValue="hsYR4gt6uhU/WM1CoYWj5vMjSiozLXtRL8zQRFw0YbaAwIvRj5JgZGLfa2TrFBM7Sj7Y+ZBDE77t+WCd7JozTA==" algorithmName="SHA-512" password="CC35"/>
  <autoFilter ref="C83:K17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1223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1224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1225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1226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1227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1228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1229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1230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1231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1232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1233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83</v>
      </c>
      <c r="F18" s="312" t="s">
        <v>1234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1235</v>
      </c>
      <c r="F19" s="312" t="s">
        <v>1236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1237</v>
      </c>
      <c r="F20" s="312" t="s">
        <v>1238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1239</v>
      </c>
      <c r="F21" s="312" t="s">
        <v>1240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1241</v>
      </c>
      <c r="F22" s="312" t="s">
        <v>1242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1243</v>
      </c>
      <c r="F23" s="312" t="s">
        <v>1244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1245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1246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1247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1248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1249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1250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1251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1252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1253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128</v>
      </c>
      <c r="F36" s="312"/>
      <c r="G36" s="312" t="s">
        <v>1254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1255</v>
      </c>
      <c r="F37" s="312"/>
      <c r="G37" s="312" t="s">
        <v>1256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57</v>
      </c>
      <c r="F38" s="312"/>
      <c r="G38" s="312" t="s">
        <v>1257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58</v>
      </c>
      <c r="F39" s="312"/>
      <c r="G39" s="312" t="s">
        <v>1258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129</v>
      </c>
      <c r="F40" s="312"/>
      <c r="G40" s="312" t="s">
        <v>1259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130</v>
      </c>
      <c r="F41" s="312"/>
      <c r="G41" s="312" t="s">
        <v>1260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1261</v>
      </c>
      <c r="F42" s="312"/>
      <c r="G42" s="312" t="s">
        <v>1262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1263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1264</v>
      </c>
      <c r="F44" s="312"/>
      <c r="G44" s="312" t="s">
        <v>1265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132</v>
      </c>
      <c r="F45" s="312"/>
      <c r="G45" s="312" t="s">
        <v>1266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1267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1268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1269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1270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1271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1272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1273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1274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1275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1276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1277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1278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1279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1280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1281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1282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1283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1284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1285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1286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1287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1288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1289</v>
      </c>
      <c r="D76" s="330"/>
      <c r="E76" s="330"/>
      <c r="F76" s="330" t="s">
        <v>1290</v>
      </c>
      <c r="G76" s="331"/>
      <c r="H76" s="330" t="s">
        <v>58</v>
      </c>
      <c r="I76" s="330" t="s">
        <v>61</v>
      </c>
      <c r="J76" s="330" t="s">
        <v>1291</v>
      </c>
      <c r="K76" s="329"/>
    </row>
    <row r="77" s="1" customFormat="1" ht="17.25" customHeight="1">
      <c r="B77" s="327"/>
      <c r="C77" s="332" t="s">
        <v>1292</v>
      </c>
      <c r="D77" s="332"/>
      <c r="E77" s="332"/>
      <c r="F77" s="333" t="s">
        <v>1293</v>
      </c>
      <c r="G77" s="334"/>
      <c r="H77" s="332"/>
      <c r="I77" s="332"/>
      <c r="J77" s="332" t="s">
        <v>1294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57</v>
      </c>
      <c r="D79" s="335"/>
      <c r="E79" s="335"/>
      <c r="F79" s="337" t="s">
        <v>1295</v>
      </c>
      <c r="G79" s="336"/>
      <c r="H79" s="315" t="s">
        <v>1296</v>
      </c>
      <c r="I79" s="315" t="s">
        <v>1297</v>
      </c>
      <c r="J79" s="315">
        <v>20</v>
      </c>
      <c r="K79" s="329"/>
    </row>
    <row r="80" s="1" customFormat="1" ht="15" customHeight="1">
      <c r="B80" s="327"/>
      <c r="C80" s="315" t="s">
        <v>1298</v>
      </c>
      <c r="D80" s="315"/>
      <c r="E80" s="315"/>
      <c r="F80" s="337" t="s">
        <v>1295</v>
      </c>
      <c r="G80" s="336"/>
      <c r="H80" s="315" t="s">
        <v>1299</v>
      </c>
      <c r="I80" s="315" t="s">
        <v>1297</v>
      </c>
      <c r="J80" s="315">
        <v>120</v>
      </c>
      <c r="K80" s="329"/>
    </row>
    <row r="81" s="1" customFormat="1" ht="15" customHeight="1">
      <c r="B81" s="338"/>
      <c r="C81" s="315" t="s">
        <v>1300</v>
      </c>
      <c r="D81" s="315"/>
      <c r="E81" s="315"/>
      <c r="F81" s="337" t="s">
        <v>1301</v>
      </c>
      <c r="G81" s="336"/>
      <c r="H81" s="315" t="s">
        <v>1302</v>
      </c>
      <c r="I81" s="315" t="s">
        <v>1297</v>
      </c>
      <c r="J81" s="315">
        <v>50</v>
      </c>
      <c r="K81" s="329"/>
    </row>
    <row r="82" s="1" customFormat="1" ht="15" customHeight="1">
      <c r="B82" s="338"/>
      <c r="C82" s="315" t="s">
        <v>1303</v>
      </c>
      <c r="D82" s="315"/>
      <c r="E82" s="315"/>
      <c r="F82" s="337" t="s">
        <v>1295</v>
      </c>
      <c r="G82" s="336"/>
      <c r="H82" s="315" t="s">
        <v>1304</v>
      </c>
      <c r="I82" s="315" t="s">
        <v>1305</v>
      </c>
      <c r="J82" s="315"/>
      <c r="K82" s="329"/>
    </row>
    <row r="83" s="1" customFormat="1" ht="15" customHeight="1">
      <c r="B83" s="338"/>
      <c r="C83" s="339" t="s">
        <v>1306</v>
      </c>
      <c r="D83" s="339"/>
      <c r="E83" s="339"/>
      <c r="F83" s="340" t="s">
        <v>1301</v>
      </c>
      <c r="G83" s="339"/>
      <c r="H83" s="339" t="s">
        <v>1307</v>
      </c>
      <c r="I83" s="339" t="s">
        <v>1297</v>
      </c>
      <c r="J83" s="339">
        <v>15</v>
      </c>
      <c r="K83" s="329"/>
    </row>
    <row r="84" s="1" customFormat="1" ht="15" customHeight="1">
      <c r="B84" s="338"/>
      <c r="C84" s="339" t="s">
        <v>1308</v>
      </c>
      <c r="D84" s="339"/>
      <c r="E84" s="339"/>
      <c r="F84" s="340" t="s">
        <v>1301</v>
      </c>
      <c r="G84" s="339"/>
      <c r="H84" s="339" t="s">
        <v>1309</v>
      </c>
      <c r="I84" s="339" t="s">
        <v>1297</v>
      </c>
      <c r="J84" s="339">
        <v>15</v>
      </c>
      <c r="K84" s="329"/>
    </row>
    <row r="85" s="1" customFormat="1" ht="15" customHeight="1">
      <c r="B85" s="338"/>
      <c r="C85" s="339" t="s">
        <v>1310</v>
      </c>
      <c r="D85" s="339"/>
      <c r="E85" s="339"/>
      <c r="F85" s="340" t="s">
        <v>1301</v>
      </c>
      <c r="G85" s="339"/>
      <c r="H85" s="339" t="s">
        <v>1311</v>
      </c>
      <c r="I85" s="339" t="s">
        <v>1297</v>
      </c>
      <c r="J85" s="339">
        <v>20</v>
      </c>
      <c r="K85" s="329"/>
    </row>
    <row r="86" s="1" customFormat="1" ht="15" customHeight="1">
      <c r="B86" s="338"/>
      <c r="C86" s="339" t="s">
        <v>1312</v>
      </c>
      <c r="D86" s="339"/>
      <c r="E86" s="339"/>
      <c r="F86" s="340" t="s">
        <v>1301</v>
      </c>
      <c r="G86" s="339"/>
      <c r="H86" s="339" t="s">
        <v>1313</v>
      </c>
      <c r="I86" s="339" t="s">
        <v>1297</v>
      </c>
      <c r="J86" s="339">
        <v>20</v>
      </c>
      <c r="K86" s="329"/>
    </row>
    <row r="87" s="1" customFormat="1" ht="15" customHeight="1">
      <c r="B87" s="338"/>
      <c r="C87" s="315" t="s">
        <v>1314</v>
      </c>
      <c r="D87" s="315"/>
      <c r="E87" s="315"/>
      <c r="F87" s="337" t="s">
        <v>1301</v>
      </c>
      <c r="G87" s="336"/>
      <c r="H87" s="315" t="s">
        <v>1315</v>
      </c>
      <c r="I87" s="315" t="s">
        <v>1297</v>
      </c>
      <c r="J87" s="315">
        <v>50</v>
      </c>
      <c r="K87" s="329"/>
    </row>
    <row r="88" s="1" customFormat="1" ht="15" customHeight="1">
      <c r="B88" s="338"/>
      <c r="C88" s="315" t="s">
        <v>1316</v>
      </c>
      <c r="D88" s="315"/>
      <c r="E88" s="315"/>
      <c r="F88" s="337" t="s">
        <v>1301</v>
      </c>
      <c r="G88" s="336"/>
      <c r="H88" s="315" t="s">
        <v>1317</v>
      </c>
      <c r="I88" s="315" t="s">
        <v>1297</v>
      </c>
      <c r="J88" s="315">
        <v>20</v>
      </c>
      <c r="K88" s="329"/>
    </row>
    <row r="89" s="1" customFormat="1" ht="15" customHeight="1">
      <c r="B89" s="338"/>
      <c r="C89" s="315" t="s">
        <v>1318</v>
      </c>
      <c r="D89" s="315"/>
      <c r="E89" s="315"/>
      <c r="F89" s="337" t="s">
        <v>1301</v>
      </c>
      <c r="G89" s="336"/>
      <c r="H89" s="315" t="s">
        <v>1319</v>
      </c>
      <c r="I89" s="315" t="s">
        <v>1297</v>
      </c>
      <c r="J89" s="315">
        <v>20</v>
      </c>
      <c r="K89" s="329"/>
    </row>
    <row r="90" s="1" customFormat="1" ht="15" customHeight="1">
      <c r="B90" s="338"/>
      <c r="C90" s="315" t="s">
        <v>1320</v>
      </c>
      <c r="D90" s="315"/>
      <c r="E90" s="315"/>
      <c r="F90" s="337" t="s">
        <v>1301</v>
      </c>
      <c r="G90" s="336"/>
      <c r="H90" s="315" t="s">
        <v>1321</v>
      </c>
      <c r="I90" s="315" t="s">
        <v>1297</v>
      </c>
      <c r="J90" s="315">
        <v>50</v>
      </c>
      <c r="K90" s="329"/>
    </row>
    <row r="91" s="1" customFormat="1" ht="15" customHeight="1">
      <c r="B91" s="338"/>
      <c r="C91" s="315" t="s">
        <v>1322</v>
      </c>
      <c r="D91" s="315"/>
      <c r="E91" s="315"/>
      <c r="F91" s="337" t="s">
        <v>1301</v>
      </c>
      <c r="G91" s="336"/>
      <c r="H91" s="315" t="s">
        <v>1322</v>
      </c>
      <c r="I91" s="315" t="s">
        <v>1297</v>
      </c>
      <c r="J91" s="315">
        <v>50</v>
      </c>
      <c r="K91" s="329"/>
    </row>
    <row r="92" s="1" customFormat="1" ht="15" customHeight="1">
      <c r="B92" s="338"/>
      <c r="C92" s="315" t="s">
        <v>1323</v>
      </c>
      <c r="D92" s="315"/>
      <c r="E92" s="315"/>
      <c r="F92" s="337" t="s">
        <v>1301</v>
      </c>
      <c r="G92" s="336"/>
      <c r="H92" s="315" t="s">
        <v>1324</v>
      </c>
      <c r="I92" s="315" t="s">
        <v>1297</v>
      </c>
      <c r="J92" s="315">
        <v>255</v>
      </c>
      <c r="K92" s="329"/>
    </row>
    <row r="93" s="1" customFormat="1" ht="15" customHeight="1">
      <c r="B93" s="338"/>
      <c r="C93" s="315" t="s">
        <v>1325</v>
      </c>
      <c r="D93" s="315"/>
      <c r="E93" s="315"/>
      <c r="F93" s="337" t="s">
        <v>1295</v>
      </c>
      <c r="G93" s="336"/>
      <c r="H93" s="315" t="s">
        <v>1326</v>
      </c>
      <c r="I93" s="315" t="s">
        <v>1327</v>
      </c>
      <c r="J93" s="315"/>
      <c r="K93" s="329"/>
    </row>
    <row r="94" s="1" customFormat="1" ht="15" customHeight="1">
      <c r="B94" s="338"/>
      <c r="C94" s="315" t="s">
        <v>1328</v>
      </c>
      <c r="D94" s="315"/>
      <c r="E94" s="315"/>
      <c r="F94" s="337" t="s">
        <v>1295</v>
      </c>
      <c r="G94" s="336"/>
      <c r="H94" s="315" t="s">
        <v>1329</v>
      </c>
      <c r="I94" s="315" t="s">
        <v>1330</v>
      </c>
      <c r="J94" s="315"/>
      <c r="K94" s="329"/>
    </row>
    <row r="95" s="1" customFormat="1" ht="15" customHeight="1">
      <c r="B95" s="338"/>
      <c r="C95" s="315" t="s">
        <v>1331</v>
      </c>
      <c r="D95" s="315"/>
      <c r="E95" s="315"/>
      <c r="F95" s="337" t="s">
        <v>1295</v>
      </c>
      <c r="G95" s="336"/>
      <c r="H95" s="315" t="s">
        <v>1331</v>
      </c>
      <c r="I95" s="315" t="s">
        <v>1330</v>
      </c>
      <c r="J95" s="315"/>
      <c r="K95" s="329"/>
    </row>
    <row r="96" s="1" customFormat="1" ht="15" customHeight="1">
      <c r="B96" s="338"/>
      <c r="C96" s="315" t="s">
        <v>42</v>
      </c>
      <c r="D96" s="315"/>
      <c r="E96" s="315"/>
      <c r="F96" s="337" t="s">
        <v>1295</v>
      </c>
      <c r="G96" s="336"/>
      <c r="H96" s="315" t="s">
        <v>1332</v>
      </c>
      <c r="I96" s="315" t="s">
        <v>1330</v>
      </c>
      <c r="J96" s="315"/>
      <c r="K96" s="329"/>
    </row>
    <row r="97" s="1" customFormat="1" ht="15" customHeight="1">
      <c r="B97" s="338"/>
      <c r="C97" s="315" t="s">
        <v>52</v>
      </c>
      <c r="D97" s="315"/>
      <c r="E97" s="315"/>
      <c r="F97" s="337" t="s">
        <v>1295</v>
      </c>
      <c r="G97" s="336"/>
      <c r="H97" s="315" t="s">
        <v>1333</v>
      </c>
      <c r="I97" s="315" t="s">
        <v>1330</v>
      </c>
      <c r="J97" s="315"/>
      <c r="K97" s="329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1334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1289</v>
      </c>
      <c r="D103" s="330"/>
      <c r="E103" s="330"/>
      <c r="F103" s="330" t="s">
        <v>1290</v>
      </c>
      <c r="G103" s="331"/>
      <c r="H103" s="330" t="s">
        <v>58</v>
      </c>
      <c r="I103" s="330" t="s">
        <v>61</v>
      </c>
      <c r="J103" s="330" t="s">
        <v>1291</v>
      </c>
      <c r="K103" s="329"/>
    </row>
    <row r="104" s="1" customFormat="1" ht="17.25" customHeight="1">
      <c r="B104" s="327"/>
      <c r="C104" s="332" t="s">
        <v>1292</v>
      </c>
      <c r="D104" s="332"/>
      <c r="E104" s="332"/>
      <c r="F104" s="333" t="s">
        <v>1293</v>
      </c>
      <c r="G104" s="334"/>
      <c r="H104" s="332"/>
      <c r="I104" s="332"/>
      <c r="J104" s="332" t="s">
        <v>1294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6"/>
      <c r="H105" s="330"/>
      <c r="I105" s="330"/>
      <c r="J105" s="330"/>
      <c r="K105" s="329"/>
    </row>
    <row r="106" s="1" customFormat="1" ht="15" customHeight="1">
      <c r="B106" s="327"/>
      <c r="C106" s="315" t="s">
        <v>57</v>
      </c>
      <c r="D106" s="335"/>
      <c r="E106" s="335"/>
      <c r="F106" s="337" t="s">
        <v>1295</v>
      </c>
      <c r="G106" s="346"/>
      <c r="H106" s="315" t="s">
        <v>1335</v>
      </c>
      <c r="I106" s="315" t="s">
        <v>1297</v>
      </c>
      <c r="J106" s="315">
        <v>20</v>
      </c>
      <c r="K106" s="329"/>
    </row>
    <row r="107" s="1" customFormat="1" ht="15" customHeight="1">
      <c r="B107" s="327"/>
      <c r="C107" s="315" t="s">
        <v>1298</v>
      </c>
      <c r="D107" s="315"/>
      <c r="E107" s="315"/>
      <c r="F107" s="337" t="s">
        <v>1295</v>
      </c>
      <c r="G107" s="315"/>
      <c r="H107" s="315" t="s">
        <v>1335</v>
      </c>
      <c r="I107" s="315" t="s">
        <v>1297</v>
      </c>
      <c r="J107" s="315">
        <v>120</v>
      </c>
      <c r="K107" s="329"/>
    </row>
    <row r="108" s="1" customFormat="1" ht="15" customHeight="1">
      <c r="B108" s="338"/>
      <c r="C108" s="315" t="s">
        <v>1300</v>
      </c>
      <c r="D108" s="315"/>
      <c r="E108" s="315"/>
      <c r="F108" s="337" t="s">
        <v>1301</v>
      </c>
      <c r="G108" s="315"/>
      <c r="H108" s="315" t="s">
        <v>1335</v>
      </c>
      <c r="I108" s="315" t="s">
        <v>1297</v>
      </c>
      <c r="J108" s="315">
        <v>50</v>
      </c>
      <c r="K108" s="329"/>
    </row>
    <row r="109" s="1" customFormat="1" ht="15" customHeight="1">
      <c r="B109" s="338"/>
      <c r="C109" s="315" t="s">
        <v>1303</v>
      </c>
      <c r="D109" s="315"/>
      <c r="E109" s="315"/>
      <c r="F109" s="337" t="s">
        <v>1295</v>
      </c>
      <c r="G109" s="315"/>
      <c r="H109" s="315" t="s">
        <v>1335</v>
      </c>
      <c r="I109" s="315" t="s">
        <v>1305</v>
      </c>
      <c r="J109" s="315"/>
      <c r="K109" s="329"/>
    </row>
    <row r="110" s="1" customFormat="1" ht="15" customHeight="1">
      <c r="B110" s="338"/>
      <c r="C110" s="315" t="s">
        <v>1314</v>
      </c>
      <c r="D110" s="315"/>
      <c r="E110" s="315"/>
      <c r="F110" s="337" t="s">
        <v>1301</v>
      </c>
      <c r="G110" s="315"/>
      <c r="H110" s="315" t="s">
        <v>1335</v>
      </c>
      <c r="I110" s="315" t="s">
        <v>1297</v>
      </c>
      <c r="J110" s="315">
        <v>50</v>
      </c>
      <c r="K110" s="329"/>
    </row>
    <row r="111" s="1" customFormat="1" ht="15" customHeight="1">
      <c r="B111" s="338"/>
      <c r="C111" s="315" t="s">
        <v>1322</v>
      </c>
      <c r="D111" s="315"/>
      <c r="E111" s="315"/>
      <c r="F111" s="337" t="s">
        <v>1301</v>
      </c>
      <c r="G111" s="315"/>
      <c r="H111" s="315" t="s">
        <v>1335</v>
      </c>
      <c r="I111" s="315" t="s">
        <v>1297</v>
      </c>
      <c r="J111" s="315">
        <v>50</v>
      </c>
      <c r="K111" s="329"/>
    </row>
    <row r="112" s="1" customFormat="1" ht="15" customHeight="1">
      <c r="B112" s="338"/>
      <c r="C112" s="315" t="s">
        <v>1320</v>
      </c>
      <c r="D112" s="315"/>
      <c r="E112" s="315"/>
      <c r="F112" s="337" t="s">
        <v>1301</v>
      </c>
      <c r="G112" s="315"/>
      <c r="H112" s="315" t="s">
        <v>1335</v>
      </c>
      <c r="I112" s="315" t="s">
        <v>1297</v>
      </c>
      <c r="J112" s="315">
        <v>50</v>
      </c>
      <c r="K112" s="329"/>
    </row>
    <row r="113" s="1" customFormat="1" ht="15" customHeight="1">
      <c r="B113" s="338"/>
      <c r="C113" s="315" t="s">
        <v>57</v>
      </c>
      <c r="D113" s="315"/>
      <c r="E113" s="315"/>
      <c r="F113" s="337" t="s">
        <v>1295</v>
      </c>
      <c r="G113" s="315"/>
      <c r="H113" s="315" t="s">
        <v>1336</v>
      </c>
      <c r="I113" s="315" t="s">
        <v>1297</v>
      </c>
      <c r="J113" s="315">
        <v>20</v>
      </c>
      <c r="K113" s="329"/>
    </row>
    <row r="114" s="1" customFormat="1" ht="15" customHeight="1">
      <c r="B114" s="338"/>
      <c r="C114" s="315" t="s">
        <v>1337</v>
      </c>
      <c r="D114" s="315"/>
      <c r="E114" s="315"/>
      <c r="F114" s="337" t="s">
        <v>1295</v>
      </c>
      <c r="G114" s="315"/>
      <c r="H114" s="315" t="s">
        <v>1338</v>
      </c>
      <c r="I114" s="315" t="s">
        <v>1297</v>
      </c>
      <c r="J114" s="315">
        <v>120</v>
      </c>
      <c r="K114" s="329"/>
    </row>
    <row r="115" s="1" customFormat="1" ht="15" customHeight="1">
      <c r="B115" s="338"/>
      <c r="C115" s="315" t="s">
        <v>42</v>
      </c>
      <c r="D115" s="315"/>
      <c r="E115" s="315"/>
      <c r="F115" s="337" t="s">
        <v>1295</v>
      </c>
      <c r="G115" s="315"/>
      <c r="H115" s="315" t="s">
        <v>1339</v>
      </c>
      <c r="I115" s="315" t="s">
        <v>1330</v>
      </c>
      <c r="J115" s="315"/>
      <c r="K115" s="329"/>
    </row>
    <row r="116" s="1" customFormat="1" ht="15" customHeight="1">
      <c r="B116" s="338"/>
      <c r="C116" s="315" t="s">
        <v>52</v>
      </c>
      <c r="D116" s="315"/>
      <c r="E116" s="315"/>
      <c r="F116" s="337" t="s">
        <v>1295</v>
      </c>
      <c r="G116" s="315"/>
      <c r="H116" s="315" t="s">
        <v>1340</v>
      </c>
      <c r="I116" s="315" t="s">
        <v>1330</v>
      </c>
      <c r="J116" s="315"/>
      <c r="K116" s="329"/>
    </row>
    <row r="117" s="1" customFormat="1" ht="15" customHeight="1">
      <c r="B117" s="338"/>
      <c r="C117" s="315" t="s">
        <v>61</v>
      </c>
      <c r="D117" s="315"/>
      <c r="E117" s="315"/>
      <c r="F117" s="337" t="s">
        <v>1295</v>
      </c>
      <c r="G117" s="315"/>
      <c r="H117" s="315" t="s">
        <v>1341</v>
      </c>
      <c r="I117" s="315" t="s">
        <v>1342</v>
      </c>
      <c r="J117" s="315"/>
      <c r="K117" s="329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12"/>
      <c r="D119" s="312"/>
      <c r="E119" s="312"/>
      <c r="F119" s="349"/>
      <c r="G119" s="312"/>
      <c r="H119" s="312"/>
      <c r="I119" s="312"/>
      <c r="J119" s="312"/>
      <c r="K119" s="348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0"/>
      <c r="C121" s="351"/>
      <c r="D121" s="351"/>
      <c r="E121" s="351"/>
      <c r="F121" s="351"/>
      <c r="G121" s="351"/>
      <c r="H121" s="351"/>
      <c r="I121" s="351"/>
      <c r="J121" s="351"/>
      <c r="K121" s="352"/>
    </row>
    <row r="122" s="1" customFormat="1" ht="45" customHeight="1">
      <c r="B122" s="353"/>
      <c r="C122" s="306" t="s">
        <v>1343</v>
      </c>
      <c r="D122" s="306"/>
      <c r="E122" s="306"/>
      <c r="F122" s="306"/>
      <c r="G122" s="306"/>
      <c r="H122" s="306"/>
      <c r="I122" s="306"/>
      <c r="J122" s="306"/>
      <c r="K122" s="354"/>
    </row>
    <row r="123" s="1" customFormat="1" ht="17.25" customHeight="1">
      <c r="B123" s="355"/>
      <c r="C123" s="330" t="s">
        <v>1289</v>
      </c>
      <c r="D123" s="330"/>
      <c r="E123" s="330"/>
      <c r="F123" s="330" t="s">
        <v>1290</v>
      </c>
      <c r="G123" s="331"/>
      <c r="H123" s="330" t="s">
        <v>58</v>
      </c>
      <c r="I123" s="330" t="s">
        <v>61</v>
      </c>
      <c r="J123" s="330" t="s">
        <v>1291</v>
      </c>
      <c r="K123" s="356"/>
    </row>
    <row r="124" s="1" customFormat="1" ht="17.25" customHeight="1">
      <c r="B124" s="355"/>
      <c r="C124" s="332" t="s">
        <v>1292</v>
      </c>
      <c r="D124" s="332"/>
      <c r="E124" s="332"/>
      <c r="F124" s="333" t="s">
        <v>1293</v>
      </c>
      <c r="G124" s="334"/>
      <c r="H124" s="332"/>
      <c r="I124" s="332"/>
      <c r="J124" s="332" t="s">
        <v>1294</v>
      </c>
      <c r="K124" s="356"/>
    </row>
    <row r="125" s="1" customFormat="1" ht="5.25" customHeight="1">
      <c r="B125" s="357"/>
      <c r="C125" s="335"/>
      <c r="D125" s="335"/>
      <c r="E125" s="335"/>
      <c r="F125" s="335"/>
      <c r="G125" s="315"/>
      <c r="H125" s="335"/>
      <c r="I125" s="335"/>
      <c r="J125" s="335"/>
      <c r="K125" s="358"/>
    </row>
    <row r="126" s="1" customFormat="1" ht="15" customHeight="1">
      <c r="B126" s="357"/>
      <c r="C126" s="315" t="s">
        <v>1298</v>
      </c>
      <c r="D126" s="335"/>
      <c r="E126" s="335"/>
      <c r="F126" s="337" t="s">
        <v>1295</v>
      </c>
      <c r="G126" s="315"/>
      <c r="H126" s="315" t="s">
        <v>1335</v>
      </c>
      <c r="I126" s="315" t="s">
        <v>1297</v>
      </c>
      <c r="J126" s="315">
        <v>120</v>
      </c>
      <c r="K126" s="359"/>
    </row>
    <row r="127" s="1" customFormat="1" ht="15" customHeight="1">
      <c r="B127" s="357"/>
      <c r="C127" s="315" t="s">
        <v>1344</v>
      </c>
      <c r="D127" s="315"/>
      <c r="E127" s="315"/>
      <c r="F127" s="337" t="s">
        <v>1295</v>
      </c>
      <c r="G127" s="315"/>
      <c r="H127" s="315" t="s">
        <v>1345</v>
      </c>
      <c r="I127" s="315" t="s">
        <v>1297</v>
      </c>
      <c r="J127" s="315" t="s">
        <v>1346</v>
      </c>
      <c r="K127" s="359"/>
    </row>
    <row r="128" s="1" customFormat="1" ht="15" customHeight="1">
      <c r="B128" s="357"/>
      <c r="C128" s="315" t="s">
        <v>1243</v>
      </c>
      <c r="D128" s="315"/>
      <c r="E128" s="315"/>
      <c r="F128" s="337" t="s">
        <v>1295</v>
      </c>
      <c r="G128" s="315"/>
      <c r="H128" s="315" t="s">
        <v>1347</v>
      </c>
      <c r="I128" s="315" t="s">
        <v>1297</v>
      </c>
      <c r="J128" s="315" t="s">
        <v>1346</v>
      </c>
      <c r="K128" s="359"/>
    </row>
    <row r="129" s="1" customFormat="1" ht="15" customHeight="1">
      <c r="B129" s="357"/>
      <c r="C129" s="315" t="s">
        <v>1306</v>
      </c>
      <c r="D129" s="315"/>
      <c r="E129" s="315"/>
      <c r="F129" s="337" t="s">
        <v>1301</v>
      </c>
      <c r="G129" s="315"/>
      <c r="H129" s="315" t="s">
        <v>1307</v>
      </c>
      <c r="I129" s="315" t="s">
        <v>1297</v>
      </c>
      <c r="J129" s="315">
        <v>15</v>
      </c>
      <c r="K129" s="359"/>
    </row>
    <row r="130" s="1" customFormat="1" ht="15" customHeight="1">
      <c r="B130" s="357"/>
      <c r="C130" s="339" t="s">
        <v>1308</v>
      </c>
      <c r="D130" s="339"/>
      <c r="E130" s="339"/>
      <c r="F130" s="340" t="s">
        <v>1301</v>
      </c>
      <c r="G130" s="339"/>
      <c r="H130" s="339" t="s">
        <v>1309</v>
      </c>
      <c r="I130" s="339" t="s">
        <v>1297</v>
      </c>
      <c r="J130" s="339">
        <v>15</v>
      </c>
      <c r="K130" s="359"/>
    </row>
    <row r="131" s="1" customFormat="1" ht="15" customHeight="1">
      <c r="B131" s="357"/>
      <c r="C131" s="339" t="s">
        <v>1310</v>
      </c>
      <c r="D131" s="339"/>
      <c r="E131" s="339"/>
      <c r="F131" s="340" t="s">
        <v>1301</v>
      </c>
      <c r="G131" s="339"/>
      <c r="H131" s="339" t="s">
        <v>1311</v>
      </c>
      <c r="I131" s="339" t="s">
        <v>1297</v>
      </c>
      <c r="J131" s="339">
        <v>20</v>
      </c>
      <c r="K131" s="359"/>
    </row>
    <row r="132" s="1" customFormat="1" ht="15" customHeight="1">
      <c r="B132" s="357"/>
      <c r="C132" s="339" t="s">
        <v>1312</v>
      </c>
      <c r="D132" s="339"/>
      <c r="E132" s="339"/>
      <c r="F132" s="340" t="s">
        <v>1301</v>
      </c>
      <c r="G132" s="339"/>
      <c r="H132" s="339" t="s">
        <v>1313</v>
      </c>
      <c r="I132" s="339" t="s">
        <v>1297</v>
      </c>
      <c r="J132" s="339">
        <v>20</v>
      </c>
      <c r="K132" s="359"/>
    </row>
    <row r="133" s="1" customFormat="1" ht="15" customHeight="1">
      <c r="B133" s="357"/>
      <c r="C133" s="315" t="s">
        <v>1300</v>
      </c>
      <c r="D133" s="315"/>
      <c r="E133" s="315"/>
      <c r="F133" s="337" t="s">
        <v>1301</v>
      </c>
      <c r="G133" s="315"/>
      <c r="H133" s="315" t="s">
        <v>1335</v>
      </c>
      <c r="I133" s="315" t="s">
        <v>1297</v>
      </c>
      <c r="J133" s="315">
        <v>50</v>
      </c>
      <c r="K133" s="359"/>
    </row>
    <row r="134" s="1" customFormat="1" ht="15" customHeight="1">
      <c r="B134" s="357"/>
      <c r="C134" s="315" t="s">
        <v>1314</v>
      </c>
      <c r="D134" s="315"/>
      <c r="E134" s="315"/>
      <c r="F134" s="337" t="s">
        <v>1301</v>
      </c>
      <c r="G134" s="315"/>
      <c r="H134" s="315" t="s">
        <v>1335</v>
      </c>
      <c r="I134" s="315" t="s">
        <v>1297</v>
      </c>
      <c r="J134" s="315">
        <v>50</v>
      </c>
      <c r="K134" s="359"/>
    </row>
    <row r="135" s="1" customFormat="1" ht="15" customHeight="1">
      <c r="B135" s="357"/>
      <c r="C135" s="315" t="s">
        <v>1320</v>
      </c>
      <c r="D135" s="315"/>
      <c r="E135" s="315"/>
      <c r="F135" s="337" t="s">
        <v>1301</v>
      </c>
      <c r="G135" s="315"/>
      <c r="H135" s="315" t="s">
        <v>1335</v>
      </c>
      <c r="I135" s="315" t="s">
        <v>1297</v>
      </c>
      <c r="J135" s="315">
        <v>50</v>
      </c>
      <c r="K135" s="359"/>
    </row>
    <row r="136" s="1" customFormat="1" ht="15" customHeight="1">
      <c r="B136" s="357"/>
      <c r="C136" s="315" t="s">
        <v>1322</v>
      </c>
      <c r="D136" s="315"/>
      <c r="E136" s="315"/>
      <c r="F136" s="337" t="s">
        <v>1301</v>
      </c>
      <c r="G136" s="315"/>
      <c r="H136" s="315" t="s">
        <v>1335</v>
      </c>
      <c r="I136" s="315" t="s">
        <v>1297</v>
      </c>
      <c r="J136" s="315">
        <v>50</v>
      </c>
      <c r="K136" s="359"/>
    </row>
    <row r="137" s="1" customFormat="1" ht="15" customHeight="1">
      <c r="B137" s="357"/>
      <c r="C137" s="315" t="s">
        <v>1323</v>
      </c>
      <c r="D137" s="315"/>
      <c r="E137" s="315"/>
      <c r="F137" s="337" t="s">
        <v>1301</v>
      </c>
      <c r="G137" s="315"/>
      <c r="H137" s="315" t="s">
        <v>1348</v>
      </c>
      <c r="I137" s="315" t="s">
        <v>1297</v>
      </c>
      <c r="J137" s="315">
        <v>255</v>
      </c>
      <c r="K137" s="359"/>
    </row>
    <row r="138" s="1" customFormat="1" ht="15" customHeight="1">
      <c r="B138" s="357"/>
      <c r="C138" s="315" t="s">
        <v>1325</v>
      </c>
      <c r="D138" s="315"/>
      <c r="E138" s="315"/>
      <c r="F138" s="337" t="s">
        <v>1295</v>
      </c>
      <c r="G138" s="315"/>
      <c r="H138" s="315" t="s">
        <v>1349</v>
      </c>
      <c r="I138" s="315" t="s">
        <v>1327</v>
      </c>
      <c r="J138" s="315"/>
      <c r="K138" s="359"/>
    </row>
    <row r="139" s="1" customFormat="1" ht="15" customHeight="1">
      <c r="B139" s="357"/>
      <c r="C139" s="315" t="s">
        <v>1328</v>
      </c>
      <c r="D139" s="315"/>
      <c r="E139" s="315"/>
      <c r="F139" s="337" t="s">
        <v>1295</v>
      </c>
      <c r="G139" s="315"/>
      <c r="H139" s="315" t="s">
        <v>1350</v>
      </c>
      <c r="I139" s="315" t="s">
        <v>1330</v>
      </c>
      <c r="J139" s="315"/>
      <c r="K139" s="359"/>
    </row>
    <row r="140" s="1" customFormat="1" ht="15" customHeight="1">
      <c r="B140" s="357"/>
      <c r="C140" s="315" t="s">
        <v>1331</v>
      </c>
      <c r="D140" s="315"/>
      <c r="E140" s="315"/>
      <c r="F140" s="337" t="s">
        <v>1295</v>
      </c>
      <c r="G140" s="315"/>
      <c r="H140" s="315" t="s">
        <v>1331</v>
      </c>
      <c r="I140" s="315" t="s">
        <v>1330</v>
      </c>
      <c r="J140" s="315"/>
      <c r="K140" s="359"/>
    </row>
    <row r="141" s="1" customFormat="1" ht="15" customHeight="1">
      <c r="B141" s="357"/>
      <c r="C141" s="315" t="s">
        <v>42</v>
      </c>
      <c r="D141" s="315"/>
      <c r="E141" s="315"/>
      <c r="F141" s="337" t="s">
        <v>1295</v>
      </c>
      <c r="G141" s="315"/>
      <c r="H141" s="315" t="s">
        <v>1351</v>
      </c>
      <c r="I141" s="315" t="s">
        <v>1330</v>
      </c>
      <c r="J141" s="315"/>
      <c r="K141" s="359"/>
    </row>
    <row r="142" s="1" customFormat="1" ht="15" customHeight="1">
      <c r="B142" s="357"/>
      <c r="C142" s="315" t="s">
        <v>1352</v>
      </c>
      <c r="D142" s="315"/>
      <c r="E142" s="315"/>
      <c r="F142" s="337" t="s">
        <v>1295</v>
      </c>
      <c r="G142" s="315"/>
      <c r="H142" s="315" t="s">
        <v>1353</v>
      </c>
      <c r="I142" s="315" t="s">
        <v>1330</v>
      </c>
      <c r="J142" s="315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12"/>
      <c r="C144" s="312"/>
      <c r="D144" s="312"/>
      <c r="E144" s="312"/>
      <c r="F144" s="349"/>
      <c r="G144" s="312"/>
      <c r="H144" s="312"/>
      <c r="I144" s="312"/>
      <c r="J144" s="312"/>
      <c r="K144" s="312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1354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1289</v>
      </c>
      <c r="D148" s="330"/>
      <c r="E148" s="330"/>
      <c r="F148" s="330" t="s">
        <v>1290</v>
      </c>
      <c r="G148" s="331"/>
      <c r="H148" s="330" t="s">
        <v>58</v>
      </c>
      <c r="I148" s="330" t="s">
        <v>61</v>
      </c>
      <c r="J148" s="330" t="s">
        <v>1291</v>
      </c>
      <c r="K148" s="329"/>
    </row>
    <row r="149" s="1" customFormat="1" ht="17.25" customHeight="1">
      <c r="B149" s="327"/>
      <c r="C149" s="332" t="s">
        <v>1292</v>
      </c>
      <c r="D149" s="332"/>
      <c r="E149" s="332"/>
      <c r="F149" s="333" t="s">
        <v>1293</v>
      </c>
      <c r="G149" s="334"/>
      <c r="H149" s="332"/>
      <c r="I149" s="332"/>
      <c r="J149" s="332" t="s">
        <v>1294</v>
      </c>
      <c r="K149" s="329"/>
    </row>
    <row r="150" s="1" customFormat="1" ht="5.25" customHeight="1">
      <c r="B150" s="338"/>
      <c r="C150" s="335"/>
      <c r="D150" s="335"/>
      <c r="E150" s="335"/>
      <c r="F150" s="335"/>
      <c r="G150" s="336"/>
      <c r="H150" s="335"/>
      <c r="I150" s="335"/>
      <c r="J150" s="335"/>
      <c r="K150" s="359"/>
    </row>
    <row r="151" s="1" customFormat="1" ht="15" customHeight="1">
      <c r="B151" s="338"/>
      <c r="C151" s="363" t="s">
        <v>1298</v>
      </c>
      <c r="D151" s="315"/>
      <c r="E151" s="315"/>
      <c r="F151" s="364" t="s">
        <v>1295</v>
      </c>
      <c r="G151" s="315"/>
      <c r="H151" s="363" t="s">
        <v>1335</v>
      </c>
      <c r="I151" s="363" t="s">
        <v>1297</v>
      </c>
      <c r="J151" s="363">
        <v>120</v>
      </c>
      <c r="K151" s="359"/>
    </row>
    <row r="152" s="1" customFormat="1" ht="15" customHeight="1">
      <c r="B152" s="338"/>
      <c r="C152" s="363" t="s">
        <v>1344</v>
      </c>
      <c r="D152" s="315"/>
      <c r="E152" s="315"/>
      <c r="F152" s="364" t="s">
        <v>1295</v>
      </c>
      <c r="G152" s="315"/>
      <c r="H152" s="363" t="s">
        <v>1355</v>
      </c>
      <c r="I152" s="363" t="s">
        <v>1297</v>
      </c>
      <c r="J152" s="363" t="s">
        <v>1346</v>
      </c>
      <c r="K152" s="359"/>
    </row>
    <row r="153" s="1" customFormat="1" ht="15" customHeight="1">
      <c r="B153" s="338"/>
      <c r="C153" s="363" t="s">
        <v>1243</v>
      </c>
      <c r="D153" s="315"/>
      <c r="E153" s="315"/>
      <c r="F153" s="364" t="s">
        <v>1295</v>
      </c>
      <c r="G153" s="315"/>
      <c r="H153" s="363" t="s">
        <v>1356</v>
      </c>
      <c r="I153" s="363" t="s">
        <v>1297</v>
      </c>
      <c r="J153" s="363" t="s">
        <v>1346</v>
      </c>
      <c r="K153" s="359"/>
    </row>
    <row r="154" s="1" customFormat="1" ht="15" customHeight="1">
      <c r="B154" s="338"/>
      <c r="C154" s="363" t="s">
        <v>1300</v>
      </c>
      <c r="D154" s="315"/>
      <c r="E154" s="315"/>
      <c r="F154" s="364" t="s">
        <v>1301</v>
      </c>
      <c r="G154" s="315"/>
      <c r="H154" s="363" t="s">
        <v>1335</v>
      </c>
      <c r="I154" s="363" t="s">
        <v>1297</v>
      </c>
      <c r="J154" s="363">
        <v>50</v>
      </c>
      <c r="K154" s="359"/>
    </row>
    <row r="155" s="1" customFormat="1" ht="15" customHeight="1">
      <c r="B155" s="338"/>
      <c r="C155" s="363" t="s">
        <v>1303</v>
      </c>
      <c r="D155" s="315"/>
      <c r="E155" s="315"/>
      <c r="F155" s="364" t="s">
        <v>1295</v>
      </c>
      <c r="G155" s="315"/>
      <c r="H155" s="363" t="s">
        <v>1335</v>
      </c>
      <c r="I155" s="363" t="s">
        <v>1305</v>
      </c>
      <c r="J155" s="363"/>
      <c r="K155" s="359"/>
    </row>
    <row r="156" s="1" customFormat="1" ht="15" customHeight="1">
      <c r="B156" s="338"/>
      <c r="C156" s="363" t="s">
        <v>1314</v>
      </c>
      <c r="D156" s="315"/>
      <c r="E156" s="315"/>
      <c r="F156" s="364" t="s">
        <v>1301</v>
      </c>
      <c r="G156" s="315"/>
      <c r="H156" s="363" t="s">
        <v>1335</v>
      </c>
      <c r="I156" s="363" t="s">
        <v>1297</v>
      </c>
      <c r="J156" s="363">
        <v>50</v>
      </c>
      <c r="K156" s="359"/>
    </row>
    <row r="157" s="1" customFormat="1" ht="15" customHeight="1">
      <c r="B157" s="338"/>
      <c r="C157" s="363" t="s">
        <v>1322</v>
      </c>
      <c r="D157" s="315"/>
      <c r="E157" s="315"/>
      <c r="F157" s="364" t="s">
        <v>1301</v>
      </c>
      <c r="G157" s="315"/>
      <c r="H157" s="363" t="s">
        <v>1335</v>
      </c>
      <c r="I157" s="363" t="s">
        <v>1297</v>
      </c>
      <c r="J157" s="363">
        <v>50</v>
      </c>
      <c r="K157" s="359"/>
    </row>
    <row r="158" s="1" customFormat="1" ht="15" customHeight="1">
      <c r="B158" s="338"/>
      <c r="C158" s="363" t="s">
        <v>1320</v>
      </c>
      <c r="D158" s="315"/>
      <c r="E158" s="315"/>
      <c r="F158" s="364" t="s">
        <v>1301</v>
      </c>
      <c r="G158" s="315"/>
      <c r="H158" s="363" t="s">
        <v>1335</v>
      </c>
      <c r="I158" s="363" t="s">
        <v>1297</v>
      </c>
      <c r="J158" s="363">
        <v>50</v>
      </c>
      <c r="K158" s="359"/>
    </row>
    <row r="159" s="1" customFormat="1" ht="15" customHeight="1">
      <c r="B159" s="338"/>
      <c r="C159" s="363" t="s">
        <v>110</v>
      </c>
      <c r="D159" s="315"/>
      <c r="E159" s="315"/>
      <c r="F159" s="364" t="s">
        <v>1295</v>
      </c>
      <c r="G159" s="315"/>
      <c r="H159" s="363" t="s">
        <v>1357</v>
      </c>
      <c r="I159" s="363" t="s">
        <v>1297</v>
      </c>
      <c r="J159" s="363" t="s">
        <v>1358</v>
      </c>
      <c r="K159" s="359"/>
    </row>
    <row r="160" s="1" customFormat="1" ht="15" customHeight="1">
      <c r="B160" s="338"/>
      <c r="C160" s="363" t="s">
        <v>1359</v>
      </c>
      <c r="D160" s="315"/>
      <c r="E160" s="315"/>
      <c r="F160" s="364" t="s">
        <v>1295</v>
      </c>
      <c r="G160" s="315"/>
      <c r="H160" s="363" t="s">
        <v>1360</v>
      </c>
      <c r="I160" s="363" t="s">
        <v>1330</v>
      </c>
      <c r="J160" s="363"/>
      <c r="K160" s="359"/>
    </row>
    <row r="161" s="1" customFormat="1" ht="15" customHeight="1">
      <c r="B161" s="365"/>
      <c r="C161" s="347"/>
      <c r="D161" s="347"/>
      <c r="E161" s="347"/>
      <c r="F161" s="347"/>
      <c r="G161" s="347"/>
      <c r="H161" s="347"/>
      <c r="I161" s="347"/>
      <c r="J161" s="347"/>
      <c r="K161" s="366"/>
    </row>
    <row r="162" s="1" customFormat="1" ht="18.75" customHeight="1">
      <c r="B162" s="312"/>
      <c r="C162" s="315"/>
      <c r="D162" s="315"/>
      <c r="E162" s="315"/>
      <c r="F162" s="337"/>
      <c r="G162" s="315"/>
      <c r="H162" s="315"/>
      <c r="I162" s="315"/>
      <c r="J162" s="315"/>
      <c r="K162" s="312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1361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1289</v>
      </c>
      <c r="D166" s="330"/>
      <c r="E166" s="330"/>
      <c r="F166" s="330" t="s">
        <v>1290</v>
      </c>
      <c r="G166" s="367"/>
      <c r="H166" s="368" t="s">
        <v>58</v>
      </c>
      <c r="I166" s="368" t="s">
        <v>61</v>
      </c>
      <c r="J166" s="330" t="s">
        <v>1291</v>
      </c>
      <c r="K166" s="307"/>
    </row>
    <row r="167" s="1" customFormat="1" ht="17.25" customHeight="1">
      <c r="B167" s="308"/>
      <c r="C167" s="332" t="s">
        <v>1292</v>
      </c>
      <c r="D167" s="332"/>
      <c r="E167" s="332"/>
      <c r="F167" s="333" t="s">
        <v>1293</v>
      </c>
      <c r="G167" s="369"/>
      <c r="H167" s="370"/>
      <c r="I167" s="370"/>
      <c r="J167" s="332" t="s">
        <v>1294</v>
      </c>
      <c r="K167" s="310"/>
    </row>
    <row r="168" s="1" customFormat="1" ht="5.25" customHeight="1">
      <c r="B168" s="338"/>
      <c r="C168" s="335"/>
      <c r="D168" s="335"/>
      <c r="E168" s="335"/>
      <c r="F168" s="335"/>
      <c r="G168" s="336"/>
      <c r="H168" s="335"/>
      <c r="I168" s="335"/>
      <c r="J168" s="335"/>
      <c r="K168" s="359"/>
    </row>
    <row r="169" s="1" customFormat="1" ht="15" customHeight="1">
      <c r="B169" s="338"/>
      <c r="C169" s="315" t="s">
        <v>1298</v>
      </c>
      <c r="D169" s="315"/>
      <c r="E169" s="315"/>
      <c r="F169" s="337" t="s">
        <v>1295</v>
      </c>
      <c r="G169" s="315"/>
      <c r="H169" s="315" t="s">
        <v>1335</v>
      </c>
      <c r="I169" s="315" t="s">
        <v>1297</v>
      </c>
      <c r="J169" s="315">
        <v>120</v>
      </c>
      <c r="K169" s="359"/>
    </row>
    <row r="170" s="1" customFormat="1" ht="15" customHeight="1">
      <c r="B170" s="338"/>
      <c r="C170" s="315" t="s">
        <v>1344</v>
      </c>
      <c r="D170" s="315"/>
      <c r="E170" s="315"/>
      <c r="F170" s="337" t="s">
        <v>1295</v>
      </c>
      <c r="G170" s="315"/>
      <c r="H170" s="315" t="s">
        <v>1345</v>
      </c>
      <c r="I170" s="315" t="s">
        <v>1297</v>
      </c>
      <c r="J170" s="315" t="s">
        <v>1346</v>
      </c>
      <c r="K170" s="359"/>
    </row>
    <row r="171" s="1" customFormat="1" ht="15" customHeight="1">
      <c r="B171" s="338"/>
      <c r="C171" s="315" t="s">
        <v>1243</v>
      </c>
      <c r="D171" s="315"/>
      <c r="E171" s="315"/>
      <c r="F171" s="337" t="s">
        <v>1295</v>
      </c>
      <c r="G171" s="315"/>
      <c r="H171" s="315" t="s">
        <v>1362</v>
      </c>
      <c r="I171" s="315" t="s">
        <v>1297</v>
      </c>
      <c r="J171" s="315" t="s">
        <v>1346</v>
      </c>
      <c r="K171" s="359"/>
    </row>
    <row r="172" s="1" customFormat="1" ht="15" customHeight="1">
      <c r="B172" s="338"/>
      <c r="C172" s="315" t="s">
        <v>1300</v>
      </c>
      <c r="D172" s="315"/>
      <c r="E172" s="315"/>
      <c r="F172" s="337" t="s">
        <v>1301</v>
      </c>
      <c r="G172" s="315"/>
      <c r="H172" s="315" t="s">
        <v>1362</v>
      </c>
      <c r="I172" s="315" t="s">
        <v>1297</v>
      </c>
      <c r="J172" s="315">
        <v>50</v>
      </c>
      <c r="K172" s="359"/>
    </row>
    <row r="173" s="1" customFormat="1" ht="15" customHeight="1">
      <c r="B173" s="338"/>
      <c r="C173" s="315" t="s">
        <v>1303</v>
      </c>
      <c r="D173" s="315"/>
      <c r="E173" s="315"/>
      <c r="F173" s="337" t="s">
        <v>1295</v>
      </c>
      <c r="G173" s="315"/>
      <c r="H173" s="315" t="s">
        <v>1362</v>
      </c>
      <c r="I173" s="315" t="s">
        <v>1305</v>
      </c>
      <c r="J173" s="315"/>
      <c r="K173" s="359"/>
    </row>
    <row r="174" s="1" customFormat="1" ht="15" customHeight="1">
      <c r="B174" s="338"/>
      <c r="C174" s="315" t="s">
        <v>1314</v>
      </c>
      <c r="D174" s="315"/>
      <c r="E174" s="315"/>
      <c r="F174" s="337" t="s">
        <v>1301</v>
      </c>
      <c r="G174" s="315"/>
      <c r="H174" s="315" t="s">
        <v>1362</v>
      </c>
      <c r="I174" s="315" t="s">
        <v>1297</v>
      </c>
      <c r="J174" s="315">
        <v>50</v>
      </c>
      <c r="K174" s="359"/>
    </row>
    <row r="175" s="1" customFormat="1" ht="15" customHeight="1">
      <c r="B175" s="338"/>
      <c r="C175" s="315" t="s">
        <v>1322</v>
      </c>
      <c r="D175" s="315"/>
      <c r="E175" s="315"/>
      <c r="F175" s="337" t="s">
        <v>1301</v>
      </c>
      <c r="G175" s="315"/>
      <c r="H175" s="315" t="s">
        <v>1362</v>
      </c>
      <c r="I175" s="315" t="s">
        <v>1297</v>
      </c>
      <c r="J175" s="315">
        <v>50</v>
      </c>
      <c r="K175" s="359"/>
    </row>
    <row r="176" s="1" customFormat="1" ht="15" customHeight="1">
      <c r="B176" s="338"/>
      <c r="C176" s="315" t="s">
        <v>1320</v>
      </c>
      <c r="D176" s="315"/>
      <c r="E176" s="315"/>
      <c r="F176" s="337" t="s">
        <v>1301</v>
      </c>
      <c r="G176" s="315"/>
      <c r="H176" s="315" t="s">
        <v>1362</v>
      </c>
      <c r="I176" s="315" t="s">
        <v>1297</v>
      </c>
      <c r="J176" s="315">
        <v>50</v>
      </c>
      <c r="K176" s="359"/>
    </row>
    <row r="177" s="1" customFormat="1" ht="15" customHeight="1">
      <c r="B177" s="338"/>
      <c r="C177" s="315" t="s">
        <v>128</v>
      </c>
      <c r="D177" s="315"/>
      <c r="E177" s="315"/>
      <c r="F177" s="337" t="s">
        <v>1295</v>
      </c>
      <c r="G177" s="315"/>
      <c r="H177" s="315" t="s">
        <v>1363</v>
      </c>
      <c r="I177" s="315" t="s">
        <v>1364</v>
      </c>
      <c r="J177" s="315"/>
      <c r="K177" s="359"/>
    </row>
    <row r="178" s="1" customFormat="1" ht="15" customHeight="1">
      <c r="B178" s="338"/>
      <c r="C178" s="315" t="s">
        <v>61</v>
      </c>
      <c r="D178" s="315"/>
      <c r="E178" s="315"/>
      <c r="F178" s="337" t="s">
        <v>1295</v>
      </c>
      <c r="G178" s="315"/>
      <c r="H178" s="315" t="s">
        <v>1365</v>
      </c>
      <c r="I178" s="315" t="s">
        <v>1366</v>
      </c>
      <c r="J178" s="315">
        <v>1</v>
      </c>
      <c r="K178" s="359"/>
    </row>
    <row r="179" s="1" customFormat="1" ht="15" customHeight="1">
      <c r="B179" s="338"/>
      <c r="C179" s="315" t="s">
        <v>57</v>
      </c>
      <c r="D179" s="315"/>
      <c r="E179" s="315"/>
      <c r="F179" s="337" t="s">
        <v>1295</v>
      </c>
      <c r="G179" s="315"/>
      <c r="H179" s="315" t="s">
        <v>1367</v>
      </c>
      <c r="I179" s="315" t="s">
        <v>1297</v>
      </c>
      <c r="J179" s="315">
        <v>20</v>
      </c>
      <c r="K179" s="359"/>
    </row>
    <row r="180" s="1" customFormat="1" ht="15" customHeight="1">
      <c r="B180" s="338"/>
      <c r="C180" s="315" t="s">
        <v>58</v>
      </c>
      <c r="D180" s="315"/>
      <c r="E180" s="315"/>
      <c r="F180" s="337" t="s">
        <v>1295</v>
      </c>
      <c r="G180" s="315"/>
      <c r="H180" s="315" t="s">
        <v>1368</v>
      </c>
      <c r="I180" s="315" t="s">
        <v>1297</v>
      </c>
      <c r="J180" s="315">
        <v>255</v>
      </c>
      <c r="K180" s="359"/>
    </row>
    <row r="181" s="1" customFormat="1" ht="15" customHeight="1">
      <c r="B181" s="338"/>
      <c r="C181" s="315" t="s">
        <v>129</v>
      </c>
      <c r="D181" s="315"/>
      <c r="E181" s="315"/>
      <c r="F181" s="337" t="s">
        <v>1295</v>
      </c>
      <c r="G181" s="315"/>
      <c r="H181" s="315" t="s">
        <v>1259</v>
      </c>
      <c r="I181" s="315" t="s">
        <v>1297</v>
      </c>
      <c r="J181" s="315">
        <v>10</v>
      </c>
      <c r="K181" s="359"/>
    </row>
    <row r="182" s="1" customFormat="1" ht="15" customHeight="1">
      <c r="B182" s="338"/>
      <c r="C182" s="315" t="s">
        <v>130</v>
      </c>
      <c r="D182" s="315"/>
      <c r="E182" s="315"/>
      <c r="F182" s="337" t="s">
        <v>1295</v>
      </c>
      <c r="G182" s="315"/>
      <c r="H182" s="315" t="s">
        <v>1369</v>
      </c>
      <c r="I182" s="315" t="s">
        <v>1330</v>
      </c>
      <c r="J182" s="315"/>
      <c r="K182" s="359"/>
    </row>
    <row r="183" s="1" customFormat="1" ht="15" customHeight="1">
      <c r="B183" s="338"/>
      <c r="C183" s="315" t="s">
        <v>1370</v>
      </c>
      <c r="D183" s="315"/>
      <c r="E183" s="315"/>
      <c r="F183" s="337" t="s">
        <v>1295</v>
      </c>
      <c r="G183" s="315"/>
      <c r="H183" s="315" t="s">
        <v>1371</v>
      </c>
      <c r="I183" s="315" t="s">
        <v>1330</v>
      </c>
      <c r="J183" s="315"/>
      <c r="K183" s="359"/>
    </row>
    <row r="184" s="1" customFormat="1" ht="15" customHeight="1">
      <c r="B184" s="338"/>
      <c r="C184" s="315" t="s">
        <v>1359</v>
      </c>
      <c r="D184" s="315"/>
      <c r="E184" s="315"/>
      <c r="F184" s="337" t="s">
        <v>1295</v>
      </c>
      <c r="G184" s="315"/>
      <c r="H184" s="315" t="s">
        <v>1372</v>
      </c>
      <c r="I184" s="315" t="s">
        <v>1330</v>
      </c>
      <c r="J184" s="315"/>
      <c r="K184" s="359"/>
    </row>
    <row r="185" s="1" customFormat="1" ht="15" customHeight="1">
      <c r="B185" s="338"/>
      <c r="C185" s="315" t="s">
        <v>132</v>
      </c>
      <c r="D185" s="315"/>
      <c r="E185" s="315"/>
      <c r="F185" s="337" t="s">
        <v>1301</v>
      </c>
      <c r="G185" s="315"/>
      <c r="H185" s="315" t="s">
        <v>1373</v>
      </c>
      <c r="I185" s="315" t="s">
        <v>1297</v>
      </c>
      <c r="J185" s="315">
        <v>50</v>
      </c>
      <c r="K185" s="359"/>
    </row>
    <row r="186" s="1" customFormat="1" ht="15" customHeight="1">
      <c r="B186" s="338"/>
      <c r="C186" s="315" t="s">
        <v>1374</v>
      </c>
      <c r="D186" s="315"/>
      <c r="E186" s="315"/>
      <c r="F186" s="337" t="s">
        <v>1301</v>
      </c>
      <c r="G186" s="315"/>
      <c r="H186" s="315" t="s">
        <v>1375</v>
      </c>
      <c r="I186" s="315" t="s">
        <v>1376</v>
      </c>
      <c r="J186" s="315"/>
      <c r="K186" s="359"/>
    </row>
    <row r="187" s="1" customFormat="1" ht="15" customHeight="1">
      <c r="B187" s="338"/>
      <c r="C187" s="315" t="s">
        <v>1377</v>
      </c>
      <c r="D187" s="315"/>
      <c r="E187" s="315"/>
      <c r="F187" s="337" t="s">
        <v>1301</v>
      </c>
      <c r="G187" s="315"/>
      <c r="H187" s="315" t="s">
        <v>1378</v>
      </c>
      <c r="I187" s="315" t="s">
        <v>1376</v>
      </c>
      <c r="J187" s="315"/>
      <c r="K187" s="359"/>
    </row>
    <row r="188" s="1" customFormat="1" ht="15" customHeight="1">
      <c r="B188" s="338"/>
      <c r="C188" s="315" t="s">
        <v>1379</v>
      </c>
      <c r="D188" s="315"/>
      <c r="E188" s="315"/>
      <c r="F188" s="337" t="s">
        <v>1301</v>
      </c>
      <c r="G188" s="315"/>
      <c r="H188" s="315" t="s">
        <v>1380</v>
      </c>
      <c r="I188" s="315" t="s">
        <v>1376</v>
      </c>
      <c r="J188" s="315"/>
      <c r="K188" s="359"/>
    </row>
    <row r="189" s="1" customFormat="1" ht="15" customHeight="1">
      <c r="B189" s="338"/>
      <c r="C189" s="371" t="s">
        <v>1381</v>
      </c>
      <c r="D189" s="315"/>
      <c r="E189" s="315"/>
      <c r="F189" s="337" t="s">
        <v>1301</v>
      </c>
      <c r="G189" s="315"/>
      <c r="H189" s="315" t="s">
        <v>1382</v>
      </c>
      <c r="I189" s="315" t="s">
        <v>1383</v>
      </c>
      <c r="J189" s="372" t="s">
        <v>1384</v>
      </c>
      <c r="K189" s="359"/>
    </row>
    <row r="190" s="1" customFormat="1" ht="15" customHeight="1">
      <c r="B190" s="338"/>
      <c r="C190" s="322" t="s">
        <v>46</v>
      </c>
      <c r="D190" s="315"/>
      <c r="E190" s="315"/>
      <c r="F190" s="337" t="s">
        <v>1295</v>
      </c>
      <c r="G190" s="315"/>
      <c r="H190" s="312" t="s">
        <v>1385</v>
      </c>
      <c r="I190" s="315" t="s">
        <v>1386</v>
      </c>
      <c r="J190" s="315"/>
      <c r="K190" s="359"/>
    </row>
    <row r="191" s="1" customFormat="1" ht="15" customHeight="1">
      <c r="B191" s="338"/>
      <c r="C191" s="322" t="s">
        <v>1387</v>
      </c>
      <c r="D191" s="315"/>
      <c r="E191" s="315"/>
      <c r="F191" s="337" t="s">
        <v>1295</v>
      </c>
      <c r="G191" s="315"/>
      <c r="H191" s="315" t="s">
        <v>1388</v>
      </c>
      <c r="I191" s="315" t="s">
        <v>1330</v>
      </c>
      <c r="J191" s="315"/>
      <c r="K191" s="359"/>
    </row>
    <row r="192" s="1" customFormat="1" ht="15" customHeight="1">
      <c r="B192" s="338"/>
      <c r="C192" s="322" t="s">
        <v>1389</v>
      </c>
      <c r="D192" s="315"/>
      <c r="E192" s="315"/>
      <c r="F192" s="337" t="s">
        <v>1295</v>
      </c>
      <c r="G192" s="315"/>
      <c r="H192" s="315" t="s">
        <v>1390</v>
      </c>
      <c r="I192" s="315" t="s">
        <v>1330</v>
      </c>
      <c r="J192" s="315"/>
      <c r="K192" s="359"/>
    </row>
    <row r="193" s="1" customFormat="1" ht="15" customHeight="1">
      <c r="B193" s="338"/>
      <c r="C193" s="322" t="s">
        <v>1391</v>
      </c>
      <c r="D193" s="315"/>
      <c r="E193" s="315"/>
      <c r="F193" s="337" t="s">
        <v>1301</v>
      </c>
      <c r="G193" s="315"/>
      <c r="H193" s="315" t="s">
        <v>1392</v>
      </c>
      <c r="I193" s="315" t="s">
        <v>1330</v>
      </c>
      <c r="J193" s="315"/>
      <c r="K193" s="359"/>
    </row>
    <row r="194" s="1" customFormat="1" ht="15" customHeight="1">
      <c r="B194" s="365"/>
      <c r="C194" s="373"/>
      <c r="D194" s="347"/>
      <c r="E194" s="347"/>
      <c r="F194" s="347"/>
      <c r="G194" s="347"/>
      <c r="H194" s="347"/>
      <c r="I194" s="347"/>
      <c r="J194" s="347"/>
      <c r="K194" s="366"/>
    </row>
    <row r="195" s="1" customFormat="1" ht="18.75" customHeight="1">
      <c r="B195" s="312"/>
      <c r="C195" s="315"/>
      <c r="D195" s="315"/>
      <c r="E195" s="315"/>
      <c r="F195" s="337"/>
      <c r="G195" s="315"/>
      <c r="H195" s="315"/>
      <c r="I195" s="315"/>
      <c r="J195" s="315"/>
      <c r="K195" s="312"/>
    </row>
    <row r="196" s="1" customFormat="1" ht="18.75" customHeight="1">
      <c r="B196" s="312"/>
      <c r="C196" s="315"/>
      <c r="D196" s="315"/>
      <c r="E196" s="315"/>
      <c r="F196" s="337"/>
      <c r="G196" s="315"/>
      <c r="H196" s="315"/>
      <c r="I196" s="315"/>
      <c r="J196" s="315"/>
      <c r="K196" s="312"/>
    </row>
    <row r="197" s="1" customFormat="1" ht="18.75" customHeight="1">
      <c r="B197" s="323"/>
      <c r="C197" s="323"/>
      <c r="D197" s="323"/>
      <c r="E197" s="323"/>
      <c r="F197" s="323"/>
      <c r="G197" s="323"/>
      <c r="H197" s="323"/>
      <c r="I197" s="323"/>
      <c r="J197" s="323"/>
      <c r="K197" s="323"/>
    </row>
    <row r="198" s="1" customFormat="1" ht="13.5">
      <c r="B198" s="302"/>
      <c r="C198" s="303"/>
      <c r="D198" s="303"/>
      <c r="E198" s="303"/>
      <c r="F198" s="303"/>
      <c r="G198" s="303"/>
      <c r="H198" s="303"/>
      <c r="I198" s="303"/>
      <c r="J198" s="303"/>
      <c r="K198" s="304"/>
    </row>
    <row r="199" s="1" customFormat="1" ht="21">
      <c r="B199" s="305"/>
      <c r="C199" s="306" t="s">
        <v>1393</v>
      </c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5.5" customHeight="1">
      <c r="B200" s="305"/>
      <c r="C200" s="374" t="s">
        <v>1394</v>
      </c>
      <c r="D200" s="374"/>
      <c r="E200" s="374"/>
      <c r="F200" s="374" t="s">
        <v>1395</v>
      </c>
      <c r="G200" s="375"/>
      <c r="H200" s="374" t="s">
        <v>1396</v>
      </c>
      <c r="I200" s="374"/>
      <c r="J200" s="374"/>
      <c r="K200" s="307"/>
    </row>
    <row r="201" s="1" customFormat="1" ht="5.25" customHeight="1">
      <c r="B201" s="338"/>
      <c r="C201" s="335"/>
      <c r="D201" s="335"/>
      <c r="E201" s="335"/>
      <c r="F201" s="335"/>
      <c r="G201" s="315"/>
      <c r="H201" s="335"/>
      <c r="I201" s="335"/>
      <c r="J201" s="335"/>
      <c r="K201" s="359"/>
    </row>
    <row r="202" s="1" customFormat="1" ht="15" customHeight="1">
      <c r="B202" s="338"/>
      <c r="C202" s="315" t="s">
        <v>1386</v>
      </c>
      <c r="D202" s="315"/>
      <c r="E202" s="315"/>
      <c r="F202" s="337" t="s">
        <v>47</v>
      </c>
      <c r="G202" s="315"/>
      <c r="H202" s="315" t="s">
        <v>1397</v>
      </c>
      <c r="I202" s="315"/>
      <c r="J202" s="315"/>
      <c r="K202" s="359"/>
    </row>
    <row r="203" s="1" customFormat="1" ht="15" customHeight="1">
      <c r="B203" s="338"/>
      <c r="C203" s="344"/>
      <c r="D203" s="315"/>
      <c r="E203" s="315"/>
      <c r="F203" s="337" t="s">
        <v>48</v>
      </c>
      <c r="G203" s="315"/>
      <c r="H203" s="315" t="s">
        <v>1398</v>
      </c>
      <c r="I203" s="315"/>
      <c r="J203" s="315"/>
      <c r="K203" s="359"/>
    </row>
    <row r="204" s="1" customFormat="1" ht="15" customHeight="1">
      <c r="B204" s="338"/>
      <c r="C204" s="344"/>
      <c r="D204" s="315"/>
      <c r="E204" s="315"/>
      <c r="F204" s="337" t="s">
        <v>51</v>
      </c>
      <c r="G204" s="315"/>
      <c r="H204" s="315" t="s">
        <v>1399</v>
      </c>
      <c r="I204" s="315"/>
      <c r="J204" s="315"/>
      <c r="K204" s="359"/>
    </row>
    <row r="205" s="1" customFormat="1" ht="15" customHeight="1">
      <c r="B205" s="338"/>
      <c r="C205" s="315"/>
      <c r="D205" s="315"/>
      <c r="E205" s="315"/>
      <c r="F205" s="337" t="s">
        <v>49</v>
      </c>
      <c r="G205" s="315"/>
      <c r="H205" s="315" t="s">
        <v>1400</v>
      </c>
      <c r="I205" s="315"/>
      <c r="J205" s="315"/>
      <c r="K205" s="359"/>
    </row>
    <row r="206" s="1" customFormat="1" ht="15" customHeight="1">
      <c r="B206" s="338"/>
      <c r="C206" s="315"/>
      <c r="D206" s="315"/>
      <c r="E206" s="315"/>
      <c r="F206" s="337" t="s">
        <v>50</v>
      </c>
      <c r="G206" s="315"/>
      <c r="H206" s="315" t="s">
        <v>1401</v>
      </c>
      <c r="I206" s="315"/>
      <c r="J206" s="315"/>
      <c r="K206" s="359"/>
    </row>
    <row r="207" s="1" customFormat="1" ht="15" customHeight="1">
      <c r="B207" s="338"/>
      <c r="C207" s="315"/>
      <c r="D207" s="315"/>
      <c r="E207" s="315"/>
      <c r="F207" s="337"/>
      <c r="G207" s="315"/>
      <c r="H207" s="315"/>
      <c r="I207" s="315"/>
      <c r="J207" s="315"/>
      <c r="K207" s="359"/>
    </row>
    <row r="208" s="1" customFormat="1" ht="15" customHeight="1">
      <c r="B208" s="338"/>
      <c r="C208" s="315" t="s">
        <v>1342</v>
      </c>
      <c r="D208" s="315"/>
      <c r="E208" s="315"/>
      <c r="F208" s="337" t="s">
        <v>83</v>
      </c>
      <c r="G208" s="315"/>
      <c r="H208" s="315" t="s">
        <v>1402</v>
      </c>
      <c r="I208" s="315"/>
      <c r="J208" s="315"/>
      <c r="K208" s="359"/>
    </row>
    <row r="209" s="1" customFormat="1" ht="15" customHeight="1">
      <c r="B209" s="338"/>
      <c r="C209" s="344"/>
      <c r="D209" s="315"/>
      <c r="E209" s="315"/>
      <c r="F209" s="337" t="s">
        <v>1237</v>
      </c>
      <c r="G209" s="315"/>
      <c r="H209" s="315" t="s">
        <v>1238</v>
      </c>
      <c r="I209" s="315"/>
      <c r="J209" s="315"/>
      <c r="K209" s="359"/>
    </row>
    <row r="210" s="1" customFormat="1" ht="15" customHeight="1">
      <c r="B210" s="338"/>
      <c r="C210" s="315"/>
      <c r="D210" s="315"/>
      <c r="E210" s="315"/>
      <c r="F210" s="337" t="s">
        <v>1235</v>
      </c>
      <c r="G210" s="315"/>
      <c r="H210" s="315" t="s">
        <v>1403</v>
      </c>
      <c r="I210" s="315"/>
      <c r="J210" s="315"/>
      <c r="K210" s="359"/>
    </row>
    <row r="211" s="1" customFormat="1" ht="15" customHeight="1">
      <c r="B211" s="376"/>
      <c r="C211" s="344"/>
      <c r="D211" s="344"/>
      <c r="E211" s="344"/>
      <c r="F211" s="337" t="s">
        <v>1239</v>
      </c>
      <c r="G211" s="322"/>
      <c r="H211" s="363" t="s">
        <v>1240</v>
      </c>
      <c r="I211" s="363"/>
      <c r="J211" s="363"/>
      <c r="K211" s="377"/>
    </row>
    <row r="212" s="1" customFormat="1" ht="15" customHeight="1">
      <c r="B212" s="376"/>
      <c r="C212" s="344"/>
      <c r="D212" s="344"/>
      <c r="E212" s="344"/>
      <c r="F212" s="337" t="s">
        <v>1241</v>
      </c>
      <c r="G212" s="322"/>
      <c r="H212" s="363" t="s">
        <v>1404</v>
      </c>
      <c r="I212" s="363"/>
      <c r="J212" s="363"/>
      <c r="K212" s="377"/>
    </row>
    <row r="213" s="1" customFormat="1" ht="15" customHeight="1">
      <c r="B213" s="376"/>
      <c r="C213" s="344"/>
      <c r="D213" s="344"/>
      <c r="E213" s="344"/>
      <c r="F213" s="378"/>
      <c r="G213" s="322"/>
      <c r="H213" s="379"/>
      <c r="I213" s="379"/>
      <c r="J213" s="379"/>
      <c r="K213" s="377"/>
    </row>
    <row r="214" s="1" customFormat="1" ht="15" customHeight="1">
      <c r="B214" s="376"/>
      <c r="C214" s="315" t="s">
        <v>1366</v>
      </c>
      <c r="D214" s="344"/>
      <c r="E214" s="344"/>
      <c r="F214" s="337">
        <v>1</v>
      </c>
      <c r="G214" s="322"/>
      <c r="H214" s="363" t="s">
        <v>1405</v>
      </c>
      <c r="I214" s="363"/>
      <c r="J214" s="363"/>
      <c r="K214" s="377"/>
    </row>
    <row r="215" s="1" customFormat="1" ht="15" customHeight="1">
      <c r="B215" s="376"/>
      <c r="C215" s="344"/>
      <c r="D215" s="344"/>
      <c r="E215" s="344"/>
      <c r="F215" s="337">
        <v>2</v>
      </c>
      <c r="G215" s="322"/>
      <c r="H215" s="363" t="s">
        <v>1406</v>
      </c>
      <c r="I215" s="363"/>
      <c r="J215" s="363"/>
      <c r="K215" s="377"/>
    </row>
    <row r="216" s="1" customFormat="1" ht="15" customHeight="1">
      <c r="B216" s="376"/>
      <c r="C216" s="344"/>
      <c r="D216" s="344"/>
      <c r="E216" s="344"/>
      <c r="F216" s="337">
        <v>3</v>
      </c>
      <c r="G216" s="322"/>
      <c r="H216" s="363" t="s">
        <v>1407</v>
      </c>
      <c r="I216" s="363"/>
      <c r="J216" s="363"/>
      <c r="K216" s="377"/>
    </row>
    <row r="217" s="1" customFormat="1" ht="15" customHeight="1">
      <c r="B217" s="376"/>
      <c r="C217" s="344"/>
      <c r="D217" s="344"/>
      <c r="E217" s="344"/>
      <c r="F217" s="337">
        <v>4</v>
      </c>
      <c r="G217" s="322"/>
      <c r="H217" s="363" t="s">
        <v>1408</v>
      </c>
      <c r="I217" s="363"/>
      <c r="J217" s="363"/>
      <c r="K217" s="377"/>
    </row>
    <row r="218" s="1" customFormat="1" ht="12.75" customHeight="1">
      <c r="B218" s="380"/>
      <c r="C218" s="381"/>
      <c r="D218" s="381"/>
      <c r="E218" s="381"/>
      <c r="F218" s="381"/>
      <c r="G218" s="381"/>
      <c r="H218" s="381"/>
      <c r="I218" s="381"/>
      <c r="J218" s="381"/>
      <c r="K218" s="38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LAPTOP-0VD15FGP\spider_laptop</dc:creator>
  <cp:lastModifiedBy>LAPTOP-0VD15FGP\spider_laptop</cp:lastModifiedBy>
  <dcterms:created xsi:type="dcterms:W3CDTF">2023-01-18T03:19:02Z</dcterms:created>
  <dcterms:modified xsi:type="dcterms:W3CDTF">2023-01-18T03:19:55Z</dcterms:modified>
</cp:coreProperties>
</file>